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025\CUENTA PÚBLICA\CUARTO TRIMESTRE\PLATAFORMA TRANSPARENCIA DEL GASTO EN SALUD\"/>
    </mc:Choice>
  </mc:AlternateContent>
  <xr:revisionPtr revIDLastSave="0" documentId="13_ncr:1_{649801F7-E91A-4261-8CA8-2AAE5A1B24BF}" xr6:coauthVersionLast="36" xr6:coauthVersionMax="36" xr10:uidLastSave="{00000000-0000-0000-0000-000000000000}"/>
  <bookViews>
    <workbookView xWindow="0" yWindow="0" windowWidth="28800" windowHeight="11505" xr2:uid="{69A35A09-AD52-409C-A24B-D63E400C4A9F}"/>
  </bookViews>
  <sheets>
    <sheet name="EAI" sheetId="1" r:id="rId1"/>
    <sheet name="CE Ingreso" sheetId="10" r:id="rId2"/>
    <sheet name="EAE-CA 1" sheetId="3" r:id="rId3"/>
    <sheet name="EAE-CA 2" sheetId="4" r:id="rId4"/>
    <sheet name="EAE-CA 3" sheetId="5" r:id="rId5"/>
    <sheet name="EAE-COG" sheetId="2" r:id="rId6"/>
    <sheet name="EAE-CFG" sheetId="7" r:id="rId7"/>
    <sheet name="EAE-CTG" sheetId="6" r:id="rId8"/>
    <sheet name="GCP" sheetId="9" r:id="rId9"/>
    <sheet name="PPI" sheetId="8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xlnm._FilterDatabase" localSheetId="0" hidden="1">EAI!#REF!</definedName>
    <definedName name="_ftn1" localSheetId="1">'CE Ingreso'!#REF!</definedName>
    <definedName name="_ftn2" localSheetId="1">'CE Ingreso'!#REF!</definedName>
    <definedName name="_ftn3" localSheetId="1">'CE Ingreso'!#REF!</definedName>
    <definedName name="_ftn4" localSheetId="1">'CE Ingreso'!#REF!</definedName>
    <definedName name="_ftnref1" localSheetId="1">'CE Ingreso'!#REF!</definedName>
    <definedName name="_ftnref2" localSheetId="1">'CE Ingreso'!#REF!</definedName>
    <definedName name="_ftnref3" localSheetId="1">'CE Ingreso'!#REF!</definedName>
    <definedName name="_ftnref4" localSheetId="1">'CE Ingreso'!#REF!</definedName>
    <definedName name="A" localSheetId="0">[1]ECABR!#REF!</definedName>
    <definedName name="A" localSheetId="9">[1]ECABR!#REF!</definedName>
    <definedName name="A">[1]ECABR!#REF!</definedName>
    <definedName name="A_impresión_IM" localSheetId="0">[1]ECABR!#REF!</definedName>
    <definedName name="A_impresión_IM" localSheetId="9">[1]ECABR!#REF!</definedName>
    <definedName name="A_impresión_IM">[1]ECABR!#REF!</definedName>
    <definedName name="abc" localSheetId="0">[2]TOTAL!#REF!</definedName>
    <definedName name="abc" localSheetId="9">[2]TOTAL!#REF!</definedName>
    <definedName name="abc">[2]TOTAL!#REF!</definedName>
    <definedName name="ALFONSO" localSheetId="0">[1]ECABR!#REF!</definedName>
    <definedName name="ALFONSO">[1]ECABR!#REF!</definedName>
    <definedName name="_xlnm.Extract" localSheetId="0">[3]EGRESOS!#REF!</definedName>
    <definedName name="_xlnm.Extract" localSheetId="9">[3]EGRESOS!#REF!</definedName>
    <definedName name="_xlnm.Extract">[3]EGRESOS!#REF!</definedName>
    <definedName name="_xlnm.Print_Area" localSheetId="1">'CE Ingreso'!$B$1:$I$122</definedName>
    <definedName name="_xlnm.Print_Area" localSheetId="2">'EAE-CA 1'!$A$1:$G$75</definedName>
    <definedName name="_xlnm.Print_Area" localSheetId="5">'EAE-COG'!$A$1:$H$77</definedName>
    <definedName name="_xlnm.Print_Area" localSheetId="7">'EAE-CTG'!$A$1:$G$13</definedName>
    <definedName name="_xlnm.Print_Area" localSheetId="0">EAI!$A$1:$H$44</definedName>
    <definedName name="_xlnm.Print_Area" localSheetId="8">GCP!$A$1:$G$37</definedName>
    <definedName name="_xlnm.Print_Area" localSheetId="9">PPI!$A$1:$Q$135</definedName>
    <definedName name="B" localSheetId="0">[3]EGRESOS!#REF!</definedName>
    <definedName name="B" localSheetId="9">[3]EGRESOS!#REF!</definedName>
    <definedName name="B">[3]EGRESOS!#REF!</definedName>
    <definedName name="BASE" localSheetId="2">#REF!</definedName>
    <definedName name="BASE" localSheetId="0">#REF!</definedName>
    <definedName name="BASE" localSheetId="9">#REF!</definedName>
    <definedName name="BASE">#REF!</definedName>
    <definedName name="_xlnm.Database" localSheetId="2">[5]REPORTO!#REF!</definedName>
    <definedName name="_xlnm.Database" localSheetId="0">[5]REPORTO!#REF!</definedName>
    <definedName name="_xlnm.Database" localSheetId="9">[5]REPORTO!#REF!</definedName>
    <definedName name="_xlnm.Database">[5]REPORTO!#REF!</definedName>
    <definedName name="cba" localSheetId="0">[2]TOTAL!#REF!</definedName>
    <definedName name="cba" localSheetId="9">[2]TOTAL!#REF!</definedName>
    <definedName name="cba">[2]TOTAL!#REF!</definedName>
    <definedName name="cie" localSheetId="0">[1]ECABR!#REF!</definedName>
    <definedName name="cie" localSheetId="9">[1]ECABR!#REF!</definedName>
    <definedName name="cie">[1]ECABR!#REF!</definedName>
    <definedName name="EGRESOS">#REF!</definedName>
    <definedName name="ELOY" localSheetId="2">#REF!</definedName>
    <definedName name="ELOY" localSheetId="0">#REF!</definedName>
    <definedName name="ELOY" localSheetId="9">#REF!</definedName>
    <definedName name="ELOY">#REF!</definedName>
    <definedName name="ESF" localSheetId="0">#REF!</definedName>
    <definedName name="ESF">#REF!</definedName>
    <definedName name="Fecha" localSheetId="2">#REF!</definedName>
    <definedName name="Fecha" localSheetId="0">#REF!</definedName>
    <definedName name="Fecha" localSheetId="9">#REF!</definedName>
    <definedName name="Fecha">#REF!</definedName>
    <definedName name="HF">[6]T1705HF!$B$20:$B$20</definedName>
    <definedName name="Instituto" localSheetId="0">#REF!</definedName>
    <definedName name="Instituto">#REF!</definedName>
    <definedName name="ju" localSheetId="0">[5]REPORTO!#REF!</definedName>
    <definedName name="ju" localSheetId="9">[5]REPORTO!#REF!</definedName>
    <definedName name="ju">[5]REPORTO!#REF!</definedName>
    <definedName name="mao" localSheetId="0">[1]ECABR!#REF!</definedName>
    <definedName name="mao" localSheetId="9">[1]ECABR!#REF!</definedName>
    <definedName name="mao">[1]ECABR!#REF!</definedName>
    <definedName name="N" localSheetId="2">#REF!</definedName>
    <definedName name="N" localSheetId="0">#REF!</definedName>
    <definedName name="N" localSheetId="9">#REF!</definedName>
    <definedName name="N">#REF!</definedName>
    <definedName name="NDM" localSheetId="0">[5]REPORTO!#REF!</definedName>
    <definedName name="NDM">[5]REPORTO!#REF!</definedName>
    <definedName name="REPORTO" localSheetId="2">#REF!</definedName>
    <definedName name="REPORTO" localSheetId="0">#REF!</definedName>
    <definedName name="REPORTO" localSheetId="9">#REF!</definedName>
    <definedName name="REPORTO">#REF!</definedName>
    <definedName name="TCAIE">[7]CH1902!$B$20:$B$20</definedName>
    <definedName name="TCFEEIS" localSheetId="2">#REF!</definedName>
    <definedName name="TCFEEIS" localSheetId="0">#REF!</definedName>
    <definedName name="TCFEEIS" localSheetId="9">#REF!</definedName>
    <definedName name="TCFEEIS">#REF!</definedName>
    <definedName name="_xlnm.Print_Titles" localSheetId="1">'CE Ingreso'!$1:$8</definedName>
    <definedName name="_xlnm.Print_Titles" localSheetId="2">'EAE-CA 1'!$1:$3</definedName>
    <definedName name="_xlnm.Print_Titles" localSheetId="5">'EAE-COG'!$1:$3</definedName>
    <definedName name="_xlnm.Print_Titles" localSheetId="9">PPI!$1:$3</definedName>
    <definedName name="TRASP" localSheetId="2">#REF!</definedName>
    <definedName name="TRASP" localSheetId="0">#REF!</definedName>
    <definedName name="TRASP" localSheetId="9">#REF!</definedName>
    <definedName name="TRASP">#REF!</definedName>
    <definedName name="U" localSheetId="2">#REF!</definedName>
    <definedName name="U" localSheetId="0">#REF!</definedName>
    <definedName name="U" localSheetId="9">#REF!</definedName>
    <definedName name="U">#REF!</definedName>
    <definedName name="x" localSheetId="2">#REF!</definedName>
    <definedName name="x" localSheetId="0">#REF!</definedName>
    <definedName name="x" localSheetId="9">#REF!</definedName>
    <definedName name="x">#REF!</definedName>
    <definedName name="Z" localSheetId="0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8" i="10" l="1"/>
  <c r="F118" i="10"/>
  <c r="I117" i="10"/>
  <c r="F117" i="10"/>
  <c r="I116" i="10"/>
  <c r="F116" i="10"/>
  <c r="I115" i="10"/>
  <c r="F115" i="10"/>
  <c r="I114" i="10"/>
  <c r="F114" i="10"/>
  <c r="H113" i="10"/>
  <c r="G113" i="10"/>
  <c r="E113" i="10"/>
  <c r="D113" i="10"/>
  <c r="I112" i="10"/>
  <c r="F112" i="10"/>
  <c r="I111" i="10"/>
  <c r="F111" i="10"/>
  <c r="I110" i="10"/>
  <c r="F110" i="10"/>
  <c r="H109" i="10"/>
  <c r="I109" i="10" s="1"/>
  <c r="G109" i="10"/>
  <c r="E109" i="10"/>
  <c r="D109" i="10"/>
  <c r="F109" i="10" s="1"/>
  <c r="I108" i="10"/>
  <c r="F108" i="10"/>
  <c r="I107" i="10"/>
  <c r="F107" i="10"/>
  <c r="I106" i="10"/>
  <c r="F106" i="10"/>
  <c r="I105" i="10"/>
  <c r="F105" i="10"/>
  <c r="D104" i="10"/>
  <c r="D103" i="10" s="1"/>
  <c r="H103" i="10"/>
  <c r="I103" i="10" s="1"/>
  <c r="G103" i="10"/>
  <c r="E103" i="10"/>
  <c r="I102" i="10"/>
  <c r="F102" i="10"/>
  <c r="I101" i="10"/>
  <c r="F101" i="10"/>
  <c r="I100" i="10"/>
  <c r="F100" i="10"/>
  <c r="I99" i="10"/>
  <c r="F99" i="10"/>
  <c r="H98" i="10"/>
  <c r="H97" i="10" s="1"/>
  <c r="G98" i="10"/>
  <c r="G97" i="10" s="1"/>
  <c r="G95" i="10" s="1"/>
  <c r="G77" i="10" s="1"/>
  <c r="E98" i="10"/>
  <c r="F98" i="10" s="1"/>
  <c r="D98" i="10"/>
  <c r="I96" i="10"/>
  <c r="F96" i="10"/>
  <c r="I94" i="10"/>
  <c r="F94" i="10"/>
  <c r="I93" i="10"/>
  <c r="F93" i="10"/>
  <c r="I92" i="10"/>
  <c r="F92" i="10"/>
  <c r="I91" i="10"/>
  <c r="F91" i="10"/>
  <c r="H90" i="10"/>
  <c r="G90" i="10"/>
  <c r="E90" i="10"/>
  <c r="D90" i="10"/>
  <c r="F90" i="10" s="1"/>
  <c r="I89" i="10"/>
  <c r="F89" i="10"/>
  <c r="I88" i="10"/>
  <c r="F88" i="10"/>
  <c r="I87" i="10"/>
  <c r="F87" i="10"/>
  <c r="I86" i="10"/>
  <c r="F86" i="10"/>
  <c r="I85" i="10"/>
  <c r="F85" i="10"/>
  <c r="I84" i="10"/>
  <c r="F84" i="10"/>
  <c r="I83" i="10"/>
  <c r="F83" i="10"/>
  <c r="H82" i="10"/>
  <c r="I82" i="10" s="1"/>
  <c r="G82" i="10"/>
  <c r="E82" i="10"/>
  <c r="F82" i="10" s="1"/>
  <c r="D82" i="10"/>
  <c r="I81" i="10"/>
  <c r="F81" i="10"/>
  <c r="I80" i="10"/>
  <c r="F80" i="10"/>
  <c r="I79" i="10"/>
  <c r="F79" i="10"/>
  <c r="H78" i="10"/>
  <c r="G78" i="10"/>
  <c r="E78" i="10"/>
  <c r="D78" i="10"/>
  <c r="I76" i="10"/>
  <c r="F76" i="10"/>
  <c r="I75" i="10"/>
  <c r="F75" i="10"/>
  <c r="I74" i="10"/>
  <c r="F74" i="10"/>
  <c r="I73" i="10"/>
  <c r="F73" i="10"/>
  <c r="I72" i="10"/>
  <c r="F72" i="10"/>
  <c r="H71" i="10"/>
  <c r="I71" i="10" s="1"/>
  <c r="G71" i="10"/>
  <c r="E71" i="10"/>
  <c r="D71" i="10"/>
  <c r="F71" i="10" s="1"/>
  <c r="I70" i="10"/>
  <c r="F70" i="10"/>
  <c r="I69" i="10"/>
  <c r="F69" i="10"/>
  <c r="I68" i="10"/>
  <c r="F68" i="10"/>
  <c r="I67" i="10"/>
  <c r="F67" i="10"/>
  <c r="I66" i="10"/>
  <c r="F66" i="10"/>
  <c r="H65" i="10"/>
  <c r="G65" i="10"/>
  <c r="E65" i="10"/>
  <c r="D65" i="10"/>
  <c r="I64" i="10"/>
  <c r="F64" i="10"/>
  <c r="I63" i="10"/>
  <c r="F63" i="10"/>
  <c r="I62" i="10"/>
  <c r="F62" i="10"/>
  <c r="I61" i="10"/>
  <c r="F61" i="10"/>
  <c r="H60" i="10"/>
  <c r="H59" i="10" s="1"/>
  <c r="G60" i="10"/>
  <c r="E60" i="10"/>
  <c r="D60" i="10"/>
  <c r="I58" i="10"/>
  <c r="F58" i="10"/>
  <c r="I56" i="10"/>
  <c r="F56" i="10"/>
  <c r="I55" i="10"/>
  <c r="F55" i="10"/>
  <c r="H54" i="10"/>
  <c r="G54" i="10"/>
  <c r="E54" i="10"/>
  <c r="D54" i="10"/>
  <c r="F54" i="10" s="1"/>
  <c r="J53" i="10"/>
  <c r="I53" i="10"/>
  <c r="F53" i="10"/>
  <c r="I52" i="10"/>
  <c r="F52" i="10"/>
  <c r="I51" i="10"/>
  <c r="F51" i="10"/>
  <c r="H50" i="10"/>
  <c r="G50" i="10"/>
  <c r="E50" i="10"/>
  <c r="D50" i="10"/>
  <c r="F50" i="10" s="1"/>
  <c r="I49" i="10"/>
  <c r="F49" i="10"/>
  <c r="I48" i="10"/>
  <c r="F48" i="10"/>
  <c r="I47" i="10"/>
  <c r="F47" i="10"/>
  <c r="I46" i="10"/>
  <c r="F46" i="10"/>
  <c r="I45" i="10"/>
  <c r="F45" i="10"/>
  <c r="H44" i="10"/>
  <c r="I44" i="10" s="1"/>
  <c r="G44" i="10"/>
  <c r="G43" i="10" s="1"/>
  <c r="E44" i="10"/>
  <c r="D44" i="10"/>
  <c r="H43" i="10"/>
  <c r="E43" i="10"/>
  <c r="D43" i="10"/>
  <c r="F43" i="10" s="1"/>
  <c r="I42" i="10"/>
  <c r="F42" i="10"/>
  <c r="I41" i="10"/>
  <c r="F41" i="10"/>
  <c r="I40" i="10"/>
  <c r="F40" i="10"/>
  <c r="H39" i="10"/>
  <c r="G39" i="10"/>
  <c r="E39" i="10"/>
  <c r="D39" i="10"/>
  <c r="F39" i="10" s="1"/>
  <c r="I38" i="10"/>
  <c r="F38" i="10"/>
  <c r="I37" i="10"/>
  <c r="F37" i="10"/>
  <c r="I36" i="10"/>
  <c r="F36" i="10"/>
  <c r="I35" i="10"/>
  <c r="F35" i="10"/>
  <c r="I34" i="10"/>
  <c r="F34" i="10"/>
  <c r="H33" i="10"/>
  <c r="G33" i="10"/>
  <c r="E33" i="10"/>
  <c r="D33" i="10"/>
  <c r="F33" i="10" s="1"/>
  <c r="I32" i="10"/>
  <c r="F32" i="10"/>
  <c r="I31" i="10"/>
  <c r="F31" i="10"/>
  <c r="I30" i="10"/>
  <c r="F30" i="10"/>
  <c r="I29" i="10"/>
  <c r="F29" i="10"/>
  <c r="I28" i="10"/>
  <c r="F28" i="10"/>
  <c r="I27" i="10"/>
  <c r="F27" i="10"/>
  <c r="H26" i="10"/>
  <c r="G26" i="10"/>
  <c r="E26" i="10"/>
  <c r="D26" i="10"/>
  <c r="F26" i="10" s="1"/>
  <c r="I25" i="10"/>
  <c r="F25" i="10"/>
  <c r="I24" i="10"/>
  <c r="F24" i="10"/>
  <c r="I23" i="10"/>
  <c r="F23" i="10"/>
  <c r="H22" i="10"/>
  <c r="G22" i="10"/>
  <c r="G21" i="10" s="1"/>
  <c r="E22" i="10"/>
  <c r="E21" i="10" s="1"/>
  <c r="D22" i="10"/>
  <c r="F22" i="10" s="1"/>
  <c r="I20" i="10"/>
  <c r="F20" i="10"/>
  <c r="I19" i="10"/>
  <c r="F19" i="10"/>
  <c r="H18" i="10"/>
  <c r="G18" i="10"/>
  <c r="E18" i="10"/>
  <c r="D18" i="10"/>
  <c r="F18" i="10" s="1"/>
  <c r="I17" i="10"/>
  <c r="F17" i="10"/>
  <c r="I16" i="10"/>
  <c r="F16" i="10"/>
  <c r="H15" i="10"/>
  <c r="G15" i="10"/>
  <c r="E15" i="10"/>
  <c r="D15" i="10"/>
  <c r="F15" i="10" s="1"/>
  <c r="I14" i="10"/>
  <c r="F14" i="10"/>
  <c r="H13" i="10"/>
  <c r="G13" i="10"/>
  <c r="E13" i="10"/>
  <c r="D13" i="10"/>
  <c r="F13" i="10" s="1"/>
  <c r="I22" i="10" l="1"/>
  <c r="F113" i="10"/>
  <c r="I113" i="10"/>
  <c r="I18" i="10"/>
  <c r="I43" i="10"/>
  <c r="F44" i="10"/>
  <c r="I78" i="10"/>
  <c r="I90" i="10"/>
  <c r="I13" i="10"/>
  <c r="I50" i="10"/>
  <c r="F65" i="10"/>
  <c r="I54" i="10"/>
  <c r="D21" i="10"/>
  <c r="F21" i="10" s="1"/>
  <c r="D59" i="10"/>
  <c r="D57" i="10" s="1"/>
  <c r="I26" i="10"/>
  <c r="I39" i="10"/>
  <c r="G12" i="10"/>
  <c r="G11" i="10" s="1"/>
  <c r="I33" i="10"/>
  <c r="E59" i="10"/>
  <c r="E57" i="10" s="1"/>
  <c r="E10" i="10" s="1"/>
  <c r="I65" i="10"/>
  <c r="E12" i="10"/>
  <c r="E11" i="10" s="1"/>
  <c r="I15" i="10"/>
  <c r="H21" i="10"/>
  <c r="G59" i="10"/>
  <c r="G57" i="10" s="1"/>
  <c r="F103" i="10"/>
  <c r="D97" i="10"/>
  <c r="H57" i="10"/>
  <c r="I97" i="10"/>
  <c r="H95" i="10"/>
  <c r="F60" i="10"/>
  <c r="D12" i="10"/>
  <c r="I98" i="10"/>
  <c r="F104" i="10"/>
  <c r="F78" i="10"/>
  <c r="I104" i="10"/>
  <c r="H12" i="10"/>
  <c r="I60" i="10"/>
  <c r="E97" i="10"/>
  <c r="E95" i="10" s="1"/>
  <c r="E77" i="10" s="1"/>
  <c r="I57" i="10" l="1"/>
  <c r="I59" i="10"/>
  <c r="I21" i="10"/>
  <c r="F59" i="10"/>
  <c r="G10" i="10"/>
  <c r="E119" i="10"/>
  <c r="E9" i="10"/>
  <c r="D11" i="10"/>
  <c r="F12" i="10"/>
  <c r="H77" i="10"/>
  <c r="I12" i="10"/>
  <c r="H11" i="10"/>
  <c r="F57" i="10"/>
  <c r="F97" i="10"/>
  <c r="D95" i="10"/>
  <c r="G119" i="10" l="1"/>
  <c r="G9" i="10"/>
  <c r="F95" i="10"/>
  <c r="D77" i="10"/>
  <c r="F77" i="10" s="1"/>
  <c r="F11" i="10"/>
  <c r="D10" i="10"/>
  <c r="H10" i="10"/>
  <c r="I11" i="10"/>
  <c r="I95" i="10"/>
  <c r="I77" i="10"/>
  <c r="D9" i="10" l="1"/>
  <c r="F9" i="10" s="1"/>
  <c r="D119" i="10"/>
  <c r="F119" i="10" s="1"/>
  <c r="F10" i="10"/>
  <c r="H119" i="10"/>
  <c r="I119" i="10" s="1"/>
  <c r="I10" i="10"/>
  <c r="H9" i="10"/>
  <c r="I9" i="10" s="1"/>
  <c r="Q134" i="8" l="1"/>
  <c r="P134" i="8"/>
  <c r="I134" i="8"/>
  <c r="H134" i="8"/>
  <c r="G134" i="8"/>
  <c r="Q133" i="8"/>
  <c r="P133" i="8"/>
  <c r="O133" i="8"/>
  <c r="N133" i="8"/>
  <c r="Q132" i="8"/>
  <c r="P132" i="8"/>
  <c r="O132" i="8"/>
  <c r="N132" i="8"/>
  <c r="Q131" i="8"/>
  <c r="P131" i="8"/>
  <c r="O131" i="8"/>
  <c r="N131" i="8"/>
  <c r="Q130" i="8"/>
  <c r="P130" i="8"/>
  <c r="O130" i="8"/>
  <c r="N130" i="8"/>
  <c r="Q129" i="8"/>
  <c r="P129" i="8"/>
  <c r="O129" i="8"/>
  <c r="N129" i="8"/>
  <c r="Q128" i="8"/>
  <c r="P128" i="8"/>
  <c r="O128" i="8"/>
  <c r="N128" i="8"/>
  <c r="Q127" i="8"/>
  <c r="P127" i="8"/>
  <c r="O127" i="8"/>
  <c r="N127" i="8"/>
  <c r="Q126" i="8"/>
  <c r="P126" i="8"/>
  <c r="O126" i="8"/>
  <c r="N126" i="8"/>
  <c r="Q125" i="8"/>
  <c r="P125" i="8"/>
  <c r="O125" i="8"/>
  <c r="N125" i="8"/>
  <c r="Q124" i="8"/>
  <c r="P124" i="8"/>
  <c r="O124" i="8"/>
  <c r="N124" i="8"/>
  <c r="Q123" i="8"/>
  <c r="P123" i="8"/>
  <c r="O123" i="8"/>
  <c r="N123" i="8"/>
  <c r="Q122" i="8"/>
  <c r="P122" i="8"/>
  <c r="O122" i="8"/>
  <c r="N122" i="8"/>
  <c r="Q121" i="8"/>
  <c r="P121" i="8"/>
  <c r="O121" i="8"/>
  <c r="N121" i="8"/>
  <c r="Q120" i="8"/>
  <c r="P120" i="8"/>
  <c r="O120" i="8"/>
  <c r="N120" i="8"/>
  <c r="Q119" i="8"/>
  <c r="P119" i="8"/>
  <c r="O119" i="8"/>
  <c r="N119" i="8"/>
  <c r="Q118" i="8"/>
  <c r="P118" i="8"/>
  <c r="O118" i="8"/>
  <c r="N118" i="8"/>
  <c r="Q117" i="8"/>
  <c r="P117" i="8"/>
  <c r="O117" i="8"/>
  <c r="N117" i="8"/>
  <c r="Q116" i="8"/>
  <c r="P116" i="8"/>
  <c r="O116" i="8"/>
  <c r="N116" i="8"/>
  <c r="Q115" i="8"/>
  <c r="P115" i="8"/>
  <c r="O115" i="8"/>
  <c r="N115" i="8"/>
  <c r="Q114" i="8"/>
  <c r="P114" i="8"/>
  <c r="O114" i="8"/>
  <c r="N114" i="8"/>
  <c r="Q113" i="8"/>
  <c r="P113" i="8"/>
  <c r="O113" i="8"/>
  <c r="N113" i="8"/>
  <c r="Q112" i="8"/>
  <c r="P112" i="8"/>
  <c r="O112" i="8"/>
  <c r="N112" i="8"/>
  <c r="Q111" i="8"/>
  <c r="P111" i="8"/>
  <c r="O111" i="8"/>
  <c r="N111" i="8"/>
  <c r="Q110" i="8"/>
  <c r="P110" i="8"/>
  <c r="O110" i="8"/>
  <c r="N110" i="8"/>
  <c r="Q109" i="8"/>
  <c r="P109" i="8"/>
  <c r="O109" i="8"/>
  <c r="N109" i="8"/>
  <c r="Q108" i="8"/>
  <c r="P108" i="8"/>
  <c r="O108" i="8"/>
  <c r="N108" i="8"/>
  <c r="Q107" i="8"/>
  <c r="P107" i="8"/>
  <c r="O107" i="8"/>
  <c r="N107" i="8"/>
  <c r="Q106" i="8"/>
  <c r="P106" i="8"/>
  <c r="O106" i="8"/>
  <c r="N106" i="8"/>
  <c r="Q105" i="8"/>
  <c r="P105" i="8"/>
  <c r="O105" i="8"/>
  <c r="N105" i="8"/>
  <c r="Q104" i="8"/>
  <c r="P104" i="8"/>
  <c r="O104" i="8"/>
  <c r="N104" i="8"/>
  <c r="Q103" i="8"/>
  <c r="P103" i="8"/>
  <c r="O103" i="8"/>
  <c r="N103" i="8"/>
  <c r="Q102" i="8"/>
  <c r="P102" i="8"/>
  <c r="O102" i="8"/>
  <c r="N102" i="8"/>
  <c r="Q101" i="8"/>
  <c r="P101" i="8"/>
  <c r="O101" i="8"/>
  <c r="N101" i="8"/>
  <c r="Q100" i="8"/>
  <c r="P100" i="8"/>
  <c r="O100" i="8"/>
  <c r="N100" i="8"/>
  <c r="Q99" i="8"/>
  <c r="P99" i="8"/>
  <c r="O99" i="8"/>
  <c r="N99" i="8"/>
  <c r="Q98" i="8"/>
  <c r="P98" i="8"/>
  <c r="O98" i="8"/>
  <c r="N98" i="8"/>
  <c r="Q97" i="8"/>
  <c r="P97" i="8"/>
  <c r="O97" i="8"/>
  <c r="N97" i="8"/>
  <c r="Q96" i="8"/>
  <c r="P96" i="8"/>
  <c r="O96" i="8"/>
  <c r="N96" i="8"/>
  <c r="Q95" i="8"/>
  <c r="P95" i="8"/>
  <c r="O95" i="8"/>
  <c r="N95" i="8"/>
  <c r="Q94" i="8"/>
  <c r="P94" i="8"/>
  <c r="O94" i="8"/>
  <c r="N94" i="8"/>
  <c r="Q93" i="8"/>
  <c r="P93" i="8"/>
  <c r="O93" i="8"/>
  <c r="N93" i="8"/>
  <c r="Q92" i="8"/>
  <c r="P92" i="8"/>
  <c r="O92" i="8"/>
  <c r="N92" i="8"/>
  <c r="Q91" i="8"/>
  <c r="P91" i="8"/>
  <c r="O91" i="8"/>
  <c r="N91" i="8"/>
  <c r="Q90" i="8"/>
  <c r="P90" i="8"/>
  <c r="O90" i="8"/>
  <c r="N90" i="8"/>
  <c r="Q89" i="8"/>
  <c r="P89" i="8"/>
  <c r="O89" i="8"/>
  <c r="N89" i="8"/>
  <c r="Q88" i="8"/>
  <c r="P88" i="8"/>
  <c r="O88" i="8"/>
  <c r="N88" i="8"/>
  <c r="Q87" i="8"/>
  <c r="P87" i="8"/>
  <c r="O87" i="8"/>
  <c r="N87" i="8"/>
  <c r="Q86" i="8"/>
  <c r="P86" i="8"/>
  <c r="O86" i="8"/>
  <c r="N86" i="8"/>
  <c r="Q85" i="8"/>
  <c r="P85" i="8"/>
  <c r="O85" i="8"/>
  <c r="N85" i="8"/>
  <c r="Q84" i="8"/>
  <c r="P84" i="8"/>
  <c r="O84" i="8"/>
  <c r="N84" i="8"/>
  <c r="Q83" i="8"/>
  <c r="P83" i="8"/>
  <c r="O83" i="8"/>
  <c r="N83" i="8"/>
  <c r="Q82" i="8"/>
  <c r="P82" i="8"/>
  <c r="O82" i="8"/>
  <c r="N82" i="8"/>
  <c r="Q81" i="8"/>
  <c r="P81" i="8"/>
  <c r="O81" i="8"/>
  <c r="N81" i="8"/>
  <c r="Q80" i="8"/>
  <c r="P80" i="8"/>
  <c r="O80" i="8"/>
  <c r="N80" i="8"/>
  <c r="Q79" i="8"/>
  <c r="P79" i="8"/>
  <c r="O79" i="8"/>
  <c r="N79" i="8"/>
  <c r="Q78" i="8"/>
  <c r="P78" i="8"/>
  <c r="O78" i="8"/>
  <c r="N78" i="8"/>
  <c r="Q77" i="8"/>
  <c r="P77" i="8"/>
  <c r="O77" i="8"/>
  <c r="N77" i="8"/>
  <c r="Q76" i="8"/>
  <c r="P76" i="8"/>
  <c r="O76" i="8"/>
  <c r="N76" i="8"/>
  <c r="Q75" i="8"/>
  <c r="P75" i="8"/>
  <c r="O75" i="8"/>
  <c r="N75" i="8"/>
  <c r="Q74" i="8"/>
  <c r="P74" i="8"/>
  <c r="O74" i="8"/>
  <c r="N74" i="8"/>
  <c r="Q73" i="8"/>
  <c r="P73" i="8"/>
  <c r="O73" i="8"/>
  <c r="N73" i="8"/>
  <c r="Q72" i="8"/>
  <c r="P72" i="8"/>
  <c r="O72" i="8"/>
  <c r="N72" i="8"/>
  <c r="Q71" i="8"/>
  <c r="P71" i="8"/>
  <c r="O71" i="8"/>
  <c r="N71" i="8"/>
  <c r="Q70" i="8"/>
  <c r="P70" i="8"/>
  <c r="O70" i="8"/>
  <c r="N70" i="8"/>
  <c r="Q69" i="8"/>
  <c r="P69" i="8"/>
  <c r="O69" i="8"/>
  <c r="N69" i="8"/>
  <c r="Q68" i="8"/>
  <c r="P68" i="8"/>
  <c r="O68" i="8"/>
  <c r="N68" i="8"/>
  <c r="Q67" i="8"/>
  <c r="P67" i="8"/>
  <c r="O67" i="8"/>
  <c r="N67" i="8"/>
  <c r="Q66" i="8"/>
  <c r="P66" i="8"/>
  <c r="O66" i="8"/>
  <c r="N66" i="8"/>
  <c r="Q65" i="8"/>
  <c r="P65" i="8"/>
  <c r="O65" i="8"/>
  <c r="N65" i="8"/>
  <c r="Q64" i="8"/>
  <c r="P64" i="8"/>
  <c r="O64" i="8"/>
  <c r="N64" i="8"/>
  <c r="Q63" i="8"/>
  <c r="P63" i="8"/>
  <c r="O63" i="8"/>
  <c r="N63" i="8"/>
  <c r="Q62" i="8"/>
  <c r="P62" i="8"/>
  <c r="O62" i="8"/>
  <c r="N62" i="8"/>
  <c r="Q61" i="8"/>
  <c r="P61" i="8"/>
  <c r="O61" i="8"/>
  <c r="N61" i="8"/>
  <c r="Q60" i="8"/>
  <c r="P60" i="8"/>
  <c r="O60" i="8"/>
  <c r="N60" i="8"/>
  <c r="Q59" i="8"/>
  <c r="P59" i="8"/>
  <c r="O59" i="8"/>
  <c r="N59" i="8"/>
  <c r="Q58" i="8"/>
  <c r="P58" i="8"/>
  <c r="O58" i="8"/>
  <c r="N58" i="8"/>
  <c r="Q57" i="8"/>
  <c r="P57" i="8"/>
  <c r="O57" i="8"/>
  <c r="N57" i="8"/>
  <c r="Q56" i="8"/>
  <c r="P56" i="8"/>
  <c r="O56" i="8"/>
  <c r="N56" i="8"/>
  <c r="Q55" i="8"/>
  <c r="P55" i="8"/>
  <c r="O55" i="8"/>
  <c r="N55" i="8"/>
  <c r="Q54" i="8"/>
  <c r="P54" i="8"/>
  <c r="O54" i="8"/>
  <c r="N54" i="8"/>
  <c r="Q53" i="8"/>
  <c r="P53" i="8"/>
  <c r="O53" i="8"/>
  <c r="N53" i="8"/>
  <c r="Q52" i="8"/>
  <c r="P52" i="8"/>
  <c r="O52" i="8"/>
  <c r="N52" i="8"/>
  <c r="Q51" i="8"/>
  <c r="P51" i="8"/>
  <c r="O51" i="8"/>
  <c r="N51" i="8"/>
  <c r="Q50" i="8"/>
  <c r="P50" i="8"/>
  <c r="O50" i="8"/>
  <c r="N50" i="8"/>
  <c r="Q49" i="8"/>
  <c r="P49" i="8"/>
  <c r="O49" i="8"/>
  <c r="N49" i="8"/>
  <c r="Q48" i="8"/>
  <c r="P48" i="8"/>
  <c r="O48" i="8"/>
  <c r="N48" i="8"/>
  <c r="Q47" i="8"/>
  <c r="P47" i="8"/>
  <c r="O47" i="8"/>
  <c r="N47" i="8"/>
  <c r="Q46" i="8"/>
  <c r="P46" i="8"/>
  <c r="O46" i="8"/>
  <c r="N46" i="8"/>
  <c r="Q45" i="8"/>
  <c r="P45" i="8"/>
  <c r="O45" i="8"/>
  <c r="N45" i="8"/>
  <c r="Q44" i="8"/>
  <c r="P44" i="8"/>
  <c r="O44" i="8"/>
  <c r="N44" i="8"/>
  <c r="Q43" i="8"/>
  <c r="P43" i="8"/>
  <c r="O43" i="8"/>
  <c r="N43" i="8"/>
  <c r="Q42" i="8"/>
  <c r="P42" i="8"/>
  <c r="O42" i="8"/>
  <c r="N42" i="8"/>
  <c r="Q41" i="8"/>
  <c r="P41" i="8"/>
  <c r="O41" i="8"/>
  <c r="N41" i="8"/>
  <c r="Q40" i="8"/>
  <c r="P40" i="8"/>
  <c r="O40" i="8"/>
  <c r="N40" i="8"/>
  <c r="Q39" i="8"/>
  <c r="P39" i="8"/>
  <c r="O39" i="8"/>
  <c r="N39" i="8"/>
  <c r="Q38" i="8"/>
  <c r="P38" i="8"/>
  <c r="O38" i="8"/>
  <c r="N38" i="8"/>
  <c r="Q37" i="8"/>
  <c r="P37" i="8"/>
  <c r="O37" i="8"/>
  <c r="N37" i="8"/>
  <c r="Q36" i="8"/>
  <c r="P36" i="8"/>
  <c r="O36" i="8"/>
  <c r="N36" i="8"/>
  <c r="Q35" i="8"/>
  <c r="P35" i="8"/>
  <c r="O35" i="8"/>
  <c r="N35" i="8"/>
  <c r="Q34" i="8"/>
  <c r="P34" i="8"/>
  <c r="O34" i="8"/>
  <c r="N34" i="8"/>
  <c r="Q33" i="8"/>
  <c r="P33" i="8"/>
  <c r="O33" i="8"/>
  <c r="N33" i="8"/>
  <c r="Q32" i="8"/>
  <c r="P32" i="8"/>
  <c r="O32" i="8"/>
  <c r="N32" i="8"/>
  <c r="Q31" i="8"/>
  <c r="P31" i="8"/>
  <c r="O31" i="8"/>
  <c r="N31" i="8"/>
  <c r="Q30" i="8"/>
  <c r="P30" i="8"/>
  <c r="O30" i="8"/>
  <c r="N30" i="8"/>
  <c r="Q29" i="8"/>
  <c r="P29" i="8"/>
  <c r="O29" i="8"/>
  <c r="N29" i="8"/>
  <c r="Q28" i="8"/>
  <c r="P28" i="8"/>
  <c r="O28" i="8"/>
  <c r="N28" i="8"/>
  <c r="Q27" i="8"/>
  <c r="P27" i="8"/>
  <c r="O27" i="8"/>
  <c r="N27" i="8"/>
  <c r="Q26" i="8"/>
  <c r="P26" i="8"/>
  <c r="O26" i="8"/>
  <c r="N26" i="8"/>
  <c r="Q25" i="8"/>
  <c r="P25" i="8"/>
  <c r="O25" i="8"/>
  <c r="N25" i="8"/>
  <c r="Q24" i="8"/>
  <c r="P24" i="8"/>
  <c r="O24" i="8"/>
  <c r="N24" i="8"/>
  <c r="Q23" i="8"/>
  <c r="P23" i="8"/>
  <c r="O23" i="8"/>
  <c r="N23" i="8"/>
  <c r="Q22" i="8"/>
  <c r="P22" i="8"/>
  <c r="O22" i="8"/>
  <c r="N22" i="8"/>
  <c r="Q21" i="8"/>
  <c r="P21" i="8"/>
  <c r="O21" i="8"/>
  <c r="N21" i="8"/>
  <c r="Q20" i="8"/>
  <c r="P20" i="8"/>
  <c r="O20" i="8"/>
  <c r="N20" i="8"/>
  <c r="Q19" i="8"/>
  <c r="P19" i="8"/>
  <c r="O19" i="8"/>
  <c r="N19" i="8"/>
  <c r="Q18" i="8"/>
  <c r="P18" i="8"/>
  <c r="O18" i="8"/>
  <c r="N18" i="8"/>
  <c r="Q17" i="8"/>
  <c r="P17" i="8"/>
  <c r="O17" i="8"/>
  <c r="N17" i="8"/>
  <c r="Q16" i="8"/>
  <c r="P16" i="8"/>
  <c r="O16" i="8"/>
  <c r="N16" i="8"/>
  <c r="Q15" i="8"/>
  <c r="P15" i="8"/>
  <c r="O15" i="8"/>
  <c r="N15" i="8"/>
  <c r="Q14" i="8"/>
  <c r="P14" i="8"/>
  <c r="O14" i="8"/>
  <c r="N14" i="8"/>
  <c r="Q13" i="8"/>
  <c r="P13" i="8"/>
  <c r="O13" i="8"/>
  <c r="N13" i="8"/>
  <c r="Q12" i="8"/>
  <c r="P12" i="8"/>
  <c r="O12" i="8"/>
  <c r="N12" i="8"/>
  <c r="Q11" i="8"/>
  <c r="P11" i="8"/>
  <c r="O11" i="8"/>
  <c r="N11" i="8"/>
  <c r="Q10" i="8"/>
  <c r="P10" i="8"/>
  <c r="O10" i="8"/>
  <c r="N10" i="8"/>
  <c r="Q9" i="8"/>
  <c r="P9" i="8"/>
  <c r="O9" i="8"/>
  <c r="N9" i="8"/>
  <c r="Q8" i="8"/>
  <c r="P8" i="8"/>
  <c r="O8" i="8"/>
  <c r="N8" i="8"/>
  <c r="Q7" i="8"/>
  <c r="P7" i="8"/>
  <c r="O7" i="8"/>
  <c r="N7" i="8"/>
  <c r="Q6" i="8"/>
  <c r="P6" i="8"/>
  <c r="O6" i="8"/>
  <c r="N6" i="8"/>
  <c r="Q5" i="8"/>
  <c r="P5" i="8"/>
  <c r="O5" i="8"/>
  <c r="N5" i="8"/>
  <c r="Q4" i="8"/>
  <c r="P4" i="8"/>
  <c r="O4" i="8"/>
  <c r="N4" i="8"/>
  <c r="H35" i="7"/>
  <c r="H34" i="7"/>
  <c r="H33" i="7"/>
  <c r="H32" i="7"/>
  <c r="G31" i="7"/>
  <c r="F31" i="7"/>
  <c r="D31" i="7"/>
  <c r="C31" i="7"/>
  <c r="E31" i="7" s="1"/>
  <c r="H31" i="7" s="1"/>
  <c r="H30" i="7"/>
  <c r="H29" i="7"/>
  <c r="H28" i="7"/>
  <c r="H27" i="7"/>
  <c r="H26" i="7"/>
  <c r="H25" i="7"/>
  <c r="H24" i="7"/>
  <c r="H23" i="7"/>
  <c r="H22" i="7"/>
  <c r="G21" i="7"/>
  <c r="F21" i="7"/>
  <c r="E21" i="7"/>
  <c r="H21" i="7" s="1"/>
  <c r="D21" i="7"/>
  <c r="C21" i="7"/>
  <c r="H20" i="7"/>
  <c r="H19" i="7"/>
  <c r="H18" i="7"/>
  <c r="H17" i="7"/>
  <c r="E16" i="7"/>
  <c r="H16" i="7" s="1"/>
  <c r="H15" i="7"/>
  <c r="H14" i="7"/>
  <c r="G13" i="7"/>
  <c r="G36" i="7" s="1"/>
  <c r="F13" i="7"/>
  <c r="D13" i="7"/>
  <c r="C13" i="7"/>
  <c r="H12" i="7"/>
  <c r="H11" i="7"/>
  <c r="H10" i="7"/>
  <c r="H9" i="7"/>
  <c r="H8" i="7"/>
  <c r="H7" i="7"/>
  <c r="H6" i="7"/>
  <c r="H5" i="7"/>
  <c r="G4" i="7"/>
  <c r="F4" i="7"/>
  <c r="F36" i="7" s="1"/>
  <c r="D4" i="7"/>
  <c r="D36" i="7" s="1"/>
  <c r="C4" i="7"/>
  <c r="F11" i="6"/>
  <c r="E11" i="6"/>
  <c r="C11" i="6"/>
  <c r="B11" i="6"/>
  <c r="G9" i="6"/>
  <c r="G8" i="6"/>
  <c r="G7" i="6"/>
  <c r="D6" i="6"/>
  <c r="G6" i="6" s="1"/>
  <c r="D5" i="6"/>
  <c r="G5" i="6" s="1"/>
  <c r="G11" i="6" s="1"/>
  <c r="F14" i="5"/>
  <c r="E14" i="5"/>
  <c r="C14" i="5"/>
  <c r="B14" i="5"/>
  <c r="D12" i="5"/>
  <c r="G12" i="5" s="1"/>
  <c r="G11" i="5"/>
  <c r="D11" i="5"/>
  <c r="D10" i="5"/>
  <c r="G10" i="5" s="1"/>
  <c r="D9" i="5"/>
  <c r="G9" i="5" s="1"/>
  <c r="D8" i="5"/>
  <c r="G8" i="5" s="1"/>
  <c r="D7" i="5"/>
  <c r="G7" i="5" s="1"/>
  <c r="D6" i="5"/>
  <c r="G6" i="5" s="1"/>
  <c r="D5" i="5"/>
  <c r="F10" i="4"/>
  <c r="E10" i="4"/>
  <c r="C10" i="4"/>
  <c r="B10" i="4"/>
  <c r="D8" i="4"/>
  <c r="G8" i="4" s="1"/>
  <c r="D7" i="4"/>
  <c r="G7" i="4" s="1"/>
  <c r="D6" i="4"/>
  <c r="G6" i="4" s="1"/>
  <c r="G10" i="4" s="1"/>
  <c r="F74" i="3"/>
  <c r="E74" i="3"/>
  <c r="C74" i="3"/>
  <c r="B74" i="3"/>
  <c r="D72" i="3"/>
  <c r="G72" i="3" s="1"/>
  <c r="D71" i="3"/>
  <c r="G71" i="3" s="1"/>
  <c r="D70" i="3"/>
  <c r="G70" i="3" s="1"/>
  <c r="D69" i="3"/>
  <c r="G69" i="3" s="1"/>
  <c r="D68" i="3"/>
  <c r="G68" i="3" s="1"/>
  <c r="D67" i="3"/>
  <c r="G67" i="3" s="1"/>
  <c r="D66" i="3"/>
  <c r="G66" i="3" s="1"/>
  <c r="D65" i="3"/>
  <c r="G65" i="3" s="1"/>
  <c r="D64" i="3"/>
  <c r="G64" i="3" s="1"/>
  <c r="D63" i="3"/>
  <c r="G63" i="3" s="1"/>
  <c r="D62" i="3"/>
  <c r="G62" i="3" s="1"/>
  <c r="D61" i="3"/>
  <c r="G61" i="3" s="1"/>
  <c r="D60" i="3"/>
  <c r="G60" i="3" s="1"/>
  <c r="D59" i="3"/>
  <c r="G59" i="3" s="1"/>
  <c r="D58" i="3"/>
  <c r="G58" i="3" s="1"/>
  <c r="D57" i="3"/>
  <c r="G57" i="3" s="1"/>
  <c r="D56" i="3"/>
  <c r="G56" i="3" s="1"/>
  <c r="D55" i="3"/>
  <c r="G55" i="3" s="1"/>
  <c r="D54" i="3"/>
  <c r="G54" i="3" s="1"/>
  <c r="D53" i="3"/>
  <c r="G53" i="3" s="1"/>
  <c r="D52" i="3"/>
  <c r="G52" i="3" s="1"/>
  <c r="D51" i="3"/>
  <c r="G51" i="3" s="1"/>
  <c r="D50" i="3"/>
  <c r="G50" i="3" s="1"/>
  <c r="D49" i="3"/>
  <c r="G49" i="3" s="1"/>
  <c r="D48" i="3"/>
  <c r="G48" i="3" s="1"/>
  <c r="D47" i="3"/>
  <c r="G47" i="3" s="1"/>
  <c r="D46" i="3"/>
  <c r="G46" i="3" s="1"/>
  <c r="D45" i="3"/>
  <c r="G45" i="3" s="1"/>
  <c r="D44" i="3"/>
  <c r="G44" i="3" s="1"/>
  <c r="D43" i="3"/>
  <c r="G43" i="3" s="1"/>
  <c r="D42" i="3"/>
  <c r="G42" i="3" s="1"/>
  <c r="D41" i="3"/>
  <c r="G41" i="3" s="1"/>
  <c r="D40" i="3"/>
  <c r="G40" i="3" s="1"/>
  <c r="D39" i="3"/>
  <c r="G39" i="3" s="1"/>
  <c r="D38" i="3"/>
  <c r="G38" i="3" s="1"/>
  <c r="D37" i="3"/>
  <c r="G37" i="3" s="1"/>
  <c r="D36" i="3"/>
  <c r="G36" i="3" s="1"/>
  <c r="D35" i="3"/>
  <c r="G35" i="3" s="1"/>
  <c r="D34" i="3"/>
  <c r="G34" i="3" s="1"/>
  <c r="G33" i="3"/>
  <c r="D33" i="3"/>
  <c r="D32" i="3"/>
  <c r="G32" i="3" s="1"/>
  <c r="D31" i="3"/>
  <c r="G31" i="3" s="1"/>
  <c r="D30" i="3"/>
  <c r="G30" i="3" s="1"/>
  <c r="D29" i="3"/>
  <c r="G29" i="3" s="1"/>
  <c r="D28" i="3"/>
  <c r="G28" i="3" s="1"/>
  <c r="G27" i="3"/>
  <c r="D27" i="3"/>
  <c r="D26" i="3"/>
  <c r="G26" i="3" s="1"/>
  <c r="D25" i="3"/>
  <c r="G25" i="3" s="1"/>
  <c r="D24" i="3"/>
  <c r="G24" i="3" s="1"/>
  <c r="D23" i="3"/>
  <c r="G23" i="3" s="1"/>
  <c r="D22" i="3"/>
  <c r="G22" i="3" s="1"/>
  <c r="D21" i="3"/>
  <c r="G21" i="3" s="1"/>
  <c r="D20" i="3"/>
  <c r="G20" i="3" s="1"/>
  <c r="D19" i="3"/>
  <c r="G19" i="3" s="1"/>
  <c r="D18" i="3"/>
  <c r="G18" i="3" s="1"/>
  <c r="D17" i="3"/>
  <c r="G17" i="3" s="1"/>
  <c r="G16" i="3"/>
  <c r="D16" i="3"/>
  <c r="D15" i="3"/>
  <c r="G15" i="3" s="1"/>
  <c r="D14" i="3"/>
  <c r="G14" i="3" s="1"/>
  <c r="D13" i="3"/>
  <c r="G13" i="3" s="1"/>
  <c r="D12" i="3"/>
  <c r="G12" i="3" s="1"/>
  <c r="G11" i="3"/>
  <c r="D11" i="3"/>
  <c r="D10" i="3"/>
  <c r="G10" i="3" s="1"/>
  <c r="D9" i="3"/>
  <c r="G9" i="3" s="1"/>
  <c r="D8" i="3"/>
  <c r="G8" i="3" s="1"/>
  <c r="D7" i="3"/>
  <c r="G7" i="3" s="1"/>
  <c r="D6" i="3"/>
  <c r="G6" i="3" s="1"/>
  <c r="D5" i="3"/>
  <c r="G5" i="3" s="1"/>
  <c r="E75" i="2"/>
  <c r="H75" i="2" s="1"/>
  <c r="E74" i="2"/>
  <c r="H74" i="2" s="1"/>
  <c r="E73" i="2"/>
  <c r="H73" i="2" s="1"/>
  <c r="E72" i="2"/>
  <c r="H72" i="2" s="1"/>
  <c r="E71" i="2"/>
  <c r="H71" i="2" s="1"/>
  <c r="E70" i="2"/>
  <c r="H70" i="2" s="1"/>
  <c r="E69" i="2"/>
  <c r="H69" i="2" s="1"/>
  <c r="G68" i="2"/>
  <c r="F68" i="2"/>
  <c r="D68" i="2"/>
  <c r="C68" i="2"/>
  <c r="E68" i="2" s="1"/>
  <c r="H68" i="2" s="1"/>
  <c r="E67" i="2"/>
  <c r="H67" i="2" s="1"/>
  <c r="E66" i="2"/>
  <c r="H66" i="2" s="1"/>
  <c r="E65" i="2"/>
  <c r="H65" i="2" s="1"/>
  <c r="G64" i="2"/>
  <c r="F64" i="2"/>
  <c r="D64" i="2"/>
  <c r="C64" i="2"/>
  <c r="E64" i="2" s="1"/>
  <c r="H64" i="2" s="1"/>
  <c r="E63" i="2"/>
  <c r="H63" i="2" s="1"/>
  <c r="E62" i="2"/>
  <c r="H62" i="2" s="1"/>
  <c r="E61" i="2"/>
  <c r="H61" i="2" s="1"/>
  <c r="E60" i="2"/>
  <c r="H60" i="2" s="1"/>
  <c r="E59" i="2"/>
  <c r="H59" i="2" s="1"/>
  <c r="E58" i="2"/>
  <c r="H58" i="2" s="1"/>
  <c r="H57" i="2"/>
  <c r="E57" i="2"/>
  <c r="G56" i="2"/>
  <c r="F56" i="2"/>
  <c r="D56" i="2"/>
  <c r="C56" i="2"/>
  <c r="E56" i="2" s="1"/>
  <c r="H56" i="2" s="1"/>
  <c r="E55" i="2"/>
  <c r="H55" i="2" s="1"/>
  <c r="E54" i="2"/>
  <c r="H54" i="2" s="1"/>
  <c r="E53" i="2"/>
  <c r="H53" i="2" s="1"/>
  <c r="G52" i="2"/>
  <c r="F52" i="2"/>
  <c r="D52" i="2"/>
  <c r="C52" i="2"/>
  <c r="E52" i="2" s="1"/>
  <c r="H52" i="2" s="1"/>
  <c r="E51" i="2"/>
  <c r="H51" i="2" s="1"/>
  <c r="H50" i="2"/>
  <c r="E50" i="2"/>
  <c r="E49" i="2"/>
  <c r="H49" i="2" s="1"/>
  <c r="E48" i="2"/>
  <c r="H48" i="2" s="1"/>
  <c r="E47" i="2"/>
  <c r="H47" i="2" s="1"/>
  <c r="E46" i="2"/>
  <c r="H46" i="2" s="1"/>
  <c r="E45" i="2"/>
  <c r="H45" i="2" s="1"/>
  <c r="E44" i="2"/>
  <c r="H44" i="2" s="1"/>
  <c r="E43" i="2"/>
  <c r="H43" i="2" s="1"/>
  <c r="G42" i="2"/>
  <c r="F42" i="2"/>
  <c r="D42" i="2"/>
  <c r="C42" i="2"/>
  <c r="E42" i="2" s="1"/>
  <c r="H42" i="2" s="1"/>
  <c r="E41" i="2"/>
  <c r="H41" i="2" s="1"/>
  <c r="E40" i="2"/>
  <c r="H40" i="2" s="1"/>
  <c r="H39" i="2"/>
  <c r="E39" i="2"/>
  <c r="E38" i="2"/>
  <c r="H38" i="2" s="1"/>
  <c r="E37" i="2"/>
  <c r="H37" i="2" s="1"/>
  <c r="E36" i="2"/>
  <c r="H36" i="2" s="1"/>
  <c r="E35" i="2"/>
  <c r="H35" i="2" s="1"/>
  <c r="E34" i="2"/>
  <c r="H34" i="2" s="1"/>
  <c r="E33" i="2"/>
  <c r="H33" i="2" s="1"/>
  <c r="G32" i="2"/>
  <c r="F32" i="2"/>
  <c r="D32" i="2"/>
  <c r="C32" i="2"/>
  <c r="E32" i="2" s="1"/>
  <c r="H32" i="2" s="1"/>
  <c r="E31" i="2"/>
  <c r="H31" i="2" s="1"/>
  <c r="H30" i="2"/>
  <c r="E30" i="2"/>
  <c r="E29" i="2"/>
  <c r="H29" i="2" s="1"/>
  <c r="E28" i="2"/>
  <c r="H28" i="2" s="1"/>
  <c r="E27" i="2"/>
  <c r="H27" i="2" s="1"/>
  <c r="E26" i="2"/>
  <c r="H26" i="2" s="1"/>
  <c r="E25" i="2"/>
  <c r="H25" i="2" s="1"/>
  <c r="E24" i="2"/>
  <c r="H24" i="2" s="1"/>
  <c r="H23" i="2"/>
  <c r="E23" i="2"/>
  <c r="G22" i="2"/>
  <c r="F22" i="2"/>
  <c r="D22" i="2"/>
  <c r="C22" i="2"/>
  <c r="E22" i="2" s="1"/>
  <c r="H22" i="2" s="1"/>
  <c r="E21" i="2"/>
  <c r="H21" i="2" s="1"/>
  <c r="E20" i="2"/>
  <c r="H20" i="2" s="1"/>
  <c r="E19" i="2"/>
  <c r="H19" i="2" s="1"/>
  <c r="E18" i="2"/>
  <c r="H18" i="2" s="1"/>
  <c r="E17" i="2"/>
  <c r="H17" i="2" s="1"/>
  <c r="E16" i="2"/>
  <c r="H16" i="2" s="1"/>
  <c r="E15" i="2"/>
  <c r="H15" i="2" s="1"/>
  <c r="E14" i="2"/>
  <c r="H14" i="2" s="1"/>
  <c r="E13" i="2"/>
  <c r="H13" i="2" s="1"/>
  <c r="G12" i="2"/>
  <c r="F12" i="2"/>
  <c r="D12" i="2"/>
  <c r="C12" i="2"/>
  <c r="H11" i="2"/>
  <c r="E11" i="2"/>
  <c r="E10" i="2"/>
  <c r="H10" i="2" s="1"/>
  <c r="E9" i="2"/>
  <c r="H9" i="2" s="1"/>
  <c r="E8" i="2"/>
  <c r="H8" i="2" s="1"/>
  <c r="E7" i="2"/>
  <c r="H7" i="2" s="1"/>
  <c r="E6" i="2"/>
  <c r="H6" i="2" s="1"/>
  <c r="E5" i="2"/>
  <c r="H5" i="2" s="1"/>
  <c r="G4" i="2"/>
  <c r="F4" i="2"/>
  <c r="D4" i="2"/>
  <c r="C4" i="2"/>
  <c r="E4" i="2" s="1"/>
  <c r="H4" i="2" s="1"/>
  <c r="H38" i="1"/>
  <c r="H37" i="1" s="1"/>
  <c r="E38" i="1"/>
  <c r="E37" i="1" s="1"/>
  <c r="G37" i="1"/>
  <c r="F37" i="1"/>
  <c r="D37" i="1"/>
  <c r="C37" i="1"/>
  <c r="H35" i="1"/>
  <c r="E35" i="1"/>
  <c r="H34" i="1"/>
  <c r="E34" i="1"/>
  <c r="H33" i="1"/>
  <c r="E33" i="1"/>
  <c r="H32" i="1"/>
  <c r="E32" i="1"/>
  <c r="G31" i="1"/>
  <c r="G39" i="1" s="1"/>
  <c r="F31" i="1"/>
  <c r="D31" i="1"/>
  <c r="C31" i="1"/>
  <c r="H29" i="1"/>
  <c r="E29" i="1"/>
  <c r="H28" i="1"/>
  <c r="E28" i="1"/>
  <c r="H27" i="1"/>
  <c r="E27" i="1"/>
  <c r="H26" i="1"/>
  <c r="E26" i="1"/>
  <c r="H25" i="1"/>
  <c r="E25" i="1"/>
  <c r="H24" i="1"/>
  <c r="E24" i="1"/>
  <c r="H23" i="1"/>
  <c r="E23" i="1"/>
  <c r="H22" i="1"/>
  <c r="H21" i="1" s="1"/>
  <c r="E22" i="1"/>
  <c r="G21" i="1"/>
  <c r="F21" i="1"/>
  <c r="D21" i="1"/>
  <c r="C21" i="1"/>
  <c r="G16" i="1"/>
  <c r="F16" i="1"/>
  <c r="D16" i="1"/>
  <c r="C16" i="1"/>
  <c r="H14" i="1"/>
  <c r="E14" i="1"/>
  <c r="H13" i="1"/>
  <c r="E13" i="1"/>
  <c r="H12" i="1"/>
  <c r="E12" i="1"/>
  <c r="H11" i="1"/>
  <c r="E11" i="1"/>
  <c r="H10" i="1"/>
  <c r="E10" i="1"/>
  <c r="H9" i="1"/>
  <c r="E9" i="1"/>
  <c r="H8" i="1"/>
  <c r="E8" i="1"/>
  <c r="H7" i="1"/>
  <c r="E7" i="1"/>
  <c r="H6" i="1"/>
  <c r="E6" i="1"/>
  <c r="H5" i="1"/>
  <c r="E5" i="1"/>
  <c r="E31" i="1" l="1"/>
  <c r="E16" i="1"/>
  <c r="H31" i="1"/>
  <c r="H39" i="1" s="1"/>
  <c r="C39" i="1"/>
  <c r="D39" i="1"/>
  <c r="F39" i="1"/>
  <c r="H16" i="1"/>
  <c r="E21" i="1"/>
  <c r="C36" i="7"/>
  <c r="D76" i="2"/>
  <c r="G76" i="2"/>
  <c r="C76" i="2"/>
  <c r="F76" i="2"/>
  <c r="D14" i="5"/>
  <c r="E39" i="1"/>
  <c r="G74" i="3"/>
  <c r="D10" i="4"/>
  <c r="D11" i="6"/>
  <c r="D74" i="3"/>
  <c r="G5" i="5"/>
  <c r="G14" i="5" s="1"/>
  <c r="E12" i="2"/>
  <c r="H12" i="2" s="1"/>
  <c r="H76" i="2" s="1"/>
  <c r="E13" i="7"/>
  <c r="H13" i="7" s="1"/>
  <c r="E4" i="7"/>
  <c r="E76" i="2" l="1"/>
  <c r="H4" i="7"/>
  <c r="H36" i="7" s="1"/>
  <c r="E36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DGCG</author>
  </authors>
  <commentList>
    <comment ref="I7" authorId="0" shapeId="0" xr:uid="{3BD3AC22-9371-4ACF-AA82-399FD84E8C70}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<sst xmlns="http://schemas.openxmlformats.org/spreadsheetml/2006/main" count="1554" uniqueCount="725">
  <si>
    <t>INSTITUTO DE SALUD PUBLICA DEL ESTADO DE GUANAJUATO
Estado Analítico de Ingresos
Del 1 de Enero al 31 de Diciembre de 2025
(Cifras en Pesos)</t>
  </si>
  <si>
    <t>Rubro de Ingresos</t>
  </si>
  <si>
    <t>Ingresos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</si>
  <si>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</si>
  <si>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</si>
  <si>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</si>
  <si>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</si>
  <si>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</si>
  <si>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</si>
  <si>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</si>
  <si>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</si>
  <si>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 = 1 + 2)</t>
  </si>
  <si>
    <t>(4)</t>
  </si>
  <si>
    <t>(5)</t>
  </si>
  <si>
    <t>(6 = 5 - 1)</t>
  </si>
  <si>
    <t>Impuestos</t>
  </si>
  <si>
    <t>10</t>
  </si>
  <si>
    <t>Cuotas y Aportaciones de Seguridad Social</t>
  </si>
  <si>
    <t>20</t>
  </si>
  <si>
    <t>Contribuciones de Mejoras</t>
  </si>
  <si>
    <t>30</t>
  </si>
  <si>
    <t>Derechos</t>
  </si>
  <si>
    <t>40</t>
  </si>
  <si>
    <t>Productos</t>
  </si>
  <si>
    <t>50</t>
  </si>
  <si>
    <t>Aprovechamientos</t>
  </si>
  <si>
    <t>60</t>
  </si>
  <si>
    <t>Ingresos por Venta de Bienes, Prestación de Servicios y Otros Ingresos</t>
  </si>
  <si>
    <t>70</t>
  </si>
  <si>
    <t>Participaciones, Aportaciones, Convenios, Incentivos de Derivados de la Colaboración Fiscal y Fondos Distintos de Aportaciones</t>
  </si>
  <si>
    <t>80</t>
  </si>
  <si>
    <t>Transferencias, Asignaciones, Subsidios y Subvenciones, y Pensiones y Jubilaciones</t>
  </si>
  <si>
    <t>90</t>
  </si>
  <si>
    <t>Ingresos Derivados de Financiamientos</t>
  </si>
  <si>
    <t>00</t>
  </si>
  <si>
    <t>xx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</si>
  <si>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</si>
  <si>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</si>
  <si>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</si>
  <si>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</si>
  <si>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</si>
  <si>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</si>
  <si>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</si>
  <si>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t>Ingresos de los Entes Públicos de los Poderes Legislativo y
Judicial, de los Órganos Autónomos y del Sector Paraestatal o Paramunicipal, así como de las Empresas Productivas del Estado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</si>
  <si>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</si>
  <si>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</si>
  <si>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</si>
  <si>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t>“Bajo protesta de decir verdad declaramos que los Estados Financieros y sus notas, son razonablemente correctos y son responsabilidad del emisor”.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</si>
  <si>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</si>
  <si>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</si>
  <si>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</si>
  <si>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INSTITUTO DE SALUD PUBLICA DEL ESTADO DE GUANAJUATOe
Estado Analítico del Ejercicio del Presupuesto de Egresos
Clasificación por Objeto del Gasto (Capítulo y Concepto)
Del 1 de Enero al 31 de Diciembre de 2025
(Cifras en Pesos)</t>
  </si>
  <si>
    <t>Concepto</t>
  </si>
  <si>
    <t>Egresos</t>
  </si>
  <si>
    <t>Subejercicio</t>
  </si>
  <si>
    <t>Aprobado</t>
  </si>
  <si>
    <t>Ampliaciones/ (Reducciones)</t>
  </si>
  <si>
    <t>Pagado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</si>
  <si>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</si>
  <si>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</si>
  <si>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</si>
  <si>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</si>
  <si>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</si>
  <si>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</si>
  <si>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</si>
  <si>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</si>
  <si>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</si>
  <si>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</si>
  <si>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</si>
  <si>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</si>
  <si>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</si>
  <si>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</si>
  <si>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</si>
  <si>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</si>
  <si>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</si>
  <si>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</si>
  <si>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</si>
  <si>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</si>
  <si>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</si>
  <si>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</si>
  <si>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</si>
  <si>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</si>
  <si>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</si>
  <si>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</si>
  <si>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</si>
  <si>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</si>
  <si>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</si>
  <si>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</si>
  <si>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</si>
  <si>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</si>
  <si>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</si>
  <si>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</si>
  <si>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</si>
  <si>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</si>
  <si>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</si>
  <si>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</si>
  <si>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</si>
  <si>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ob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</si>
  <si>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</si>
  <si>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</si>
  <si>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</si>
  <si>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</si>
  <si>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</si>
  <si>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</si>
  <si>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</si>
  <si>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</si>
  <si>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</si>
  <si>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</si>
  <si>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</si>
  <si>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</si>
  <si>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</si>
  <si>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</si>
  <si>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</si>
  <si>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</si>
  <si>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</si>
  <si>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</si>
  <si>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</si>
  <si>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</si>
  <si>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</si>
  <si>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</si>
  <si>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</si>
  <si>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</si>
  <si>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</si>
  <si>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</si>
  <si>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</si>
  <si>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</si>
  <si>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</si>
  <si>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</si>
  <si>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</si>
  <si>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</si>
  <si>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</si>
  <si>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</si>
  <si>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INSTITUTO DE SALUD PUBLICA DEL ESTADO DE GUANAJUATO
Estado Analítico del Ejercicio del Presupuesto de Egresos
Clasificación Administrativa  
Del 1 de Enero al 31 de Diciembre de 2025
(Cifras en Pesos)</t>
  </si>
  <si>
    <t xml:space="preserve">Egresos </t>
  </si>
  <si>
    <t>211213019010000.Despacho de la Dirección General del ISAPEG</t>
  </si>
  <si>
    <t>211213019010300.Coordinación de Asuntos Jurídicos</t>
  </si>
  <si>
    <t>211213019010400.Coordinación de Comunicación Social</t>
  </si>
  <si>
    <t>211213019020000.Coordinación General de Administración y Finanzas</t>
  </si>
  <si>
    <t>211213019020100.Dirección General de Planeación</t>
  </si>
  <si>
    <t>211213019020200.Dirección General de Administración</t>
  </si>
  <si>
    <t>211213019020300.Dirección General de Recursos Humanos</t>
  </si>
  <si>
    <t>211213019020400.Dirección General de Recursos Materiales y Servicios Generales</t>
  </si>
  <si>
    <t>211213019030000.Coordinación General de Salud Pública</t>
  </si>
  <si>
    <t>211213019030200.Dirección General de Protección contra Riesgos Sanitarios</t>
  </si>
  <si>
    <t>211213019030300.Dirección General de Prevención y Promoción de la Salud</t>
  </si>
  <si>
    <t>211213019030400.Dirección General de Atención Médica</t>
  </si>
  <si>
    <t>211213019040100.Jurisdicción Sanitaria I</t>
  </si>
  <si>
    <t>211213019040200.Jurisdicción Sanitaria II</t>
  </si>
  <si>
    <t>211213019040300.Jurisdicción Sanitaria III</t>
  </si>
  <si>
    <t>211213019040400.Jurisdicción Sanitaria IV</t>
  </si>
  <si>
    <t>211213019040500.Jurisdicción Sanitaria V</t>
  </si>
  <si>
    <t>211213019040600.Jurisdicción Sanitaria VI</t>
  </si>
  <si>
    <t>211213019040700.Jurisdicción Sanitaria VII</t>
  </si>
  <si>
    <t>211213019040800.Jurisdicción Sanitaria VIII</t>
  </si>
  <si>
    <t>211213019070101.Hospital General Acámbaro Miguel Hidalgo</t>
  </si>
  <si>
    <t>211213019070102.Hospital General Celaya</t>
  </si>
  <si>
    <t>211213019070103.Hospital General Dolores Hidalgo Cuna de la Independencia Nacional</t>
  </si>
  <si>
    <t>211213019070104.Hospital General Guanajuato Dr. Valentín Gracia</t>
  </si>
  <si>
    <t>211213019070105.Hospital General Irapuato</t>
  </si>
  <si>
    <t>211213019070106.Hospital General León</t>
  </si>
  <si>
    <t>211213019070107.Hospital General Pénjamo</t>
  </si>
  <si>
    <t>211213019070108.Hospital General Purisima del Rincón</t>
  </si>
  <si>
    <t>211213019070109.Hospital General Salamanca</t>
  </si>
  <si>
    <t>211213019070110.Hospital General Salvatierra</t>
  </si>
  <si>
    <t>211213019070111.Hospital General San José Iturbide</t>
  </si>
  <si>
    <t>211213019070112.Hospital General San Luis de la Paz</t>
  </si>
  <si>
    <t>211213019070113.Hospital General San Miguel Allende Dr. Felipe G. Dobarganes</t>
  </si>
  <si>
    <t>211213019070114.Hospital General Silao</t>
  </si>
  <si>
    <t>211213019070115.Hospital General Uriangato</t>
  </si>
  <si>
    <t>211213019070116.Hospital General Valle de Santiago</t>
  </si>
  <si>
    <t>211213019070201.Centro de Atención Integral a la Salud Mental de León</t>
  </si>
  <si>
    <t>211213019070202.Hospital de Especialidades Materno Infantil de León</t>
  </si>
  <si>
    <t>211213019070203.Hospital de Especialidades Pediátrico de León</t>
  </si>
  <si>
    <t>211213019070204.Hospital Materno de Celaya</t>
  </si>
  <si>
    <t>211213019070205.Hospital Materno infantil Irapuato</t>
  </si>
  <si>
    <t>211213019070206.Hospital Materno San Luis de la Paz</t>
  </si>
  <si>
    <t>211213019070207.Centro Estatal de Cuidados Críticos Salamanca</t>
  </si>
  <si>
    <t>211213019070301.Centro Estatal Medicina Transfusional</t>
  </si>
  <si>
    <t>211213019070302.Centro Estatal de Trasplantes</t>
  </si>
  <si>
    <t>211213019070305.Laboratorio Salud Pública Estatal</t>
  </si>
  <si>
    <t>211213019070306.Sistema de Urgencias Estado de Guanajuato</t>
  </si>
  <si>
    <t>211213019070307.Centro de Atención Integral Adicciones</t>
  </si>
  <si>
    <t>211213019070401.Hospital Comunitario Abasolo</t>
  </si>
  <si>
    <t>211213019070402.Hospital Comunitario Apaseo el Alto</t>
  </si>
  <si>
    <t>211213019070403.Hospital Comunitario Apaseo el Grande</t>
  </si>
  <si>
    <t>211213019070404.Hospital Comunitario Comonfort</t>
  </si>
  <si>
    <t>211213019070405.Hospital Comunitario Cortazar</t>
  </si>
  <si>
    <t>211213019070406.Hospital Comunitario Huanímaro</t>
  </si>
  <si>
    <t>211213019070407.Hospital Comunitario Jaral del Progreso</t>
  </si>
  <si>
    <t>211213019070408.Hospital Comunitario Jerécuaro</t>
  </si>
  <si>
    <t>211213019070409.Hospital Comunitario Las Joyas</t>
  </si>
  <si>
    <t>211213019070410.Hospital Comunitario Manuel Doblado</t>
  </si>
  <si>
    <t>211213019070411.Hospital Comunitario Moroleón</t>
  </si>
  <si>
    <t>211213019070412.Hospital Comunitario Romita</t>
  </si>
  <si>
    <t>211213019070413.Hospital Comunitario San Diego de la Unión</t>
  </si>
  <si>
    <t>211213019070414.Hospital Comunitario San Felipe</t>
  </si>
  <si>
    <t>211213019070415.Hospital Comunitario San Francisco del Rincón</t>
  </si>
  <si>
    <t>211213019070416.Hospital Comunitario Santa Cruz de Juventino Rosas</t>
  </si>
  <si>
    <t>211213019070417.Hospital Comunitario Tarimoro</t>
  </si>
  <si>
    <t>211213019070418.Hospital Comunitario Villagrán</t>
  </si>
  <si>
    <t>211213019070419.Hospital Comunitario Yuriria</t>
  </si>
  <si>
    <t>211213019A10000.Órgano Interno de Control</t>
  </si>
  <si>
    <t>INSTITUTO DE SALUD PUBLICA DEL ESTADO DE GUANAJUATO
Estado Analítico del Ejercicio del Presupuesto de Egresos
Clasificación Administrativa  (Poderes)
Del 1 de Enero al 31 de Diciembre de 2025
(Cifras en Pesos)</t>
  </si>
  <si>
    <t xml:space="preserve">    Poder Ejecutivo </t>
  </si>
  <si>
    <t xml:space="preserve">    Poder Legislativo</t>
  </si>
  <si>
    <t xml:space="preserve">    Poder Judicial</t>
  </si>
  <si>
    <t xml:space="preserve">    Organismos Autónomos</t>
  </si>
  <si>
    <t>INSTITUTO DE SALUD PUBLICA DEL ESTADO DE GUANAJUATO
Estado Analítico del Ejercicio del Presupuesto de Egresos
Clasificación Administrativa  (Sector Paraestatal)
Del 1 de Enero al 31 de Diciembre de 2025
(Cifras en Pesos)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</si>
  <si>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</si>
  <si>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</si>
  <si>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</si>
  <si>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</si>
  <si>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</si>
  <si>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</si>
  <si>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</si>
  <si>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</si>
  <si>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>INSTITUTO DE SALUD PUBLICA DEL ESTADO DE GUANAJUATO
Estado Analítico del Ejercicio del Presupuesto de Egresos
Clasificación Económica (por Tipo de Gasto)
Del 1 de Enero al 31 de Diciembre de 2025
(Cifras en Pesos)</t>
  </si>
  <si>
    <t>Gasto Corriente</t>
  </si>
  <si>
    <t>Gasto de Capital</t>
  </si>
  <si>
    <t>Amortización de la Deuda y Disminución de Pasivos</t>
  </si>
  <si>
    <t>INSTITUTO DE SALUD PUBLICA DEL ESTADO DE GUANAJUATO
Estado Analítico del Ejercicio del Presupuesto de Egresos
Clasificación Funcional (Finalidad y Función)
Del 1 de Enero al 31 de Diciembre de 2025
(Cifras en Pesos)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</si>
  <si>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</si>
  <si>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</si>
  <si>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</si>
  <si>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</si>
  <si>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</si>
  <si>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</si>
  <si>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</si>
  <si>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</si>
  <si>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</si>
  <si>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</si>
  <si>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</si>
  <si>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</si>
  <si>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</si>
  <si>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</si>
  <si>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</si>
  <si>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</si>
  <si>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</si>
  <si>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</si>
  <si>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</si>
  <si>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</si>
  <si>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</si>
  <si>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</si>
  <si>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</si>
  <si>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</si>
  <si>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</si>
  <si>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</si>
  <si>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</si>
  <si>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</si>
  <si>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</si>
  <si>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</si>
  <si>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</si>
  <si>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INSTITUTO DE SALUD PUBLICA DEL ESTADO DE GUANAJUATO
Programas y Proyectos de Inversión
Del 1 de Enero al 31 de Diciembre de 2025
(Cifras en Pesos)</t>
  </si>
  <si>
    <t>Inversión</t>
  </si>
  <si>
    <t>Metas</t>
  </si>
  <si>
    <t>% Avance Financiero</t>
  </si>
  <si>
    <t>% Avance Metas</t>
  </si>
  <si>
    <t>Clave del Programa/ Proyecto</t>
  </si>
  <si>
    <t>Nombre</t>
  </si>
  <si>
    <t>Partida</t>
  </si>
  <si>
    <t>Descripción</t>
  </si>
  <si>
    <t>Clave UR</t>
  </si>
  <si>
    <t>Descripción UR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</si>
  <si>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</si>
  <si>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</si>
  <si>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</si>
  <si>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</si>
  <si>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</si>
  <si>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</si>
  <si>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</si>
  <si>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E012PB1260</t>
  </si>
  <si>
    <t>HOSPITALIZACIÓN Y VALORACIÓN DE PACIENTES EN EL HOSPITAL MATERNO INFANTIL DE IRAPUATO</t>
  </si>
  <si>
    <t>5110</t>
  </si>
  <si>
    <t>BIENES MUEBLES</t>
  </si>
  <si>
    <t>211213019070205</t>
  </si>
  <si>
    <t>HOSPITAL MATERNO INFANTIL IRAPUATO</t>
  </si>
  <si>
    <t>Porcentaje</t>
  </si>
  <si>
    <t>E012PB1284</t>
  </si>
  <si>
    <t>HOSPITALIZACIÓN Y VALORACIÓN DE PACIENTES EN EL HOSPITAL COMUNITARIO TARIMORO</t>
  </si>
  <si>
    <t>211213019070417</t>
  </si>
  <si>
    <t>HOSPITAL COMUNITARIO TARIMORO</t>
  </si>
  <si>
    <t>E012PB1324</t>
  </si>
  <si>
    <t>ATENCIÓN DE PACIENTES EN EL CENTRO DE ATENCIÓN INTEGRAL A LA SALUD MENTAL DE LEÓN</t>
  </si>
  <si>
    <t>211213019070201</t>
  </si>
  <si>
    <t>CTRO ATEN INTEGRAL SALUD MENTAL DE LEÓN</t>
  </si>
  <si>
    <t>E012PB2140</t>
  </si>
  <si>
    <t>HOSPITALIZACIÓN Y VALORACIÓN DE PACIENTES EN EL HOSPITAL COMUNITARIO ABASOLO</t>
  </si>
  <si>
    <t>211213019070401</t>
  </si>
  <si>
    <t>HOSPITAL COMUNITARIO ABASOLO</t>
  </si>
  <si>
    <t>E012QA34182502</t>
  </si>
  <si>
    <t>MOBILIARIO CENTRO DE SALUD XICHÚ</t>
  </si>
  <si>
    <t>211213019040200</t>
  </si>
  <si>
    <t>JURISDICCIÓN SANITARIA II ISAPEG</t>
  </si>
  <si>
    <t>E064PB27792504013</t>
  </si>
  <si>
    <t>IGUALDAD DE GÉNERO EN SALUD</t>
  </si>
  <si>
    <t>211213019030300</t>
  </si>
  <si>
    <t>DIR GRAL DE PREV Y PROM DE LA SALUD</t>
  </si>
  <si>
    <t>E064PB27792504175</t>
  </si>
  <si>
    <t>SALUD SEXUAL Y REPROD PARA ADOLESCENTES</t>
  </si>
  <si>
    <t>E064PB27792504193</t>
  </si>
  <si>
    <t>PERSONAS EN MOVILIDAD</t>
  </si>
  <si>
    <t>E064PB3414</t>
  </si>
  <si>
    <t>OPERACIÓN Y ADMINISTRACIÓN DE LA DIRECCIÓN GENERAL DE ATENCIÓN MÉDICA IMPULSANDO LAS ACCIONES DE ATE</t>
  </si>
  <si>
    <t>211213019030400</t>
  </si>
  <si>
    <t>DIRECCIÓN GENERAL DE ATENCIÓN MÉDICA</t>
  </si>
  <si>
    <t>E064PB34142504173</t>
  </si>
  <si>
    <t>PREVENCIÓN Y ATENCIÓN DE LAS ADICCIONES</t>
  </si>
  <si>
    <t>M006GB1115</t>
  </si>
  <si>
    <t>OPERACIÓN ADMINISTRATIVA DE LA DIRECCIÓN GENERAL DE ADMINISTRACIÓN</t>
  </si>
  <si>
    <t>211213019020200</t>
  </si>
  <si>
    <t>DIR GRAL DE ADMINISTRACIÓN ISAPEG</t>
  </si>
  <si>
    <t>M006GB1116</t>
  </si>
  <si>
    <t>OPERACIÓN ADMINISTRATIVA DE LA DIRECCIÓN GENERAL DE RECURSOS MATERIALES Y SERVICIOS GENERALES</t>
  </si>
  <si>
    <t>211213019020400</t>
  </si>
  <si>
    <t>DIR GRAL DE REC MAT Y SERV GRALES</t>
  </si>
  <si>
    <t>M006GB1117</t>
  </si>
  <si>
    <t>OPERACIÓN Y ADMINISTRACIÓN DE LA DIRECCIÓN GENERAL DE RECURSOS HUMANOS.</t>
  </si>
  <si>
    <t>211213019020300</t>
  </si>
  <si>
    <t>DIR GRAL DE RECURSOS HUMANOS ISAPEG</t>
  </si>
  <si>
    <t>M007GC2099</t>
  </si>
  <si>
    <t>ATENCIÓN DE ASUNTOS EN LA COORDINACIÓN DE ASUNTOS JURÍDICOS</t>
  </si>
  <si>
    <t>211213019010300</t>
  </si>
  <si>
    <t>COORDINACIÓN DE ASUNTOS JURÍDICOS ISAPEG</t>
  </si>
  <si>
    <t>M007GC2103</t>
  </si>
  <si>
    <t>OPERACIÓN Y ADMINISTRACIÓN DE LA DIRECCIÓN GENERAL DE PLANEACIÓN</t>
  </si>
  <si>
    <t>211213019020100</t>
  </si>
  <si>
    <t>DIRECCIÓN GENERAL DE PLANEACIÓN</t>
  </si>
  <si>
    <t>5120</t>
  </si>
  <si>
    <t>E064PB27792504123</t>
  </si>
  <si>
    <t>SALUD PERINATAL</t>
  </si>
  <si>
    <t>E012PB1216</t>
  </si>
  <si>
    <t>HOSPITALIZACIÓN Y VALORACIÓN DE PACIENTES EN EL HOSPITAL GENERAL DE SILAO</t>
  </si>
  <si>
    <t>5150</t>
  </si>
  <si>
    <t>211213019070114</t>
  </si>
  <si>
    <t>HOSPITAL GENERAL SILAO</t>
  </si>
  <si>
    <t>E012PB1219</t>
  </si>
  <si>
    <t>HOSPITALIZACIÓN Y VALORACIÓN DE PACIENTES EN EL HOSPITAL GENERAL DOLORES HIDALGO CUNA DE LA INDEPEND</t>
  </si>
  <si>
    <t>211213019070103</t>
  </si>
  <si>
    <t>HOSPITAL GENERAL DOLORES HIDALGO</t>
  </si>
  <si>
    <t>E012PB1240</t>
  </si>
  <si>
    <t>HOSPITALIZACIÓN Y VALORACIÓN DE PACIENTES EN EL HOSPITAL GENERAL SAN LUIS DE LA PAZ</t>
  </si>
  <si>
    <t>211213019070112</t>
  </si>
  <si>
    <t>HOSPITAL GENERAL SAN LUIS DE LA PAZ</t>
  </si>
  <si>
    <t>E012PB1256</t>
  </si>
  <si>
    <t>HOSPITALIZACIÓN Y VALORACIÓN DE PACIENTES EN EL HOSPITAL MATERNO DE CELAYA</t>
  </si>
  <si>
    <t>211213019070204</t>
  </si>
  <si>
    <t>HOSPITAL MATER DE CELAYA</t>
  </si>
  <si>
    <t>E012PB1299</t>
  </si>
  <si>
    <t>HOSPITALIZACIÓN Y VALORACIÓN DE PACIENTES EN EL HOSPITAL COMUNITARIO SAN FELIPE</t>
  </si>
  <si>
    <t>211213019070414</t>
  </si>
  <si>
    <t>HOSPITAL COMUNITARIO SAN FELIPE</t>
  </si>
  <si>
    <t>E064PB11012499</t>
  </si>
  <si>
    <t>R24 JURISDICCIÓN VI</t>
  </si>
  <si>
    <t>211213019040600</t>
  </si>
  <si>
    <t>JURISDICCIÓN SANITARIA VI ISAPEG</t>
  </si>
  <si>
    <t>E064PB27792504017</t>
  </si>
  <si>
    <t>PLANIFICACIÓN FAMILIAR Y ANTICONCEPCIÓN</t>
  </si>
  <si>
    <t>E064PB27792504021</t>
  </si>
  <si>
    <t>SALUD BUCAL</t>
  </si>
  <si>
    <t>E064PB27792504118</t>
  </si>
  <si>
    <t>ABORTO SEGURO</t>
  </si>
  <si>
    <t>E064PB27792504166</t>
  </si>
  <si>
    <t>ENFERMEDADES CARDIOMETABOLICAS</t>
  </si>
  <si>
    <t>E064PB27792504187</t>
  </si>
  <si>
    <t>COMUNIDADES Y MUNICIPIOS</t>
  </si>
  <si>
    <t>E064PB27792504189</t>
  </si>
  <si>
    <t>ESTILOS DE VIDA SALUDABLES</t>
  </si>
  <si>
    <t>E064PB27792504194</t>
  </si>
  <si>
    <t>PREVENCIÓN Y CONTROL DE EDAS</t>
  </si>
  <si>
    <t>E064PB27792505009</t>
  </si>
  <si>
    <t>DENGUE</t>
  </si>
  <si>
    <t>E064PB27792505034</t>
  </si>
  <si>
    <t>VIGILANCIA EPIDEMIOLÓGICA</t>
  </si>
  <si>
    <t>E064PB27792505188</t>
  </si>
  <si>
    <t>EMERGENCIAS EN SALUD</t>
  </si>
  <si>
    <t>E064PB34142504184</t>
  </si>
  <si>
    <t>VIOLENCIA DE GÉNERO</t>
  </si>
  <si>
    <t>E064QC13282406</t>
  </si>
  <si>
    <t>FORTALECIMIENTO A OBSERVATORIOS DE LESIONES</t>
  </si>
  <si>
    <t>E064QC42092502</t>
  </si>
  <si>
    <t>ADQUISICIÓN DE TABLETAS</t>
  </si>
  <si>
    <t>211213019030000</t>
  </si>
  <si>
    <t>COORD GENERAL DE SALUD PÚBLICA ISAPEG</t>
  </si>
  <si>
    <t>M005GA2098</t>
  </si>
  <si>
    <t>OPERACIÓN Y ADMINISTRACIÓN DEL LA DIRECCIÓN GENERAL DEL ISAPEG</t>
  </si>
  <si>
    <t>211213019010000</t>
  </si>
  <si>
    <t>DESPACHO DE LA DIRECCIÓN GRAL DEL ISAPEG</t>
  </si>
  <si>
    <t>M005GA20982499</t>
  </si>
  <si>
    <t>R24 DIRECCIÓN ISAPEG</t>
  </si>
  <si>
    <t>M006GB11152511089</t>
  </si>
  <si>
    <t>SISTEMAS DE INFORMACIÓN EN SALUD</t>
  </si>
  <si>
    <t>M006GB11172499</t>
  </si>
  <si>
    <t>R24 DIRECCIÓN RH</t>
  </si>
  <si>
    <t>M007GC11132499</t>
  </si>
  <si>
    <t>R24 DIRECCIÓN SALUD</t>
  </si>
  <si>
    <t>5190</t>
  </si>
  <si>
    <t>E012PB1263</t>
  </si>
  <si>
    <t>HOSPITALIZACIÓN Y VALORACIÓN DE PACIENTES EN EL HOSPITAL COMUNITARIO APASEO EL GRANDE</t>
  </si>
  <si>
    <t>211213019070403</t>
  </si>
  <si>
    <t>HOSPITAL COMUNITARIO APASEO EL GRANDE</t>
  </si>
  <si>
    <t>E012PB1228</t>
  </si>
  <si>
    <t>HOSPITALIZACIÓN Y VALORACIÓN DE PACIENTES EN EL HOSPITAL GENERAL LEÓN</t>
  </si>
  <si>
    <t>5210</t>
  </si>
  <si>
    <t>211213019070106</t>
  </si>
  <si>
    <t>HOSPITAL GENERAL LEÓN</t>
  </si>
  <si>
    <t>E012PB31982408082</t>
  </si>
  <si>
    <t>ENSEÑANZA</t>
  </si>
  <si>
    <t>5290</t>
  </si>
  <si>
    <t>E064PB27792504026</t>
  </si>
  <si>
    <t>SEGURIDAD VIAL</t>
  </si>
  <si>
    <t>5310</t>
  </si>
  <si>
    <t>E012PB12282499</t>
  </si>
  <si>
    <t>R24 HOSPITAL LEÓN</t>
  </si>
  <si>
    <t>E012PB1237</t>
  </si>
  <si>
    <t>HOSPITALIZACIÓN Y VALORACIÓN DE PACIENTES EN EL HOSPITAL GENERAL SALVATIERRA</t>
  </si>
  <si>
    <t>211213019070110</t>
  </si>
  <si>
    <t>HOSPITAL GENERAL SALVATIERRA</t>
  </si>
  <si>
    <t>E012PB27762504149</t>
  </si>
  <si>
    <t>VIG EN SALUD PÚBLICA POR LABORATORIO</t>
  </si>
  <si>
    <t>211213019070305</t>
  </si>
  <si>
    <t>LABORATORIO ESTATAL DE SALUD PUB DE GTO</t>
  </si>
  <si>
    <t>E012QA34182501</t>
  </si>
  <si>
    <t>EQUIPAMIENTO MEDICO CENTRO DE SALUD XICHÚ</t>
  </si>
  <si>
    <t>E064PB27792504182</t>
  </si>
  <si>
    <t>PREV Y CONTROL DE ENF ZOONÓTICAS Y EMERG</t>
  </si>
  <si>
    <t>E064QC13312501</t>
  </si>
  <si>
    <t>DETECCIÓN DE CÁNCER CÉRVICO UTERINO CON CITOLOGÍA BASE LIQUIDA</t>
  </si>
  <si>
    <t>5320</t>
  </si>
  <si>
    <t>E012QC00632501</t>
  </si>
  <si>
    <t>ADQUISICIÓN DE AMBULANCIAS EQUIPADAS</t>
  </si>
  <si>
    <t>5410</t>
  </si>
  <si>
    <t>211213019070306</t>
  </si>
  <si>
    <t>SISTEMA DE URGENCIAS DEL ESTADO DE GTO</t>
  </si>
  <si>
    <t>5620</t>
  </si>
  <si>
    <t>5640</t>
  </si>
  <si>
    <t>M006GB11152499</t>
  </si>
  <si>
    <t>R24 DIRECCIÓN ADM</t>
  </si>
  <si>
    <t>M007GC1113</t>
  </si>
  <si>
    <t>OPERACIÓN ADMINISTRATIVA DE LA DIRECCIÓN GENERAL DE ATENCIÓN MÉDICA</t>
  </si>
  <si>
    <t>5650</t>
  </si>
  <si>
    <t>E064PB27792504191</t>
  </si>
  <si>
    <t>MOD DE ATENCIÓN MÉDICA PREHOSPITALARIA</t>
  </si>
  <si>
    <t>E012PB11102499</t>
  </si>
  <si>
    <t>R24 CENTRO TRANSFUSIONAL</t>
  </si>
  <si>
    <t>5660</t>
  </si>
  <si>
    <t>211213019070301</t>
  </si>
  <si>
    <t>CENTRO ESTATAL DE MEDICINA TRANSFUSIONAL</t>
  </si>
  <si>
    <t>5670</t>
  </si>
  <si>
    <t>E012PB1251</t>
  </si>
  <si>
    <t>HOSPITALIZACIÓN Y VALORACIÓN DE PACIENTES EN EL HOSPITAL COMUNITARIO APASEO EL ALTO</t>
  </si>
  <si>
    <t>211213019070402</t>
  </si>
  <si>
    <t>HOSPITAL COMUNITARIO APASEO EL ALTO</t>
  </si>
  <si>
    <t>E012PB32832499</t>
  </si>
  <si>
    <t>R24 UNIDADES VI</t>
  </si>
  <si>
    <t>5690</t>
  </si>
  <si>
    <t>E012QA14922301</t>
  </si>
  <si>
    <t>AMP Y REM HC ROMITA (URG, CEYE Y HOSP)</t>
  </si>
  <si>
    <t>6220</t>
  </si>
  <si>
    <t>OBRA</t>
  </si>
  <si>
    <t>211213019070412</t>
  </si>
  <si>
    <t>HOSPITAL COMUNITARIO ROMITA</t>
  </si>
  <si>
    <t>E012QA15242301</t>
  </si>
  <si>
    <t>UMAPS SAN JUAN DE CERANO YURIRIA</t>
  </si>
  <si>
    <t>211213019040500</t>
  </si>
  <si>
    <t>JURISDICCIÓN SANITARIA V ISAPEG</t>
  </si>
  <si>
    <t>E012QA26152301</t>
  </si>
  <si>
    <t>TERMINACIÓN DE LA DIG Y ADECUACIÓN DEL CAISAME</t>
  </si>
  <si>
    <t>E012QA27472401</t>
  </si>
  <si>
    <t>PROYECTO EJECUTIVO UMAPS OBRAJUELO</t>
  </si>
  <si>
    <t>211213019040300</t>
  </si>
  <si>
    <t>JURISDICCIÓN SANITARIA III ISAPEG</t>
  </si>
  <si>
    <t>E012QA28122301</t>
  </si>
  <si>
    <t>TERMINACIÓN REMODELACIÓN HC SAN FELIPE</t>
  </si>
  <si>
    <t>E012QA28142201</t>
  </si>
  <si>
    <t>SUSTITUCIÓN CAISES VILLAGRÁN</t>
  </si>
  <si>
    <t>E012QA32952301</t>
  </si>
  <si>
    <t>TERMINACIÓN DE AMP Y FORT DEL HG URIANGATO</t>
  </si>
  <si>
    <t>211213019070115</t>
  </si>
  <si>
    <t>HOSPITAL GENERAL URIANGATO</t>
  </si>
  <si>
    <t>E012QA33052501</t>
  </si>
  <si>
    <t>CONCLUSIÓN SUSTITUCIÓN UMAPS VALTIERRA</t>
  </si>
  <si>
    <t>E012QA34182401</t>
  </si>
  <si>
    <t>TERMINACIÓN CESSA XICHÚ</t>
  </si>
  <si>
    <t>E012QA37012401</t>
  </si>
  <si>
    <t>PROYECTO INTEGRAL CAISES LEÓN</t>
  </si>
  <si>
    <t>211213019040700</t>
  </si>
  <si>
    <t>JURISDICCIÓN SANITARIA VII ISAPEG</t>
  </si>
  <si>
    <t>E012QA38912301</t>
  </si>
  <si>
    <t>PE ÁREA DE RADIOTERAPIA HG LEÓN</t>
  </si>
  <si>
    <t>E012QA40142401</t>
  </si>
  <si>
    <t>PE SUST MURO UMAPS LA BORUNDA COMONFORT</t>
  </si>
  <si>
    <t>DIRECCION GENERAL DE PREVENCIÓN Y PROMOCION DE LA SALUD</t>
  </si>
  <si>
    <t>E064PB27792504190</t>
  </si>
  <si>
    <t>MERCADOTECNIA SOCIAL EN SALUD-LABORATORIOS DE COMUNICACIÓN DE RIESGOS</t>
  </si>
  <si>
    <t>"Bajo protesta de decir verdad declaramos que los Estados Financieros y sus notas, son razonablemente correctos y son responsabilidad del emisor"</t>
  </si>
  <si>
    <t>INSTITUTO DE SALUD PUBLICA DEL ESTADO DE GUANAJUATO
Gasto por Categoría Programática
Del 1 de Enero al 31 de Diciembre de 2025
(Cifras en Pesos)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</si>
  <si>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</si>
  <si>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</si>
  <si>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</si>
  <si>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</si>
  <si>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</si>
  <si>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</si>
  <si>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</si>
  <si>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</si>
  <si>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</si>
  <si>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</si>
  <si>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</si>
  <si>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</si>
  <si>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</si>
  <si>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</si>
  <si>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</si>
  <si>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</si>
  <si>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</si>
  <si>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</si>
  <si>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</si>
  <si>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</si>
  <si>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</si>
  <si>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</si>
  <si>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</si>
  <si>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</si>
  <si>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</si>
  <si>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</si>
  <si>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</si>
  <si>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</si>
  <si>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</si>
  <si>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</si>
  <si>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Egreso</t>
  </si>
  <si>
    <t>“Bajo protesta de decir verdad declaramos que los Estados Financieros y sus notas, son razonablemente correctos y son responsabilidad del emisor”</t>
  </si>
  <si>
    <t>ESTADO ANALÍTICO DEL EJERCICIO DEL PRESUPUESTO DE INGRESOS</t>
  </si>
  <si>
    <t xml:space="preserve">CLASIFICACIÓN ECONÓMICA </t>
  </si>
  <si>
    <t>Del 1 de Enero al 31 de Diciembre de 2025</t>
  </si>
  <si>
    <t>Ente Público:</t>
  </si>
  <si>
    <t>INSTITUTO DE SALUD PUBLICA DEL ESTADO DE GUANAJUATO</t>
  </si>
  <si>
    <t>Código</t>
  </si>
  <si>
    <t>Recauadado</t>
  </si>
  <si>
    <t>INGRESOS</t>
  </si>
  <si>
    <t>INGRESOS CORRIENTES</t>
  </si>
  <si>
    <t>1.1.1</t>
  </si>
  <si>
    <t>1.1.1.1</t>
  </si>
  <si>
    <t xml:space="preserve">Impuesto sobre el Ingreso, las Utilidades y las Ganancias de Capital  </t>
  </si>
  <si>
    <t>1.1.1.1.1</t>
  </si>
  <si>
    <t>De Personas Físicas</t>
  </si>
  <si>
    <t>1.1.1.1.1.1</t>
  </si>
  <si>
    <t>Impuesto sobre los Ingresos</t>
  </si>
  <si>
    <t>1.1.1.1.2</t>
  </si>
  <si>
    <t>De Empresas y Otras Corporaciones (Personas Morales)</t>
  </si>
  <si>
    <t>1.1.1.1.2.1</t>
  </si>
  <si>
    <t>1.1.1.1.3</t>
  </si>
  <si>
    <t>No Clasificables</t>
  </si>
  <si>
    <t>1.1.1.2</t>
  </si>
  <si>
    <t xml:space="preserve">Impuesto sobre Nómina y la Fuerza de Trabajo  </t>
  </si>
  <si>
    <t>1.1.1.2.1</t>
  </si>
  <si>
    <t>Impuesto sobre Nómina y Asimilables</t>
  </si>
  <si>
    <t>1.1.1.3</t>
  </si>
  <si>
    <t>Impuesto sobre la Propiedad</t>
  </si>
  <si>
    <t>1.1.1.4</t>
  </si>
  <si>
    <t>Impuesto sobre los Bienes y Servicios</t>
  </si>
  <si>
    <t>1.1.1.4.1</t>
  </si>
  <si>
    <t>Impuesto sobre la Producción, el Consumo y las Transacciones</t>
  </si>
  <si>
    <t>1.1.1.4.1.1</t>
  </si>
  <si>
    <t>Impuesto al Valor Agregado</t>
  </si>
  <si>
    <t>1.1.1.4.1.2</t>
  </si>
  <si>
    <t>Impuesto especial sobre Producción y Servicios</t>
  </si>
  <si>
    <t xml:space="preserve">1.1.1.4.1.3 </t>
  </si>
  <si>
    <t>Otros Impuestos Sobre Bienes y Servicios</t>
  </si>
  <si>
    <t>1.1.1.5</t>
  </si>
  <si>
    <t>Impuesto sobre el Comercio y las Transacciones Internacionales / Comercio Exterior</t>
  </si>
  <si>
    <t>1.1.1.5.1</t>
  </si>
  <si>
    <t xml:space="preserve">Impuesto a la Importación </t>
  </si>
  <si>
    <t>1.1.1.5.2</t>
  </si>
  <si>
    <t>Impuesto a la Exportación</t>
  </si>
  <si>
    <t>1.1.1.6</t>
  </si>
  <si>
    <t>Impuestos Ecológicos</t>
  </si>
  <si>
    <t>1.1.1.7</t>
  </si>
  <si>
    <t>Impuesto a los Rendimientos Petroleros</t>
  </si>
  <si>
    <t xml:space="preserve">1.1.1.8 </t>
  </si>
  <si>
    <t>Otros Impuestos</t>
  </si>
  <si>
    <t>1.1.1.9</t>
  </si>
  <si>
    <t>Accesorios</t>
  </si>
  <si>
    <t>1.1.2</t>
  </si>
  <si>
    <t xml:space="preserve">Contribuciones a la Seguridad Social  </t>
  </si>
  <si>
    <t>1.1.2.1</t>
  </si>
  <si>
    <t>Contribuciones de los Empleados</t>
  </si>
  <si>
    <t>1.1.2.2</t>
  </si>
  <si>
    <t>Contribuciones de los Empleadores</t>
  </si>
  <si>
    <t xml:space="preserve">1.1.2.3 </t>
  </si>
  <si>
    <t>Contribuciones de los Trabajadores Por Cuenta Propia o No Empleados</t>
  </si>
  <si>
    <t xml:space="preserve">1.1.2.4 </t>
  </si>
  <si>
    <t>Contribuciones no Clasificables</t>
  </si>
  <si>
    <t>1.1.3</t>
  </si>
  <si>
    <t>1.1.4</t>
  </si>
  <si>
    <t>Derechos, Productos y Aprovechamientos Corrientes</t>
  </si>
  <si>
    <t>1.1.4.1</t>
  </si>
  <si>
    <t>Derechos No Incluidos en Otros Conceptos</t>
  </si>
  <si>
    <t>1.1.4.2</t>
  </si>
  <si>
    <t>Productos Corrientes No Incluidos en Otros Conceptos</t>
  </si>
  <si>
    <t>1.1.4.3</t>
  </si>
  <si>
    <t>Aprovechamientos Corrientes No Incluidos en Otros Conceptos</t>
  </si>
  <si>
    <t>1.1.5</t>
  </si>
  <si>
    <t>Rentas de la Propiedad</t>
  </si>
  <si>
    <t>1.1.5.1</t>
  </si>
  <si>
    <t>Intereses</t>
  </si>
  <si>
    <t>1.1.5.1.1</t>
  </si>
  <si>
    <t>Internos</t>
  </si>
  <si>
    <t>1.1.5.1.2</t>
  </si>
  <si>
    <t>Externos</t>
  </si>
  <si>
    <t>1.1.5.2</t>
  </si>
  <si>
    <t>Dividendos y Retiros de las Cuasisociedades</t>
  </si>
  <si>
    <t>1.1.5.3</t>
  </si>
  <si>
    <t>Arrendamiento de Tierras y Terrenos</t>
  </si>
  <si>
    <t>1.1.5.4</t>
  </si>
  <si>
    <t>Otros</t>
  </si>
  <si>
    <t xml:space="preserve">1.1.6 </t>
  </si>
  <si>
    <t>Venta de Bienes y Servicios de Entidades del Gobierno General / Ingresos de Explotación de Entidades Empresariales</t>
  </si>
  <si>
    <t>1.1.6.1</t>
  </si>
  <si>
    <t>Venta de Establecimientos No de Mercado</t>
  </si>
  <si>
    <t>1.1.6.2</t>
  </si>
  <si>
    <t>Venta de Establecimientos de Mercado</t>
  </si>
  <si>
    <t>1.1.6.3</t>
  </si>
  <si>
    <t>Derechos Administrativos</t>
  </si>
  <si>
    <t>1.1.7</t>
  </si>
  <si>
    <t>Subsidios y Subvenciones Recibidos por Entidades Empresariales Públicas</t>
  </si>
  <si>
    <t>1.1.7.1</t>
  </si>
  <si>
    <t>Subsidios y Subvenciones Recibidos por Entidades Empresariales Públicas No Financieras</t>
  </si>
  <si>
    <t>1.1.7.2</t>
  </si>
  <si>
    <t>Subsidios y Subvenciones Recibidos por Entidades Empresariales Públicas Financieras</t>
  </si>
  <si>
    <t xml:space="preserve">1.1.8 </t>
  </si>
  <si>
    <t>Transferencias, Asignaciones y Donativos Corrientes Recibidos</t>
  </si>
  <si>
    <t>1.1.8.1</t>
  </si>
  <si>
    <t>Del Sector Privado</t>
  </si>
  <si>
    <t>1.1.8.2</t>
  </si>
  <si>
    <t>Del Sector Público</t>
  </si>
  <si>
    <t>1.1.8.2.1</t>
  </si>
  <si>
    <t>De la Federación</t>
  </si>
  <si>
    <t>1.1.8.2.1.1</t>
  </si>
  <si>
    <t xml:space="preserve">Transferencias Internas y Asignaciones </t>
  </si>
  <si>
    <t>1.1.8.2.1.2</t>
  </si>
  <si>
    <t>Transferencias del Resto del Sector Público</t>
  </si>
  <si>
    <t>1.1.8.2.1.3</t>
  </si>
  <si>
    <t>1.1.8.2.1.4</t>
  </si>
  <si>
    <t>Transferencias de Fideicomisos, Mandatos y Contratos Análogos</t>
  </si>
  <si>
    <t>1.1.8.2.2</t>
  </si>
  <si>
    <t>De Entidades Federativas</t>
  </si>
  <si>
    <t>1.1.8.2.2.1</t>
  </si>
  <si>
    <t>1.1.8.2.2.2</t>
  </si>
  <si>
    <t>1.1.8.2.2.3</t>
  </si>
  <si>
    <t>1.1.8.2.2.4</t>
  </si>
  <si>
    <t>1.1.8.2.3</t>
  </si>
  <si>
    <t>De Municipios</t>
  </si>
  <si>
    <t>1.1.8.3</t>
  </si>
  <si>
    <t>Del Sector Externo</t>
  </si>
  <si>
    <t>1.1.8.3.1</t>
  </si>
  <si>
    <t>De Gobiernos Extranjeros</t>
  </si>
  <si>
    <t>1.1.8.3.2</t>
  </si>
  <si>
    <t>De Organismos Internacionales</t>
  </si>
  <si>
    <t>1.1.8.3.3</t>
  </si>
  <si>
    <t>Del Sector Privado Externo</t>
  </si>
  <si>
    <t>1.1.9</t>
  </si>
  <si>
    <t>INGRESOS DE CAPITAL</t>
  </si>
  <si>
    <t>1.2.1</t>
  </si>
  <si>
    <t>Venta (Disposición) de Activos</t>
  </si>
  <si>
    <t>1.2.1.1</t>
  </si>
  <si>
    <t>Venta de Activos Fijos</t>
  </si>
  <si>
    <t>1.2.1.2</t>
  </si>
  <si>
    <t>Venta de Objetos de Valor</t>
  </si>
  <si>
    <t>1.2.1.3</t>
  </si>
  <si>
    <t>Venta de Activos No Producidos</t>
  </si>
  <si>
    <t>1.2.2</t>
  </si>
  <si>
    <t>Disminución de Existencias</t>
  </si>
  <si>
    <t>1.2.2.1</t>
  </si>
  <si>
    <t>1.2.2.2</t>
  </si>
  <si>
    <t>Materias Primas</t>
  </si>
  <si>
    <t>1.2.2.3</t>
  </si>
  <si>
    <t>Trabajos en Curso</t>
  </si>
  <si>
    <t>1.2.2.4</t>
  </si>
  <si>
    <t>Bienes Terminados</t>
  </si>
  <si>
    <t>1.2.2.5</t>
  </si>
  <si>
    <t>Bienes para venta</t>
  </si>
  <si>
    <t>1.2.2.6</t>
  </si>
  <si>
    <t>Bienes en tránsito</t>
  </si>
  <si>
    <t>1.2.2.7</t>
  </si>
  <si>
    <t>Existencias de Material de Seguridad y Defensa</t>
  </si>
  <si>
    <t>1.2.3</t>
  </si>
  <si>
    <t>Incremento de la Depreciación, Amortización, Estimaciones y Provisiones Acumuladas</t>
  </si>
  <si>
    <t>1.2.3.1</t>
  </si>
  <si>
    <t>Depreciación y Amortización</t>
  </si>
  <si>
    <t>1.2.3.2</t>
  </si>
  <si>
    <t>Estimaciones por Deterioro de Inventarios</t>
  </si>
  <si>
    <t>1.2.3.3</t>
  </si>
  <si>
    <t>Otras Estimaciones por pérdida o deterioro</t>
  </si>
  <si>
    <t>1.2.3.4</t>
  </si>
  <si>
    <t>Provisiones</t>
  </si>
  <si>
    <t>1.2.4</t>
  </si>
  <si>
    <t>Transferencias, Asignaciones y Donativos de Capital Recibidas</t>
  </si>
  <si>
    <t xml:space="preserve">1.2.4.1 </t>
  </si>
  <si>
    <t>1.2.4.2</t>
  </si>
  <si>
    <t>1.2.4.2.1</t>
  </si>
  <si>
    <t xml:space="preserve">De la Federación </t>
  </si>
  <si>
    <t>1.2.4.2.1.1</t>
  </si>
  <si>
    <t>1.2.4.2.1.2</t>
  </si>
  <si>
    <t>1.2.4.2.1.3</t>
  </si>
  <si>
    <t>1.2.4.2.1.4</t>
  </si>
  <si>
    <t xml:space="preserve">1.2.4.2.2 </t>
  </si>
  <si>
    <t>1.2.4.2.2.1</t>
  </si>
  <si>
    <t>1.2.4.2.2.2</t>
  </si>
  <si>
    <t>1.2.4.2.2.3</t>
  </si>
  <si>
    <t>1.2.4.2.2.4</t>
  </si>
  <si>
    <t>1.2.4.2.3</t>
  </si>
  <si>
    <t>1.2.4.3</t>
  </si>
  <si>
    <t>1.2.4.3.1</t>
  </si>
  <si>
    <t>1.2.4.3.2</t>
  </si>
  <si>
    <t>1.2.4.3.3</t>
  </si>
  <si>
    <t>1.2.5</t>
  </si>
  <si>
    <t>Recuperación de Inversiones Financieras Realizadas con Fines de Política</t>
  </si>
  <si>
    <t>1.2.5.1</t>
  </si>
  <si>
    <t>Venta de Acciones y Participaciones de Capital Adquiridas con Fines de Política</t>
  </si>
  <si>
    <t>1.2.5.2</t>
  </si>
  <si>
    <t>Valores Representativos de Deuda Adquiridos con Fines de Política</t>
  </si>
  <si>
    <t>1.2.5.3</t>
  </si>
  <si>
    <t>Venta de Obligaciones Negociables Adquiridas con Fines de Política</t>
  </si>
  <si>
    <t>1.2.5.4</t>
  </si>
  <si>
    <t>Recuperación de Préstamos Realizados con Fines de Política</t>
  </si>
  <si>
    <t>TOTAL DE INGRESOS</t>
  </si>
  <si>
    <t>No se incluyen los ingresos del rubro 7 tipo 79 del clasificador por rubros de ingreso debido a que no se encuentran relacionadas en el ACUERDO por el que se emite la Clasificación Económica de los Ingresos, de los Gastos y del Financiamiento de los Entes Públicos.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</si>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</sst>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&quot;$&quot;* #,##0_-;\-&quot;$&quot;* #,##0_-;_-&quot;$&quot;* &quot;-&quot;??_-;_-@_-"/>
  </numFmts>
  <fonts count="3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sz val="10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9"/>
      <color theme="0"/>
      <name val="Arial"/>
      <family val="2"/>
    </font>
    <font>
      <b/>
      <sz val="8"/>
      <color theme="0"/>
      <name val="Arial"/>
      <family val="2"/>
    </font>
    <font>
      <b/>
      <sz val="9"/>
      <color theme="1"/>
      <name val="Calibri"/>
      <family val="2"/>
      <scheme val="minor"/>
    </font>
    <font>
      <sz val="10"/>
      <color theme="0"/>
      <name val="Calibri Light"/>
      <family val="2"/>
    </font>
    <font>
      <b/>
      <sz val="10"/>
      <name val="Calibri Light"/>
      <family val="2"/>
    </font>
    <font>
      <sz val="10"/>
      <name val="Calibri Light"/>
      <family val="2"/>
    </font>
    <font>
      <b/>
      <sz val="10"/>
      <color theme="0"/>
      <name val="Calibri Light"/>
      <family val="2"/>
    </font>
    <font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0"/>
      </patternFill>
    </fill>
    <fill>
      <patternFill patternType="solid">
        <fgColor theme="0"/>
        <bgColor indexed="1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4">
    <xf numFmtId="0" fontId="0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0" fontId="2" fillId="0" borderId="0"/>
    <xf numFmtId="0" fontId="12" fillId="0" borderId="0"/>
    <xf numFmtId="0" fontId="1" fillId="0" borderId="0"/>
    <xf numFmtId="0" fontId="15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" fontId="25" fillId="5" borderId="47" applyNumberFormat="0" applyProtection="0">
      <alignment horizontal="left" vertical="center" indent="1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12" fillId="0" borderId="0"/>
    <xf numFmtId="0" fontId="12" fillId="0" borderId="0"/>
    <xf numFmtId="0" fontId="15" fillId="0" borderId="0"/>
    <xf numFmtId="0" fontId="1" fillId="0" borderId="0"/>
  </cellStyleXfs>
  <cellXfs count="356">
    <xf numFmtId="0" fontId="0" fillId="0" borderId="0" xfId="0"/>
    <xf numFmtId="0" fontId="5" fillId="2" borderId="1" xfId="3" applyFont="1" applyFill="1" applyBorder="1" applyAlignment="1" applyProtection="1">
      <alignment horizontal="center" vertical="center" wrapText="1"/>
      <protection locked="0"/>
    </xf>
    <xf numFmtId="0" fontId="5" fillId="2" borderId="2" xfId="3" applyFont="1" applyFill="1" applyBorder="1" applyAlignment="1" applyProtection="1">
      <alignment horizontal="center" vertical="center" wrapText="1"/>
      <protection locked="0"/>
    </xf>
    <xf numFmtId="0" fontId="5" fillId="2" borderId="3" xfId="3" applyFont="1" applyFill="1" applyBorder="1" applyAlignment="1" applyProtection="1">
      <alignment horizontal="center" vertical="center" wrapText="1"/>
      <protection locked="0"/>
    </xf>
    <xf numFmtId="0" fontId="6" fillId="0" borderId="0" xfId="3" applyFont="1" applyFill="1" applyBorder="1" applyAlignment="1" applyProtection="1">
      <alignment vertical="top"/>
      <protection locked="0"/>
    </xf>
    <xf numFmtId="0" fontId="5" fillId="2" borderId="4" xfId="3" applyFont="1" applyFill="1" applyBorder="1" applyAlignment="1">
      <alignment horizontal="center" vertical="center"/>
    </xf>
    <xf numFmtId="0" fontId="5" fillId="2" borderId="5" xfId="3" applyFont="1" applyFill="1" applyBorder="1" applyAlignment="1">
      <alignment horizontal="center" vertical="center"/>
    </xf>
    <xf numFmtId="0" fontId="5" fillId="2" borderId="6" xfId="3" applyFont="1" applyFill="1" applyBorder="1" applyAlignment="1">
      <alignment horizontal="center" vertical="center" wrapText="1"/>
    </xf>
    <xf numFmtId="0" fontId="5" fillId="2" borderId="7" xfId="3" applyFont="1" applyFill="1" applyBorder="1" applyAlignment="1">
      <alignment horizontal="center" vertical="center"/>
    </xf>
    <xf numFmtId="0" fontId="5" fillId="2" borderId="8" xfId="3" applyFont="1" applyFill="1" applyBorder="1" applyAlignment="1">
      <alignment horizontal="center" vertical="center"/>
    </xf>
    <xf numFmtId="0" fontId="5" fillId="2" borderId="3" xfId="3" applyFont="1" applyFill="1" applyBorder="1" applyAlignment="1">
      <alignment horizontal="center" vertical="center" wrapText="1"/>
    </xf>
    <xf numFmtId="0" fontId="5" fillId="2" borderId="9" xfId="3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horizontal="center" vertical="center" wrapText="1"/>
    </xf>
    <xf numFmtId="0" fontId="5" fillId="2" borderId="10" xfId="3" applyFont="1" applyFill="1" applyBorder="1" applyAlignment="1">
      <alignment horizontal="center" vertical="center" wrapText="1"/>
    </xf>
    <xf numFmtId="0" fontId="7" fillId="0" borderId="0" xfId="3" applyFont="1" applyFill="1" applyBorder="1" applyAlignment="1" applyProtection="1">
      <alignment horizontal="center" vertical="top"/>
      <protection locked="0"/>
    </xf>
    <xf numFmtId="0" fontId="5" fillId="2" borderId="11" xfId="3" applyFont="1" applyFill="1" applyBorder="1" applyAlignment="1">
      <alignment horizontal="center" vertical="center"/>
    </xf>
    <xf numFmtId="0" fontId="5" fillId="2" borderId="12" xfId="3" applyFont="1" applyFill="1" applyBorder="1" applyAlignment="1">
      <alignment horizontal="center" vertical="center"/>
    </xf>
    <xf numFmtId="0" fontId="5" fillId="2" borderId="3" xfId="3" quotePrefix="1" applyFont="1" applyFill="1" applyBorder="1" applyAlignment="1">
      <alignment horizontal="center" vertical="center" wrapText="1"/>
    </xf>
    <xf numFmtId="0" fontId="5" fillId="2" borderId="9" xfId="3" quotePrefix="1" applyFont="1" applyFill="1" applyBorder="1" applyAlignment="1">
      <alignment horizontal="center" vertical="center" wrapText="1"/>
    </xf>
    <xf numFmtId="0" fontId="7" fillId="0" borderId="7" xfId="3" applyFont="1" applyFill="1" applyBorder="1" applyAlignment="1" applyProtection="1">
      <alignment vertical="top"/>
      <protection locked="0"/>
    </xf>
    <xf numFmtId="0" fontId="7" fillId="0" borderId="0" xfId="3" applyFont="1" applyFill="1" applyBorder="1" applyAlignment="1" applyProtection="1">
      <alignment vertical="top" wrapText="1"/>
      <protection locked="0"/>
    </xf>
    <xf numFmtId="3" fontId="7" fillId="0" borderId="6" xfId="3" applyNumberFormat="1" applyFont="1" applyFill="1" applyBorder="1" applyAlignment="1" applyProtection="1">
      <alignment vertical="top"/>
      <protection locked="0"/>
    </xf>
    <xf numFmtId="49" fontId="8" fillId="0" borderId="0" xfId="3" applyNumberFormat="1" applyFont="1" applyFill="1" applyBorder="1" applyAlignment="1" applyProtection="1">
      <alignment vertical="top"/>
      <protection locked="0"/>
    </xf>
    <xf numFmtId="0" fontId="7" fillId="0" borderId="0" xfId="3" applyFont="1" applyFill="1" applyBorder="1" applyAlignment="1" applyProtection="1">
      <alignment vertical="top"/>
      <protection locked="0"/>
    </xf>
    <xf numFmtId="0" fontId="9" fillId="0" borderId="7" xfId="3" applyFont="1" applyFill="1" applyBorder="1" applyAlignment="1" applyProtection="1">
      <alignment vertical="top"/>
      <protection locked="0"/>
    </xf>
    <xf numFmtId="0" fontId="9" fillId="0" borderId="0" xfId="3" applyFont="1" applyFill="1" applyBorder="1" applyAlignment="1" applyProtection="1">
      <alignment vertical="top" wrapText="1"/>
      <protection locked="0"/>
    </xf>
    <xf numFmtId="3" fontId="7" fillId="0" borderId="13" xfId="3" applyNumberFormat="1" applyFont="1" applyFill="1" applyBorder="1" applyAlignment="1" applyProtection="1">
      <alignment vertical="top"/>
      <protection locked="0"/>
    </xf>
    <xf numFmtId="0" fontId="0" fillId="0" borderId="7" xfId="3" applyFont="1" applyFill="1" applyBorder="1" applyAlignment="1" applyProtection="1">
      <alignment vertical="top"/>
      <protection locked="0"/>
    </xf>
    <xf numFmtId="3" fontId="7" fillId="0" borderId="13" xfId="3" applyNumberFormat="1" applyFont="1" applyBorder="1" applyAlignment="1" applyProtection="1">
      <alignment vertical="top"/>
      <protection locked="0"/>
    </xf>
    <xf numFmtId="3" fontId="7" fillId="0" borderId="10" xfId="3" applyNumberFormat="1" applyFont="1" applyFill="1" applyBorder="1" applyAlignment="1" applyProtection="1">
      <alignment vertical="top"/>
      <protection locked="0"/>
    </xf>
    <xf numFmtId="0" fontId="9" fillId="0" borderId="1" xfId="3" quotePrefix="1" applyFont="1" applyFill="1" applyBorder="1" applyAlignment="1" applyProtection="1">
      <alignment horizontal="center" vertical="top"/>
      <protection locked="0"/>
    </xf>
    <xf numFmtId="0" fontId="5" fillId="0" borderId="2" xfId="3" applyFont="1" applyFill="1" applyBorder="1" applyAlignment="1" applyProtection="1">
      <alignment horizontal="left" vertical="top" indent="3"/>
      <protection locked="0"/>
    </xf>
    <xf numFmtId="3" fontId="9" fillId="0" borderId="9" xfId="3" applyNumberFormat="1" applyFont="1" applyFill="1" applyBorder="1" applyAlignment="1" applyProtection="1">
      <alignment vertical="top"/>
      <protection locked="0"/>
    </xf>
    <xf numFmtId="3" fontId="9" fillId="0" borderId="2" xfId="3" applyNumberFormat="1" applyFont="1" applyFill="1" applyBorder="1" applyAlignment="1" applyProtection="1">
      <alignment vertical="top"/>
      <protection locked="0"/>
    </xf>
    <xf numFmtId="3" fontId="9" fillId="0" borderId="6" xfId="3" applyNumberFormat="1" applyFont="1" applyFill="1" applyBorder="1" applyAlignment="1" applyProtection="1">
      <alignment vertical="top"/>
      <protection locked="0"/>
    </xf>
    <xf numFmtId="0" fontId="9" fillId="0" borderId="4" xfId="3" quotePrefix="1" applyFont="1" applyFill="1" applyBorder="1" applyAlignment="1" applyProtection="1">
      <alignment horizontal="center" vertical="top"/>
      <protection locked="0"/>
    </xf>
    <xf numFmtId="0" fontId="9" fillId="0" borderId="14" xfId="3" applyFont="1" applyFill="1" applyBorder="1" applyAlignment="1" applyProtection="1">
      <alignment vertical="top"/>
      <protection locked="0"/>
    </xf>
    <xf numFmtId="4" fontId="9" fillId="0" borderId="14" xfId="3" applyNumberFormat="1" applyFont="1" applyFill="1" applyBorder="1" applyAlignment="1" applyProtection="1">
      <alignment vertical="top"/>
      <protection locked="0"/>
    </xf>
    <xf numFmtId="4" fontId="9" fillId="0" borderId="5" xfId="3" applyNumberFormat="1" applyFont="1" applyFill="1" applyBorder="1" applyAlignment="1" applyProtection="1">
      <alignment vertical="top"/>
      <protection locked="0"/>
    </xf>
    <xf numFmtId="4" fontId="5" fillId="0" borderId="1" xfId="3" applyNumberFormat="1" applyFont="1" applyFill="1" applyBorder="1" applyAlignment="1" applyProtection="1">
      <alignment vertical="top"/>
      <protection locked="0"/>
    </xf>
    <xf numFmtId="4" fontId="5" fillId="0" borderId="2" xfId="3" applyNumberFormat="1" applyFont="1" applyFill="1" applyBorder="1" applyAlignment="1" applyProtection="1">
      <alignment vertical="top"/>
      <protection locked="0"/>
    </xf>
    <xf numFmtId="4" fontId="9" fillId="0" borderId="10" xfId="3" applyNumberFormat="1" applyFont="1" applyFill="1" applyBorder="1" applyAlignment="1" applyProtection="1">
      <alignment vertical="top"/>
      <protection locked="0"/>
    </xf>
    <xf numFmtId="0" fontId="5" fillId="2" borderId="4" xfId="3" applyFont="1" applyFill="1" applyBorder="1" applyAlignment="1">
      <alignment horizontal="center" vertical="center" wrapText="1"/>
    </xf>
    <xf numFmtId="0" fontId="5" fillId="2" borderId="5" xfId="3" applyFont="1" applyFill="1" applyBorder="1" applyAlignment="1">
      <alignment horizontal="center" vertical="center" wrapText="1"/>
    </xf>
    <xf numFmtId="0" fontId="5" fillId="2" borderId="7" xfId="3" applyFont="1" applyFill="1" applyBorder="1" applyAlignment="1">
      <alignment horizontal="center" vertical="center" wrapText="1"/>
    </xf>
    <xf numFmtId="0" fontId="5" fillId="2" borderId="8" xfId="3" applyFont="1" applyFill="1" applyBorder="1" applyAlignment="1">
      <alignment horizontal="center" vertical="center" wrapText="1"/>
    </xf>
    <xf numFmtId="0" fontId="5" fillId="2" borderId="11" xfId="3" applyFont="1" applyFill="1" applyBorder="1" applyAlignment="1">
      <alignment horizontal="center" vertical="center" wrapText="1"/>
    </xf>
    <xf numFmtId="0" fontId="5" fillId="2" borderId="12" xfId="3" applyFont="1" applyFill="1" applyBorder="1" applyAlignment="1">
      <alignment horizontal="center" vertical="center" wrapText="1"/>
    </xf>
    <xf numFmtId="0" fontId="5" fillId="0" borderId="7" xfId="3" applyFont="1" applyFill="1" applyBorder="1" applyAlignment="1" applyProtection="1">
      <alignment horizontal="left" vertical="top"/>
    </xf>
    <xf numFmtId="0" fontId="5" fillId="0" borderId="0" xfId="3" applyFont="1" applyFill="1" applyBorder="1" applyAlignment="1" applyProtection="1">
      <alignment horizontal="justify" vertical="top" wrapText="1"/>
    </xf>
    <xf numFmtId="3" fontId="5" fillId="0" borderId="6" xfId="3" applyNumberFormat="1" applyFont="1" applyFill="1" applyBorder="1" applyAlignment="1" applyProtection="1">
      <alignment vertical="top"/>
      <protection locked="0"/>
    </xf>
    <xf numFmtId="0" fontId="9" fillId="0" borderId="7" xfId="3" applyFont="1" applyFill="1" applyBorder="1" applyAlignment="1" applyProtection="1">
      <alignment horizontal="center" vertical="top"/>
    </xf>
    <xf numFmtId="0" fontId="9" fillId="0" borderId="0" xfId="3" applyFont="1" applyFill="1" applyBorder="1" applyAlignment="1" applyProtection="1">
      <alignment horizontal="left" vertical="top" wrapText="1"/>
    </xf>
    <xf numFmtId="3" fontId="9" fillId="0" borderId="13" xfId="3" applyNumberFormat="1" applyFont="1" applyFill="1" applyBorder="1" applyAlignment="1" applyProtection="1">
      <alignment vertical="top"/>
      <protection locked="0"/>
    </xf>
    <xf numFmtId="3" fontId="9" fillId="3" borderId="13" xfId="4" applyNumberFormat="1" applyFont="1" applyFill="1" applyBorder="1" applyAlignment="1" applyProtection="1">
      <alignment vertical="top"/>
      <protection locked="0"/>
    </xf>
    <xf numFmtId="3" fontId="7" fillId="3" borderId="13" xfId="4" applyNumberFormat="1" applyFont="1" applyFill="1" applyBorder="1" applyAlignment="1" applyProtection="1">
      <alignment vertical="top"/>
      <protection locked="0"/>
    </xf>
    <xf numFmtId="0" fontId="5" fillId="0" borderId="7" xfId="3" applyFont="1" applyFill="1" applyBorder="1" applyAlignment="1" applyProtection="1">
      <alignment horizontal="left" vertical="top" wrapText="1"/>
    </xf>
    <xf numFmtId="0" fontId="5" fillId="0" borderId="8" xfId="3" applyFont="1" applyFill="1" applyBorder="1" applyAlignment="1" applyProtection="1">
      <alignment horizontal="left" vertical="top" wrapText="1"/>
    </xf>
    <xf numFmtId="3" fontId="5" fillId="0" borderId="13" xfId="3" applyNumberFormat="1" applyFont="1" applyFill="1" applyBorder="1" applyAlignment="1" applyProtection="1">
      <alignment vertical="top"/>
      <protection locked="0"/>
    </xf>
    <xf numFmtId="3" fontId="9" fillId="0" borderId="13" xfId="3" applyNumberFormat="1" applyFont="1" applyBorder="1" applyAlignment="1" applyProtection="1">
      <alignment vertical="top"/>
      <protection locked="0"/>
    </xf>
    <xf numFmtId="0" fontId="5" fillId="0" borderId="7" xfId="3" applyFont="1" applyFill="1" applyBorder="1" applyAlignment="1" applyProtection="1">
      <alignment vertical="top"/>
    </xf>
    <xf numFmtId="0" fontId="5" fillId="0" borderId="0" xfId="3" applyFont="1" applyFill="1" applyBorder="1" applyAlignment="1" applyProtection="1">
      <alignment vertical="top"/>
    </xf>
    <xf numFmtId="0" fontId="5" fillId="0" borderId="7" xfId="5" applyFont="1" applyFill="1" applyBorder="1" applyAlignment="1" applyProtection="1">
      <alignment horizontal="center" vertical="top"/>
    </xf>
    <xf numFmtId="0" fontId="9" fillId="0" borderId="1" xfId="3" quotePrefix="1" applyFont="1" applyFill="1" applyBorder="1" applyAlignment="1" applyProtection="1">
      <alignment horizontal="center" vertical="top"/>
    </xf>
    <xf numFmtId="0" fontId="5" fillId="0" borderId="2" xfId="3" applyFont="1" applyFill="1" applyBorder="1" applyAlignment="1" applyProtection="1">
      <alignment horizontal="center" vertical="top" wrapText="1"/>
    </xf>
    <xf numFmtId="0" fontId="9" fillId="0" borderId="14" xfId="3" quotePrefix="1" applyFont="1" applyFill="1" applyBorder="1" applyAlignment="1" applyProtection="1">
      <alignment horizontal="center" vertical="top"/>
      <protection locked="0"/>
    </xf>
    <xf numFmtId="4" fontId="5" fillId="0" borderId="3" xfId="3" applyNumberFormat="1" applyFont="1" applyFill="1" applyBorder="1" applyAlignment="1" applyProtection="1">
      <alignment vertical="top"/>
      <protection locked="0"/>
    </xf>
    <xf numFmtId="0" fontId="0" fillId="0" borderId="0" xfId="0" applyFont="1"/>
    <xf numFmtId="0" fontId="0" fillId="0" borderId="0" xfId="3" applyFont="1" applyFill="1" applyBorder="1" applyAlignment="1" applyProtection="1">
      <alignment vertical="top" wrapText="1"/>
      <protection locked="0"/>
    </xf>
    <xf numFmtId="0" fontId="0" fillId="0" borderId="0" xfId="3" applyFont="1" applyFill="1" applyBorder="1" applyAlignment="1" applyProtection="1">
      <alignment vertical="top"/>
      <protection locked="0"/>
    </xf>
    <xf numFmtId="0" fontId="0" fillId="0" borderId="0" xfId="3" applyFont="1" applyFill="1" applyBorder="1" applyAlignment="1" applyProtection="1">
      <alignment horizontal="left" vertical="top" wrapText="1"/>
      <protection locked="0"/>
    </xf>
    <xf numFmtId="0" fontId="1" fillId="0" borderId="0" xfId="6" applyNumberFormat="1" applyAlignment="1">
      <alignment vertical="top"/>
    </xf>
    <xf numFmtId="43" fontId="14" fillId="0" borderId="0" xfId="1" applyFont="1" applyAlignment="1">
      <alignment vertical="top"/>
    </xf>
    <xf numFmtId="43" fontId="7" fillId="0" borderId="0" xfId="1" applyFont="1" applyFill="1" applyBorder="1" applyAlignment="1" applyProtection="1">
      <alignment vertical="top"/>
      <protection locked="0"/>
    </xf>
    <xf numFmtId="43" fontId="7" fillId="0" borderId="0" xfId="3" applyNumberFormat="1" applyFont="1" applyFill="1" applyBorder="1" applyAlignment="1" applyProtection="1">
      <alignment vertical="top"/>
      <protection locked="0"/>
    </xf>
    <xf numFmtId="0" fontId="16" fillId="2" borderId="15" xfId="7" applyFont="1" applyFill="1" applyBorder="1" applyAlignment="1" applyProtection="1">
      <alignment horizontal="center" vertical="center" wrapText="1"/>
      <protection locked="0"/>
    </xf>
    <xf numFmtId="0" fontId="16" fillId="2" borderId="16" xfId="7" applyFont="1" applyFill="1" applyBorder="1" applyAlignment="1" applyProtection="1">
      <alignment horizontal="center" vertical="center" wrapText="1"/>
      <protection locked="0"/>
    </xf>
    <xf numFmtId="0" fontId="16" fillId="2" borderId="17" xfId="7" applyFont="1" applyFill="1" applyBorder="1" applyAlignment="1" applyProtection="1">
      <alignment horizontal="center" vertical="center" wrapText="1"/>
      <protection locked="0"/>
    </xf>
    <xf numFmtId="0" fontId="17" fillId="0" borderId="0" xfId="8" applyFont="1" applyAlignment="1">
      <alignment vertical="center"/>
    </xf>
    <xf numFmtId="0" fontId="16" fillId="2" borderId="18" xfId="7" applyFont="1" applyFill="1" applyBorder="1" applyAlignment="1">
      <alignment horizontal="center" vertical="center"/>
    </xf>
    <xf numFmtId="0" fontId="16" fillId="2" borderId="5" xfId="7" applyFont="1" applyFill="1" applyBorder="1" applyAlignment="1">
      <alignment horizontal="center" vertical="center"/>
    </xf>
    <xf numFmtId="0" fontId="16" fillId="2" borderId="1" xfId="7" applyFont="1" applyFill="1" applyBorder="1" applyAlignment="1" applyProtection="1">
      <alignment horizontal="center" vertical="center" wrapText="1"/>
      <protection locked="0"/>
    </xf>
    <xf numFmtId="0" fontId="16" fillId="2" borderId="2" xfId="7" applyFont="1" applyFill="1" applyBorder="1" applyAlignment="1" applyProtection="1">
      <alignment horizontal="center" vertical="center" wrapText="1"/>
      <protection locked="0"/>
    </xf>
    <xf numFmtId="0" fontId="16" fillId="2" borderId="3" xfId="7" applyFont="1" applyFill="1" applyBorder="1" applyAlignment="1" applyProtection="1">
      <alignment horizontal="center" vertical="center" wrapText="1"/>
      <protection locked="0"/>
    </xf>
    <xf numFmtId="4" fontId="16" fillId="2" borderId="19" xfId="7" applyNumberFormat="1" applyFont="1" applyFill="1" applyBorder="1" applyAlignment="1">
      <alignment horizontal="center" vertical="center" wrapText="1"/>
    </xf>
    <xf numFmtId="0" fontId="16" fillId="2" borderId="20" xfId="7" applyFont="1" applyFill="1" applyBorder="1" applyAlignment="1">
      <alignment horizontal="center" vertical="center"/>
    </xf>
    <xf numFmtId="0" fontId="16" fillId="2" borderId="8" xfId="7" applyFont="1" applyFill="1" applyBorder="1" applyAlignment="1">
      <alignment horizontal="center" vertical="center"/>
    </xf>
    <xf numFmtId="4" fontId="16" fillId="2" borderId="9" xfId="7" applyNumberFormat="1" applyFont="1" applyFill="1" applyBorder="1" applyAlignment="1">
      <alignment horizontal="center" vertical="center" wrapText="1"/>
    </xf>
    <xf numFmtId="4" fontId="16" fillId="2" borderId="21" xfId="7" applyNumberFormat="1" applyFont="1" applyFill="1" applyBorder="1" applyAlignment="1">
      <alignment horizontal="center" vertical="center" wrapText="1"/>
    </xf>
    <xf numFmtId="0" fontId="18" fillId="0" borderId="20" xfId="8" applyFont="1" applyBorder="1" applyAlignment="1">
      <alignment horizontal="left" vertical="center" wrapText="1"/>
    </xf>
    <xf numFmtId="0" fontId="18" fillId="0" borderId="0" xfId="8" applyFont="1" applyBorder="1" applyAlignment="1">
      <alignment horizontal="left" vertical="center" wrapText="1"/>
    </xf>
    <xf numFmtId="3" fontId="5" fillId="0" borderId="6" xfId="0" applyNumberFormat="1" applyFont="1" applyBorder="1" applyProtection="1">
      <protection locked="0"/>
    </xf>
    <xf numFmtId="3" fontId="5" fillId="0" borderId="19" xfId="0" applyNumberFormat="1" applyFont="1" applyBorder="1" applyProtection="1">
      <protection locked="0"/>
    </xf>
    <xf numFmtId="0" fontId="8" fillId="0" borderId="20" xfId="8" applyFont="1" applyBorder="1" applyAlignment="1">
      <alignment horizontal="center" vertical="center" wrapText="1"/>
    </xf>
    <xf numFmtId="0" fontId="19" fillId="0" borderId="0" xfId="8" applyFont="1" applyBorder="1" applyAlignment="1">
      <alignment vertical="center" wrapText="1"/>
    </xf>
    <xf numFmtId="3" fontId="9" fillId="0" borderId="13" xfId="0" applyNumberFormat="1" applyFont="1" applyBorder="1" applyProtection="1">
      <protection locked="0"/>
    </xf>
    <xf numFmtId="3" fontId="9" fillId="0" borderId="22" xfId="0" applyNumberFormat="1" applyFont="1" applyBorder="1" applyProtection="1">
      <protection locked="0"/>
    </xf>
    <xf numFmtId="3" fontId="5" fillId="0" borderId="13" xfId="0" applyNumberFormat="1" applyFont="1" applyBorder="1" applyProtection="1">
      <protection locked="0"/>
    </xf>
    <xf numFmtId="3" fontId="5" fillId="0" borderId="22" xfId="0" applyNumberFormat="1" applyFont="1" applyBorder="1" applyProtection="1">
      <protection locked="0"/>
    </xf>
    <xf numFmtId="3" fontId="9" fillId="0" borderId="10" xfId="0" applyNumberFormat="1" applyFont="1" applyBorder="1" applyProtection="1">
      <protection locked="0"/>
    </xf>
    <xf numFmtId="3" fontId="9" fillId="0" borderId="21" xfId="0" applyNumberFormat="1" applyFont="1" applyBorder="1" applyProtection="1">
      <protection locked="0"/>
    </xf>
    <xf numFmtId="0" fontId="6" fillId="0" borderId="23" xfId="8" applyFont="1" applyBorder="1" applyAlignment="1">
      <alignment horizontal="justify" vertical="center" wrapText="1"/>
    </xf>
    <xf numFmtId="0" fontId="6" fillId="0" borderId="24" xfId="8" applyFont="1" applyBorder="1" applyAlignment="1">
      <alignment horizontal="justify" vertical="center" wrapText="1"/>
    </xf>
    <xf numFmtId="3" fontId="21" fillId="3" borderId="25" xfId="9" applyNumberFormat="1" applyFont="1" applyFill="1" applyBorder="1" applyAlignment="1">
      <alignment vertical="center"/>
    </xf>
    <xf numFmtId="3" fontId="21" fillId="3" borderId="26" xfId="9" applyNumberFormat="1" applyFont="1" applyFill="1" applyBorder="1" applyAlignment="1">
      <alignment vertical="center"/>
    </xf>
    <xf numFmtId="0" fontId="7" fillId="0" borderId="0" xfId="8" applyFont="1"/>
    <xf numFmtId="3" fontId="17" fillId="0" borderId="0" xfId="8" applyNumberFormat="1" applyFont="1" applyAlignment="1">
      <alignment vertical="center"/>
    </xf>
    <xf numFmtId="0" fontId="22" fillId="0" borderId="0" xfId="0" applyFont="1"/>
    <xf numFmtId="0" fontId="22" fillId="3" borderId="0" xfId="0" applyFont="1" applyFill="1"/>
    <xf numFmtId="0" fontId="0" fillId="0" borderId="0" xfId="0" applyFont="1" applyAlignment="1">
      <alignment horizontal="center" vertical="center" wrapText="1"/>
    </xf>
    <xf numFmtId="0" fontId="5" fillId="2" borderId="28" xfId="5" applyFont="1" applyFill="1" applyBorder="1" applyAlignment="1">
      <alignment horizontal="center" vertical="center" wrapText="1"/>
    </xf>
    <xf numFmtId="0" fontId="5" fillId="2" borderId="29" xfId="5" applyFont="1" applyFill="1" applyBorder="1" applyAlignment="1">
      <alignment horizontal="center" vertical="center"/>
    </xf>
    <xf numFmtId="0" fontId="5" fillId="2" borderId="30" xfId="5" applyFont="1" applyFill="1" applyBorder="1" applyAlignment="1">
      <alignment horizontal="center" vertical="center"/>
    </xf>
    <xf numFmtId="0" fontId="17" fillId="0" borderId="0" xfId="10" applyFont="1"/>
    <xf numFmtId="0" fontId="5" fillId="2" borderId="28" xfId="10" applyFont="1" applyFill="1" applyBorder="1" applyAlignment="1">
      <alignment horizontal="center" vertical="center"/>
    </xf>
    <xf numFmtId="0" fontId="5" fillId="2" borderId="31" xfId="10" applyFont="1" applyFill="1" applyBorder="1" applyAlignment="1">
      <alignment horizontal="center" vertical="center" wrapText="1"/>
    </xf>
    <xf numFmtId="0" fontId="5" fillId="2" borderId="32" xfId="10" applyFont="1" applyFill="1" applyBorder="1" applyAlignment="1">
      <alignment horizontal="center" vertical="center" wrapText="1"/>
    </xf>
    <xf numFmtId="0" fontId="5" fillId="2" borderId="33" xfId="10" applyFont="1" applyFill="1" applyBorder="1" applyAlignment="1">
      <alignment horizontal="center" vertical="center" wrapText="1"/>
    </xf>
    <xf numFmtId="0" fontId="5" fillId="2" borderId="34" xfId="10" applyFont="1" applyFill="1" applyBorder="1" applyAlignment="1">
      <alignment horizontal="center" vertical="center" wrapText="1"/>
    </xf>
    <xf numFmtId="0" fontId="17" fillId="3" borderId="0" xfId="10" applyFont="1" applyFill="1"/>
    <xf numFmtId="0" fontId="5" fillId="2" borderId="20" xfId="10" applyFont="1" applyFill="1" applyBorder="1" applyAlignment="1">
      <alignment horizontal="center" vertical="center"/>
    </xf>
    <xf numFmtId="0" fontId="5" fillId="2" borderId="20" xfId="10" applyFont="1" applyFill="1" applyBorder="1" applyAlignment="1">
      <alignment horizontal="center" vertical="center" wrapText="1"/>
    </xf>
    <xf numFmtId="0" fontId="5" fillId="2" borderId="35" xfId="10" applyFont="1" applyFill="1" applyBorder="1" applyAlignment="1">
      <alignment horizontal="center" vertical="center" wrapText="1"/>
    </xf>
    <xf numFmtId="0" fontId="5" fillId="2" borderId="0" xfId="10" applyFont="1" applyFill="1" applyBorder="1" applyAlignment="1">
      <alignment horizontal="center" vertical="center" wrapText="1"/>
    </xf>
    <xf numFmtId="0" fontId="5" fillId="2" borderId="36" xfId="10" applyFont="1" applyFill="1" applyBorder="1" applyAlignment="1">
      <alignment horizontal="center" vertical="center" wrapText="1"/>
    </xf>
    <xf numFmtId="0" fontId="9" fillId="0" borderId="37" xfId="0" applyFont="1" applyBorder="1" applyAlignment="1" applyProtection="1">
      <alignment horizontal="left" indent="1"/>
      <protection locked="0"/>
    </xf>
    <xf numFmtId="3" fontId="9" fillId="0" borderId="38" xfId="11" applyNumberFormat="1" applyFont="1" applyBorder="1" applyProtection="1">
      <protection locked="0"/>
    </xf>
    <xf numFmtId="3" fontId="9" fillId="0" borderId="39" xfId="11" applyNumberFormat="1" applyFont="1" applyBorder="1" applyProtection="1">
      <protection locked="0"/>
    </xf>
    <xf numFmtId="0" fontId="9" fillId="0" borderId="40" xfId="0" applyFont="1" applyBorder="1" applyAlignment="1" applyProtection="1">
      <alignment horizontal="left" indent="1"/>
      <protection locked="0"/>
    </xf>
    <xf numFmtId="0" fontId="9" fillId="0" borderId="40" xfId="0" applyFont="1" applyFill="1" applyBorder="1" applyAlignment="1" applyProtection="1">
      <alignment horizontal="left" indent="1"/>
      <protection locked="0"/>
    </xf>
    <xf numFmtId="3" fontId="9" fillId="0" borderId="13" xfId="0" applyNumberFormat="1" applyFont="1" applyFill="1" applyBorder="1" applyProtection="1">
      <protection locked="0"/>
    </xf>
    <xf numFmtId="3" fontId="9" fillId="0" borderId="22" xfId="0" applyNumberFormat="1" applyFont="1" applyFill="1" applyBorder="1" applyProtection="1">
      <protection locked="0"/>
    </xf>
    <xf numFmtId="0" fontId="5" fillId="0" borderId="41" xfId="0" applyFont="1" applyFill="1" applyBorder="1" applyAlignment="1" applyProtection="1">
      <alignment horizontal="center"/>
      <protection locked="0"/>
    </xf>
    <xf numFmtId="3" fontId="5" fillId="0" borderId="41" xfId="0" applyNumberFormat="1" applyFont="1" applyFill="1" applyBorder="1" applyProtection="1">
      <protection locked="0"/>
    </xf>
    <xf numFmtId="3" fontId="5" fillId="0" borderId="42" xfId="0" applyNumberFormat="1" applyFont="1" applyFill="1" applyBorder="1" applyProtection="1">
      <protection locked="0"/>
    </xf>
    <xf numFmtId="3" fontId="5" fillId="0" borderId="43" xfId="0" applyNumberFormat="1" applyFont="1" applyFill="1" applyBorder="1" applyProtection="1">
      <protection locked="0"/>
    </xf>
    <xf numFmtId="0" fontId="7" fillId="3" borderId="0" xfId="10" applyFont="1" applyFill="1"/>
    <xf numFmtId="0" fontId="5" fillId="2" borderId="28" xfId="5" applyFont="1" applyFill="1" applyBorder="1" applyAlignment="1">
      <alignment horizontal="center" wrapText="1"/>
    </xf>
    <xf numFmtId="0" fontId="5" fillId="2" borderId="29" xfId="5" applyFont="1" applyFill="1" applyBorder="1" applyAlignment="1">
      <alignment horizontal="center"/>
    </xf>
    <xf numFmtId="0" fontId="5" fillId="2" borderId="30" xfId="5" applyFont="1" applyFill="1" applyBorder="1" applyAlignment="1">
      <alignment horizontal="center"/>
    </xf>
    <xf numFmtId="0" fontId="24" fillId="0" borderId="0" xfId="5" applyFont="1" applyAlignment="1">
      <alignment vertical="center"/>
    </xf>
    <xf numFmtId="0" fontId="5" fillId="2" borderId="44" xfId="5" applyFont="1" applyFill="1" applyBorder="1" applyAlignment="1">
      <alignment horizontal="center" vertical="center"/>
    </xf>
    <xf numFmtId="0" fontId="5" fillId="2" borderId="9" xfId="5" applyFont="1" applyFill="1" applyBorder="1" applyAlignment="1">
      <alignment horizontal="center" vertical="center" wrapText="1"/>
    </xf>
    <xf numFmtId="0" fontId="5" fillId="2" borderId="45" xfId="5" applyFont="1" applyFill="1" applyBorder="1" applyAlignment="1">
      <alignment horizontal="center" vertical="center" wrapText="1"/>
    </xf>
    <xf numFmtId="0" fontId="5" fillId="2" borderId="9" xfId="5" applyFont="1" applyFill="1" applyBorder="1" applyAlignment="1">
      <alignment horizontal="center" vertical="center" wrapText="1"/>
    </xf>
    <xf numFmtId="0" fontId="5" fillId="3" borderId="46" xfId="5" applyFont="1" applyFill="1" applyBorder="1" applyAlignment="1">
      <alignment horizontal="center" vertical="center"/>
    </xf>
    <xf numFmtId="0" fontId="5" fillId="3" borderId="13" xfId="5" applyFont="1" applyFill="1" applyBorder="1" applyAlignment="1">
      <alignment horizontal="center" vertical="center" wrapText="1"/>
    </xf>
    <xf numFmtId="0" fontId="5" fillId="3" borderId="22" xfId="5" applyFont="1" applyFill="1" applyBorder="1" applyAlignment="1">
      <alignment horizontal="center" vertical="center" wrapText="1"/>
    </xf>
    <xf numFmtId="0" fontId="9" fillId="6" borderId="46" xfId="14" applyNumberFormat="1" applyFont="1" applyFill="1" applyBorder="1" applyAlignment="1" applyProtection="1">
      <alignment horizontal="left" vertical="center" wrapText="1"/>
      <protection locked="0"/>
    </xf>
    <xf numFmtId="0" fontId="9" fillId="6" borderId="40" xfId="14" applyNumberFormat="1" applyFont="1" applyFill="1" applyBorder="1" applyAlignment="1" applyProtection="1">
      <alignment horizontal="left" vertical="center" wrapText="1"/>
      <protection locked="0"/>
    </xf>
    <xf numFmtId="0" fontId="5" fillId="6" borderId="48" xfId="14" applyNumberFormat="1" applyFont="1" applyFill="1" applyBorder="1" applyAlignment="1" applyProtection="1">
      <alignment horizontal="center" vertical="center" wrapText="1"/>
      <protection locked="0"/>
    </xf>
    <xf numFmtId="3" fontId="5" fillId="0" borderId="25" xfId="15" applyNumberFormat="1" applyFont="1" applyBorder="1" applyAlignment="1">
      <alignment vertical="center"/>
    </xf>
    <xf numFmtId="3" fontId="5" fillId="0" borderId="26" xfId="15" applyNumberFormat="1" applyFont="1" applyBorder="1" applyAlignment="1">
      <alignment vertical="center"/>
    </xf>
    <xf numFmtId="0" fontId="9" fillId="6" borderId="0" xfId="14" applyNumberFormat="1" applyFont="1" applyFill="1" applyBorder="1" applyAlignment="1" applyProtection="1">
      <alignment horizontal="left" vertical="center" wrapText="1"/>
      <protection locked="0"/>
    </xf>
    <xf numFmtId="3" fontId="17" fillId="0" borderId="0" xfId="5" applyNumberFormat="1" applyFont="1"/>
    <xf numFmtId="0" fontId="5" fillId="2" borderId="15" xfId="5" applyFont="1" applyFill="1" applyBorder="1" applyAlignment="1">
      <alignment horizontal="center" wrapText="1"/>
    </xf>
    <xf numFmtId="0" fontId="5" fillId="2" borderId="16" xfId="5" applyFont="1" applyFill="1" applyBorder="1" applyAlignment="1">
      <alignment horizontal="center" wrapText="1"/>
    </xf>
    <xf numFmtId="0" fontId="5" fillId="2" borderId="17" xfId="5" applyFont="1" applyFill="1" applyBorder="1" applyAlignment="1">
      <alignment horizontal="center" wrapText="1"/>
    </xf>
    <xf numFmtId="0" fontId="12" fillId="0" borderId="0" xfId="5" applyFont="1" applyAlignment="1">
      <alignment vertical="center"/>
    </xf>
    <xf numFmtId="0" fontId="5" fillId="2" borderId="46" xfId="5" applyFont="1" applyFill="1" applyBorder="1" applyAlignment="1">
      <alignment horizontal="center" vertical="center"/>
    </xf>
    <xf numFmtId="0" fontId="5" fillId="2" borderId="1" xfId="5" applyFont="1" applyFill="1" applyBorder="1" applyAlignment="1">
      <alignment horizontal="center" vertical="center" wrapText="1"/>
    </xf>
    <xf numFmtId="0" fontId="5" fillId="2" borderId="2" xfId="5" applyFont="1" applyFill="1" applyBorder="1" applyAlignment="1">
      <alignment horizontal="center" vertical="center" wrapText="1"/>
    </xf>
    <xf numFmtId="0" fontId="5" fillId="2" borderId="3" xfId="5" applyFont="1" applyFill="1" applyBorder="1" applyAlignment="1">
      <alignment horizontal="center" vertical="center" wrapText="1"/>
    </xf>
    <xf numFmtId="0" fontId="5" fillId="2" borderId="19" xfId="5" applyFont="1" applyFill="1" applyBorder="1" applyAlignment="1">
      <alignment horizontal="center" vertical="center" wrapText="1"/>
    </xf>
    <xf numFmtId="0" fontId="5" fillId="2" borderId="40" xfId="5" applyFont="1" applyFill="1" applyBorder="1" applyAlignment="1">
      <alignment horizontal="center" vertical="center"/>
    </xf>
    <xf numFmtId="0" fontId="5" fillId="2" borderId="21" xfId="5" applyFont="1" applyFill="1" applyBorder="1" applyAlignment="1">
      <alignment horizontal="center" vertical="center" wrapText="1"/>
    </xf>
    <xf numFmtId="0" fontId="5" fillId="3" borderId="40" xfId="5" applyFont="1" applyFill="1" applyBorder="1" applyAlignment="1">
      <alignment horizontal="center" vertical="center"/>
    </xf>
    <xf numFmtId="0" fontId="12" fillId="3" borderId="0" xfId="5" applyFont="1" applyFill="1" applyAlignment="1">
      <alignment vertical="center"/>
    </xf>
    <xf numFmtId="0" fontId="9" fillId="0" borderId="40" xfId="5" applyFont="1" applyFill="1" applyBorder="1" applyAlignment="1" applyProtection="1">
      <alignment vertical="center"/>
    </xf>
    <xf numFmtId="0" fontId="9" fillId="0" borderId="40" xfId="5" applyFont="1" applyFill="1" applyBorder="1" applyAlignment="1" applyProtection="1">
      <alignment vertical="center" wrapText="1"/>
    </xf>
    <xf numFmtId="0" fontId="6" fillId="0" borderId="48" xfId="5" applyFont="1" applyFill="1" applyBorder="1" applyAlignment="1" applyProtection="1">
      <alignment horizontal="center" vertical="center"/>
    </xf>
    <xf numFmtId="3" fontId="6" fillId="0" borderId="25" xfId="5" applyNumberFormat="1" applyFont="1" applyBorder="1" applyAlignment="1" applyProtection="1">
      <alignment horizontal="right" vertical="center"/>
      <protection locked="0"/>
    </xf>
    <xf numFmtId="3" fontId="6" fillId="0" borderId="26" xfId="5" applyNumberFormat="1" applyFont="1" applyBorder="1" applyAlignment="1" applyProtection="1">
      <alignment horizontal="right" vertical="center"/>
      <protection locked="0"/>
    </xf>
    <xf numFmtId="0" fontId="9" fillId="0" borderId="0" xfId="5" applyFont="1" applyAlignment="1">
      <alignment vertical="center"/>
    </xf>
    <xf numFmtId="164" fontId="9" fillId="0" borderId="0" xfId="5" applyNumberFormat="1" applyFont="1" applyAlignment="1">
      <alignment vertical="center"/>
    </xf>
    <xf numFmtId="0" fontId="5" fillId="2" borderId="15" xfId="7" applyFont="1" applyFill="1" applyBorder="1" applyAlignment="1" applyProtection="1">
      <alignment horizontal="center" vertical="center" wrapText="1"/>
      <protection locked="0"/>
    </xf>
    <xf numFmtId="0" fontId="5" fillId="2" borderId="16" xfId="7" applyFont="1" applyFill="1" applyBorder="1" applyAlignment="1" applyProtection="1">
      <alignment horizontal="center" vertical="center" wrapText="1"/>
      <protection locked="0"/>
    </xf>
    <xf numFmtId="0" fontId="5" fillId="2" borderId="17" xfId="7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Protection="1">
      <protection locked="0"/>
    </xf>
    <xf numFmtId="0" fontId="5" fillId="2" borderId="46" xfId="7" applyFont="1" applyFill="1" applyBorder="1" applyAlignment="1">
      <alignment horizontal="center" vertical="center"/>
    </xf>
    <xf numFmtId="0" fontId="5" fillId="2" borderId="1" xfId="7" applyFont="1" applyFill="1" applyBorder="1" applyAlignment="1" applyProtection="1">
      <alignment horizontal="center" vertical="center" wrapText="1"/>
      <protection locked="0"/>
    </xf>
    <xf numFmtId="0" fontId="5" fillId="2" borderId="2" xfId="7" applyFont="1" applyFill="1" applyBorder="1" applyAlignment="1" applyProtection="1">
      <alignment horizontal="center" vertical="center" wrapText="1"/>
      <protection locked="0"/>
    </xf>
    <xf numFmtId="0" fontId="5" fillId="2" borderId="3" xfId="7" applyFont="1" applyFill="1" applyBorder="1" applyAlignment="1" applyProtection="1">
      <alignment horizontal="center" vertical="center" wrapText="1"/>
      <protection locked="0"/>
    </xf>
    <xf numFmtId="4" fontId="5" fillId="2" borderId="19" xfId="7" applyNumberFormat="1" applyFont="1" applyFill="1" applyBorder="1" applyAlignment="1">
      <alignment horizontal="center" vertical="center" wrapText="1"/>
    </xf>
    <xf numFmtId="0" fontId="5" fillId="2" borderId="40" xfId="7" applyFont="1" applyFill="1" applyBorder="1" applyAlignment="1">
      <alignment horizontal="center" vertical="center"/>
    </xf>
    <xf numFmtId="4" fontId="5" fillId="2" borderId="9" xfId="7" applyNumberFormat="1" applyFont="1" applyFill="1" applyBorder="1" applyAlignment="1">
      <alignment horizontal="center" vertical="center" wrapText="1"/>
    </xf>
    <xf numFmtId="4" fontId="5" fillId="2" borderId="21" xfId="7" applyNumberFormat="1" applyFont="1" applyFill="1" applyBorder="1" applyAlignment="1">
      <alignment horizontal="center" vertical="center" wrapText="1"/>
    </xf>
    <xf numFmtId="0" fontId="5" fillId="0" borderId="20" xfId="7" applyFont="1" applyFill="1" applyBorder="1" applyAlignment="1">
      <alignment horizontal="center" vertical="center"/>
    </xf>
    <xf numFmtId="4" fontId="5" fillId="0" borderId="13" xfId="7" applyNumberFormat="1" applyFont="1" applyFill="1" applyBorder="1" applyAlignment="1">
      <alignment horizontal="center" vertical="center" wrapText="1"/>
    </xf>
    <xf numFmtId="4" fontId="5" fillId="0" borderId="22" xfId="7" applyNumberFormat="1" applyFont="1" applyFill="1" applyBorder="1" applyAlignment="1">
      <alignment horizontal="center" vertical="center" wrapText="1"/>
    </xf>
    <xf numFmtId="0" fontId="9" fillId="0" borderId="20" xfId="0" applyFont="1" applyBorder="1" applyProtection="1"/>
    <xf numFmtId="0" fontId="7" fillId="0" borderId="0" xfId="0" applyFont="1" applyBorder="1" applyAlignment="1" applyProtection="1">
      <alignment horizontal="left" vertical="top" wrapText="1"/>
      <protection locked="0"/>
    </xf>
    <xf numFmtId="0" fontId="7" fillId="0" borderId="0" xfId="0" applyFont="1" applyBorder="1" applyAlignment="1" applyProtection="1">
      <alignment horizontal="left" vertical="top" wrapText="1"/>
      <protection locked="0"/>
    </xf>
    <xf numFmtId="0" fontId="5" fillId="0" borderId="48" xfId="0" applyFont="1" applyFill="1" applyBorder="1" applyAlignment="1" applyProtection="1">
      <alignment horizontal="left"/>
      <protection locked="0"/>
    </xf>
    <xf numFmtId="3" fontId="5" fillId="0" borderId="25" xfId="0" applyNumberFormat="1" applyFont="1" applyFill="1" applyBorder="1" applyProtection="1">
      <protection locked="0"/>
    </xf>
    <xf numFmtId="3" fontId="5" fillId="0" borderId="26" xfId="0" applyNumberFormat="1" applyFont="1" applyFill="1" applyBorder="1" applyProtection="1">
      <protection locked="0"/>
    </xf>
    <xf numFmtId="0" fontId="7" fillId="0" borderId="0" xfId="0" applyFont="1"/>
    <xf numFmtId="3" fontId="22" fillId="0" borderId="0" xfId="0" applyNumberFormat="1" applyFont="1"/>
    <xf numFmtId="0" fontId="26" fillId="2" borderId="49" xfId="7" applyFont="1" applyFill="1" applyBorder="1" applyAlignment="1" applyProtection="1">
      <alignment horizontal="center" vertical="center" wrapText="1"/>
      <protection locked="0"/>
    </xf>
    <xf numFmtId="0" fontId="26" fillId="2" borderId="42" xfId="7" applyFont="1" applyFill="1" applyBorder="1" applyAlignment="1" applyProtection="1">
      <alignment horizontal="center" vertical="center" wrapText="1"/>
      <protection locked="0"/>
    </xf>
    <xf numFmtId="0" fontId="26" fillId="2" borderId="43" xfId="7" applyFont="1" applyFill="1" applyBorder="1" applyAlignment="1" applyProtection="1">
      <alignment horizontal="center" vertical="center" wrapText="1"/>
      <protection locked="0"/>
    </xf>
    <xf numFmtId="0" fontId="26" fillId="2" borderId="28" xfId="7" applyFont="1" applyFill="1" applyBorder="1" applyAlignment="1">
      <alignment horizontal="center" vertical="center"/>
    </xf>
    <xf numFmtId="0" fontId="26" fillId="2" borderId="30" xfId="7" applyFont="1" applyFill="1" applyBorder="1" applyAlignment="1">
      <alignment horizontal="center" vertical="center"/>
    </xf>
    <xf numFmtId="4" fontId="26" fillId="2" borderId="35" xfId="7" applyNumberFormat="1" applyFont="1" applyFill="1" applyBorder="1" applyAlignment="1">
      <alignment horizontal="center" vertical="center" wrapText="1"/>
    </xf>
    <xf numFmtId="0" fontId="26" fillId="2" borderId="20" xfId="7" applyFont="1" applyFill="1" applyBorder="1" applyAlignment="1">
      <alignment horizontal="center" vertical="center"/>
    </xf>
    <xf numFmtId="0" fontId="26" fillId="2" borderId="50" xfId="7" applyFont="1" applyFill="1" applyBorder="1" applyAlignment="1">
      <alignment horizontal="center" vertical="center"/>
    </xf>
    <xf numFmtId="4" fontId="26" fillId="2" borderId="49" xfId="7" applyNumberFormat="1" applyFont="1" applyFill="1" applyBorder="1" applyAlignment="1">
      <alignment horizontal="center" vertical="center" wrapText="1"/>
    </xf>
    <xf numFmtId="4" fontId="26" fillId="2" borderId="41" xfId="7" applyNumberFormat="1" applyFont="1" applyFill="1" applyBorder="1" applyAlignment="1">
      <alignment horizontal="center" vertical="center" wrapText="1"/>
    </xf>
    <xf numFmtId="4" fontId="26" fillId="2" borderId="42" xfId="7" applyNumberFormat="1" applyFont="1" applyFill="1" applyBorder="1" applyAlignment="1">
      <alignment horizontal="center" vertical="center" wrapText="1"/>
    </xf>
    <xf numFmtId="4" fontId="26" fillId="2" borderId="43" xfId="7" applyNumberFormat="1" applyFont="1" applyFill="1" applyBorder="1" applyAlignment="1">
      <alignment horizontal="center" vertical="center" wrapText="1"/>
    </xf>
    <xf numFmtId="4" fontId="26" fillId="2" borderId="51" xfId="7" applyNumberFormat="1" applyFont="1" applyFill="1" applyBorder="1" applyAlignment="1">
      <alignment horizontal="center" vertical="center" wrapText="1"/>
    </xf>
    <xf numFmtId="0" fontId="23" fillId="3" borderId="20" xfId="8" applyFont="1" applyFill="1" applyBorder="1" applyAlignment="1">
      <alignment horizontal="left" vertical="center" wrapText="1"/>
    </xf>
    <xf numFmtId="0" fontId="23" fillId="3" borderId="8" xfId="8" applyFont="1" applyFill="1" applyBorder="1" applyAlignment="1">
      <alignment horizontal="left" vertical="center" wrapText="1"/>
    </xf>
    <xf numFmtId="3" fontId="23" fillId="3" borderId="13" xfId="18" applyNumberFormat="1" applyFont="1" applyFill="1" applyBorder="1" applyAlignment="1">
      <alignment vertical="center"/>
    </xf>
    <xf numFmtId="3" fontId="23" fillId="3" borderId="22" xfId="18" applyNumberFormat="1" applyFont="1" applyFill="1" applyBorder="1" applyAlignment="1">
      <alignment vertical="center"/>
    </xf>
    <xf numFmtId="0" fontId="23" fillId="0" borderId="0" xfId="8" applyFont="1" applyAlignment="1">
      <alignment vertical="center"/>
    </xf>
    <xf numFmtId="0" fontId="27" fillId="3" borderId="20" xfId="8" applyFont="1" applyFill="1" applyBorder="1" applyAlignment="1">
      <alignment horizontal="left" vertical="center"/>
    </xf>
    <xf numFmtId="0" fontId="17" fillId="3" borderId="8" xfId="8" applyFont="1" applyFill="1" applyBorder="1" applyAlignment="1">
      <alignment horizontal="justify" vertical="center"/>
    </xf>
    <xf numFmtId="3" fontId="17" fillId="3" borderId="13" xfId="18" applyNumberFormat="1" applyFont="1" applyFill="1" applyBorder="1" applyAlignment="1">
      <alignment vertical="center"/>
    </xf>
    <xf numFmtId="3" fontId="17" fillId="3" borderId="22" xfId="18" applyNumberFormat="1" applyFont="1" applyFill="1" applyBorder="1" applyAlignment="1">
      <alignment vertical="center"/>
    </xf>
    <xf numFmtId="3" fontId="17" fillId="3" borderId="13" xfId="8" applyNumberFormat="1" applyFont="1" applyFill="1" applyBorder="1" applyAlignment="1">
      <alignment vertical="center"/>
    </xf>
    <xf numFmtId="0" fontId="23" fillId="3" borderId="49" xfId="8" applyFont="1" applyFill="1" applyBorder="1" applyAlignment="1">
      <alignment horizontal="left" vertical="center"/>
    </xf>
    <xf numFmtId="0" fontId="23" fillId="3" borderId="52" xfId="8" applyFont="1" applyFill="1" applyBorder="1" applyAlignment="1">
      <alignment vertical="center"/>
    </xf>
    <xf numFmtId="3" fontId="23" fillId="3" borderId="32" xfId="18" applyNumberFormat="1" applyFont="1" applyFill="1" applyBorder="1" applyAlignment="1">
      <alignment vertical="center"/>
    </xf>
    <xf numFmtId="3" fontId="23" fillId="3" borderId="53" xfId="18" applyNumberFormat="1" applyFont="1" applyFill="1" applyBorder="1" applyAlignment="1">
      <alignment vertical="center"/>
    </xf>
    <xf numFmtId="0" fontId="17" fillId="0" borderId="0" xfId="8" applyFont="1" applyAlignment="1">
      <alignment horizontal="left" vertical="center"/>
    </xf>
    <xf numFmtId="0" fontId="7" fillId="3" borderId="0" xfId="8" applyFont="1" applyFill="1" applyAlignment="1">
      <alignment vertical="center"/>
    </xf>
    <xf numFmtId="3" fontId="22" fillId="0" borderId="0" xfId="8" applyNumberFormat="1" applyFont="1" applyAlignment="1">
      <alignment vertical="center"/>
    </xf>
    <xf numFmtId="0" fontId="5" fillId="2" borderId="54" xfId="19" applyFont="1" applyFill="1" applyBorder="1" applyAlignment="1" applyProtection="1">
      <alignment horizontal="center" wrapText="1"/>
      <protection locked="0"/>
    </xf>
    <xf numFmtId="0" fontId="5" fillId="2" borderId="55" xfId="19" applyFont="1" applyFill="1" applyBorder="1" applyAlignment="1" applyProtection="1">
      <alignment horizontal="center" wrapText="1"/>
      <protection locked="0"/>
    </xf>
    <xf numFmtId="0" fontId="5" fillId="2" borderId="56" xfId="19" applyFont="1" applyFill="1" applyBorder="1" applyAlignment="1" applyProtection="1">
      <alignment horizontal="center" wrapText="1"/>
      <protection locked="0"/>
    </xf>
    <xf numFmtId="0" fontId="5" fillId="2" borderId="46" xfId="20" applyFont="1" applyFill="1" applyBorder="1" applyAlignment="1" applyProtection="1">
      <alignment horizontal="center" vertical="top" wrapText="1"/>
      <protection locked="0"/>
    </xf>
    <xf numFmtId="0" fontId="5" fillId="2" borderId="6" xfId="20" applyFont="1" applyFill="1" applyBorder="1" applyAlignment="1" applyProtection="1">
      <alignment horizontal="center" vertical="top" wrapText="1"/>
      <protection locked="0"/>
    </xf>
    <xf numFmtId="0" fontId="5" fillId="2" borderId="1" xfId="19" applyFont="1" applyFill="1" applyBorder="1" applyAlignment="1" applyProtection="1">
      <alignment horizontal="center" wrapText="1"/>
      <protection locked="0"/>
    </xf>
    <xf numFmtId="0" fontId="5" fillId="2" borderId="2" xfId="19" applyFont="1" applyFill="1" applyBorder="1" applyAlignment="1" applyProtection="1">
      <alignment horizontal="center" wrapText="1"/>
      <protection locked="0"/>
    </xf>
    <xf numFmtId="0" fontId="5" fillId="2" borderId="3" xfId="19" applyFont="1" applyFill="1" applyBorder="1" applyAlignment="1" applyProtection="1">
      <alignment horizontal="center" wrapText="1"/>
      <protection locked="0"/>
    </xf>
    <xf numFmtId="0" fontId="5" fillId="2" borderId="1" xfId="19" applyFont="1" applyFill="1" applyBorder="1" applyAlignment="1" applyProtection="1">
      <alignment horizontal="center"/>
      <protection locked="0"/>
    </xf>
    <xf numFmtId="0" fontId="5" fillId="2" borderId="3" xfId="19" applyFont="1" applyFill="1" applyBorder="1" applyAlignment="1" applyProtection="1">
      <alignment horizontal="center"/>
      <protection locked="0"/>
    </xf>
    <xf numFmtId="0" fontId="5" fillId="2" borderId="1" xfId="21" applyFont="1" applyFill="1" applyBorder="1" applyAlignment="1" applyProtection="1">
      <alignment horizontal="center" vertical="center"/>
      <protection locked="0"/>
    </xf>
    <xf numFmtId="0" fontId="5" fillId="2" borderId="57" xfId="21" applyFont="1" applyFill="1" applyBorder="1" applyAlignment="1" applyProtection="1">
      <alignment horizontal="center" vertical="center"/>
      <protection locked="0"/>
    </xf>
    <xf numFmtId="0" fontId="5" fillId="2" borderId="58" xfId="20" applyFont="1" applyFill="1" applyBorder="1" applyAlignment="1" applyProtection="1">
      <alignment horizontal="center" vertical="top" wrapText="1"/>
      <protection locked="0"/>
    </xf>
    <xf numFmtId="0" fontId="5" fillId="2" borderId="59" xfId="20" applyFont="1" applyFill="1" applyBorder="1" applyAlignment="1" applyProtection="1">
      <alignment horizontal="center" vertical="top" wrapText="1"/>
      <protection locked="0"/>
    </xf>
    <xf numFmtId="0" fontId="5" fillId="2" borderId="25" xfId="19" applyFont="1" applyFill="1" applyBorder="1" applyAlignment="1" applyProtection="1">
      <alignment vertical="center" wrapText="1"/>
      <protection locked="0"/>
    </xf>
    <xf numFmtId="0" fontId="5" fillId="2" borderId="25" xfId="19" applyFont="1" applyFill="1" applyBorder="1" applyAlignment="1" applyProtection="1">
      <alignment wrapText="1"/>
      <protection locked="0"/>
    </xf>
    <xf numFmtId="4" fontId="5" fillId="2" borderId="26" xfId="21" applyNumberFormat="1" applyFont="1" applyFill="1" applyBorder="1" applyAlignment="1" applyProtection="1">
      <alignment vertical="center" wrapText="1"/>
      <protection locked="0"/>
    </xf>
    <xf numFmtId="49" fontId="9" fillId="0" borderId="10" xfId="20" applyNumberFormat="1" applyFont="1" applyBorder="1" applyAlignment="1" applyProtection="1">
      <alignment vertical="top" wrapText="1"/>
      <protection locked="0"/>
    </xf>
    <xf numFmtId="49" fontId="9" fillId="0" borderId="10" xfId="20" applyNumberFormat="1" applyFont="1" applyBorder="1" applyAlignment="1" applyProtection="1">
      <alignment horizontal="center" vertical="top" wrapText="1"/>
      <protection locked="0"/>
    </xf>
    <xf numFmtId="49" fontId="9" fillId="0" borderId="10" xfId="20" applyNumberFormat="1" applyFont="1" applyBorder="1" applyAlignment="1" applyProtection="1">
      <alignment horizontal="left" vertical="top" wrapText="1"/>
      <protection locked="0"/>
    </xf>
    <xf numFmtId="3" fontId="9" fillId="0" borderId="10" xfId="19" applyNumberFormat="1" applyFont="1" applyBorder="1" applyAlignment="1" applyProtection="1">
      <alignment horizontal="right" vertical="center" wrapText="1"/>
      <protection locked="0"/>
    </xf>
    <xf numFmtId="0" fontId="9" fillId="0" borderId="10" xfId="19" applyFont="1" applyBorder="1" applyAlignment="1" applyProtection="1">
      <alignment horizontal="center" vertical="center" wrapText="1"/>
      <protection locked="0"/>
    </xf>
    <xf numFmtId="0" fontId="9" fillId="0" borderId="10" xfId="19" applyFont="1" applyBorder="1" applyAlignment="1" applyProtection="1">
      <alignment vertical="center" wrapText="1"/>
      <protection locked="0"/>
    </xf>
    <xf numFmtId="10" fontId="9" fillId="0" borderId="10" xfId="2" applyNumberFormat="1" applyFont="1" applyBorder="1" applyAlignment="1" applyProtection="1">
      <alignment horizontal="center" vertical="center" wrapText="1"/>
      <protection locked="0"/>
    </xf>
    <xf numFmtId="10" fontId="9" fillId="0" borderId="10" xfId="2" applyNumberFormat="1" applyFont="1" applyBorder="1" applyAlignment="1" applyProtection="1">
      <alignment vertical="center" wrapText="1"/>
      <protection locked="0"/>
    </xf>
    <xf numFmtId="3" fontId="9" fillId="0" borderId="9" xfId="19" applyNumberFormat="1" applyFont="1" applyBorder="1" applyAlignment="1" applyProtection="1">
      <alignment horizontal="right" vertical="center" wrapText="1"/>
      <protection locked="0"/>
    </xf>
    <xf numFmtId="0" fontId="9" fillId="0" borderId="9" xfId="19" applyFont="1" applyBorder="1" applyAlignment="1" applyProtection="1">
      <alignment horizontal="center" vertical="center" wrapText="1"/>
      <protection locked="0"/>
    </xf>
    <xf numFmtId="0" fontId="9" fillId="0" borderId="9" xfId="19" applyFont="1" applyBorder="1" applyAlignment="1" applyProtection="1">
      <alignment vertical="center" wrapText="1"/>
      <protection locked="0"/>
    </xf>
    <xf numFmtId="10" fontId="9" fillId="0" borderId="9" xfId="2" applyNumberFormat="1" applyFont="1" applyBorder="1" applyAlignment="1" applyProtection="1">
      <alignment horizontal="center" vertical="center" wrapText="1"/>
      <protection locked="0"/>
    </xf>
    <xf numFmtId="10" fontId="9" fillId="0" borderId="9" xfId="2" applyNumberFormat="1" applyFont="1" applyBorder="1" applyAlignment="1" applyProtection="1">
      <alignment vertical="center" wrapText="1"/>
      <protection locked="0"/>
    </xf>
    <xf numFmtId="1" fontId="9" fillId="0" borderId="10" xfId="20" applyNumberFormat="1" applyFont="1" applyBorder="1" applyAlignment="1" applyProtection="1">
      <alignment horizontal="center" vertical="top" wrapText="1"/>
      <protection locked="0"/>
    </xf>
    <xf numFmtId="3" fontId="3" fillId="0" borderId="9" xfId="0" applyNumberFormat="1" applyFont="1" applyBorder="1" applyAlignment="1">
      <alignment horizontal="right"/>
    </xf>
    <xf numFmtId="10" fontId="28" fillId="0" borderId="14" xfId="2" applyNumberFormat="1" applyFont="1" applyFill="1" applyBorder="1" applyAlignment="1" applyProtection="1">
      <alignment vertical="center" wrapText="1"/>
      <protection locked="0"/>
    </xf>
    <xf numFmtId="0" fontId="0" fillId="0" borderId="0" xfId="0" applyBorder="1"/>
    <xf numFmtId="0" fontId="5" fillId="2" borderId="49" xfId="22" applyFont="1" applyFill="1" applyBorder="1" applyAlignment="1" applyProtection="1">
      <alignment horizontal="center" vertical="center" wrapText="1"/>
      <protection locked="0"/>
    </xf>
    <xf numFmtId="0" fontId="5" fillId="2" borderId="42" xfId="22" applyFont="1" applyFill="1" applyBorder="1" applyAlignment="1" applyProtection="1">
      <alignment horizontal="center" vertical="center" wrapText="1"/>
      <protection locked="0"/>
    </xf>
    <xf numFmtId="0" fontId="5" fillId="2" borderId="43" xfId="22" applyFont="1" applyFill="1" applyBorder="1" applyAlignment="1" applyProtection="1">
      <alignment horizontal="center" vertical="center" wrapText="1"/>
      <protection locked="0"/>
    </xf>
    <xf numFmtId="0" fontId="0" fillId="3" borderId="0" xfId="0" applyFill="1"/>
    <xf numFmtId="0" fontId="5" fillId="2" borderId="35" xfId="22" applyFont="1" applyFill="1" applyBorder="1" applyAlignment="1">
      <alignment horizontal="center" vertical="center"/>
    </xf>
    <xf numFmtId="4" fontId="5" fillId="2" borderId="35" xfId="22" applyNumberFormat="1" applyFont="1" applyFill="1" applyBorder="1" applyAlignment="1">
      <alignment horizontal="center" vertical="center" wrapText="1"/>
    </xf>
    <xf numFmtId="0" fontId="5" fillId="2" borderId="51" xfId="22" applyFont="1" applyFill="1" applyBorder="1" applyAlignment="1">
      <alignment horizontal="center" vertical="center"/>
    </xf>
    <xf numFmtId="4" fontId="5" fillId="2" borderId="60" xfId="22" applyNumberFormat="1" applyFont="1" applyFill="1" applyBorder="1" applyAlignment="1">
      <alignment horizontal="center" vertical="center" wrapText="1"/>
    </xf>
    <xf numFmtId="4" fontId="5" fillId="2" borderId="41" xfId="22" applyNumberFormat="1" applyFont="1" applyFill="1" applyBorder="1" applyAlignment="1">
      <alignment horizontal="center" vertical="center" wrapText="1"/>
    </xf>
    <xf numFmtId="4" fontId="5" fillId="2" borderId="51" xfId="22" applyNumberFormat="1" applyFont="1" applyFill="1" applyBorder="1" applyAlignment="1">
      <alignment horizontal="center" vertical="center" wrapText="1"/>
    </xf>
    <xf numFmtId="0" fontId="5" fillId="3" borderId="54" xfId="22" applyFont="1" applyFill="1" applyBorder="1" applyAlignment="1">
      <alignment horizontal="center" vertical="center"/>
    </xf>
    <xf numFmtId="0" fontId="5" fillId="3" borderId="55" xfId="22" applyFont="1" applyFill="1" applyBorder="1" applyAlignment="1">
      <alignment horizontal="center" vertical="center" wrapText="1"/>
    </xf>
    <xf numFmtId="0" fontId="5" fillId="3" borderId="56" xfId="22" applyFont="1" applyFill="1" applyBorder="1" applyAlignment="1">
      <alignment horizontal="center" vertical="center" wrapText="1"/>
    </xf>
    <xf numFmtId="0" fontId="5" fillId="0" borderId="44" xfId="22" applyFont="1" applyBorder="1"/>
    <xf numFmtId="3" fontId="5" fillId="0" borderId="9" xfId="23" applyNumberFormat="1" applyFont="1" applyBorder="1" applyAlignment="1" applyProtection="1">
      <alignment horizontal="right"/>
      <protection locked="0"/>
    </xf>
    <xf numFmtId="3" fontId="5" fillId="0" borderId="45" xfId="23" applyNumberFormat="1" applyFont="1" applyBorder="1" applyAlignment="1" applyProtection="1">
      <alignment horizontal="right"/>
      <protection locked="0"/>
    </xf>
    <xf numFmtId="0" fontId="5" fillId="0" borderId="44" xfId="5" applyFont="1" applyBorder="1" applyAlignment="1" applyProtection="1">
      <alignment horizontal="left" vertical="top" indent="1"/>
      <protection hidden="1"/>
    </xf>
    <xf numFmtId="3" fontId="5" fillId="0" borderId="9" xfId="23" applyNumberFormat="1" applyFont="1" applyBorder="1" applyProtection="1">
      <protection locked="0"/>
    </xf>
    <xf numFmtId="3" fontId="5" fillId="0" borderId="45" xfId="23" applyNumberFormat="1" applyFont="1" applyBorder="1" applyProtection="1">
      <protection locked="0"/>
    </xf>
    <xf numFmtId="0" fontId="9" fillId="0" borderId="44" xfId="23" applyFont="1" applyBorder="1" applyAlignment="1">
      <alignment horizontal="left" indent="2"/>
    </xf>
    <xf numFmtId="3" fontId="9" fillId="0" borderId="9" xfId="23" applyNumberFormat="1" applyFont="1" applyBorder="1" applyProtection="1">
      <protection locked="0"/>
    </xf>
    <xf numFmtId="3" fontId="9" fillId="0" borderId="45" xfId="23" applyNumberFormat="1" applyFont="1" applyBorder="1" applyProtection="1">
      <protection locked="0"/>
    </xf>
    <xf numFmtId="0" fontId="5" fillId="0" borderId="44" xfId="23" applyFont="1" applyBorder="1" applyAlignment="1">
      <alignment horizontal="left" indent="1"/>
    </xf>
    <xf numFmtId="0" fontId="5" fillId="0" borderId="46" xfId="23" applyFont="1" applyBorder="1" applyAlignment="1">
      <alignment horizontal="left" indent="1"/>
    </xf>
    <xf numFmtId="3" fontId="5" fillId="0" borderId="6" xfId="23" applyNumberFormat="1" applyFont="1" applyBorder="1" applyProtection="1">
      <protection locked="0"/>
    </xf>
    <xf numFmtId="3" fontId="5" fillId="0" borderId="19" xfId="23" applyNumberFormat="1" applyFont="1" applyBorder="1" applyProtection="1">
      <protection locked="0"/>
    </xf>
    <xf numFmtId="0" fontId="29" fillId="7" borderId="49" xfId="23" applyFont="1" applyFill="1" applyBorder="1" applyAlignment="1">
      <alignment horizontal="center"/>
    </xf>
    <xf numFmtId="3" fontId="5" fillId="7" borderId="41" xfId="23" applyNumberFormat="1" applyFont="1" applyFill="1" applyBorder="1" applyProtection="1">
      <protection locked="0"/>
    </xf>
    <xf numFmtId="3" fontId="5" fillId="7" borderId="42" xfId="23" applyNumberFormat="1" applyFont="1" applyFill="1" applyBorder="1" applyProtection="1">
      <protection locked="0"/>
    </xf>
    <xf numFmtId="3" fontId="5" fillId="7" borderId="43" xfId="23" applyNumberFormat="1" applyFont="1" applyFill="1" applyBorder="1" applyProtection="1">
      <protection locked="0"/>
    </xf>
    <xf numFmtId="0" fontId="7" fillId="3" borderId="0" xfId="23" applyFont="1" applyFill="1"/>
    <xf numFmtId="0" fontId="1" fillId="3" borderId="0" xfId="23" applyFill="1"/>
    <xf numFmtId="0" fontId="30" fillId="3" borderId="0" xfId="8" applyFont="1" applyFill="1" applyBorder="1"/>
    <xf numFmtId="0" fontId="31" fillId="3" borderId="0" xfId="8" applyFont="1" applyFill="1" applyBorder="1" applyAlignment="1">
      <alignment horizontal="center"/>
    </xf>
    <xf numFmtId="0" fontId="32" fillId="0" borderId="0" xfId="8" applyFont="1"/>
    <xf numFmtId="0" fontId="31" fillId="3" borderId="0" xfId="8" applyFont="1" applyFill="1" applyBorder="1" applyAlignment="1">
      <alignment horizontal="center"/>
    </xf>
    <xf numFmtId="43" fontId="31" fillId="3" borderId="0" xfId="18" applyFont="1" applyFill="1" applyBorder="1" applyAlignment="1">
      <alignment horizontal="center"/>
    </xf>
    <xf numFmtId="0" fontId="31" fillId="3" borderId="0" xfId="8" applyFont="1" applyFill="1" applyBorder="1" applyAlignment="1">
      <alignment horizontal="right"/>
    </xf>
    <xf numFmtId="43" fontId="31" fillId="3" borderId="27" xfId="18" applyFont="1" applyFill="1" applyBorder="1" applyAlignment="1" applyProtection="1">
      <protection locked="0"/>
    </xf>
    <xf numFmtId="43" fontId="31" fillId="3" borderId="27" xfId="18" applyFont="1" applyFill="1" applyBorder="1" applyAlignment="1">
      <alignment horizontal="center"/>
    </xf>
    <xf numFmtId="0" fontId="31" fillId="7" borderId="6" xfId="8" applyFont="1" applyFill="1" applyBorder="1" applyAlignment="1">
      <alignment horizontal="center" vertical="center" wrapText="1"/>
    </xf>
    <xf numFmtId="0" fontId="31" fillId="7" borderId="14" xfId="8" applyFont="1" applyFill="1" applyBorder="1" applyAlignment="1">
      <alignment horizontal="center" vertical="center"/>
    </xf>
    <xf numFmtId="43" fontId="31" fillId="7" borderId="9" xfId="18" applyFont="1" applyFill="1" applyBorder="1" applyAlignment="1">
      <alignment horizontal="center" vertical="center" wrapText="1"/>
    </xf>
    <xf numFmtId="0" fontId="31" fillId="7" borderId="13" xfId="8" applyFont="1" applyFill="1" applyBorder="1" applyAlignment="1">
      <alignment horizontal="center" vertical="center" wrapText="1"/>
    </xf>
    <xf numFmtId="0" fontId="31" fillId="7" borderId="0" xfId="8" applyFont="1" applyFill="1" applyBorder="1" applyAlignment="1">
      <alignment horizontal="center" vertical="center"/>
    </xf>
    <xf numFmtId="43" fontId="31" fillId="7" borderId="9" xfId="18" applyFont="1" applyFill="1" applyBorder="1" applyAlignment="1">
      <alignment horizontal="center" vertical="center" wrapText="1"/>
    </xf>
    <xf numFmtId="43" fontId="31" fillId="7" borderId="3" xfId="18" applyFont="1" applyFill="1" applyBorder="1" applyAlignment="1">
      <alignment horizontal="center" vertical="center" wrapText="1"/>
    </xf>
    <xf numFmtId="0" fontId="33" fillId="3" borderId="0" xfId="8" applyFont="1" applyFill="1" applyBorder="1" applyAlignment="1">
      <alignment horizontal="justify" vertical="top"/>
    </xf>
    <xf numFmtId="0" fontId="31" fillId="7" borderId="9" xfId="8" applyFont="1" applyFill="1" applyBorder="1" applyAlignment="1">
      <alignment horizontal="justify" vertical="top"/>
    </xf>
    <xf numFmtId="0" fontId="31" fillId="7" borderId="2" xfId="8" applyFont="1" applyFill="1" applyBorder="1" applyAlignment="1">
      <alignment horizontal="justify" vertical="top"/>
    </xf>
    <xf numFmtId="41" fontId="31" fillId="7" borderId="9" xfId="18" applyNumberFormat="1" applyFont="1" applyFill="1" applyBorder="1"/>
    <xf numFmtId="41" fontId="31" fillId="7" borderId="3" xfId="18" applyNumberFormat="1" applyFont="1" applyFill="1" applyBorder="1"/>
    <xf numFmtId="0" fontId="31" fillId="8" borderId="13" xfId="8" applyFont="1" applyFill="1" applyBorder="1" applyAlignment="1">
      <alignment horizontal="justify" vertical="top"/>
    </xf>
    <xf numFmtId="0" fontId="31" fillId="8" borderId="0" xfId="8" applyFont="1" applyFill="1" applyBorder="1" applyAlignment="1">
      <alignment horizontal="justify" vertical="top"/>
    </xf>
    <xf numFmtId="41" fontId="31" fillId="8" borderId="13" xfId="18" applyNumberFormat="1" applyFont="1" applyFill="1" applyBorder="1"/>
    <xf numFmtId="41" fontId="31" fillId="8" borderId="8" xfId="18" applyNumberFormat="1" applyFont="1" applyFill="1" applyBorder="1"/>
    <xf numFmtId="0" fontId="31" fillId="0" borderId="13" xfId="8" applyFont="1" applyBorder="1" applyAlignment="1">
      <alignment horizontal="justify" vertical="top"/>
    </xf>
    <xf numFmtId="0" fontId="31" fillId="0" borderId="0" xfId="8" applyFont="1" applyBorder="1" applyAlignment="1">
      <alignment horizontal="justify" vertical="top"/>
    </xf>
    <xf numFmtId="41" fontId="31" fillId="0" borderId="13" xfId="18" applyNumberFormat="1" applyFont="1" applyBorder="1"/>
    <xf numFmtId="41" fontId="31" fillId="0" borderId="8" xfId="18" applyNumberFormat="1" applyFont="1" applyBorder="1"/>
    <xf numFmtId="0" fontId="30" fillId="3" borderId="0" xfId="8" applyFont="1" applyFill="1" applyBorder="1" applyAlignment="1">
      <alignment horizontal="justify" vertical="top"/>
    </xf>
    <xf numFmtId="0" fontId="32" fillId="0" borderId="13" xfId="8" applyFont="1" applyBorder="1" applyAlignment="1">
      <alignment horizontal="justify" vertical="top"/>
    </xf>
    <xf numFmtId="0" fontId="32" fillId="0" borderId="0" xfId="8" applyFont="1" applyBorder="1" applyAlignment="1">
      <alignment horizontal="justify" vertical="top"/>
    </xf>
    <xf numFmtId="41" fontId="32" fillId="0" borderId="13" xfId="18" applyNumberFormat="1" applyFont="1" applyBorder="1"/>
    <xf numFmtId="41" fontId="32" fillId="0" borderId="8" xfId="18" applyNumberFormat="1" applyFont="1" applyBorder="1"/>
    <xf numFmtId="43" fontId="32" fillId="0" borderId="0" xfId="8" applyNumberFormat="1" applyFont="1"/>
    <xf numFmtId="0" fontId="31" fillId="3" borderId="13" xfId="8" applyFont="1" applyFill="1" applyBorder="1" applyAlignment="1">
      <alignment horizontal="justify" vertical="top"/>
    </xf>
    <xf numFmtId="0" fontId="31" fillId="3" borderId="0" xfId="8" applyFont="1" applyFill="1" applyBorder="1" applyAlignment="1">
      <alignment horizontal="justify" vertical="top"/>
    </xf>
    <xf numFmtId="0" fontId="32" fillId="3" borderId="13" xfId="8" applyFont="1" applyFill="1" applyBorder="1" applyAlignment="1">
      <alignment horizontal="justify" vertical="top"/>
    </xf>
    <xf numFmtId="0" fontId="32" fillId="3" borderId="0" xfId="8" applyFont="1" applyFill="1" applyBorder="1" applyAlignment="1">
      <alignment horizontal="justify" vertical="top"/>
    </xf>
    <xf numFmtId="41" fontId="32" fillId="8" borderId="13" xfId="18" applyNumberFormat="1" applyFont="1" applyFill="1" applyBorder="1"/>
    <xf numFmtId="41" fontId="32" fillId="8" borderId="8" xfId="18" applyNumberFormat="1" applyFont="1" applyFill="1" applyBorder="1"/>
    <xf numFmtId="0" fontId="32" fillId="0" borderId="10" xfId="8" applyFont="1" applyBorder="1" applyAlignment="1">
      <alignment horizontal="justify" vertical="top"/>
    </xf>
    <xf numFmtId="41" fontId="32" fillId="0" borderId="10" xfId="18" applyNumberFormat="1" applyFont="1" applyBorder="1"/>
    <xf numFmtId="0" fontId="31" fillId="7" borderId="1" xfId="8" applyFont="1" applyFill="1" applyBorder="1" applyAlignment="1">
      <alignment horizontal="justify" vertical="top"/>
    </xf>
    <xf numFmtId="41" fontId="31" fillId="7" borderId="1" xfId="18" applyNumberFormat="1" applyFont="1" applyFill="1" applyBorder="1"/>
    <xf numFmtId="0" fontId="3" fillId="4" borderId="14" xfId="8" applyFont="1" applyFill="1" applyBorder="1" applyAlignment="1">
      <alignment horizontal="justify"/>
    </xf>
    <xf numFmtId="0" fontId="3" fillId="4" borderId="0" xfId="8" applyFont="1" applyFill="1" applyAlignment="1">
      <alignment horizontal="justify"/>
    </xf>
    <xf numFmtId="0" fontId="7" fillId="3" borderId="0" xfId="8" applyFont="1" applyFill="1"/>
    <xf numFmtId="0" fontId="22" fillId="0" borderId="0" xfId="8" applyFont="1"/>
    <xf numFmtId="43" fontId="22" fillId="0" borderId="0" xfId="18" applyFont="1"/>
    <xf numFmtId="43" fontId="32" fillId="0" borderId="0" xfId="18" applyFont="1"/>
    <xf numFmtId="0" fontId="34" fillId="0" borderId="0" xfId="8" applyFont="1" applyAlignment="1">
      <alignment horizontal="center"/>
    </xf>
    <xf numFmtId="43" fontId="34" fillId="0" borderId="0" xfId="18" applyFont="1" applyAlignment="1">
      <alignment horizontal="center"/>
    </xf>
    <xf numFmtId="0" fontId="4" fillId="0" borderId="0" xfId="8" applyFont="1" applyFill="1" applyBorder="1" applyAlignment="1"/>
    <xf numFmtId="43" fontId="4" fillId="0" borderId="0" xfId="18" applyFont="1" applyFill="1" applyBorder="1"/>
    <xf numFmtId="0" fontId="4" fillId="0" borderId="0" xfId="8" applyFont="1" applyFill="1" applyBorder="1"/>
    <xf numFmtId="0" fontId="1" fillId="0" borderId="0" xfId="8" applyFont="1" applyFill="1" applyBorder="1"/>
    <xf numFmtId="43" fontId="0" fillId="0" borderId="0" xfId="18" applyFont="1" applyFill="1" applyBorder="1"/>
    <xf numFmtId="0" fontId="3" fillId="0" borderId="0" xfId="8" applyFont="1" applyFill="1" applyBorder="1"/>
    <xf numFmtId="43" fontId="3" fillId="0" borderId="0" xfId="18" applyFont="1" applyFill="1" applyBorder="1"/>
    <xf numFmtId="0" fontId="32" fillId="0" borderId="0" xfId="8" applyFont="1" applyFill="1" applyBorder="1"/>
    <xf numFmtId="43" fontId="32" fillId="0" borderId="0" xfId="18" applyFont="1" applyFill="1" applyBorder="1"/>
    <xf numFmtId="43" fontId="32" fillId="0" borderId="0" xfId="18" applyFont="1" applyBorder="1"/>
  </cellXfs>
  <cellStyles count="24">
    <cellStyle name="Millares" xfId="1" builtinId="3"/>
    <cellStyle name="Millares 10 10" xfId="18" xr:uid="{F4EC377D-C5F5-46A1-BFD8-28A8DAF0FDE0}"/>
    <cellStyle name="Millares 2 2" xfId="9" xr:uid="{744BA1FC-DD17-4A3E-A6D1-1BDD9B4163F4}"/>
    <cellStyle name="Millares 2 2 2 2 8" xfId="15" xr:uid="{6F59D91E-1A01-4BB6-AA2F-2D5C7F835F4F}"/>
    <cellStyle name="Millares 2 31" xfId="13" xr:uid="{26C32E22-846E-4866-A16F-5C05B187D1AA}"/>
    <cellStyle name="Millares 26" xfId="11" xr:uid="{D1C350D8-7F7C-44AC-8DFC-F39462B7F8E3}"/>
    <cellStyle name="Millares 5 2 2 4" xfId="16" xr:uid="{EE601B88-83CA-47AB-B849-E5E29E5C2357}"/>
    <cellStyle name="Normal" xfId="0" builtinId="0"/>
    <cellStyle name="Normal 2 2" xfId="5" xr:uid="{F7C22E2B-1019-4160-85D9-E8554F5F7BF2}"/>
    <cellStyle name="Normal 2 3" xfId="4" xr:uid="{22BB6DB0-1B64-4F90-9FA1-6343A3545A2B}"/>
    <cellStyle name="Normal 2 3 3 5" xfId="8" xr:uid="{6309F73F-F814-4EFA-9932-19C801D8FB8A}"/>
    <cellStyle name="Normal 2 31" xfId="12" xr:uid="{6A2D22CF-32B5-491B-86A8-B1DB9AE05253}"/>
    <cellStyle name="Normal 2 57" xfId="3" xr:uid="{E35BDC4F-E81C-418C-8F6E-D791A5BB877C}"/>
    <cellStyle name="Normal 3 10 2" xfId="22" xr:uid="{4EA9C34D-C54D-440D-B4B7-3755CE685A82}"/>
    <cellStyle name="Normal 3 2 3" xfId="7" xr:uid="{4BEB9545-5E29-49A7-BDCD-EA082AAC5758}"/>
    <cellStyle name="Normal 4 2" xfId="21" xr:uid="{8198DF2E-07C2-4EFC-A8A4-FAC74191E880}"/>
    <cellStyle name="Normal 5 3 2 8 2" xfId="10" xr:uid="{F45E19FD-8800-4DFD-95AE-664CC7BC77CC}"/>
    <cellStyle name="Normal 5 3 3 2 4" xfId="17" xr:uid="{67EE7E4D-970D-444C-82AA-CFC11C0519E1}"/>
    <cellStyle name="Normal 7 30" xfId="6" xr:uid="{F1629F26-A12A-4D2C-9F95-A47A50B52EF2}"/>
    <cellStyle name="Normal 8 13" xfId="19" xr:uid="{00A7B901-58BB-4A18-9878-8A957112B769}"/>
    <cellStyle name="Normal 90" xfId="23" xr:uid="{F24D7698-E124-419D-BC13-E2B9F1DBE375}"/>
    <cellStyle name="Normal_141008Reportes Cuadros Institucionales-sectorialesADV" xfId="20" xr:uid="{307D4251-6104-4869-A248-99C27C5091D8}"/>
    <cellStyle name="Porcentaje" xfId="2" builtinId="5"/>
    <cellStyle name="SAPBEXstdItem" xfId="14" xr:uid="{7026F80A-BDE0-428C-A6F9-C05AD7D789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3\DepuracionCuentas$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2025/CUENTA%20P&#218;BLICA/CUARTO%20TRIMESTRE/EDITABLE/3019%20ISAPEG%20CP%204T%20202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otas ACT"/>
      <sheetName val="N ESF"/>
      <sheetName val="Notas VHP"/>
      <sheetName val="Notas EFE"/>
      <sheetName val="Conciliacion_Ig"/>
      <sheetName val="Conciliacion_Eg"/>
      <sheetName val="Notas Memoria"/>
      <sheetName val="EAI"/>
      <sheetName val="EAI (2)"/>
      <sheetName val="EAI (3)"/>
      <sheetName val="EAE-COG"/>
      <sheetName val="EAE-CA 1"/>
      <sheetName val="EAE-CA 2"/>
      <sheetName val="EAE-CA 3"/>
      <sheetName val="EAE-CTG"/>
      <sheetName val="EAE-CFG"/>
      <sheetName val="ENT"/>
      <sheetName val="IND"/>
      <sheetName val="FFF"/>
      <sheetName val="PPI (2)"/>
      <sheetName val="INR"/>
      <sheetName val="IPF"/>
      <sheetName val="GCP"/>
      <sheetName val="RBM"/>
      <sheetName val="RBI"/>
      <sheetName val="Muebles_Contable"/>
      <sheetName val="Inmuebles_Contable"/>
      <sheetName val="Rel Cta Banc"/>
      <sheetName val="DGFR"/>
      <sheetName val="Ayudas y Subsidios"/>
      <sheetName val="Esq Bur"/>
      <sheetName val="Información Adicional"/>
      <sheetName val="CONCENTRADO PAG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BA411-8514-415E-8183-12C079862B2D}">
  <dimension ref="A1:I54"/>
  <sheetViews>
    <sheetView showGridLines="0" tabSelected="1" topLeftCell="A25" zoomScaleNormal="100" workbookViewId="0">
      <selection activeCell="J49" sqref="J49"/>
    </sheetView>
  </sheetViews>
  <sheetFormatPr baseColWidth="10" defaultColWidth="12" defaultRowHeight="11.25" x14ac:dyDescent="0.2"/>
  <cols>
    <col min="1" max="1" width="1.83203125" style="23" customWidth="1"/>
    <col min="2" max="2" width="62.5" style="23" customWidth="1"/>
    <col min="3" max="3" width="17.83203125" style="23" customWidth="1"/>
    <col min="4" max="4" width="19.83203125" style="23" customWidth="1"/>
    <col min="5" max="6" width="17.83203125" style="23" customWidth="1"/>
    <col min="7" max="7" width="18.83203125" style="23" customWidth="1"/>
    <col min="8" max="8" width="17.83203125" style="23" customWidth="1"/>
    <col min="9" max="16384" width="12" style="23"/>
  </cols>
  <sheetData>
    <row r="1" spans="1:9" s="4" customFormat="1" ht="46.5" customHeight="1" x14ac:dyDescent="0.2">
      <c r="A1" s="1" t="s">
        <v>0</v>
      </c>
      <c r="B1" s="2"/>
      <c r="C1" s="2"/>
      <c r="D1" s="2"/>
      <c r="E1" s="2"/>
      <c r="F1" s="2"/>
      <c r="G1" s="2"/>
      <c r="H1" s="3"/>
    </row>
    <row r="2" spans="1:9" s="4" customFormat="1" x14ac:dyDescent="0.2">
      <c r="A2" s="5" t="s">
        <v>1</v>
      </c>
      <c r="B2" s="6"/>
      <c r="C2" s="2" t="s">
        <v>2</v>
      </c>
      <c r="D2" s="2"/>
      <c r="E2" s="2"/>
      <c r="F2" s="2"/>
      <c r="G2" s="2"/>
      <c r="H2" s="7" t="s">
        <v>3</v>
      </c>
    </row>
    <row r="3" spans="1:9" s="14" customFormat="1" ht="24.95" customHeight="1" x14ac:dyDescent="0.2">
      <c r="A3" s="8"/>
      <c r="B3" s="9"/>
      <c r="C3" s="10" t="s">
        <v>4</v>
      </c>
      <c r="D3" s="11" t="s">
        <v>5</v>
      </c>
      <c r="E3" s="11" t="s">
        <v>6</v>
      </c>
      <c r="F3" s="11" t="s">
        <v>7</v>
      </c>
      <c r="G3" s="12" t="s">
        <v>8</v>
      </c>
      <c r="H3" s="13"/>
    </row>
    <row r="4" spans="1:9" s="14" customFormat="1" x14ac:dyDescent="0.2">
      <c r="A4" s="15"/>
      <c r="B4" s="16"/>
      <c r="C4" s="17" t="s">
        <v>9</v>
      </c>
      <c r="D4" s="18" t="s">
        <v>10</v>
      </c>
      <c r="E4" s="18" t="s">
        <v>11</v>
      </c>
      <c r="F4" s="18" t="s">
        <v>12</v>
      </c>
      <c r="G4" s="18" t="s">
        <v>13</v>
      </c>
      <c r="H4" s="18" t="s">
        <v>14</v>
      </c>
    </row>
    <row r="5" spans="1:9" x14ac:dyDescent="0.2">
      <c r="A5" s="19"/>
      <c r="B5" s="20" t="s">
        <v>15</v>
      </c>
      <c r="C5" s="21">
        <v>0</v>
      </c>
      <c r="D5" s="21">
        <v>0</v>
      </c>
      <c r="E5" s="21">
        <f>C5+D5</f>
        <v>0</v>
      </c>
      <c r="F5" s="21">
        <v>0</v>
      </c>
      <c r="G5" s="21">
        <v>0</v>
      </c>
      <c r="H5" s="21">
        <f>G5-C5</f>
        <v>0</v>
      </c>
      <c r="I5" s="22" t="s">
        <v>16</v>
      </c>
    </row>
    <row r="6" spans="1:9" x14ac:dyDescent="0.2">
      <c r="A6" s="24"/>
      <c r="B6" s="25" t="s">
        <v>17</v>
      </c>
      <c r="C6" s="26">
        <v>0</v>
      </c>
      <c r="D6" s="26">
        <v>0</v>
      </c>
      <c r="E6" s="26">
        <f t="shared" ref="E6:E14" si="0">C6+D6</f>
        <v>0</v>
      </c>
      <c r="F6" s="26">
        <v>0</v>
      </c>
      <c r="G6" s="26">
        <v>0</v>
      </c>
      <c r="H6" s="26">
        <f t="shared" ref="H6:H14" si="1">G6-C6</f>
        <v>0</v>
      </c>
      <c r="I6" s="22" t="s">
        <v>18</v>
      </c>
    </row>
    <row r="7" spans="1:9" x14ac:dyDescent="0.2">
      <c r="A7" s="19"/>
      <c r="B7" s="20" t="s">
        <v>19</v>
      </c>
      <c r="C7" s="26">
        <v>0</v>
      </c>
      <c r="D7" s="26">
        <v>0</v>
      </c>
      <c r="E7" s="26">
        <f t="shared" si="0"/>
        <v>0</v>
      </c>
      <c r="F7" s="26">
        <v>0</v>
      </c>
      <c r="G7" s="26">
        <v>0</v>
      </c>
      <c r="H7" s="26">
        <f t="shared" si="1"/>
        <v>0</v>
      </c>
      <c r="I7" s="22" t="s">
        <v>20</v>
      </c>
    </row>
    <row r="8" spans="1:9" x14ac:dyDescent="0.2">
      <c r="A8" s="19"/>
      <c r="B8" s="20" t="s">
        <v>21</v>
      </c>
      <c r="C8" s="26">
        <v>0</v>
      </c>
      <c r="D8" s="26">
        <v>0</v>
      </c>
      <c r="E8" s="26">
        <f t="shared" si="0"/>
        <v>0</v>
      </c>
      <c r="F8" s="26">
        <v>0</v>
      </c>
      <c r="G8" s="26">
        <v>0</v>
      </c>
      <c r="H8" s="26">
        <f t="shared" si="1"/>
        <v>0</v>
      </c>
      <c r="I8" s="22" t="s">
        <v>22</v>
      </c>
    </row>
    <row r="9" spans="1:9" x14ac:dyDescent="0.2">
      <c r="A9" s="19"/>
      <c r="B9" s="20" t="s">
        <v>23</v>
      </c>
      <c r="C9" s="26">
        <v>0</v>
      </c>
      <c r="D9" s="26">
        <v>0</v>
      </c>
      <c r="E9" s="26">
        <f t="shared" si="0"/>
        <v>0</v>
      </c>
      <c r="F9" s="26">
        <v>0</v>
      </c>
      <c r="G9" s="26">
        <v>0</v>
      </c>
      <c r="H9" s="26">
        <f t="shared" si="1"/>
        <v>0</v>
      </c>
      <c r="I9" s="22" t="s">
        <v>24</v>
      </c>
    </row>
    <row r="10" spans="1:9" x14ac:dyDescent="0.2">
      <c r="A10" s="24"/>
      <c r="B10" s="25" t="s">
        <v>25</v>
      </c>
      <c r="C10" s="26">
        <v>0</v>
      </c>
      <c r="D10" s="26">
        <v>0</v>
      </c>
      <c r="E10" s="26">
        <f t="shared" si="0"/>
        <v>0</v>
      </c>
      <c r="F10" s="26">
        <v>0</v>
      </c>
      <c r="G10" s="26">
        <v>0</v>
      </c>
      <c r="H10" s="26">
        <f t="shared" si="1"/>
        <v>0</v>
      </c>
      <c r="I10" s="22" t="s">
        <v>26</v>
      </c>
    </row>
    <row r="11" spans="1:9" x14ac:dyDescent="0.2">
      <c r="A11" s="27"/>
      <c r="B11" s="20" t="s">
        <v>27</v>
      </c>
      <c r="C11" s="28">
        <v>61429640</v>
      </c>
      <c r="D11" s="28">
        <v>301001805.75999999</v>
      </c>
      <c r="E11" s="26">
        <f t="shared" si="0"/>
        <v>362431445.75999999</v>
      </c>
      <c r="F11" s="28">
        <v>87968238.5</v>
      </c>
      <c r="G11" s="28">
        <v>87968238.5</v>
      </c>
      <c r="H11" s="26">
        <f t="shared" si="1"/>
        <v>26538598.5</v>
      </c>
      <c r="I11" s="22" t="s">
        <v>28</v>
      </c>
    </row>
    <row r="12" spans="1:9" ht="22.5" x14ac:dyDescent="0.2">
      <c r="A12" s="27"/>
      <c r="B12" s="20" t="s">
        <v>29</v>
      </c>
      <c r="C12" s="28">
        <v>9348943142</v>
      </c>
      <c r="D12" s="28">
        <v>179212906.36000001</v>
      </c>
      <c r="E12" s="26">
        <f t="shared" si="0"/>
        <v>9528156048.3600006</v>
      </c>
      <c r="F12" s="28">
        <v>9470159024.7900009</v>
      </c>
      <c r="G12" s="28">
        <v>9470159024.7900009</v>
      </c>
      <c r="H12" s="26">
        <f t="shared" si="1"/>
        <v>121215882.79000092</v>
      </c>
      <c r="I12" s="22" t="s">
        <v>30</v>
      </c>
    </row>
    <row r="13" spans="1:9" ht="22.5" x14ac:dyDescent="0.2">
      <c r="A13" s="27"/>
      <c r="B13" s="20" t="s">
        <v>31</v>
      </c>
      <c r="C13" s="28">
        <v>8925638699.5100002</v>
      </c>
      <c r="D13" s="28">
        <v>1672603389.97</v>
      </c>
      <c r="E13" s="26">
        <f t="shared" si="0"/>
        <v>10598242089.48</v>
      </c>
      <c r="F13" s="28">
        <v>10598242089.48</v>
      </c>
      <c r="G13" s="28">
        <v>10517186588.48</v>
      </c>
      <c r="H13" s="26">
        <f t="shared" si="1"/>
        <v>1591547888.9699993</v>
      </c>
      <c r="I13" s="22" t="s">
        <v>32</v>
      </c>
    </row>
    <row r="14" spans="1:9" x14ac:dyDescent="0.2">
      <c r="A14" s="19"/>
      <c r="B14" s="20" t="s">
        <v>33</v>
      </c>
      <c r="C14" s="28">
        <v>0</v>
      </c>
      <c r="D14" s="28">
        <v>0</v>
      </c>
      <c r="E14" s="26">
        <f t="shared" si="0"/>
        <v>0</v>
      </c>
      <c r="F14" s="26">
        <v>0</v>
      </c>
      <c r="G14" s="26">
        <v>0</v>
      </c>
      <c r="H14" s="26">
        <f t="shared" si="1"/>
        <v>0</v>
      </c>
      <c r="I14" s="22" t="s">
        <v>34</v>
      </c>
    </row>
    <row r="15" spans="1:9" x14ac:dyDescent="0.2">
      <c r="A15" s="19"/>
      <c r="C15" s="29"/>
      <c r="D15" s="29"/>
      <c r="E15" s="29"/>
      <c r="F15" s="29"/>
      <c r="G15" s="29"/>
      <c r="H15" s="29"/>
      <c r="I15" s="22" t="s">
        <v>35</v>
      </c>
    </row>
    <row r="16" spans="1:9" x14ac:dyDescent="0.2">
      <c r="A16" s="30"/>
      <c r="B16" s="31" t="s">
        <v>36</v>
      </c>
      <c r="C16" s="32">
        <f>SUM(C5:C14)</f>
        <v>18336011481.510002</v>
      </c>
      <c r="D16" s="32">
        <f t="shared" ref="D16:H16" si="2">SUM(D5:D14)</f>
        <v>2152818102.0900002</v>
      </c>
      <c r="E16" s="32">
        <f t="shared" si="2"/>
        <v>20488829583.599998</v>
      </c>
      <c r="F16" s="32">
        <f t="shared" si="2"/>
        <v>20156369352.77</v>
      </c>
      <c r="G16" s="33">
        <f t="shared" si="2"/>
        <v>20075313851.77</v>
      </c>
      <c r="H16" s="34">
        <f t="shared" si="2"/>
        <v>1739302370.2600002</v>
      </c>
      <c r="I16" s="22" t="s">
        <v>35</v>
      </c>
    </row>
    <row r="17" spans="1:9" x14ac:dyDescent="0.2">
      <c r="A17" s="35"/>
      <c r="B17" s="36"/>
      <c r="C17" s="37"/>
      <c r="D17" s="37"/>
      <c r="E17" s="38"/>
      <c r="F17" s="39" t="s">
        <v>37</v>
      </c>
      <c r="G17" s="40"/>
      <c r="H17" s="41">
        <v>0</v>
      </c>
      <c r="I17" s="22" t="s">
        <v>35</v>
      </c>
    </row>
    <row r="18" spans="1:9" x14ac:dyDescent="0.2">
      <c r="A18" s="42" t="s">
        <v>38</v>
      </c>
      <c r="B18" s="43"/>
      <c r="C18" s="2" t="s">
        <v>2</v>
      </c>
      <c r="D18" s="2"/>
      <c r="E18" s="2"/>
      <c r="F18" s="2"/>
      <c r="G18" s="2"/>
      <c r="H18" s="7" t="s">
        <v>3</v>
      </c>
      <c r="I18" s="22" t="s">
        <v>35</v>
      </c>
    </row>
    <row r="19" spans="1:9" ht="22.5" x14ac:dyDescent="0.2">
      <c r="A19" s="44"/>
      <c r="B19" s="45"/>
      <c r="C19" s="10" t="s">
        <v>4</v>
      </c>
      <c r="D19" s="11" t="s">
        <v>5</v>
      </c>
      <c r="E19" s="11" t="s">
        <v>6</v>
      </c>
      <c r="F19" s="11" t="s">
        <v>7</v>
      </c>
      <c r="G19" s="12" t="s">
        <v>8</v>
      </c>
      <c r="H19" s="13"/>
      <c r="I19" s="22" t="s">
        <v>35</v>
      </c>
    </row>
    <row r="20" spans="1:9" x14ac:dyDescent="0.2">
      <c r="A20" s="46"/>
      <c r="B20" s="47"/>
      <c r="C20" s="17" t="s">
        <v>9</v>
      </c>
      <c r="D20" s="18" t="s">
        <v>10</v>
      </c>
      <c r="E20" s="18" t="s">
        <v>11</v>
      </c>
      <c r="F20" s="18" t="s">
        <v>12</v>
      </c>
      <c r="G20" s="18" t="s">
        <v>13</v>
      </c>
      <c r="H20" s="18" t="s">
        <v>14</v>
      </c>
      <c r="I20" s="22" t="s">
        <v>35</v>
      </c>
    </row>
    <row r="21" spans="1:9" x14ac:dyDescent="0.2">
      <c r="A21" s="48" t="s">
        <v>39</v>
      </c>
      <c r="B21" s="49"/>
      <c r="C21" s="50">
        <f t="shared" ref="C21:H21" si="3">SUM(C22+C23+C24+C25+C26+C27+C28+C29)</f>
        <v>9348943142</v>
      </c>
      <c r="D21" s="50">
        <f t="shared" si="3"/>
        <v>179212906.36000001</v>
      </c>
      <c r="E21" s="50">
        <f t="shared" si="3"/>
        <v>9528156048.3600006</v>
      </c>
      <c r="F21" s="50">
        <f t="shared" si="3"/>
        <v>9470159024.7900009</v>
      </c>
      <c r="G21" s="50">
        <f t="shared" si="3"/>
        <v>9470159024.7900009</v>
      </c>
      <c r="H21" s="50">
        <f t="shared" si="3"/>
        <v>121215882.79000092</v>
      </c>
      <c r="I21" s="22" t="s">
        <v>35</v>
      </c>
    </row>
    <row r="22" spans="1:9" x14ac:dyDescent="0.2">
      <c r="A22" s="51"/>
      <c r="B22" s="52" t="s">
        <v>15</v>
      </c>
      <c r="C22" s="53">
        <v>0</v>
      </c>
      <c r="D22" s="53">
        <v>0</v>
      </c>
      <c r="E22" s="53">
        <f t="shared" ref="E22:E29" si="4">C22+D22</f>
        <v>0</v>
      </c>
      <c r="F22" s="53">
        <v>0</v>
      </c>
      <c r="G22" s="53">
        <v>0</v>
      </c>
      <c r="H22" s="53">
        <f t="shared" ref="H22:H29" si="5">G22-C22</f>
        <v>0</v>
      </c>
      <c r="I22" s="22" t="s">
        <v>16</v>
      </c>
    </row>
    <row r="23" spans="1:9" x14ac:dyDescent="0.2">
      <c r="A23" s="51"/>
      <c r="B23" s="52" t="s">
        <v>17</v>
      </c>
      <c r="C23" s="53">
        <v>0</v>
      </c>
      <c r="D23" s="53">
        <v>0</v>
      </c>
      <c r="E23" s="53">
        <f t="shared" si="4"/>
        <v>0</v>
      </c>
      <c r="F23" s="53">
        <v>0</v>
      </c>
      <c r="G23" s="53">
        <v>0</v>
      </c>
      <c r="H23" s="53">
        <f t="shared" si="5"/>
        <v>0</v>
      </c>
      <c r="I23" s="22" t="s">
        <v>18</v>
      </c>
    </row>
    <row r="24" spans="1:9" x14ac:dyDescent="0.2">
      <c r="A24" s="51"/>
      <c r="B24" s="52" t="s">
        <v>19</v>
      </c>
      <c r="C24" s="53">
        <v>0</v>
      </c>
      <c r="D24" s="53">
        <v>0</v>
      </c>
      <c r="E24" s="53">
        <f t="shared" si="4"/>
        <v>0</v>
      </c>
      <c r="F24" s="53">
        <v>0</v>
      </c>
      <c r="G24" s="53">
        <v>0</v>
      </c>
      <c r="H24" s="53">
        <f t="shared" si="5"/>
        <v>0</v>
      </c>
      <c r="I24" s="22" t="s">
        <v>20</v>
      </c>
    </row>
    <row r="25" spans="1:9" x14ac:dyDescent="0.2">
      <c r="A25" s="51"/>
      <c r="B25" s="52" t="s">
        <v>21</v>
      </c>
      <c r="C25" s="53">
        <v>0</v>
      </c>
      <c r="D25" s="53">
        <v>0</v>
      </c>
      <c r="E25" s="53">
        <f t="shared" si="4"/>
        <v>0</v>
      </c>
      <c r="F25" s="53">
        <v>0</v>
      </c>
      <c r="G25" s="53">
        <v>0</v>
      </c>
      <c r="H25" s="53">
        <f t="shared" si="5"/>
        <v>0</v>
      </c>
      <c r="I25" s="22" t="s">
        <v>22</v>
      </c>
    </row>
    <row r="26" spans="1:9" x14ac:dyDescent="0.2">
      <c r="A26" s="51"/>
      <c r="B26" s="52" t="s">
        <v>40</v>
      </c>
      <c r="C26" s="53">
        <v>0</v>
      </c>
      <c r="D26" s="53">
        <v>0</v>
      </c>
      <c r="E26" s="53">
        <f t="shared" si="4"/>
        <v>0</v>
      </c>
      <c r="F26" s="53">
        <v>0</v>
      </c>
      <c r="G26" s="53">
        <v>0</v>
      </c>
      <c r="H26" s="53">
        <f t="shared" si="5"/>
        <v>0</v>
      </c>
      <c r="I26" s="22" t="s">
        <v>24</v>
      </c>
    </row>
    <row r="27" spans="1:9" x14ac:dyDescent="0.2">
      <c r="A27" s="51"/>
      <c r="B27" s="52" t="s">
        <v>41</v>
      </c>
      <c r="C27" s="53">
        <v>0</v>
      </c>
      <c r="D27" s="53">
        <v>0</v>
      </c>
      <c r="E27" s="53">
        <f t="shared" si="4"/>
        <v>0</v>
      </c>
      <c r="F27" s="53">
        <v>0</v>
      </c>
      <c r="G27" s="53">
        <v>0</v>
      </c>
      <c r="H27" s="53">
        <f t="shared" si="5"/>
        <v>0</v>
      </c>
      <c r="I27" s="22" t="s">
        <v>26</v>
      </c>
    </row>
    <row r="28" spans="1:9" ht="22.5" x14ac:dyDescent="0.2">
      <c r="A28" s="51"/>
      <c r="B28" s="52" t="s">
        <v>42</v>
      </c>
      <c r="C28" s="54">
        <v>9348943142</v>
      </c>
      <c r="D28" s="55">
        <v>179212906.36000001</v>
      </c>
      <c r="E28" s="53">
        <f t="shared" si="4"/>
        <v>9528156048.3600006</v>
      </c>
      <c r="F28" s="55">
        <v>9470159024.7900009</v>
      </c>
      <c r="G28" s="55">
        <v>9470159024.7900009</v>
      </c>
      <c r="H28" s="53">
        <f t="shared" si="5"/>
        <v>121215882.79000092</v>
      </c>
      <c r="I28" s="22" t="s">
        <v>30</v>
      </c>
    </row>
    <row r="29" spans="1:9" ht="22.5" x14ac:dyDescent="0.2">
      <c r="A29" s="51"/>
      <c r="B29" s="52" t="s">
        <v>31</v>
      </c>
      <c r="C29" s="53">
        <v>0</v>
      </c>
      <c r="D29" s="53">
        <v>0</v>
      </c>
      <c r="E29" s="53">
        <f t="shared" si="4"/>
        <v>0</v>
      </c>
      <c r="F29" s="53">
        <v>0</v>
      </c>
      <c r="G29" s="53">
        <v>0</v>
      </c>
      <c r="H29" s="53">
        <f t="shared" si="5"/>
        <v>0</v>
      </c>
      <c r="I29" s="22" t="s">
        <v>32</v>
      </c>
    </row>
    <row r="30" spans="1:9" x14ac:dyDescent="0.2">
      <c r="A30" s="51"/>
      <c r="B30" s="52"/>
      <c r="C30" s="53"/>
      <c r="D30" s="53"/>
      <c r="E30" s="53"/>
      <c r="F30" s="53"/>
      <c r="G30" s="53"/>
      <c r="H30" s="53"/>
      <c r="I30" s="22" t="s">
        <v>35</v>
      </c>
    </row>
    <row r="31" spans="1:9" ht="41.25" customHeight="1" x14ac:dyDescent="0.2">
      <c r="A31" s="56" t="s">
        <v>43</v>
      </c>
      <c r="B31" s="57"/>
      <c r="C31" s="58">
        <f t="shared" ref="C31:H31" si="6">SUM(C32:C35)</f>
        <v>8987068339.5100002</v>
      </c>
      <c r="D31" s="58">
        <f t="shared" si="6"/>
        <v>1973605195.73</v>
      </c>
      <c r="E31" s="58">
        <f t="shared" si="6"/>
        <v>10960673535.24</v>
      </c>
      <c r="F31" s="58">
        <f t="shared" si="6"/>
        <v>10686210327.98</v>
      </c>
      <c r="G31" s="58">
        <f t="shared" si="6"/>
        <v>10605154826.98</v>
      </c>
      <c r="H31" s="58">
        <f t="shared" si="6"/>
        <v>1618086487.4699993</v>
      </c>
      <c r="I31" s="22" t="s">
        <v>35</v>
      </c>
    </row>
    <row r="32" spans="1:9" x14ac:dyDescent="0.2">
      <c r="A32" s="51"/>
      <c r="B32" s="52" t="s">
        <v>17</v>
      </c>
      <c r="C32" s="53">
        <v>0</v>
      </c>
      <c r="D32" s="53">
        <v>0</v>
      </c>
      <c r="E32" s="53">
        <f>C32+D32</f>
        <v>0</v>
      </c>
      <c r="F32" s="53">
        <v>0</v>
      </c>
      <c r="G32" s="53">
        <v>0</v>
      </c>
      <c r="H32" s="53">
        <f>G32-C32</f>
        <v>0</v>
      </c>
      <c r="I32" s="22" t="s">
        <v>18</v>
      </c>
    </row>
    <row r="33" spans="1:9" x14ac:dyDescent="0.2">
      <c r="A33" s="51"/>
      <c r="B33" s="52" t="s">
        <v>44</v>
      </c>
      <c r="C33" s="53">
        <v>0</v>
      </c>
      <c r="D33" s="53">
        <v>0</v>
      </c>
      <c r="E33" s="53">
        <f>C33+D33</f>
        <v>0</v>
      </c>
      <c r="F33" s="53">
        <v>0</v>
      </c>
      <c r="G33" s="53">
        <v>0</v>
      </c>
      <c r="H33" s="53">
        <f t="shared" ref="H33:H35" si="7">G33-C33</f>
        <v>0</v>
      </c>
      <c r="I33" s="22" t="s">
        <v>24</v>
      </c>
    </row>
    <row r="34" spans="1:9" x14ac:dyDescent="0.2">
      <c r="A34" s="51"/>
      <c r="B34" s="52" t="s">
        <v>45</v>
      </c>
      <c r="C34" s="59">
        <v>61429640</v>
      </c>
      <c r="D34" s="59">
        <v>301001805.75999999</v>
      </c>
      <c r="E34" s="53">
        <f>C34+D34</f>
        <v>362431445.75999999</v>
      </c>
      <c r="F34" s="59">
        <v>87968238.5</v>
      </c>
      <c r="G34" s="59">
        <v>87968238.5</v>
      </c>
      <c r="H34" s="53">
        <f t="shared" si="7"/>
        <v>26538598.5</v>
      </c>
      <c r="I34" s="22" t="s">
        <v>28</v>
      </c>
    </row>
    <row r="35" spans="1:9" ht="22.5" x14ac:dyDescent="0.2">
      <c r="A35" s="51"/>
      <c r="B35" s="52" t="s">
        <v>31</v>
      </c>
      <c r="C35" s="59">
        <v>8925638699.5100002</v>
      </c>
      <c r="D35" s="59">
        <v>1672603389.97</v>
      </c>
      <c r="E35" s="53">
        <f>C35+D35</f>
        <v>10598242089.48</v>
      </c>
      <c r="F35" s="59">
        <v>10598242089.48</v>
      </c>
      <c r="G35" s="59">
        <v>10517186588.48</v>
      </c>
      <c r="H35" s="53">
        <f t="shared" si="7"/>
        <v>1591547888.9699993</v>
      </c>
      <c r="I35" s="22" t="s">
        <v>32</v>
      </c>
    </row>
    <row r="36" spans="1:9" x14ac:dyDescent="0.2">
      <c r="A36" s="51"/>
      <c r="B36" s="52"/>
      <c r="C36" s="53"/>
      <c r="D36" s="53"/>
      <c r="E36" s="53"/>
      <c r="F36" s="53"/>
      <c r="G36" s="53"/>
      <c r="H36" s="53"/>
      <c r="I36" s="22" t="s">
        <v>35</v>
      </c>
    </row>
    <row r="37" spans="1:9" x14ac:dyDescent="0.2">
      <c r="A37" s="60" t="s">
        <v>46</v>
      </c>
      <c r="B37" s="61"/>
      <c r="C37" s="58">
        <f t="shared" ref="C37:H37" si="8">SUM(C38)</f>
        <v>0</v>
      </c>
      <c r="D37" s="58">
        <f t="shared" si="8"/>
        <v>0</v>
      </c>
      <c r="E37" s="58">
        <f t="shared" si="8"/>
        <v>0</v>
      </c>
      <c r="F37" s="58">
        <f t="shared" si="8"/>
        <v>0</v>
      </c>
      <c r="G37" s="58">
        <f t="shared" si="8"/>
        <v>0</v>
      </c>
      <c r="H37" s="58">
        <f t="shared" si="8"/>
        <v>0</v>
      </c>
      <c r="I37" s="22" t="s">
        <v>35</v>
      </c>
    </row>
    <row r="38" spans="1:9" x14ac:dyDescent="0.2">
      <c r="A38" s="62"/>
      <c r="B38" s="52" t="s">
        <v>33</v>
      </c>
      <c r="C38" s="53">
        <v>0</v>
      </c>
      <c r="D38" s="53">
        <v>0</v>
      </c>
      <c r="E38" s="53">
        <f>C38+D38</f>
        <v>0</v>
      </c>
      <c r="F38" s="53">
        <v>0</v>
      </c>
      <c r="G38" s="53">
        <v>0</v>
      </c>
      <c r="H38" s="53">
        <f>G38-C38</f>
        <v>0</v>
      </c>
      <c r="I38" s="22" t="s">
        <v>34</v>
      </c>
    </row>
    <row r="39" spans="1:9" x14ac:dyDescent="0.2">
      <c r="A39" s="63"/>
      <c r="B39" s="64" t="s">
        <v>36</v>
      </c>
      <c r="C39" s="32">
        <f>SUM(C37+C31+C21)</f>
        <v>18336011481.510002</v>
      </c>
      <c r="D39" s="32">
        <f t="shared" ref="D39:H39" si="9">SUM(D37+D31+D21)</f>
        <v>2152818102.0900002</v>
      </c>
      <c r="E39" s="32">
        <f t="shared" si="9"/>
        <v>20488829583.599998</v>
      </c>
      <c r="F39" s="32">
        <f t="shared" si="9"/>
        <v>20156369352.77</v>
      </c>
      <c r="G39" s="32">
        <f t="shared" si="9"/>
        <v>20075313851.77</v>
      </c>
      <c r="H39" s="34">
        <f t="shared" si="9"/>
        <v>1739302370.2600002</v>
      </c>
      <c r="I39" s="22" t="s">
        <v>35</v>
      </c>
    </row>
    <row r="40" spans="1:9" x14ac:dyDescent="0.2">
      <c r="A40" s="65"/>
      <c r="B40" s="36"/>
      <c r="C40" s="37"/>
      <c r="D40" s="37"/>
      <c r="E40" s="37"/>
      <c r="F40" s="39" t="s">
        <v>37</v>
      </c>
      <c r="G40" s="66"/>
      <c r="H40" s="41">
        <v>0</v>
      </c>
      <c r="I40" s="22" t="s">
        <v>35</v>
      </c>
    </row>
    <row r="41" spans="1:9" x14ac:dyDescent="0.2">
      <c r="B41" s="67" t="s">
        <v>47</v>
      </c>
    </row>
    <row r="42" spans="1:9" ht="22.5" x14ac:dyDescent="0.2">
      <c r="B42" s="68" t="s">
        <v>48</v>
      </c>
    </row>
    <row r="43" spans="1:9" x14ac:dyDescent="0.2">
      <c r="B43" s="69" t="s">
        <v>49</v>
      </c>
    </row>
    <row r="44" spans="1:9" ht="30.75" customHeight="1" x14ac:dyDescent="0.2">
      <c r="B44" s="70" t="s">
        <v>50</v>
      </c>
      <c r="C44" s="70"/>
      <c r="D44" s="70"/>
      <c r="E44" s="70"/>
      <c r="F44" s="70"/>
      <c r="G44" s="70"/>
      <c r="H44" s="70"/>
    </row>
    <row r="45" spans="1:9" ht="15" x14ac:dyDescent="0.2">
      <c r="B45" s="71"/>
      <c r="C45" s="71"/>
      <c r="D45" s="71"/>
      <c r="E45" s="71"/>
      <c r="F45" s="71"/>
      <c r="G45" s="71"/>
      <c r="H45" s="71"/>
    </row>
    <row r="46" spans="1:9" ht="15" x14ac:dyDescent="0.2">
      <c r="B46" s="71"/>
      <c r="C46" s="72"/>
      <c r="D46" s="72"/>
      <c r="E46" s="72"/>
      <c r="F46" s="72"/>
      <c r="G46" s="72"/>
      <c r="H46" s="72"/>
      <c r="I46" s="73"/>
    </row>
    <row r="47" spans="1:9" ht="15" x14ac:dyDescent="0.2">
      <c r="B47" s="71"/>
      <c r="C47" s="72"/>
      <c r="D47" s="72"/>
      <c r="E47" s="72"/>
      <c r="F47" s="72"/>
      <c r="G47" s="72"/>
      <c r="H47" s="72"/>
      <c r="I47" s="73"/>
    </row>
    <row r="48" spans="1:9" ht="15" x14ac:dyDescent="0.2">
      <c r="B48" s="71"/>
      <c r="C48" s="72"/>
      <c r="D48" s="72"/>
      <c r="E48" s="72"/>
      <c r="F48" s="72"/>
      <c r="G48" s="72"/>
      <c r="H48" s="72"/>
      <c r="I48" s="73"/>
    </row>
    <row r="49" spans="2:9" ht="15" x14ac:dyDescent="0.2">
      <c r="B49" s="71"/>
      <c r="C49" s="72"/>
      <c r="D49" s="72"/>
      <c r="E49" s="72"/>
      <c r="F49" s="72"/>
      <c r="G49" s="72"/>
      <c r="H49" s="72"/>
      <c r="I49" s="73"/>
    </row>
    <row r="51" spans="2:9" x14ac:dyDescent="0.2">
      <c r="C51" s="74"/>
      <c r="D51" s="74"/>
      <c r="E51" s="74"/>
      <c r="F51" s="74"/>
      <c r="G51" s="74"/>
      <c r="H51" s="74"/>
    </row>
    <row r="52" spans="2:9" x14ac:dyDescent="0.2">
      <c r="C52" s="74"/>
      <c r="D52" s="74"/>
      <c r="E52" s="74"/>
      <c r="F52" s="74"/>
      <c r="G52" s="74"/>
      <c r="H52" s="74"/>
    </row>
    <row r="53" spans="2:9" x14ac:dyDescent="0.2">
      <c r="C53" s="74"/>
      <c r="D53" s="74"/>
      <c r="E53" s="74"/>
      <c r="F53" s="74"/>
      <c r="G53" s="74"/>
      <c r="H53" s="74"/>
    </row>
    <row r="54" spans="2:9" x14ac:dyDescent="0.2">
      <c r="C54" s="74"/>
      <c r="D54" s="74"/>
      <c r="E54" s="74"/>
      <c r="F54" s="74"/>
      <c r="G54" s="74"/>
      <c r="H54" s="74"/>
    </row>
  </sheetData>
  <sheetProtection formatCells="0" formatColumns="0" formatRows="0" insertRows="0" autoFilter="0"/>
  <mergeCells count="9">
    <mergeCell ref="A31:B31"/>
    <mergeCell ref="B44:H44"/>
    <mergeCell ref="A1:H1"/>
    <mergeCell ref="A2:B4"/>
    <mergeCell ref="C2:G2"/>
    <mergeCell ref="H2:H3"/>
    <mergeCell ref="A18:B20"/>
    <mergeCell ref="C18:G18"/>
    <mergeCell ref="H18:H19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0F41B-8FEA-4427-AF9B-27ED0C3EE24A}">
  <sheetPr>
    <tabColor rgb="FF00B050"/>
    <pageSetUpPr fitToPage="1"/>
  </sheetPr>
  <dimension ref="A1:Q135"/>
  <sheetViews>
    <sheetView showGridLines="0" workbookViewId="0">
      <selection activeCell="J49" sqref="J49"/>
    </sheetView>
  </sheetViews>
  <sheetFormatPr baseColWidth="10" defaultRowHeight="12.75" x14ac:dyDescent="0.2"/>
  <cols>
    <col min="1" max="1" width="20.6640625" style="108" customWidth="1"/>
    <col min="2" max="2" width="34.1640625" style="107" customWidth="1"/>
    <col min="3" max="3" width="12" style="107"/>
    <col min="4" max="4" width="16.5" style="107" customWidth="1"/>
    <col min="5" max="5" width="18.6640625" style="107" customWidth="1"/>
    <col min="6" max="6" width="23.1640625" style="107" customWidth="1"/>
    <col min="7" max="7" width="12" style="107"/>
    <col min="8" max="9" width="14.1640625" style="107" customWidth="1"/>
    <col min="10" max="10" width="13.5" style="107" customWidth="1"/>
    <col min="11" max="15" width="12" style="107"/>
    <col min="16" max="16" width="14.33203125" style="108" customWidth="1"/>
    <col min="17" max="16384" width="12" style="107"/>
  </cols>
  <sheetData>
    <row r="1" spans="1:17" ht="48.75" customHeight="1" x14ac:dyDescent="0.2">
      <c r="A1" s="228" t="s">
        <v>252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30"/>
    </row>
    <row r="2" spans="1:17" x14ac:dyDescent="0.2">
      <c r="A2" s="231"/>
      <c r="B2" s="232"/>
      <c r="C2" s="232"/>
      <c r="D2" s="232"/>
      <c r="E2" s="232"/>
      <c r="F2" s="232"/>
      <c r="G2" s="233" t="s">
        <v>253</v>
      </c>
      <c r="H2" s="234"/>
      <c r="I2" s="235"/>
      <c r="J2" s="233" t="s">
        <v>254</v>
      </c>
      <c r="K2" s="234"/>
      <c r="L2" s="234"/>
      <c r="M2" s="235"/>
      <c r="N2" s="236" t="s">
        <v>255</v>
      </c>
      <c r="O2" s="237"/>
      <c r="P2" s="238" t="s">
        <v>256</v>
      </c>
      <c r="Q2" s="239"/>
    </row>
    <row r="3" spans="1:17" ht="24" customHeight="1" thickBot="1" x14ac:dyDescent="0.25">
      <c r="A3" s="240" t="s">
        <v>257</v>
      </c>
      <c r="B3" s="241" t="s">
        <v>258</v>
      </c>
      <c r="C3" s="241" t="s">
        <v>259</v>
      </c>
      <c r="D3" s="241" t="s">
        <v>260</v>
      </c>
      <c r="E3" s="241" t="s">
        <v>261</v>
      </c>
      <c r="F3" s="241" t="s">
        <v>262</v>
      </c>
      <c r="G3" s="242" t="s">
        <v>55</v>
      </c>
      <c r="H3" s="242" t="s">
        <v>6</v>
      </c>
      <c r="I3" s="242" t="s">
        <v>7</v>
      </c>
      <c r="J3" s="242" t="s">
        <v>263</v>
      </c>
      <c r="K3" s="242" t="s">
        <v>6</v>
      </c>
      <c r="L3" s="242" t="s">
        <v>264</v>
      </c>
      <c r="M3" s="242" t="s">
        <v>265</v>
      </c>
      <c r="N3" s="243" t="s">
        <v>266</v>
      </c>
      <c r="O3" s="243" t="s">
        <v>267</v>
      </c>
      <c r="P3" s="243" t="s">
        <v>268</v>
      </c>
      <c r="Q3" s="244" t="s">
        <v>269</v>
      </c>
    </row>
    <row r="4" spans="1:17" ht="33.75" x14ac:dyDescent="0.2">
      <c r="A4" s="245" t="s">
        <v>270</v>
      </c>
      <c r="B4" s="245" t="s">
        <v>271</v>
      </c>
      <c r="C4" s="246" t="s">
        <v>272</v>
      </c>
      <c r="D4" s="246" t="s">
        <v>273</v>
      </c>
      <c r="E4" s="246" t="s">
        <v>274</v>
      </c>
      <c r="F4" s="247" t="s">
        <v>275</v>
      </c>
      <c r="G4" s="248">
        <v>0</v>
      </c>
      <c r="H4" s="248">
        <v>34800</v>
      </c>
      <c r="I4" s="248">
        <v>0</v>
      </c>
      <c r="J4" s="249"/>
      <c r="K4" s="249"/>
      <c r="L4" s="249"/>
      <c r="M4" s="250" t="s">
        <v>276</v>
      </c>
      <c r="N4" s="251">
        <f>IF(G4&gt;0,I4/G4,0)</f>
        <v>0</v>
      </c>
      <c r="O4" s="251">
        <f>IF(H4&gt;0,I4/H4,0)</f>
        <v>0</v>
      </c>
      <c r="P4" s="252">
        <f t="shared" ref="P4:P67" si="0">IF(J4=0,0,L4/J4)</f>
        <v>0</v>
      </c>
      <c r="Q4" s="252">
        <f t="shared" ref="Q4:Q67" si="1">IF(L4=0,0,L4/K4)</f>
        <v>0</v>
      </c>
    </row>
    <row r="5" spans="1:17" ht="33.75" x14ac:dyDescent="0.2">
      <c r="A5" s="245" t="s">
        <v>277</v>
      </c>
      <c r="B5" s="245" t="s">
        <v>278</v>
      </c>
      <c r="C5" s="246" t="s">
        <v>272</v>
      </c>
      <c r="D5" s="246" t="s">
        <v>273</v>
      </c>
      <c r="E5" s="246" t="s">
        <v>279</v>
      </c>
      <c r="F5" s="247" t="s">
        <v>280</v>
      </c>
      <c r="G5" s="253">
        <v>0</v>
      </c>
      <c r="H5" s="253">
        <v>59185.5</v>
      </c>
      <c r="I5" s="253">
        <v>23548</v>
      </c>
      <c r="J5" s="254"/>
      <c r="K5" s="254"/>
      <c r="L5" s="254"/>
      <c r="M5" s="255" t="s">
        <v>276</v>
      </c>
      <c r="N5" s="256">
        <f t="shared" ref="N5:N68" si="2">IF(G5&gt;0,I5/G5,0)</f>
        <v>0</v>
      </c>
      <c r="O5" s="256">
        <f t="shared" ref="O5:O68" si="3">IF(H5&gt;0,I5/H5,0)</f>
        <v>0.39786772097895601</v>
      </c>
      <c r="P5" s="257">
        <f t="shared" si="0"/>
        <v>0</v>
      </c>
      <c r="Q5" s="257">
        <f t="shared" si="1"/>
        <v>0</v>
      </c>
    </row>
    <row r="6" spans="1:17" ht="33.75" x14ac:dyDescent="0.2">
      <c r="A6" s="245" t="s">
        <v>281</v>
      </c>
      <c r="B6" s="245" t="s">
        <v>282</v>
      </c>
      <c r="C6" s="246" t="s">
        <v>272</v>
      </c>
      <c r="D6" s="246" t="s">
        <v>273</v>
      </c>
      <c r="E6" s="246" t="s">
        <v>283</v>
      </c>
      <c r="F6" s="247" t="s">
        <v>284</v>
      </c>
      <c r="G6" s="253">
        <v>0</v>
      </c>
      <c r="H6" s="253">
        <v>29500</v>
      </c>
      <c r="I6" s="253">
        <v>0</v>
      </c>
      <c r="J6" s="254"/>
      <c r="K6" s="254"/>
      <c r="L6" s="254"/>
      <c r="M6" s="255" t="s">
        <v>276</v>
      </c>
      <c r="N6" s="256">
        <f t="shared" si="2"/>
        <v>0</v>
      </c>
      <c r="O6" s="256">
        <f t="shared" si="3"/>
        <v>0</v>
      </c>
      <c r="P6" s="257">
        <f t="shared" si="0"/>
        <v>0</v>
      </c>
      <c r="Q6" s="257">
        <f t="shared" si="1"/>
        <v>0</v>
      </c>
    </row>
    <row r="7" spans="1:17" ht="33.75" x14ac:dyDescent="0.2">
      <c r="A7" s="245" t="s">
        <v>285</v>
      </c>
      <c r="B7" s="245" t="s">
        <v>286</v>
      </c>
      <c r="C7" s="246" t="s">
        <v>272</v>
      </c>
      <c r="D7" s="246" t="s">
        <v>273</v>
      </c>
      <c r="E7" s="246" t="s">
        <v>287</v>
      </c>
      <c r="F7" s="247" t="s">
        <v>288</v>
      </c>
      <c r="G7" s="253">
        <v>0</v>
      </c>
      <c r="H7" s="253">
        <v>117612</v>
      </c>
      <c r="I7" s="253">
        <v>0</v>
      </c>
      <c r="J7" s="254"/>
      <c r="K7" s="254"/>
      <c r="L7" s="254"/>
      <c r="M7" s="255" t="s">
        <v>276</v>
      </c>
      <c r="N7" s="256">
        <f t="shared" si="2"/>
        <v>0</v>
      </c>
      <c r="O7" s="256">
        <f t="shared" si="3"/>
        <v>0</v>
      </c>
      <c r="P7" s="257">
        <f t="shared" si="0"/>
        <v>0</v>
      </c>
      <c r="Q7" s="257">
        <f t="shared" si="1"/>
        <v>0</v>
      </c>
    </row>
    <row r="8" spans="1:17" ht="22.5" x14ac:dyDescent="0.2">
      <c r="A8" s="245" t="s">
        <v>289</v>
      </c>
      <c r="B8" s="245" t="s">
        <v>290</v>
      </c>
      <c r="C8" s="246" t="s">
        <v>272</v>
      </c>
      <c r="D8" s="246" t="s">
        <v>273</v>
      </c>
      <c r="E8" s="246" t="s">
        <v>291</v>
      </c>
      <c r="F8" s="247" t="s">
        <v>292</v>
      </c>
      <c r="G8" s="253">
        <v>0</v>
      </c>
      <c r="H8" s="253">
        <v>926840.52</v>
      </c>
      <c r="I8" s="253">
        <v>926840.52</v>
      </c>
      <c r="J8" s="254"/>
      <c r="K8" s="254"/>
      <c r="L8" s="254"/>
      <c r="M8" s="255" t="s">
        <v>276</v>
      </c>
      <c r="N8" s="256">
        <f t="shared" si="2"/>
        <v>0</v>
      </c>
      <c r="O8" s="256">
        <f t="shared" si="3"/>
        <v>1</v>
      </c>
      <c r="P8" s="257">
        <f t="shared" si="0"/>
        <v>0</v>
      </c>
      <c r="Q8" s="257">
        <f t="shared" si="1"/>
        <v>0</v>
      </c>
    </row>
    <row r="9" spans="1:17" ht="22.5" x14ac:dyDescent="0.2">
      <c r="A9" s="245" t="s">
        <v>293</v>
      </c>
      <c r="B9" s="245" t="s">
        <v>294</v>
      </c>
      <c r="C9" s="246" t="s">
        <v>272</v>
      </c>
      <c r="D9" s="246" t="s">
        <v>273</v>
      </c>
      <c r="E9" s="246" t="s">
        <v>295</v>
      </c>
      <c r="F9" s="247" t="s">
        <v>296</v>
      </c>
      <c r="G9" s="253">
        <v>0</v>
      </c>
      <c r="H9" s="253">
        <v>0</v>
      </c>
      <c r="I9" s="253">
        <v>0</v>
      </c>
      <c r="J9" s="254"/>
      <c r="K9" s="254"/>
      <c r="L9" s="254"/>
      <c r="M9" s="255" t="s">
        <v>276</v>
      </c>
      <c r="N9" s="256">
        <f t="shared" si="2"/>
        <v>0</v>
      </c>
      <c r="O9" s="256">
        <f t="shared" si="3"/>
        <v>0</v>
      </c>
      <c r="P9" s="257">
        <f t="shared" si="0"/>
        <v>0</v>
      </c>
      <c r="Q9" s="257">
        <f t="shared" si="1"/>
        <v>0</v>
      </c>
    </row>
    <row r="10" spans="1:17" ht="22.5" x14ac:dyDescent="0.2">
      <c r="A10" s="245" t="s">
        <v>297</v>
      </c>
      <c r="B10" s="245" t="s">
        <v>298</v>
      </c>
      <c r="C10" s="246" t="s">
        <v>272</v>
      </c>
      <c r="D10" s="246" t="s">
        <v>273</v>
      </c>
      <c r="E10" s="246" t="s">
        <v>295</v>
      </c>
      <c r="F10" s="247" t="s">
        <v>296</v>
      </c>
      <c r="G10" s="253">
        <v>0</v>
      </c>
      <c r="H10" s="253">
        <v>12000</v>
      </c>
      <c r="I10" s="253">
        <v>0</v>
      </c>
      <c r="J10" s="254"/>
      <c r="K10" s="254"/>
      <c r="L10" s="254"/>
      <c r="M10" s="255" t="s">
        <v>276</v>
      </c>
      <c r="N10" s="256">
        <f t="shared" si="2"/>
        <v>0</v>
      </c>
      <c r="O10" s="256">
        <f t="shared" si="3"/>
        <v>0</v>
      </c>
      <c r="P10" s="257">
        <f t="shared" si="0"/>
        <v>0</v>
      </c>
      <c r="Q10" s="257">
        <f t="shared" si="1"/>
        <v>0</v>
      </c>
    </row>
    <row r="11" spans="1:17" ht="22.5" x14ac:dyDescent="0.2">
      <c r="A11" s="245" t="s">
        <v>299</v>
      </c>
      <c r="B11" s="245" t="s">
        <v>300</v>
      </c>
      <c r="C11" s="246" t="s">
        <v>272</v>
      </c>
      <c r="D11" s="246" t="s">
        <v>273</v>
      </c>
      <c r="E11" s="246" t="s">
        <v>295</v>
      </c>
      <c r="F11" s="247" t="s">
        <v>296</v>
      </c>
      <c r="G11" s="253">
        <v>0</v>
      </c>
      <c r="H11" s="253">
        <v>0</v>
      </c>
      <c r="I11" s="253">
        <v>0</v>
      </c>
      <c r="J11" s="254"/>
      <c r="K11" s="254"/>
      <c r="L11" s="254"/>
      <c r="M11" s="255" t="s">
        <v>276</v>
      </c>
      <c r="N11" s="256">
        <f t="shared" si="2"/>
        <v>0</v>
      </c>
      <c r="O11" s="256">
        <f t="shared" si="3"/>
        <v>0</v>
      </c>
      <c r="P11" s="257">
        <f t="shared" si="0"/>
        <v>0</v>
      </c>
      <c r="Q11" s="257">
        <f t="shared" si="1"/>
        <v>0</v>
      </c>
    </row>
    <row r="12" spans="1:17" ht="45" x14ac:dyDescent="0.2">
      <c r="A12" s="245" t="s">
        <v>301</v>
      </c>
      <c r="B12" s="245" t="s">
        <v>302</v>
      </c>
      <c r="C12" s="246" t="s">
        <v>272</v>
      </c>
      <c r="D12" s="246" t="s">
        <v>273</v>
      </c>
      <c r="E12" s="246" t="s">
        <v>303</v>
      </c>
      <c r="F12" s="247" t="s">
        <v>304</v>
      </c>
      <c r="G12" s="253">
        <v>0</v>
      </c>
      <c r="H12" s="253">
        <v>0</v>
      </c>
      <c r="I12" s="253">
        <v>0</v>
      </c>
      <c r="J12" s="254"/>
      <c r="K12" s="254"/>
      <c r="L12" s="254"/>
      <c r="M12" s="255" t="s">
        <v>276</v>
      </c>
      <c r="N12" s="256">
        <f t="shared" si="2"/>
        <v>0</v>
      </c>
      <c r="O12" s="256">
        <f t="shared" si="3"/>
        <v>0</v>
      </c>
      <c r="P12" s="257">
        <f t="shared" si="0"/>
        <v>0</v>
      </c>
      <c r="Q12" s="257">
        <f t="shared" si="1"/>
        <v>0</v>
      </c>
    </row>
    <row r="13" spans="1:17" ht="22.5" x14ac:dyDescent="0.2">
      <c r="A13" s="245" t="s">
        <v>305</v>
      </c>
      <c r="B13" s="245" t="s">
        <v>306</v>
      </c>
      <c r="C13" s="246" t="s">
        <v>272</v>
      </c>
      <c r="D13" s="246" t="s">
        <v>273</v>
      </c>
      <c r="E13" s="246" t="s">
        <v>303</v>
      </c>
      <c r="F13" s="247" t="s">
        <v>304</v>
      </c>
      <c r="G13" s="253">
        <v>0</v>
      </c>
      <c r="H13" s="253">
        <v>762000</v>
      </c>
      <c r="I13" s="253">
        <v>0</v>
      </c>
      <c r="J13" s="254"/>
      <c r="K13" s="254"/>
      <c r="L13" s="254"/>
      <c r="M13" s="255" t="s">
        <v>276</v>
      </c>
      <c r="N13" s="256">
        <f t="shared" si="2"/>
        <v>0</v>
      </c>
      <c r="O13" s="256">
        <f t="shared" si="3"/>
        <v>0</v>
      </c>
      <c r="P13" s="257">
        <f t="shared" si="0"/>
        <v>0</v>
      </c>
      <c r="Q13" s="257">
        <f t="shared" si="1"/>
        <v>0</v>
      </c>
    </row>
    <row r="14" spans="1:17" ht="33.75" x14ac:dyDescent="0.2">
      <c r="A14" s="245" t="s">
        <v>307</v>
      </c>
      <c r="B14" s="245" t="s">
        <v>308</v>
      </c>
      <c r="C14" s="246" t="s">
        <v>272</v>
      </c>
      <c r="D14" s="246" t="s">
        <v>273</v>
      </c>
      <c r="E14" s="246" t="s">
        <v>309</v>
      </c>
      <c r="F14" s="247" t="s">
        <v>310</v>
      </c>
      <c r="G14" s="253">
        <v>0</v>
      </c>
      <c r="H14" s="253">
        <v>10786.69</v>
      </c>
      <c r="I14" s="253">
        <v>0</v>
      </c>
      <c r="J14" s="254"/>
      <c r="K14" s="254"/>
      <c r="L14" s="254"/>
      <c r="M14" s="255" t="s">
        <v>276</v>
      </c>
      <c r="N14" s="256">
        <f t="shared" si="2"/>
        <v>0</v>
      </c>
      <c r="O14" s="256">
        <f t="shared" si="3"/>
        <v>0</v>
      </c>
      <c r="P14" s="257">
        <f t="shared" si="0"/>
        <v>0</v>
      </c>
      <c r="Q14" s="257">
        <f t="shared" si="1"/>
        <v>0</v>
      </c>
    </row>
    <row r="15" spans="1:17" ht="45" x14ac:dyDescent="0.2">
      <c r="A15" s="245" t="s">
        <v>311</v>
      </c>
      <c r="B15" s="245" t="s">
        <v>312</v>
      </c>
      <c r="C15" s="246" t="s">
        <v>272</v>
      </c>
      <c r="D15" s="246" t="s">
        <v>273</v>
      </c>
      <c r="E15" s="246" t="s">
        <v>313</v>
      </c>
      <c r="F15" s="247" t="s">
        <v>314</v>
      </c>
      <c r="G15" s="253">
        <v>0</v>
      </c>
      <c r="H15" s="253">
        <v>32360.07</v>
      </c>
      <c r="I15" s="253">
        <v>0</v>
      </c>
      <c r="J15" s="254"/>
      <c r="K15" s="254"/>
      <c r="L15" s="254"/>
      <c r="M15" s="255" t="s">
        <v>276</v>
      </c>
      <c r="N15" s="256">
        <f t="shared" si="2"/>
        <v>0</v>
      </c>
      <c r="O15" s="256">
        <f t="shared" si="3"/>
        <v>0</v>
      </c>
      <c r="P15" s="257">
        <f t="shared" si="0"/>
        <v>0</v>
      </c>
      <c r="Q15" s="257">
        <f t="shared" si="1"/>
        <v>0</v>
      </c>
    </row>
    <row r="16" spans="1:17" ht="33.75" x14ac:dyDescent="0.2">
      <c r="A16" s="245" t="s">
        <v>315</v>
      </c>
      <c r="B16" s="245" t="s">
        <v>316</v>
      </c>
      <c r="C16" s="246" t="s">
        <v>272</v>
      </c>
      <c r="D16" s="246" t="s">
        <v>273</v>
      </c>
      <c r="E16" s="246" t="s">
        <v>317</v>
      </c>
      <c r="F16" s="247" t="s">
        <v>318</v>
      </c>
      <c r="G16" s="253">
        <v>0</v>
      </c>
      <c r="H16" s="253">
        <v>81061.69</v>
      </c>
      <c r="I16" s="253">
        <v>56486</v>
      </c>
      <c r="J16" s="254"/>
      <c r="K16" s="254"/>
      <c r="L16" s="254"/>
      <c r="M16" s="255" t="s">
        <v>276</v>
      </c>
      <c r="N16" s="256">
        <f t="shared" si="2"/>
        <v>0</v>
      </c>
      <c r="O16" s="256">
        <f t="shared" si="3"/>
        <v>0.6968273175651778</v>
      </c>
      <c r="P16" s="257">
        <f t="shared" si="0"/>
        <v>0</v>
      </c>
      <c r="Q16" s="257">
        <f t="shared" si="1"/>
        <v>0</v>
      </c>
    </row>
    <row r="17" spans="1:17" ht="33.75" x14ac:dyDescent="0.2">
      <c r="A17" s="245" t="s">
        <v>319</v>
      </c>
      <c r="B17" s="245" t="s">
        <v>320</v>
      </c>
      <c r="C17" s="246" t="s">
        <v>272</v>
      </c>
      <c r="D17" s="246" t="s">
        <v>273</v>
      </c>
      <c r="E17" s="246" t="s">
        <v>321</v>
      </c>
      <c r="F17" s="247" t="s">
        <v>322</v>
      </c>
      <c r="G17" s="253">
        <v>0</v>
      </c>
      <c r="H17" s="253">
        <v>10786.69</v>
      </c>
      <c r="I17" s="253">
        <v>0</v>
      </c>
      <c r="J17" s="254"/>
      <c r="K17" s="254"/>
      <c r="L17" s="254"/>
      <c r="M17" s="255" t="s">
        <v>276</v>
      </c>
      <c r="N17" s="256">
        <f t="shared" si="2"/>
        <v>0</v>
      </c>
      <c r="O17" s="256">
        <f t="shared" si="3"/>
        <v>0</v>
      </c>
      <c r="P17" s="257">
        <f t="shared" si="0"/>
        <v>0</v>
      </c>
      <c r="Q17" s="257">
        <f t="shared" si="1"/>
        <v>0</v>
      </c>
    </row>
    <row r="18" spans="1:17" ht="22.5" x14ac:dyDescent="0.2">
      <c r="A18" s="245" t="s">
        <v>323</v>
      </c>
      <c r="B18" s="245" t="s">
        <v>324</v>
      </c>
      <c r="C18" s="246" t="s">
        <v>272</v>
      </c>
      <c r="D18" s="246" t="s">
        <v>273</v>
      </c>
      <c r="E18" s="246" t="s">
        <v>325</v>
      </c>
      <c r="F18" s="247" t="s">
        <v>326</v>
      </c>
      <c r="G18" s="253">
        <v>0</v>
      </c>
      <c r="H18" s="253">
        <v>10786.69</v>
      </c>
      <c r="I18" s="253">
        <v>0</v>
      </c>
      <c r="J18" s="254"/>
      <c r="K18" s="254"/>
      <c r="L18" s="254"/>
      <c r="M18" s="255" t="s">
        <v>276</v>
      </c>
      <c r="N18" s="256">
        <f t="shared" si="2"/>
        <v>0</v>
      </c>
      <c r="O18" s="256">
        <f t="shared" si="3"/>
        <v>0</v>
      </c>
      <c r="P18" s="257">
        <f t="shared" si="0"/>
        <v>0</v>
      </c>
      <c r="Q18" s="257">
        <f t="shared" si="1"/>
        <v>0</v>
      </c>
    </row>
    <row r="19" spans="1:17" ht="22.5" x14ac:dyDescent="0.2">
      <c r="A19" s="245" t="s">
        <v>289</v>
      </c>
      <c r="B19" s="245" t="s">
        <v>290</v>
      </c>
      <c r="C19" s="246" t="s">
        <v>327</v>
      </c>
      <c r="D19" s="246" t="s">
        <v>273</v>
      </c>
      <c r="E19" s="246" t="s">
        <v>291</v>
      </c>
      <c r="F19" s="247" t="s">
        <v>292</v>
      </c>
      <c r="G19" s="253">
        <v>0</v>
      </c>
      <c r="H19" s="253">
        <v>83178.64</v>
      </c>
      <c r="I19" s="253">
        <v>83178.64</v>
      </c>
      <c r="J19" s="254"/>
      <c r="K19" s="254"/>
      <c r="L19" s="254"/>
      <c r="M19" s="255" t="s">
        <v>276</v>
      </c>
      <c r="N19" s="256">
        <f t="shared" si="2"/>
        <v>0</v>
      </c>
      <c r="O19" s="256">
        <f t="shared" si="3"/>
        <v>1</v>
      </c>
      <c r="P19" s="257">
        <f t="shared" si="0"/>
        <v>0</v>
      </c>
      <c r="Q19" s="257">
        <f t="shared" si="1"/>
        <v>0</v>
      </c>
    </row>
    <row r="20" spans="1:17" ht="22.5" x14ac:dyDescent="0.2">
      <c r="A20" s="245" t="s">
        <v>328</v>
      </c>
      <c r="B20" s="245" t="s">
        <v>329</v>
      </c>
      <c r="C20" s="246" t="s">
        <v>327</v>
      </c>
      <c r="D20" s="246" t="s">
        <v>273</v>
      </c>
      <c r="E20" s="246" t="s">
        <v>295</v>
      </c>
      <c r="F20" s="247" t="s">
        <v>296</v>
      </c>
      <c r="G20" s="253">
        <v>0</v>
      </c>
      <c r="H20" s="253">
        <v>0</v>
      </c>
      <c r="I20" s="253">
        <v>0</v>
      </c>
      <c r="J20" s="254"/>
      <c r="K20" s="254"/>
      <c r="L20" s="254"/>
      <c r="M20" s="255" t="s">
        <v>276</v>
      </c>
      <c r="N20" s="256">
        <f t="shared" si="2"/>
        <v>0</v>
      </c>
      <c r="O20" s="256">
        <f t="shared" si="3"/>
        <v>0</v>
      </c>
      <c r="P20" s="257">
        <f t="shared" si="0"/>
        <v>0</v>
      </c>
      <c r="Q20" s="257">
        <f t="shared" si="1"/>
        <v>0</v>
      </c>
    </row>
    <row r="21" spans="1:17" ht="33.75" x14ac:dyDescent="0.2">
      <c r="A21" s="245" t="s">
        <v>307</v>
      </c>
      <c r="B21" s="245" t="s">
        <v>308</v>
      </c>
      <c r="C21" s="246" t="s">
        <v>327</v>
      </c>
      <c r="D21" s="246" t="s">
        <v>273</v>
      </c>
      <c r="E21" s="246" t="s">
        <v>309</v>
      </c>
      <c r="F21" s="247" t="s">
        <v>310</v>
      </c>
      <c r="G21" s="253">
        <v>0</v>
      </c>
      <c r="H21" s="253">
        <v>10786.6</v>
      </c>
      <c r="I21" s="253">
        <v>0</v>
      </c>
      <c r="J21" s="254"/>
      <c r="K21" s="254"/>
      <c r="L21" s="254"/>
      <c r="M21" s="255" t="s">
        <v>276</v>
      </c>
      <c r="N21" s="256">
        <f t="shared" si="2"/>
        <v>0</v>
      </c>
      <c r="O21" s="256">
        <f t="shared" si="3"/>
        <v>0</v>
      </c>
      <c r="P21" s="257">
        <f t="shared" si="0"/>
        <v>0</v>
      </c>
      <c r="Q21" s="257">
        <f t="shared" si="1"/>
        <v>0</v>
      </c>
    </row>
    <row r="22" spans="1:17" ht="45" x14ac:dyDescent="0.2">
      <c r="A22" s="245" t="s">
        <v>311</v>
      </c>
      <c r="B22" s="245" t="s">
        <v>312</v>
      </c>
      <c r="C22" s="246" t="s">
        <v>327</v>
      </c>
      <c r="D22" s="246" t="s">
        <v>273</v>
      </c>
      <c r="E22" s="246" t="s">
        <v>313</v>
      </c>
      <c r="F22" s="247" t="s">
        <v>314</v>
      </c>
      <c r="G22" s="253">
        <v>0</v>
      </c>
      <c r="H22" s="253">
        <v>32360.07</v>
      </c>
      <c r="I22" s="253">
        <v>0</v>
      </c>
      <c r="J22" s="254"/>
      <c r="K22" s="254"/>
      <c r="L22" s="254"/>
      <c r="M22" s="255" t="s">
        <v>276</v>
      </c>
      <c r="N22" s="256">
        <f t="shared" si="2"/>
        <v>0</v>
      </c>
      <c r="O22" s="256">
        <f t="shared" si="3"/>
        <v>0</v>
      </c>
      <c r="P22" s="257">
        <f t="shared" si="0"/>
        <v>0</v>
      </c>
      <c r="Q22" s="257">
        <f t="shared" si="1"/>
        <v>0</v>
      </c>
    </row>
    <row r="23" spans="1:17" ht="33.75" x14ac:dyDescent="0.2">
      <c r="A23" s="245" t="s">
        <v>315</v>
      </c>
      <c r="B23" s="245" t="s">
        <v>316</v>
      </c>
      <c r="C23" s="246" t="s">
        <v>327</v>
      </c>
      <c r="D23" s="246" t="s">
        <v>273</v>
      </c>
      <c r="E23" s="246" t="s">
        <v>317</v>
      </c>
      <c r="F23" s="247" t="s">
        <v>318</v>
      </c>
      <c r="G23" s="253">
        <v>0</v>
      </c>
      <c r="H23" s="253">
        <v>10786.69</v>
      </c>
      <c r="I23" s="253">
        <v>0</v>
      </c>
      <c r="J23" s="254"/>
      <c r="K23" s="254"/>
      <c r="L23" s="254"/>
      <c r="M23" s="255" t="s">
        <v>276</v>
      </c>
      <c r="N23" s="256">
        <f t="shared" si="2"/>
        <v>0</v>
      </c>
      <c r="O23" s="256">
        <f t="shared" si="3"/>
        <v>0</v>
      </c>
      <c r="P23" s="257">
        <f t="shared" si="0"/>
        <v>0</v>
      </c>
      <c r="Q23" s="257">
        <f t="shared" si="1"/>
        <v>0</v>
      </c>
    </row>
    <row r="24" spans="1:17" ht="33.75" x14ac:dyDescent="0.2">
      <c r="A24" s="245" t="s">
        <v>319</v>
      </c>
      <c r="B24" s="245" t="s">
        <v>320</v>
      </c>
      <c r="C24" s="246" t="s">
        <v>327</v>
      </c>
      <c r="D24" s="246" t="s">
        <v>273</v>
      </c>
      <c r="E24" s="246" t="s">
        <v>321</v>
      </c>
      <c r="F24" s="247" t="s">
        <v>322</v>
      </c>
      <c r="G24" s="253">
        <v>0</v>
      </c>
      <c r="H24" s="253">
        <v>10786.69</v>
      </c>
      <c r="I24" s="253">
        <v>0</v>
      </c>
      <c r="J24" s="254"/>
      <c r="K24" s="254"/>
      <c r="L24" s="254"/>
      <c r="M24" s="255" t="s">
        <v>276</v>
      </c>
      <c r="N24" s="256">
        <f t="shared" si="2"/>
        <v>0</v>
      </c>
      <c r="O24" s="256">
        <f t="shared" si="3"/>
        <v>0</v>
      </c>
      <c r="P24" s="257">
        <f t="shared" si="0"/>
        <v>0</v>
      </c>
      <c r="Q24" s="257">
        <f t="shared" si="1"/>
        <v>0</v>
      </c>
    </row>
    <row r="25" spans="1:17" ht="22.5" x14ac:dyDescent="0.2">
      <c r="A25" s="245" t="s">
        <v>323</v>
      </c>
      <c r="B25" s="245" t="s">
        <v>324</v>
      </c>
      <c r="C25" s="246" t="s">
        <v>327</v>
      </c>
      <c r="D25" s="246" t="s">
        <v>273</v>
      </c>
      <c r="E25" s="246" t="s">
        <v>325</v>
      </c>
      <c r="F25" s="247" t="s">
        <v>326</v>
      </c>
      <c r="G25" s="253">
        <v>0</v>
      </c>
      <c r="H25" s="253">
        <v>10786.69</v>
      </c>
      <c r="I25" s="253">
        <v>0</v>
      </c>
      <c r="J25" s="254"/>
      <c r="K25" s="254"/>
      <c r="L25" s="254"/>
      <c r="M25" s="255" t="s">
        <v>276</v>
      </c>
      <c r="N25" s="256">
        <f t="shared" si="2"/>
        <v>0</v>
      </c>
      <c r="O25" s="256">
        <f t="shared" si="3"/>
        <v>0</v>
      </c>
      <c r="P25" s="257">
        <f t="shared" si="0"/>
        <v>0</v>
      </c>
      <c r="Q25" s="257">
        <f t="shared" si="1"/>
        <v>0</v>
      </c>
    </row>
    <row r="26" spans="1:17" ht="33.75" x14ac:dyDescent="0.2">
      <c r="A26" s="245" t="s">
        <v>330</v>
      </c>
      <c r="B26" s="245" t="s">
        <v>331</v>
      </c>
      <c r="C26" s="246" t="s">
        <v>332</v>
      </c>
      <c r="D26" s="246" t="s">
        <v>273</v>
      </c>
      <c r="E26" s="246" t="s">
        <v>333</v>
      </c>
      <c r="F26" s="247" t="s">
        <v>334</v>
      </c>
      <c r="G26" s="253">
        <v>0</v>
      </c>
      <c r="H26" s="253">
        <v>54411</v>
      </c>
      <c r="I26" s="253">
        <v>0</v>
      </c>
      <c r="J26" s="254"/>
      <c r="K26" s="254"/>
      <c r="L26" s="254"/>
      <c r="M26" s="255" t="s">
        <v>276</v>
      </c>
      <c r="N26" s="256">
        <f t="shared" si="2"/>
        <v>0</v>
      </c>
      <c r="O26" s="256">
        <f t="shared" si="3"/>
        <v>0</v>
      </c>
      <c r="P26" s="257">
        <f t="shared" si="0"/>
        <v>0</v>
      </c>
      <c r="Q26" s="257">
        <f t="shared" si="1"/>
        <v>0</v>
      </c>
    </row>
    <row r="27" spans="1:17" ht="45" x14ac:dyDescent="0.2">
      <c r="A27" s="245" t="s">
        <v>335</v>
      </c>
      <c r="B27" s="245" t="s">
        <v>336</v>
      </c>
      <c r="C27" s="246" t="s">
        <v>332</v>
      </c>
      <c r="D27" s="246" t="s">
        <v>273</v>
      </c>
      <c r="E27" s="246" t="s">
        <v>337</v>
      </c>
      <c r="F27" s="247" t="s">
        <v>338</v>
      </c>
      <c r="G27" s="253">
        <v>0</v>
      </c>
      <c r="H27" s="253">
        <v>10845.64</v>
      </c>
      <c r="I27" s="253">
        <v>0</v>
      </c>
      <c r="J27" s="254"/>
      <c r="K27" s="254"/>
      <c r="L27" s="254"/>
      <c r="M27" s="255" t="s">
        <v>276</v>
      </c>
      <c r="N27" s="256">
        <f t="shared" si="2"/>
        <v>0</v>
      </c>
      <c r="O27" s="256">
        <f t="shared" si="3"/>
        <v>0</v>
      </c>
      <c r="P27" s="257">
        <f t="shared" si="0"/>
        <v>0</v>
      </c>
      <c r="Q27" s="257">
        <f t="shared" si="1"/>
        <v>0</v>
      </c>
    </row>
    <row r="28" spans="1:17" ht="33.75" x14ac:dyDescent="0.2">
      <c r="A28" s="245" t="s">
        <v>339</v>
      </c>
      <c r="B28" s="245" t="s">
        <v>340</v>
      </c>
      <c r="C28" s="246" t="s">
        <v>332</v>
      </c>
      <c r="D28" s="246" t="s">
        <v>273</v>
      </c>
      <c r="E28" s="246" t="s">
        <v>341</v>
      </c>
      <c r="F28" s="247" t="s">
        <v>342</v>
      </c>
      <c r="G28" s="253">
        <v>0</v>
      </c>
      <c r="H28" s="253">
        <v>7150</v>
      </c>
      <c r="I28" s="253">
        <v>0</v>
      </c>
      <c r="J28" s="254"/>
      <c r="K28" s="254"/>
      <c r="L28" s="254"/>
      <c r="M28" s="255" t="s">
        <v>276</v>
      </c>
      <c r="N28" s="256">
        <f t="shared" si="2"/>
        <v>0</v>
      </c>
      <c r="O28" s="256">
        <f t="shared" si="3"/>
        <v>0</v>
      </c>
      <c r="P28" s="257">
        <f t="shared" si="0"/>
        <v>0</v>
      </c>
      <c r="Q28" s="257">
        <f t="shared" si="1"/>
        <v>0</v>
      </c>
    </row>
    <row r="29" spans="1:17" ht="33.75" x14ac:dyDescent="0.2">
      <c r="A29" s="245" t="s">
        <v>343</v>
      </c>
      <c r="B29" s="245" t="s">
        <v>344</v>
      </c>
      <c r="C29" s="246" t="s">
        <v>332</v>
      </c>
      <c r="D29" s="246" t="s">
        <v>273</v>
      </c>
      <c r="E29" s="246" t="s">
        <v>345</v>
      </c>
      <c r="F29" s="247" t="s">
        <v>346</v>
      </c>
      <c r="G29" s="253">
        <v>0</v>
      </c>
      <c r="H29" s="253">
        <v>54000</v>
      </c>
      <c r="I29" s="253">
        <v>0</v>
      </c>
      <c r="J29" s="254"/>
      <c r="K29" s="254"/>
      <c r="L29" s="254"/>
      <c r="M29" s="255" t="s">
        <v>276</v>
      </c>
      <c r="N29" s="256">
        <f t="shared" si="2"/>
        <v>0</v>
      </c>
      <c r="O29" s="256">
        <f t="shared" si="3"/>
        <v>0</v>
      </c>
      <c r="P29" s="257">
        <f t="shared" si="0"/>
        <v>0</v>
      </c>
      <c r="Q29" s="257">
        <f t="shared" si="1"/>
        <v>0</v>
      </c>
    </row>
    <row r="30" spans="1:17" ht="33.75" x14ac:dyDescent="0.2">
      <c r="A30" s="245" t="s">
        <v>347</v>
      </c>
      <c r="B30" s="245" t="s">
        <v>348</v>
      </c>
      <c r="C30" s="246" t="s">
        <v>332</v>
      </c>
      <c r="D30" s="246" t="s">
        <v>273</v>
      </c>
      <c r="E30" s="246" t="s">
        <v>349</v>
      </c>
      <c r="F30" s="247" t="s">
        <v>350</v>
      </c>
      <c r="G30" s="253">
        <v>0</v>
      </c>
      <c r="H30" s="253">
        <v>16016.04</v>
      </c>
      <c r="I30" s="253">
        <v>0</v>
      </c>
      <c r="J30" s="254"/>
      <c r="K30" s="254"/>
      <c r="L30" s="254"/>
      <c r="M30" s="255" t="s">
        <v>276</v>
      </c>
      <c r="N30" s="256">
        <f t="shared" si="2"/>
        <v>0</v>
      </c>
      <c r="O30" s="256">
        <f t="shared" si="3"/>
        <v>0</v>
      </c>
      <c r="P30" s="257">
        <f t="shared" si="0"/>
        <v>0</v>
      </c>
      <c r="Q30" s="257">
        <f t="shared" si="1"/>
        <v>0</v>
      </c>
    </row>
    <row r="31" spans="1:17" ht="22.5" x14ac:dyDescent="0.2">
      <c r="A31" s="245" t="s">
        <v>351</v>
      </c>
      <c r="B31" s="245" t="s">
        <v>352</v>
      </c>
      <c r="C31" s="246" t="s">
        <v>332</v>
      </c>
      <c r="D31" s="246" t="s">
        <v>273</v>
      </c>
      <c r="E31" s="246" t="s">
        <v>353</v>
      </c>
      <c r="F31" s="247" t="s">
        <v>354</v>
      </c>
      <c r="G31" s="253">
        <v>0</v>
      </c>
      <c r="H31" s="253">
        <v>131162.35999999999</v>
      </c>
      <c r="I31" s="253">
        <v>131162.35999999999</v>
      </c>
      <c r="J31" s="254"/>
      <c r="K31" s="254"/>
      <c r="L31" s="254"/>
      <c r="M31" s="255" t="s">
        <v>276</v>
      </c>
      <c r="N31" s="256">
        <f t="shared" si="2"/>
        <v>0</v>
      </c>
      <c r="O31" s="256">
        <f t="shared" si="3"/>
        <v>1</v>
      </c>
      <c r="P31" s="257">
        <f t="shared" si="0"/>
        <v>0</v>
      </c>
      <c r="Q31" s="257">
        <f t="shared" si="1"/>
        <v>0</v>
      </c>
    </row>
    <row r="32" spans="1:17" ht="22.5" x14ac:dyDescent="0.2">
      <c r="A32" s="245" t="s">
        <v>293</v>
      </c>
      <c r="B32" s="245" t="s">
        <v>294</v>
      </c>
      <c r="C32" s="246" t="s">
        <v>332</v>
      </c>
      <c r="D32" s="246" t="s">
        <v>273</v>
      </c>
      <c r="E32" s="246" t="s">
        <v>295</v>
      </c>
      <c r="F32" s="247" t="s">
        <v>296</v>
      </c>
      <c r="G32" s="253">
        <v>0</v>
      </c>
      <c r="H32" s="253">
        <v>52500</v>
      </c>
      <c r="I32" s="253">
        <v>0</v>
      </c>
      <c r="J32" s="254"/>
      <c r="K32" s="254"/>
      <c r="L32" s="254"/>
      <c r="M32" s="255" t="s">
        <v>276</v>
      </c>
      <c r="N32" s="256">
        <f t="shared" si="2"/>
        <v>0</v>
      </c>
      <c r="O32" s="256">
        <f t="shared" si="3"/>
        <v>0</v>
      </c>
      <c r="P32" s="257">
        <f t="shared" si="0"/>
        <v>0</v>
      </c>
      <c r="Q32" s="257">
        <f t="shared" si="1"/>
        <v>0</v>
      </c>
    </row>
    <row r="33" spans="1:17" ht="22.5" x14ac:dyDescent="0.2">
      <c r="A33" s="245" t="s">
        <v>355</v>
      </c>
      <c r="B33" s="245" t="s">
        <v>356</v>
      </c>
      <c r="C33" s="246" t="s">
        <v>332</v>
      </c>
      <c r="D33" s="246" t="s">
        <v>273</v>
      </c>
      <c r="E33" s="246" t="s">
        <v>295</v>
      </c>
      <c r="F33" s="247" t="s">
        <v>296</v>
      </c>
      <c r="G33" s="253">
        <v>0</v>
      </c>
      <c r="H33" s="253">
        <v>0</v>
      </c>
      <c r="I33" s="253">
        <v>0</v>
      </c>
      <c r="J33" s="254"/>
      <c r="K33" s="254"/>
      <c r="L33" s="254"/>
      <c r="M33" s="255" t="s">
        <v>276</v>
      </c>
      <c r="N33" s="256">
        <f t="shared" si="2"/>
        <v>0</v>
      </c>
      <c r="O33" s="256">
        <f t="shared" si="3"/>
        <v>0</v>
      </c>
      <c r="P33" s="257">
        <f t="shared" si="0"/>
        <v>0</v>
      </c>
      <c r="Q33" s="257">
        <f t="shared" si="1"/>
        <v>0</v>
      </c>
    </row>
    <row r="34" spans="1:17" ht="22.5" x14ac:dyDescent="0.2">
      <c r="A34" s="245" t="s">
        <v>357</v>
      </c>
      <c r="B34" s="245" t="s">
        <v>358</v>
      </c>
      <c r="C34" s="246" t="s">
        <v>332</v>
      </c>
      <c r="D34" s="246" t="s">
        <v>273</v>
      </c>
      <c r="E34" s="246" t="s">
        <v>295</v>
      </c>
      <c r="F34" s="247" t="s">
        <v>296</v>
      </c>
      <c r="G34" s="253">
        <v>0</v>
      </c>
      <c r="H34" s="253">
        <v>12000</v>
      </c>
      <c r="I34" s="253">
        <v>0</v>
      </c>
      <c r="J34" s="254"/>
      <c r="K34" s="254"/>
      <c r="L34" s="254"/>
      <c r="M34" s="255" t="s">
        <v>276</v>
      </c>
      <c r="N34" s="256">
        <f t="shared" si="2"/>
        <v>0</v>
      </c>
      <c r="O34" s="256">
        <f t="shared" si="3"/>
        <v>0</v>
      </c>
      <c r="P34" s="257">
        <f t="shared" si="0"/>
        <v>0</v>
      </c>
      <c r="Q34" s="257">
        <f t="shared" si="1"/>
        <v>0</v>
      </c>
    </row>
    <row r="35" spans="1:17" ht="22.5" x14ac:dyDescent="0.2">
      <c r="A35" s="245" t="s">
        <v>359</v>
      </c>
      <c r="B35" s="245" t="s">
        <v>360</v>
      </c>
      <c r="C35" s="246" t="s">
        <v>332</v>
      </c>
      <c r="D35" s="246" t="s">
        <v>273</v>
      </c>
      <c r="E35" s="246" t="s">
        <v>295</v>
      </c>
      <c r="F35" s="247" t="s">
        <v>296</v>
      </c>
      <c r="G35" s="253">
        <v>0</v>
      </c>
      <c r="H35" s="253">
        <v>20000</v>
      </c>
      <c r="I35" s="253">
        <v>0</v>
      </c>
      <c r="J35" s="254"/>
      <c r="K35" s="254"/>
      <c r="L35" s="254"/>
      <c r="M35" s="255" t="s">
        <v>276</v>
      </c>
      <c r="N35" s="256">
        <f t="shared" si="2"/>
        <v>0</v>
      </c>
      <c r="O35" s="256">
        <f t="shared" si="3"/>
        <v>0</v>
      </c>
      <c r="P35" s="257">
        <f t="shared" si="0"/>
        <v>0</v>
      </c>
      <c r="Q35" s="257">
        <f t="shared" si="1"/>
        <v>0</v>
      </c>
    </row>
    <row r="36" spans="1:17" ht="22.5" x14ac:dyDescent="0.2">
      <c r="A36" s="245" t="s">
        <v>361</v>
      </c>
      <c r="B36" s="245" t="s">
        <v>362</v>
      </c>
      <c r="C36" s="246" t="s">
        <v>332</v>
      </c>
      <c r="D36" s="246" t="s">
        <v>273</v>
      </c>
      <c r="E36" s="246" t="s">
        <v>295</v>
      </c>
      <c r="F36" s="247" t="s">
        <v>296</v>
      </c>
      <c r="G36" s="253">
        <v>0</v>
      </c>
      <c r="H36" s="253">
        <v>3600000</v>
      </c>
      <c r="I36" s="253">
        <v>0</v>
      </c>
      <c r="J36" s="254"/>
      <c r="K36" s="254"/>
      <c r="L36" s="254"/>
      <c r="M36" s="255" t="s">
        <v>276</v>
      </c>
      <c r="N36" s="256">
        <f t="shared" si="2"/>
        <v>0</v>
      </c>
      <c r="O36" s="256">
        <f t="shared" si="3"/>
        <v>0</v>
      </c>
      <c r="P36" s="257">
        <f t="shared" si="0"/>
        <v>0</v>
      </c>
      <c r="Q36" s="257">
        <f t="shared" si="1"/>
        <v>0</v>
      </c>
    </row>
    <row r="37" spans="1:17" ht="22.5" x14ac:dyDescent="0.2">
      <c r="A37" s="245" t="s">
        <v>363</v>
      </c>
      <c r="B37" s="245" t="s">
        <v>364</v>
      </c>
      <c r="C37" s="246" t="s">
        <v>332</v>
      </c>
      <c r="D37" s="246" t="s">
        <v>273</v>
      </c>
      <c r="E37" s="246" t="s">
        <v>295</v>
      </c>
      <c r="F37" s="247" t="s">
        <v>296</v>
      </c>
      <c r="G37" s="253">
        <v>0</v>
      </c>
      <c r="H37" s="253">
        <v>0</v>
      </c>
      <c r="I37" s="253">
        <v>0</v>
      </c>
      <c r="J37" s="254"/>
      <c r="K37" s="254"/>
      <c r="L37" s="254"/>
      <c r="M37" s="255" t="s">
        <v>276</v>
      </c>
      <c r="N37" s="256">
        <f t="shared" si="2"/>
        <v>0</v>
      </c>
      <c r="O37" s="256">
        <f t="shared" si="3"/>
        <v>0</v>
      </c>
      <c r="P37" s="257">
        <f t="shared" si="0"/>
        <v>0</v>
      </c>
      <c r="Q37" s="257">
        <f t="shared" si="1"/>
        <v>0</v>
      </c>
    </row>
    <row r="38" spans="1:17" ht="22.5" x14ac:dyDescent="0.2">
      <c r="A38" s="245" t="s">
        <v>365</v>
      </c>
      <c r="B38" s="245" t="s">
        <v>366</v>
      </c>
      <c r="C38" s="246" t="s">
        <v>332</v>
      </c>
      <c r="D38" s="246" t="s">
        <v>273</v>
      </c>
      <c r="E38" s="246" t="s">
        <v>295</v>
      </c>
      <c r="F38" s="247" t="s">
        <v>296</v>
      </c>
      <c r="G38" s="253">
        <v>0</v>
      </c>
      <c r="H38" s="253">
        <v>144000</v>
      </c>
      <c r="I38" s="253">
        <v>0</v>
      </c>
      <c r="J38" s="254"/>
      <c r="K38" s="254"/>
      <c r="L38" s="254"/>
      <c r="M38" s="255" t="s">
        <v>276</v>
      </c>
      <c r="N38" s="256">
        <f t="shared" si="2"/>
        <v>0</v>
      </c>
      <c r="O38" s="256">
        <f t="shared" si="3"/>
        <v>0</v>
      </c>
      <c r="P38" s="257">
        <f t="shared" si="0"/>
        <v>0</v>
      </c>
      <c r="Q38" s="257">
        <f t="shared" si="1"/>
        <v>0</v>
      </c>
    </row>
    <row r="39" spans="1:17" ht="22.5" x14ac:dyDescent="0.2">
      <c r="A39" s="245" t="s">
        <v>367</v>
      </c>
      <c r="B39" s="245" t="s">
        <v>368</v>
      </c>
      <c r="C39" s="246" t="s">
        <v>332</v>
      </c>
      <c r="D39" s="246" t="s">
        <v>273</v>
      </c>
      <c r="E39" s="246" t="s">
        <v>295</v>
      </c>
      <c r="F39" s="247" t="s">
        <v>296</v>
      </c>
      <c r="G39" s="253">
        <v>0</v>
      </c>
      <c r="H39" s="253">
        <v>120000</v>
      </c>
      <c r="I39" s="253">
        <v>0</v>
      </c>
      <c r="J39" s="254"/>
      <c r="K39" s="254"/>
      <c r="L39" s="254"/>
      <c r="M39" s="255" t="s">
        <v>276</v>
      </c>
      <c r="N39" s="256">
        <f t="shared" si="2"/>
        <v>0</v>
      </c>
      <c r="O39" s="256">
        <f t="shared" si="3"/>
        <v>0</v>
      </c>
      <c r="P39" s="257">
        <f t="shared" si="0"/>
        <v>0</v>
      </c>
      <c r="Q39" s="257">
        <f t="shared" si="1"/>
        <v>0</v>
      </c>
    </row>
    <row r="40" spans="1:17" ht="22.5" x14ac:dyDescent="0.2">
      <c r="A40" s="245" t="s">
        <v>369</v>
      </c>
      <c r="B40" s="245" t="s">
        <v>370</v>
      </c>
      <c r="C40" s="246" t="s">
        <v>332</v>
      </c>
      <c r="D40" s="246" t="s">
        <v>273</v>
      </c>
      <c r="E40" s="246" t="s">
        <v>295</v>
      </c>
      <c r="F40" s="247" t="s">
        <v>296</v>
      </c>
      <c r="G40" s="253">
        <v>0</v>
      </c>
      <c r="H40" s="253">
        <v>350000</v>
      </c>
      <c r="I40" s="253">
        <v>0</v>
      </c>
      <c r="J40" s="254"/>
      <c r="K40" s="254"/>
      <c r="L40" s="254"/>
      <c r="M40" s="255" t="s">
        <v>276</v>
      </c>
      <c r="N40" s="256">
        <f t="shared" si="2"/>
        <v>0</v>
      </c>
      <c r="O40" s="256">
        <f t="shared" si="3"/>
        <v>0</v>
      </c>
      <c r="P40" s="257">
        <f t="shared" si="0"/>
        <v>0</v>
      </c>
      <c r="Q40" s="257">
        <f t="shared" si="1"/>
        <v>0</v>
      </c>
    </row>
    <row r="41" spans="1:17" ht="22.5" x14ac:dyDescent="0.2">
      <c r="A41" s="245" t="s">
        <v>371</v>
      </c>
      <c r="B41" s="245" t="s">
        <v>372</v>
      </c>
      <c r="C41" s="246" t="s">
        <v>332</v>
      </c>
      <c r="D41" s="246" t="s">
        <v>273</v>
      </c>
      <c r="E41" s="246" t="s">
        <v>295</v>
      </c>
      <c r="F41" s="247" t="s">
        <v>296</v>
      </c>
      <c r="G41" s="253">
        <v>0</v>
      </c>
      <c r="H41" s="253">
        <v>362950</v>
      </c>
      <c r="I41" s="253">
        <v>0</v>
      </c>
      <c r="J41" s="254"/>
      <c r="K41" s="254"/>
      <c r="L41" s="254"/>
      <c r="M41" s="255" t="s">
        <v>276</v>
      </c>
      <c r="N41" s="256">
        <f t="shared" si="2"/>
        <v>0</v>
      </c>
      <c r="O41" s="256">
        <f t="shared" si="3"/>
        <v>0</v>
      </c>
      <c r="P41" s="257">
        <f t="shared" si="0"/>
        <v>0</v>
      </c>
      <c r="Q41" s="257">
        <f t="shared" si="1"/>
        <v>0</v>
      </c>
    </row>
    <row r="42" spans="1:17" ht="22.5" x14ac:dyDescent="0.2">
      <c r="A42" s="245" t="s">
        <v>373</v>
      </c>
      <c r="B42" s="245" t="s">
        <v>374</v>
      </c>
      <c r="C42" s="246" t="s">
        <v>332</v>
      </c>
      <c r="D42" s="246" t="s">
        <v>273</v>
      </c>
      <c r="E42" s="246" t="s">
        <v>295</v>
      </c>
      <c r="F42" s="247" t="s">
        <v>296</v>
      </c>
      <c r="G42" s="253">
        <v>0</v>
      </c>
      <c r="H42" s="253">
        <v>120000</v>
      </c>
      <c r="I42" s="253">
        <v>0</v>
      </c>
      <c r="J42" s="254"/>
      <c r="K42" s="254"/>
      <c r="L42" s="254"/>
      <c r="M42" s="255" t="s">
        <v>276</v>
      </c>
      <c r="N42" s="256">
        <f t="shared" si="2"/>
        <v>0</v>
      </c>
      <c r="O42" s="256">
        <f t="shared" si="3"/>
        <v>0</v>
      </c>
      <c r="P42" s="257">
        <f t="shared" si="0"/>
        <v>0</v>
      </c>
      <c r="Q42" s="257">
        <f t="shared" si="1"/>
        <v>0</v>
      </c>
    </row>
    <row r="43" spans="1:17" ht="45" x14ac:dyDescent="0.2">
      <c r="A43" s="245" t="s">
        <v>301</v>
      </c>
      <c r="B43" s="245" t="s">
        <v>302</v>
      </c>
      <c r="C43" s="246" t="s">
        <v>332</v>
      </c>
      <c r="D43" s="246" t="s">
        <v>273</v>
      </c>
      <c r="E43" s="246" t="s">
        <v>303</v>
      </c>
      <c r="F43" s="247" t="s">
        <v>304</v>
      </c>
      <c r="G43" s="253">
        <v>0</v>
      </c>
      <c r="H43" s="253">
        <v>0</v>
      </c>
      <c r="I43" s="253">
        <v>0</v>
      </c>
      <c r="J43" s="254"/>
      <c r="K43" s="254"/>
      <c r="L43" s="254"/>
      <c r="M43" s="255" t="s">
        <v>276</v>
      </c>
      <c r="N43" s="256">
        <f t="shared" si="2"/>
        <v>0</v>
      </c>
      <c r="O43" s="256">
        <f t="shared" si="3"/>
        <v>0</v>
      </c>
      <c r="P43" s="257">
        <f t="shared" si="0"/>
        <v>0</v>
      </c>
      <c r="Q43" s="257">
        <f t="shared" si="1"/>
        <v>0</v>
      </c>
    </row>
    <row r="44" spans="1:17" ht="22.5" x14ac:dyDescent="0.2">
      <c r="A44" s="245" t="s">
        <v>305</v>
      </c>
      <c r="B44" s="245" t="s">
        <v>306</v>
      </c>
      <c r="C44" s="246" t="s">
        <v>332</v>
      </c>
      <c r="D44" s="246" t="s">
        <v>273</v>
      </c>
      <c r="E44" s="246" t="s">
        <v>303</v>
      </c>
      <c r="F44" s="247" t="s">
        <v>304</v>
      </c>
      <c r="G44" s="253">
        <v>0</v>
      </c>
      <c r="H44" s="253">
        <v>580000</v>
      </c>
      <c r="I44" s="253">
        <v>0</v>
      </c>
      <c r="J44" s="254"/>
      <c r="K44" s="254"/>
      <c r="L44" s="254"/>
      <c r="M44" s="255" t="s">
        <v>276</v>
      </c>
      <c r="N44" s="256">
        <f t="shared" si="2"/>
        <v>0</v>
      </c>
      <c r="O44" s="256">
        <f t="shared" si="3"/>
        <v>0</v>
      </c>
      <c r="P44" s="257">
        <f t="shared" si="0"/>
        <v>0</v>
      </c>
      <c r="Q44" s="257">
        <f t="shared" si="1"/>
        <v>0</v>
      </c>
    </row>
    <row r="45" spans="1:17" ht="22.5" x14ac:dyDescent="0.2">
      <c r="A45" s="245" t="s">
        <v>375</v>
      </c>
      <c r="B45" s="245" t="s">
        <v>376</v>
      </c>
      <c r="C45" s="246" t="s">
        <v>332</v>
      </c>
      <c r="D45" s="246" t="s">
        <v>273</v>
      </c>
      <c r="E45" s="246" t="s">
        <v>303</v>
      </c>
      <c r="F45" s="247" t="s">
        <v>304</v>
      </c>
      <c r="G45" s="253">
        <v>0</v>
      </c>
      <c r="H45" s="253">
        <v>40000</v>
      </c>
      <c r="I45" s="253">
        <v>0</v>
      </c>
      <c r="J45" s="254"/>
      <c r="K45" s="254"/>
      <c r="L45" s="254"/>
      <c r="M45" s="255" t="s">
        <v>276</v>
      </c>
      <c r="N45" s="256">
        <f t="shared" si="2"/>
        <v>0</v>
      </c>
      <c r="O45" s="256">
        <f t="shared" si="3"/>
        <v>0</v>
      </c>
      <c r="P45" s="257">
        <f t="shared" si="0"/>
        <v>0</v>
      </c>
      <c r="Q45" s="257">
        <f t="shared" si="1"/>
        <v>0</v>
      </c>
    </row>
    <row r="46" spans="1:17" ht="22.5" x14ac:dyDescent="0.2">
      <c r="A46" s="245" t="s">
        <v>377</v>
      </c>
      <c r="B46" s="245" t="s">
        <v>378</v>
      </c>
      <c r="C46" s="246" t="s">
        <v>332</v>
      </c>
      <c r="D46" s="246" t="s">
        <v>273</v>
      </c>
      <c r="E46" s="246" t="s">
        <v>295</v>
      </c>
      <c r="F46" s="247" t="s">
        <v>296</v>
      </c>
      <c r="G46" s="253">
        <v>0</v>
      </c>
      <c r="H46" s="253">
        <v>304641</v>
      </c>
      <c r="I46" s="253">
        <v>304641</v>
      </c>
      <c r="J46" s="254"/>
      <c r="K46" s="254"/>
      <c r="L46" s="254"/>
      <c r="M46" s="255" t="s">
        <v>276</v>
      </c>
      <c r="N46" s="256">
        <f t="shared" si="2"/>
        <v>0</v>
      </c>
      <c r="O46" s="256">
        <f t="shared" si="3"/>
        <v>1</v>
      </c>
      <c r="P46" s="257">
        <f t="shared" si="0"/>
        <v>0</v>
      </c>
      <c r="Q46" s="257">
        <f t="shared" si="1"/>
        <v>0</v>
      </c>
    </row>
    <row r="47" spans="1:17" ht="22.5" x14ac:dyDescent="0.2">
      <c r="A47" s="245" t="s">
        <v>379</v>
      </c>
      <c r="B47" s="245" t="s">
        <v>380</v>
      </c>
      <c r="C47" s="246" t="s">
        <v>332</v>
      </c>
      <c r="D47" s="246" t="s">
        <v>273</v>
      </c>
      <c r="E47" s="246" t="s">
        <v>381</v>
      </c>
      <c r="F47" s="247" t="s">
        <v>382</v>
      </c>
      <c r="G47" s="253">
        <v>0</v>
      </c>
      <c r="H47" s="253">
        <v>2552000</v>
      </c>
      <c r="I47" s="253">
        <v>0</v>
      </c>
      <c r="J47" s="254"/>
      <c r="K47" s="254"/>
      <c r="L47" s="254"/>
      <c r="M47" s="255" t="s">
        <v>276</v>
      </c>
      <c r="N47" s="256">
        <f t="shared" si="2"/>
        <v>0</v>
      </c>
      <c r="O47" s="256">
        <f t="shared" si="3"/>
        <v>0</v>
      </c>
      <c r="P47" s="257">
        <f t="shared" si="0"/>
        <v>0</v>
      </c>
      <c r="Q47" s="257">
        <f t="shared" si="1"/>
        <v>0</v>
      </c>
    </row>
    <row r="48" spans="1:17" ht="33.75" x14ac:dyDescent="0.2">
      <c r="A48" s="245" t="s">
        <v>383</v>
      </c>
      <c r="B48" s="245" t="s">
        <v>384</v>
      </c>
      <c r="C48" s="246" t="s">
        <v>332</v>
      </c>
      <c r="D48" s="246" t="s">
        <v>273</v>
      </c>
      <c r="E48" s="246" t="s">
        <v>385</v>
      </c>
      <c r="F48" s="247" t="s">
        <v>386</v>
      </c>
      <c r="G48" s="253">
        <v>0</v>
      </c>
      <c r="H48" s="253">
        <v>30000</v>
      </c>
      <c r="I48" s="253">
        <v>0</v>
      </c>
      <c r="J48" s="254"/>
      <c r="K48" s="254"/>
      <c r="L48" s="254"/>
      <c r="M48" s="255" t="s">
        <v>276</v>
      </c>
      <c r="N48" s="256">
        <f t="shared" si="2"/>
        <v>0</v>
      </c>
      <c r="O48" s="256">
        <f t="shared" si="3"/>
        <v>0</v>
      </c>
      <c r="P48" s="257">
        <f t="shared" si="0"/>
        <v>0</v>
      </c>
      <c r="Q48" s="257">
        <f t="shared" si="1"/>
        <v>0</v>
      </c>
    </row>
    <row r="49" spans="1:17" ht="33.75" x14ac:dyDescent="0.2">
      <c r="A49" s="245" t="s">
        <v>387</v>
      </c>
      <c r="B49" s="245" t="s">
        <v>388</v>
      </c>
      <c r="C49" s="246" t="s">
        <v>332</v>
      </c>
      <c r="D49" s="246" t="s">
        <v>273</v>
      </c>
      <c r="E49" s="246" t="s">
        <v>385</v>
      </c>
      <c r="F49" s="247" t="s">
        <v>386</v>
      </c>
      <c r="G49" s="253">
        <v>0</v>
      </c>
      <c r="H49" s="253">
        <v>27800</v>
      </c>
      <c r="I49" s="253">
        <v>27800</v>
      </c>
      <c r="J49" s="254"/>
      <c r="K49" s="254"/>
      <c r="L49" s="254"/>
      <c r="M49" s="255" t="s">
        <v>276</v>
      </c>
      <c r="N49" s="256">
        <f t="shared" si="2"/>
        <v>0</v>
      </c>
      <c r="O49" s="256">
        <f t="shared" si="3"/>
        <v>1</v>
      </c>
      <c r="P49" s="257">
        <f t="shared" si="0"/>
        <v>0</v>
      </c>
      <c r="Q49" s="257">
        <f t="shared" si="1"/>
        <v>0</v>
      </c>
    </row>
    <row r="50" spans="1:17" ht="22.5" x14ac:dyDescent="0.2">
      <c r="A50" s="245" t="s">
        <v>389</v>
      </c>
      <c r="B50" s="245" t="s">
        <v>390</v>
      </c>
      <c r="C50" s="246" t="s">
        <v>332</v>
      </c>
      <c r="D50" s="246" t="s">
        <v>273</v>
      </c>
      <c r="E50" s="246" t="s">
        <v>309</v>
      </c>
      <c r="F50" s="247" t="s">
        <v>310</v>
      </c>
      <c r="G50" s="253">
        <v>0</v>
      </c>
      <c r="H50" s="253">
        <v>1332027.22</v>
      </c>
      <c r="I50" s="253">
        <v>1332027.22</v>
      </c>
      <c r="J50" s="254"/>
      <c r="K50" s="254"/>
      <c r="L50" s="254"/>
      <c r="M50" s="255" t="s">
        <v>276</v>
      </c>
      <c r="N50" s="256">
        <f t="shared" si="2"/>
        <v>0</v>
      </c>
      <c r="O50" s="256">
        <f t="shared" si="3"/>
        <v>1</v>
      </c>
      <c r="P50" s="257">
        <f t="shared" si="0"/>
        <v>0</v>
      </c>
      <c r="Q50" s="257">
        <f t="shared" si="1"/>
        <v>0</v>
      </c>
    </row>
    <row r="51" spans="1:17" ht="22.5" x14ac:dyDescent="0.2">
      <c r="A51" s="245" t="s">
        <v>391</v>
      </c>
      <c r="B51" s="245" t="s">
        <v>392</v>
      </c>
      <c r="C51" s="246" t="s">
        <v>332</v>
      </c>
      <c r="D51" s="246" t="s">
        <v>273</v>
      </c>
      <c r="E51" s="246" t="s">
        <v>317</v>
      </c>
      <c r="F51" s="247" t="s">
        <v>318</v>
      </c>
      <c r="G51" s="253">
        <v>0</v>
      </c>
      <c r="H51" s="253">
        <v>227500</v>
      </c>
      <c r="I51" s="253">
        <v>227500</v>
      </c>
      <c r="J51" s="254"/>
      <c r="K51" s="254"/>
      <c r="L51" s="254"/>
      <c r="M51" s="255" t="s">
        <v>276</v>
      </c>
      <c r="N51" s="256">
        <f t="shared" si="2"/>
        <v>0</v>
      </c>
      <c r="O51" s="256">
        <f t="shared" si="3"/>
        <v>1</v>
      </c>
      <c r="P51" s="257">
        <f t="shared" si="0"/>
        <v>0</v>
      </c>
      <c r="Q51" s="257">
        <f t="shared" si="1"/>
        <v>0</v>
      </c>
    </row>
    <row r="52" spans="1:17" ht="22.5" x14ac:dyDescent="0.2">
      <c r="A52" s="245" t="s">
        <v>393</v>
      </c>
      <c r="B52" s="245" t="s">
        <v>394</v>
      </c>
      <c r="C52" s="246" t="s">
        <v>332</v>
      </c>
      <c r="D52" s="246" t="s">
        <v>273</v>
      </c>
      <c r="E52" s="246" t="s">
        <v>303</v>
      </c>
      <c r="F52" s="247" t="s">
        <v>304</v>
      </c>
      <c r="G52" s="253">
        <v>0</v>
      </c>
      <c r="H52" s="253">
        <v>7920.33</v>
      </c>
      <c r="I52" s="253">
        <v>7920.33</v>
      </c>
      <c r="J52" s="254"/>
      <c r="K52" s="254"/>
      <c r="L52" s="254"/>
      <c r="M52" s="255" t="s">
        <v>276</v>
      </c>
      <c r="N52" s="256">
        <f t="shared" si="2"/>
        <v>0</v>
      </c>
      <c r="O52" s="256">
        <f t="shared" si="3"/>
        <v>1</v>
      </c>
      <c r="P52" s="257">
        <f t="shared" si="0"/>
        <v>0</v>
      </c>
      <c r="Q52" s="257">
        <f t="shared" si="1"/>
        <v>0</v>
      </c>
    </row>
    <row r="53" spans="1:17" ht="33.75" x14ac:dyDescent="0.2">
      <c r="A53" s="245" t="s">
        <v>330</v>
      </c>
      <c r="B53" s="245" t="s">
        <v>331</v>
      </c>
      <c r="C53" s="246" t="s">
        <v>395</v>
      </c>
      <c r="D53" s="246" t="s">
        <v>273</v>
      </c>
      <c r="E53" s="246" t="s">
        <v>333</v>
      </c>
      <c r="F53" s="247" t="s">
        <v>334</v>
      </c>
      <c r="G53" s="253">
        <v>0</v>
      </c>
      <c r="H53" s="253">
        <v>7737</v>
      </c>
      <c r="I53" s="253">
        <v>7600</v>
      </c>
      <c r="J53" s="254"/>
      <c r="K53" s="254"/>
      <c r="L53" s="254"/>
      <c r="M53" s="255" t="s">
        <v>276</v>
      </c>
      <c r="N53" s="256">
        <f t="shared" si="2"/>
        <v>0</v>
      </c>
      <c r="O53" s="256">
        <f t="shared" si="3"/>
        <v>0.98229287837663182</v>
      </c>
      <c r="P53" s="257">
        <f t="shared" si="0"/>
        <v>0</v>
      </c>
      <c r="Q53" s="257">
        <f t="shared" si="1"/>
        <v>0</v>
      </c>
    </row>
    <row r="54" spans="1:17" ht="33.75" x14ac:dyDescent="0.2">
      <c r="A54" s="245" t="s">
        <v>396</v>
      </c>
      <c r="B54" s="245" t="s">
        <v>397</v>
      </c>
      <c r="C54" s="246" t="s">
        <v>395</v>
      </c>
      <c r="D54" s="246" t="s">
        <v>273</v>
      </c>
      <c r="E54" s="246" t="s">
        <v>398</v>
      </c>
      <c r="F54" s="247" t="s">
        <v>399</v>
      </c>
      <c r="G54" s="253">
        <v>0</v>
      </c>
      <c r="H54" s="253">
        <v>45000</v>
      </c>
      <c r="I54" s="253">
        <v>43900</v>
      </c>
      <c r="J54" s="254"/>
      <c r="K54" s="254"/>
      <c r="L54" s="254"/>
      <c r="M54" s="255" t="s">
        <v>276</v>
      </c>
      <c r="N54" s="256">
        <f t="shared" si="2"/>
        <v>0</v>
      </c>
      <c r="O54" s="256">
        <f t="shared" si="3"/>
        <v>0.97555555555555551</v>
      </c>
      <c r="P54" s="257">
        <f t="shared" si="0"/>
        <v>0</v>
      </c>
      <c r="Q54" s="257">
        <f t="shared" si="1"/>
        <v>0</v>
      </c>
    </row>
    <row r="55" spans="1:17" ht="33.75" x14ac:dyDescent="0.2">
      <c r="A55" s="245" t="s">
        <v>281</v>
      </c>
      <c r="B55" s="245" t="s">
        <v>282</v>
      </c>
      <c r="C55" s="246" t="s">
        <v>395</v>
      </c>
      <c r="D55" s="246" t="s">
        <v>273</v>
      </c>
      <c r="E55" s="246" t="s">
        <v>283</v>
      </c>
      <c r="F55" s="247" t="s">
        <v>284</v>
      </c>
      <c r="G55" s="253">
        <v>0</v>
      </c>
      <c r="H55" s="253">
        <v>40000</v>
      </c>
      <c r="I55" s="253">
        <v>0</v>
      </c>
      <c r="J55" s="254"/>
      <c r="K55" s="254"/>
      <c r="L55" s="254"/>
      <c r="M55" s="255" t="s">
        <v>276</v>
      </c>
      <c r="N55" s="256">
        <f t="shared" si="2"/>
        <v>0</v>
      </c>
      <c r="O55" s="256">
        <f t="shared" si="3"/>
        <v>0</v>
      </c>
      <c r="P55" s="257">
        <f t="shared" si="0"/>
        <v>0</v>
      </c>
      <c r="Q55" s="257">
        <f t="shared" si="1"/>
        <v>0</v>
      </c>
    </row>
    <row r="56" spans="1:17" ht="33.75" x14ac:dyDescent="0.2">
      <c r="A56" s="245" t="s">
        <v>285</v>
      </c>
      <c r="B56" s="245" t="s">
        <v>286</v>
      </c>
      <c r="C56" s="246" t="s">
        <v>395</v>
      </c>
      <c r="D56" s="246" t="s">
        <v>273</v>
      </c>
      <c r="E56" s="246" t="s">
        <v>287</v>
      </c>
      <c r="F56" s="247" t="s">
        <v>288</v>
      </c>
      <c r="G56" s="253">
        <v>0</v>
      </c>
      <c r="H56" s="253">
        <v>70800</v>
      </c>
      <c r="I56" s="253">
        <v>0</v>
      </c>
      <c r="J56" s="254"/>
      <c r="K56" s="254"/>
      <c r="L56" s="254"/>
      <c r="M56" s="255" t="s">
        <v>276</v>
      </c>
      <c r="N56" s="256">
        <f t="shared" si="2"/>
        <v>0</v>
      </c>
      <c r="O56" s="256">
        <f t="shared" si="3"/>
        <v>0</v>
      </c>
      <c r="P56" s="257">
        <f t="shared" si="0"/>
        <v>0</v>
      </c>
      <c r="Q56" s="257">
        <f t="shared" si="1"/>
        <v>0</v>
      </c>
    </row>
    <row r="57" spans="1:17" ht="33.75" x14ac:dyDescent="0.2">
      <c r="A57" s="245" t="s">
        <v>307</v>
      </c>
      <c r="B57" s="245" t="s">
        <v>308</v>
      </c>
      <c r="C57" s="246" t="s">
        <v>395</v>
      </c>
      <c r="D57" s="246" t="s">
        <v>273</v>
      </c>
      <c r="E57" s="246" t="s">
        <v>309</v>
      </c>
      <c r="F57" s="247" t="s">
        <v>310</v>
      </c>
      <c r="G57" s="253">
        <v>0</v>
      </c>
      <c r="H57" s="253">
        <v>10796.8</v>
      </c>
      <c r="I57" s="253">
        <v>0</v>
      </c>
      <c r="J57" s="254"/>
      <c r="K57" s="254"/>
      <c r="L57" s="254"/>
      <c r="M57" s="255" t="s">
        <v>276</v>
      </c>
      <c r="N57" s="256">
        <f t="shared" si="2"/>
        <v>0</v>
      </c>
      <c r="O57" s="256">
        <f t="shared" si="3"/>
        <v>0</v>
      </c>
      <c r="P57" s="257">
        <f t="shared" si="0"/>
        <v>0</v>
      </c>
      <c r="Q57" s="257">
        <f t="shared" si="1"/>
        <v>0</v>
      </c>
    </row>
    <row r="58" spans="1:17" ht="22.5" x14ac:dyDescent="0.2">
      <c r="A58" s="245" t="s">
        <v>389</v>
      </c>
      <c r="B58" s="245" t="s">
        <v>390</v>
      </c>
      <c r="C58" s="246" t="s">
        <v>395</v>
      </c>
      <c r="D58" s="246" t="s">
        <v>273</v>
      </c>
      <c r="E58" s="246" t="s">
        <v>309</v>
      </c>
      <c r="F58" s="247" t="s">
        <v>310</v>
      </c>
      <c r="G58" s="253">
        <v>0</v>
      </c>
      <c r="H58" s="253">
        <v>52171</v>
      </c>
      <c r="I58" s="253">
        <v>52171</v>
      </c>
      <c r="J58" s="254"/>
      <c r="K58" s="254"/>
      <c r="L58" s="254"/>
      <c r="M58" s="255" t="s">
        <v>276</v>
      </c>
      <c r="N58" s="256">
        <f t="shared" si="2"/>
        <v>0</v>
      </c>
      <c r="O58" s="256">
        <f t="shared" si="3"/>
        <v>1</v>
      </c>
      <c r="P58" s="257">
        <f t="shared" si="0"/>
        <v>0</v>
      </c>
      <c r="Q58" s="257">
        <f t="shared" si="1"/>
        <v>0</v>
      </c>
    </row>
    <row r="59" spans="1:17" ht="45" x14ac:dyDescent="0.2">
      <c r="A59" s="245" t="s">
        <v>311</v>
      </c>
      <c r="B59" s="245" t="s">
        <v>312</v>
      </c>
      <c r="C59" s="246" t="s">
        <v>395</v>
      </c>
      <c r="D59" s="246" t="s">
        <v>273</v>
      </c>
      <c r="E59" s="246" t="s">
        <v>313</v>
      </c>
      <c r="F59" s="247" t="s">
        <v>314</v>
      </c>
      <c r="G59" s="253">
        <v>0</v>
      </c>
      <c r="H59" s="253">
        <v>32390.400000000001</v>
      </c>
      <c r="I59" s="253">
        <v>0</v>
      </c>
      <c r="J59" s="254"/>
      <c r="K59" s="254"/>
      <c r="L59" s="254"/>
      <c r="M59" s="255" t="s">
        <v>276</v>
      </c>
      <c r="N59" s="256">
        <f t="shared" si="2"/>
        <v>0</v>
      </c>
      <c r="O59" s="256">
        <f t="shared" si="3"/>
        <v>0</v>
      </c>
      <c r="P59" s="257">
        <f t="shared" si="0"/>
        <v>0</v>
      </c>
      <c r="Q59" s="257">
        <f t="shared" si="1"/>
        <v>0</v>
      </c>
    </row>
    <row r="60" spans="1:17" ht="33.75" x14ac:dyDescent="0.2">
      <c r="A60" s="245" t="s">
        <v>315</v>
      </c>
      <c r="B60" s="245" t="s">
        <v>316</v>
      </c>
      <c r="C60" s="246" t="s">
        <v>395</v>
      </c>
      <c r="D60" s="246" t="s">
        <v>273</v>
      </c>
      <c r="E60" s="246" t="s">
        <v>317</v>
      </c>
      <c r="F60" s="247" t="s">
        <v>318</v>
      </c>
      <c r="G60" s="253">
        <v>0</v>
      </c>
      <c r="H60" s="253">
        <v>13796.8</v>
      </c>
      <c r="I60" s="253">
        <v>0</v>
      </c>
      <c r="J60" s="254"/>
      <c r="K60" s="254"/>
      <c r="L60" s="254"/>
      <c r="M60" s="255" t="s">
        <v>276</v>
      </c>
      <c r="N60" s="256">
        <f t="shared" si="2"/>
        <v>0</v>
      </c>
      <c r="O60" s="256">
        <f t="shared" si="3"/>
        <v>0</v>
      </c>
      <c r="P60" s="257">
        <f t="shared" si="0"/>
        <v>0</v>
      </c>
      <c r="Q60" s="257">
        <f t="shared" si="1"/>
        <v>0</v>
      </c>
    </row>
    <row r="61" spans="1:17" ht="33.75" x14ac:dyDescent="0.2">
      <c r="A61" s="245" t="s">
        <v>319</v>
      </c>
      <c r="B61" s="245" t="s">
        <v>320</v>
      </c>
      <c r="C61" s="246" t="s">
        <v>395</v>
      </c>
      <c r="D61" s="246" t="s">
        <v>273</v>
      </c>
      <c r="E61" s="246" t="s">
        <v>321</v>
      </c>
      <c r="F61" s="247" t="s">
        <v>322</v>
      </c>
      <c r="G61" s="253">
        <v>0</v>
      </c>
      <c r="H61" s="253">
        <v>6672.8</v>
      </c>
      <c r="I61" s="253">
        <v>0</v>
      </c>
      <c r="J61" s="254"/>
      <c r="K61" s="254"/>
      <c r="L61" s="254"/>
      <c r="M61" s="255" t="s">
        <v>276</v>
      </c>
      <c r="N61" s="256">
        <f t="shared" si="2"/>
        <v>0</v>
      </c>
      <c r="O61" s="256">
        <f t="shared" si="3"/>
        <v>0</v>
      </c>
      <c r="P61" s="257">
        <f t="shared" si="0"/>
        <v>0</v>
      </c>
      <c r="Q61" s="257">
        <f t="shared" si="1"/>
        <v>0</v>
      </c>
    </row>
    <row r="62" spans="1:17" ht="22.5" x14ac:dyDescent="0.2">
      <c r="A62" s="245" t="s">
        <v>323</v>
      </c>
      <c r="B62" s="245" t="s">
        <v>324</v>
      </c>
      <c r="C62" s="246" t="s">
        <v>395</v>
      </c>
      <c r="D62" s="246" t="s">
        <v>273</v>
      </c>
      <c r="E62" s="246" t="s">
        <v>325</v>
      </c>
      <c r="F62" s="247" t="s">
        <v>326</v>
      </c>
      <c r="G62" s="253">
        <v>0</v>
      </c>
      <c r="H62" s="253">
        <v>10796.8</v>
      </c>
      <c r="I62" s="253">
        <v>0</v>
      </c>
      <c r="J62" s="254"/>
      <c r="K62" s="254"/>
      <c r="L62" s="254"/>
      <c r="M62" s="255" t="s">
        <v>276</v>
      </c>
      <c r="N62" s="256">
        <f t="shared" si="2"/>
        <v>0</v>
      </c>
      <c r="O62" s="256">
        <f t="shared" si="3"/>
        <v>0</v>
      </c>
      <c r="P62" s="257">
        <f t="shared" si="0"/>
        <v>0</v>
      </c>
      <c r="Q62" s="257">
        <f t="shared" si="1"/>
        <v>0</v>
      </c>
    </row>
    <row r="63" spans="1:17" ht="33.75" x14ac:dyDescent="0.2">
      <c r="A63" s="245" t="s">
        <v>400</v>
      </c>
      <c r="B63" s="245" t="s">
        <v>401</v>
      </c>
      <c r="C63" s="246" t="s">
        <v>402</v>
      </c>
      <c r="D63" s="246" t="s">
        <v>273</v>
      </c>
      <c r="E63" s="246" t="s">
        <v>403</v>
      </c>
      <c r="F63" s="247" t="s">
        <v>404</v>
      </c>
      <c r="G63" s="253">
        <v>0</v>
      </c>
      <c r="H63" s="253">
        <v>30000</v>
      </c>
      <c r="I63" s="253">
        <v>0</v>
      </c>
      <c r="J63" s="254"/>
      <c r="K63" s="254"/>
      <c r="L63" s="254"/>
      <c r="M63" s="255" t="s">
        <v>276</v>
      </c>
      <c r="N63" s="256">
        <f t="shared" si="2"/>
        <v>0</v>
      </c>
      <c r="O63" s="256">
        <f t="shared" si="3"/>
        <v>0</v>
      </c>
      <c r="P63" s="257">
        <f t="shared" si="0"/>
        <v>0</v>
      </c>
      <c r="Q63" s="257">
        <f t="shared" si="1"/>
        <v>0</v>
      </c>
    </row>
    <row r="64" spans="1:17" ht="33.75" x14ac:dyDescent="0.2">
      <c r="A64" s="245" t="s">
        <v>347</v>
      </c>
      <c r="B64" s="245" t="s">
        <v>348</v>
      </c>
      <c r="C64" s="246" t="s">
        <v>402</v>
      </c>
      <c r="D64" s="246" t="s">
        <v>273</v>
      </c>
      <c r="E64" s="246" t="s">
        <v>349</v>
      </c>
      <c r="F64" s="247" t="s">
        <v>350</v>
      </c>
      <c r="G64" s="253">
        <v>0</v>
      </c>
      <c r="H64" s="253">
        <v>10317.5</v>
      </c>
      <c r="I64" s="253">
        <v>8285.33</v>
      </c>
      <c r="J64" s="254"/>
      <c r="K64" s="254"/>
      <c r="L64" s="254"/>
      <c r="M64" s="255" t="s">
        <v>276</v>
      </c>
      <c r="N64" s="256">
        <f t="shared" si="2"/>
        <v>0</v>
      </c>
      <c r="O64" s="256">
        <f t="shared" si="3"/>
        <v>0.80303658832081415</v>
      </c>
      <c r="P64" s="257">
        <f t="shared" si="0"/>
        <v>0</v>
      </c>
      <c r="Q64" s="257">
        <f t="shared" si="1"/>
        <v>0</v>
      </c>
    </row>
    <row r="65" spans="1:17" ht="22.5" x14ac:dyDescent="0.2">
      <c r="A65" s="245" t="s">
        <v>293</v>
      </c>
      <c r="B65" s="245" t="s">
        <v>294</v>
      </c>
      <c r="C65" s="246" t="s">
        <v>402</v>
      </c>
      <c r="D65" s="246" t="s">
        <v>273</v>
      </c>
      <c r="E65" s="246" t="s">
        <v>295</v>
      </c>
      <c r="F65" s="247" t="s">
        <v>296</v>
      </c>
      <c r="G65" s="253">
        <v>0</v>
      </c>
      <c r="H65" s="253">
        <v>17500</v>
      </c>
      <c r="I65" s="253">
        <v>0</v>
      </c>
      <c r="J65" s="254"/>
      <c r="K65" s="254"/>
      <c r="L65" s="254"/>
      <c r="M65" s="255" t="s">
        <v>276</v>
      </c>
      <c r="N65" s="256">
        <f t="shared" si="2"/>
        <v>0</v>
      </c>
      <c r="O65" s="256">
        <f t="shared" si="3"/>
        <v>0</v>
      </c>
      <c r="P65" s="257">
        <f t="shared" si="0"/>
        <v>0</v>
      </c>
      <c r="Q65" s="257">
        <f t="shared" si="1"/>
        <v>0</v>
      </c>
    </row>
    <row r="66" spans="1:17" ht="22.5" x14ac:dyDescent="0.2">
      <c r="A66" s="245" t="s">
        <v>355</v>
      </c>
      <c r="B66" s="245" t="s">
        <v>356</v>
      </c>
      <c r="C66" s="246" t="s">
        <v>402</v>
      </c>
      <c r="D66" s="246" t="s">
        <v>273</v>
      </c>
      <c r="E66" s="246" t="s">
        <v>295</v>
      </c>
      <c r="F66" s="247" t="s">
        <v>296</v>
      </c>
      <c r="G66" s="253">
        <v>0</v>
      </c>
      <c r="H66" s="253">
        <v>0</v>
      </c>
      <c r="I66" s="253">
        <v>0</v>
      </c>
      <c r="J66" s="254"/>
      <c r="K66" s="254"/>
      <c r="L66" s="254"/>
      <c r="M66" s="255" t="s">
        <v>276</v>
      </c>
      <c r="N66" s="256">
        <f t="shared" si="2"/>
        <v>0</v>
      </c>
      <c r="O66" s="256">
        <f t="shared" si="3"/>
        <v>0</v>
      </c>
      <c r="P66" s="257">
        <f t="shared" si="0"/>
        <v>0</v>
      </c>
      <c r="Q66" s="257">
        <f t="shared" si="1"/>
        <v>0</v>
      </c>
    </row>
    <row r="67" spans="1:17" ht="22.5" x14ac:dyDescent="0.2">
      <c r="A67" s="245" t="s">
        <v>299</v>
      </c>
      <c r="B67" s="245" t="s">
        <v>300</v>
      </c>
      <c r="C67" s="246" t="s">
        <v>402</v>
      </c>
      <c r="D67" s="246" t="s">
        <v>273</v>
      </c>
      <c r="E67" s="246" t="s">
        <v>295</v>
      </c>
      <c r="F67" s="247" t="s">
        <v>296</v>
      </c>
      <c r="G67" s="253">
        <v>0</v>
      </c>
      <c r="H67" s="253">
        <v>0</v>
      </c>
      <c r="I67" s="253">
        <v>0</v>
      </c>
      <c r="J67" s="254"/>
      <c r="K67" s="254"/>
      <c r="L67" s="254"/>
      <c r="M67" s="255" t="s">
        <v>276</v>
      </c>
      <c r="N67" s="256">
        <f t="shared" si="2"/>
        <v>0</v>
      </c>
      <c r="O67" s="256">
        <f t="shared" si="3"/>
        <v>0</v>
      </c>
      <c r="P67" s="257">
        <f t="shared" si="0"/>
        <v>0</v>
      </c>
      <c r="Q67" s="257">
        <f t="shared" si="1"/>
        <v>0</v>
      </c>
    </row>
    <row r="68" spans="1:17" ht="33.75" x14ac:dyDescent="0.2">
      <c r="A68" s="245" t="s">
        <v>315</v>
      </c>
      <c r="B68" s="245" t="s">
        <v>316</v>
      </c>
      <c r="C68" s="246" t="s">
        <v>402</v>
      </c>
      <c r="D68" s="246" t="s">
        <v>273</v>
      </c>
      <c r="E68" s="246" t="s">
        <v>317</v>
      </c>
      <c r="F68" s="247" t="s">
        <v>318</v>
      </c>
      <c r="G68" s="253">
        <v>0</v>
      </c>
      <c r="H68" s="253">
        <v>18500</v>
      </c>
      <c r="I68" s="253">
        <v>10435</v>
      </c>
      <c r="J68" s="254"/>
      <c r="K68" s="254"/>
      <c r="L68" s="254"/>
      <c r="M68" s="255" t="s">
        <v>276</v>
      </c>
      <c r="N68" s="256">
        <f t="shared" si="2"/>
        <v>0</v>
      </c>
      <c r="O68" s="256">
        <f t="shared" si="3"/>
        <v>0.56405405405405407</v>
      </c>
      <c r="P68" s="257">
        <f t="shared" ref="P68:P131" si="4">IF(J68=0,0,L68/J68)</f>
        <v>0</v>
      </c>
      <c r="Q68" s="257">
        <f t="shared" ref="Q68:Q131" si="5">IF(L68=0,0,L68/K68)</f>
        <v>0</v>
      </c>
    </row>
    <row r="69" spans="1:17" ht="22.5" x14ac:dyDescent="0.2">
      <c r="A69" s="245" t="s">
        <v>405</v>
      </c>
      <c r="B69" s="245" t="s">
        <v>406</v>
      </c>
      <c r="C69" s="246" t="s">
        <v>407</v>
      </c>
      <c r="D69" s="246" t="s">
        <v>273</v>
      </c>
      <c r="E69" s="246" t="s">
        <v>303</v>
      </c>
      <c r="F69" s="247" t="s">
        <v>304</v>
      </c>
      <c r="G69" s="253">
        <v>0</v>
      </c>
      <c r="H69" s="253">
        <v>3027553.6</v>
      </c>
      <c r="I69" s="253">
        <v>3027553.6</v>
      </c>
      <c r="J69" s="254"/>
      <c r="K69" s="254"/>
      <c r="L69" s="254"/>
      <c r="M69" s="255" t="s">
        <v>276</v>
      </c>
      <c r="N69" s="256">
        <f t="shared" ref="N69:N132" si="6">IF(G69&gt;0,I69/G69,0)</f>
        <v>0</v>
      </c>
      <c r="O69" s="256">
        <f t="shared" ref="O69:O132" si="7">IF(H69&gt;0,I69/H69,0)</f>
        <v>1</v>
      </c>
      <c r="P69" s="257">
        <f t="shared" si="4"/>
        <v>0</v>
      </c>
      <c r="Q69" s="257">
        <f t="shared" si="5"/>
        <v>0</v>
      </c>
    </row>
    <row r="70" spans="1:17" ht="22.5" x14ac:dyDescent="0.2">
      <c r="A70" s="245" t="s">
        <v>408</v>
      </c>
      <c r="B70" s="245" t="s">
        <v>409</v>
      </c>
      <c r="C70" s="246" t="s">
        <v>407</v>
      </c>
      <c r="D70" s="246" t="s">
        <v>273</v>
      </c>
      <c r="E70" s="246" t="s">
        <v>295</v>
      </c>
      <c r="F70" s="247" t="s">
        <v>296</v>
      </c>
      <c r="G70" s="253">
        <v>0</v>
      </c>
      <c r="H70" s="253">
        <v>65000</v>
      </c>
      <c r="I70" s="253">
        <v>0</v>
      </c>
      <c r="J70" s="254"/>
      <c r="K70" s="254"/>
      <c r="L70" s="254"/>
      <c r="M70" s="255" t="s">
        <v>276</v>
      </c>
      <c r="N70" s="256">
        <f t="shared" si="6"/>
        <v>0</v>
      </c>
      <c r="O70" s="256">
        <f t="shared" si="7"/>
        <v>0</v>
      </c>
      <c r="P70" s="257">
        <f t="shared" si="4"/>
        <v>0</v>
      </c>
      <c r="Q70" s="257">
        <f t="shared" si="5"/>
        <v>0</v>
      </c>
    </row>
    <row r="71" spans="1:17" ht="45" x14ac:dyDescent="0.2">
      <c r="A71" s="245" t="s">
        <v>301</v>
      </c>
      <c r="B71" s="245" t="s">
        <v>302</v>
      </c>
      <c r="C71" s="246" t="s">
        <v>407</v>
      </c>
      <c r="D71" s="246" t="s">
        <v>273</v>
      </c>
      <c r="E71" s="246" t="s">
        <v>303</v>
      </c>
      <c r="F71" s="247" t="s">
        <v>304</v>
      </c>
      <c r="G71" s="253">
        <v>0</v>
      </c>
      <c r="H71" s="253">
        <v>0</v>
      </c>
      <c r="I71" s="253">
        <v>0</v>
      </c>
      <c r="J71" s="254"/>
      <c r="K71" s="254"/>
      <c r="L71" s="254"/>
      <c r="M71" s="255" t="s">
        <v>276</v>
      </c>
      <c r="N71" s="256">
        <f t="shared" si="6"/>
        <v>0</v>
      </c>
      <c r="O71" s="256">
        <f t="shared" si="7"/>
        <v>0</v>
      </c>
      <c r="P71" s="257">
        <f t="shared" si="4"/>
        <v>0</v>
      </c>
      <c r="Q71" s="257">
        <f t="shared" si="5"/>
        <v>0</v>
      </c>
    </row>
    <row r="72" spans="1:17" ht="22.5" x14ac:dyDescent="0.2">
      <c r="A72" s="245" t="s">
        <v>305</v>
      </c>
      <c r="B72" s="245" t="s">
        <v>306</v>
      </c>
      <c r="C72" s="246" t="s">
        <v>407</v>
      </c>
      <c r="D72" s="246" t="s">
        <v>273</v>
      </c>
      <c r="E72" s="246" t="s">
        <v>303</v>
      </c>
      <c r="F72" s="247" t="s">
        <v>304</v>
      </c>
      <c r="G72" s="253">
        <v>0</v>
      </c>
      <c r="H72" s="253">
        <v>80000</v>
      </c>
      <c r="I72" s="253">
        <v>0</v>
      </c>
      <c r="J72" s="254"/>
      <c r="K72" s="254"/>
      <c r="L72" s="254"/>
      <c r="M72" s="255" t="s">
        <v>276</v>
      </c>
      <c r="N72" s="256">
        <f t="shared" si="6"/>
        <v>0</v>
      </c>
      <c r="O72" s="256">
        <f t="shared" si="7"/>
        <v>0</v>
      </c>
      <c r="P72" s="257">
        <f t="shared" si="4"/>
        <v>0</v>
      </c>
      <c r="Q72" s="257">
        <f t="shared" si="5"/>
        <v>0</v>
      </c>
    </row>
    <row r="73" spans="1:17" ht="33.75" x14ac:dyDescent="0.2">
      <c r="A73" s="245" t="s">
        <v>330</v>
      </c>
      <c r="B73" s="245" t="s">
        <v>331</v>
      </c>
      <c r="C73" s="246" t="s">
        <v>410</v>
      </c>
      <c r="D73" s="246" t="s">
        <v>273</v>
      </c>
      <c r="E73" s="246" t="s">
        <v>333</v>
      </c>
      <c r="F73" s="247" t="s">
        <v>334</v>
      </c>
      <c r="G73" s="253">
        <v>0</v>
      </c>
      <c r="H73" s="253">
        <v>2631578.25</v>
      </c>
      <c r="I73" s="253">
        <v>2631578.25</v>
      </c>
      <c r="J73" s="254"/>
      <c r="K73" s="254"/>
      <c r="L73" s="254"/>
      <c r="M73" s="255" t="s">
        <v>276</v>
      </c>
      <c r="N73" s="256">
        <f t="shared" si="6"/>
        <v>0</v>
      </c>
      <c r="O73" s="256">
        <f t="shared" si="7"/>
        <v>1</v>
      </c>
      <c r="P73" s="257">
        <f t="shared" si="4"/>
        <v>0</v>
      </c>
      <c r="Q73" s="257">
        <f t="shared" si="5"/>
        <v>0</v>
      </c>
    </row>
    <row r="74" spans="1:17" ht="33.75" x14ac:dyDescent="0.2">
      <c r="A74" s="245" t="s">
        <v>400</v>
      </c>
      <c r="B74" s="245" t="s">
        <v>401</v>
      </c>
      <c r="C74" s="246" t="s">
        <v>410</v>
      </c>
      <c r="D74" s="246" t="s">
        <v>273</v>
      </c>
      <c r="E74" s="246" t="s">
        <v>403</v>
      </c>
      <c r="F74" s="247" t="s">
        <v>404</v>
      </c>
      <c r="G74" s="253">
        <v>0</v>
      </c>
      <c r="H74" s="253">
        <v>105963</v>
      </c>
      <c r="I74" s="253">
        <v>0</v>
      </c>
      <c r="J74" s="254"/>
      <c r="K74" s="254"/>
      <c r="L74" s="254"/>
      <c r="M74" s="255" t="s">
        <v>276</v>
      </c>
      <c r="N74" s="256">
        <f t="shared" si="6"/>
        <v>0</v>
      </c>
      <c r="O74" s="256">
        <f t="shared" si="7"/>
        <v>0</v>
      </c>
      <c r="P74" s="257">
        <f t="shared" si="4"/>
        <v>0</v>
      </c>
      <c r="Q74" s="257">
        <f t="shared" si="5"/>
        <v>0</v>
      </c>
    </row>
    <row r="75" spans="1:17" ht="22.5" x14ac:dyDescent="0.2">
      <c r="A75" s="245" t="s">
        <v>411</v>
      </c>
      <c r="B75" s="245" t="s">
        <v>412</v>
      </c>
      <c r="C75" s="246" t="s">
        <v>410</v>
      </c>
      <c r="D75" s="246" t="s">
        <v>273</v>
      </c>
      <c r="E75" s="246" t="s">
        <v>403</v>
      </c>
      <c r="F75" s="247" t="s">
        <v>404</v>
      </c>
      <c r="G75" s="253">
        <v>0</v>
      </c>
      <c r="H75" s="253">
        <v>2305186.67</v>
      </c>
      <c r="I75" s="253">
        <v>2305186.67</v>
      </c>
      <c r="J75" s="254"/>
      <c r="K75" s="254"/>
      <c r="L75" s="254"/>
      <c r="M75" s="255" t="s">
        <v>276</v>
      </c>
      <c r="N75" s="256">
        <f t="shared" si="6"/>
        <v>0</v>
      </c>
      <c r="O75" s="256">
        <f t="shared" si="7"/>
        <v>1</v>
      </c>
      <c r="P75" s="257">
        <f t="shared" si="4"/>
        <v>0</v>
      </c>
      <c r="Q75" s="257">
        <f t="shared" si="5"/>
        <v>0</v>
      </c>
    </row>
    <row r="76" spans="1:17" ht="33.75" x14ac:dyDescent="0.2">
      <c r="A76" s="245" t="s">
        <v>413</v>
      </c>
      <c r="B76" s="245" t="s">
        <v>414</v>
      </c>
      <c r="C76" s="246" t="s">
        <v>410</v>
      </c>
      <c r="D76" s="246" t="s">
        <v>273</v>
      </c>
      <c r="E76" s="246" t="s">
        <v>415</v>
      </c>
      <c r="F76" s="247" t="s">
        <v>416</v>
      </c>
      <c r="G76" s="253">
        <v>0</v>
      </c>
      <c r="H76" s="253">
        <v>58464</v>
      </c>
      <c r="I76" s="253">
        <v>0</v>
      </c>
      <c r="J76" s="254"/>
      <c r="K76" s="254"/>
      <c r="L76" s="254"/>
      <c r="M76" s="255" t="s">
        <v>276</v>
      </c>
      <c r="N76" s="256">
        <f t="shared" si="6"/>
        <v>0</v>
      </c>
      <c r="O76" s="256">
        <f t="shared" si="7"/>
        <v>0</v>
      </c>
      <c r="P76" s="257">
        <f t="shared" si="4"/>
        <v>0</v>
      </c>
      <c r="Q76" s="257">
        <f t="shared" si="5"/>
        <v>0</v>
      </c>
    </row>
    <row r="77" spans="1:17" ht="33.75" x14ac:dyDescent="0.2">
      <c r="A77" s="245" t="s">
        <v>339</v>
      </c>
      <c r="B77" s="245" t="s">
        <v>340</v>
      </c>
      <c r="C77" s="246" t="s">
        <v>410</v>
      </c>
      <c r="D77" s="246" t="s">
        <v>273</v>
      </c>
      <c r="E77" s="246" t="s">
        <v>341</v>
      </c>
      <c r="F77" s="247" t="s">
        <v>342</v>
      </c>
      <c r="G77" s="253">
        <v>0</v>
      </c>
      <c r="H77" s="253">
        <v>450000</v>
      </c>
      <c r="I77" s="253">
        <v>0</v>
      </c>
      <c r="J77" s="254"/>
      <c r="K77" s="254"/>
      <c r="L77" s="254"/>
      <c r="M77" s="255" t="s">
        <v>276</v>
      </c>
      <c r="N77" s="256">
        <f t="shared" si="6"/>
        <v>0</v>
      </c>
      <c r="O77" s="256">
        <f t="shared" si="7"/>
        <v>0</v>
      </c>
      <c r="P77" s="257">
        <f t="shared" si="4"/>
        <v>0</v>
      </c>
      <c r="Q77" s="257">
        <f t="shared" si="5"/>
        <v>0</v>
      </c>
    </row>
    <row r="78" spans="1:17" ht="33.75" x14ac:dyDescent="0.2">
      <c r="A78" s="245" t="s">
        <v>270</v>
      </c>
      <c r="B78" s="245" t="s">
        <v>271</v>
      </c>
      <c r="C78" s="246" t="s">
        <v>410</v>
      </c>
      <c r="D78" s="246" t="s">
        <v>273</v>
      </c>
      <c r="E78" s="246" t="s">
        <v>274</v>
      </c>
      <c r="F78" s="247" t="s">
        <v>275</v>
      </c>
      <c r="G78" s="253">
        <v>0</v>
      </c>
      <c r="H78" s="253">
        <v>13000</v>
      </c>
      <c r="I78" s="253">
        <v>12893.4</v>
      </c>
      <c r="J78" s="254"/>
      <c r="K78" s="254"/>
      <c r="L78" s="254"/>
      <c r="M78" s="255" t="s">
        <v>276</v>
      </c>
      <c r="N78" s="256">
        <f t="shared" si="6"/>
        <v>0</v>
      </c>
      <c r="O78" s="256">
        <f t="shared" si="7"/>
        <v>0.99180000000000001</v>
      </c>
      <c r="P78" s="257">
        <f t="shared" si="4"/>
        <v>0</v>
      </c>
      <c r="Q78" s="257">
        <f t="shared" si="5"/>
        <v>0</v>
      </c>
    </row>
    <row r="79" spans="1:17" ht="33.75" x14ac:dyDescent="0.2">
      <c r="A79" s="245" t="s">
        <v>396</v>
      </c>
      <c r="B79" s="245" t="s">
        <v>397</v>
      </c>
      <c r="C79" s="246" t="s">
        <v>410</v>
      </c>
      <c r="D79" s="246" t="s">
        <v>273</v>
      </c>
      <c r="E79" s="246" t="s">
        <v>398</v>
      </c>
      <c r="F79" s="247" t="s">
        <v>399</v>
      </c>
      <c r="G79" s="253">
        <v>0</v>
      </c>
      <c r="H79" s="253">
        <v>53084.59</v>
      </c>
      <c r="I79" s="253">
        <v>10141.879999999999</v>
      </c>
      <c r="J79" s="254"/>
      <c r="K79" s="254"/>
      <c r="L79" s="254"/>
      <c r="M79" s="255" t="s">
        <v>276</v>
      </c>
      <c r="N79" s="256">
        <f t="shared" si="6"/>
        <v>0</v>
      </c>
      <c r="O79" s="256">
        <f t="shared" si="7"/>
        <v>0.19105130132869066</v>
      </c>
      <c r="P79" s="257">
        <f t="shared" si="4"/>
        <v>0</v>
      </c>
      <c r="Q79" s="257">
        <f t="shared" si="5"/>
        <v>0</v>
      </c>
    </row>
    <row r="80" spans="1:17" ht="22.5" x14ac:dyDescent="0.2">
      <c r="A80" s="245" t="s">
        <v>417</v>
      </c>
      <c r="B80" s="245" t="s">
        <v>418</v>
      </c>
      <c r="C80" s="246" t="s">
        <v>410</v>
      </c>
      <c r="D80" s="246" t="s">
        <v>273</v>
      </c>
      <c r="E80" s="246" t="s">
        <v>419</v>
      </c>
      <c r="F80" s="247" t="s">
        <v>420</v>
      </c>
      <c r="G80" s="253">
        <v>0</v>
      </c>
      <c r="H80" s="253">
        <v>2549452</v>
      </c>
      <c r="I80" s="253">
        <v>1864757.01</v>
      </c>
      <c r="J80" s="254"/>
      <c r="K80" s="254"/>
      <c r="L80" s="254"/>
      <c r="M80" s="255" t="s">
        <v>276</v>
      </c>
      <c r="N80" s="256">
        <f t="shared" si="6"/>
        <v>0</v>
      </c>
      <c r="O80" s="256">
        <f t="shared" si="7"/>
        <v>0.73143444552005688</v>
      </c>
      <c r="P80" s="257">
        <f t="shared" si="4"/>
        <v>0</v>
      </c>
      <c r="Q80" s="257">
        <f t="shared" si="5"/>
        <v>0</v>
      </c>
    </row>
    <row r="81" spans="1:17" ht="22.5" x14ac:dyDescent="0.2">
      <c r="A81" s="245" t="s">
        <v>421</v>
      </c>
      <c r="B81" s="245" t="s">
        <v>422</v>
      </c>
      <c r="C81" s="246" t="s">
        <v>410</v>
      </c>
      <c r="D81" s="246" t="s">
        <v>273</v>
      </c>
      <c r="E81" s="246" t="s">
        <v>291</v>
      </c>
      <c r="F81" s="247" t="s">
        <v>292</v>
      </c>
      <c r="G81" s="253">
        <v>0</v>
      </c>
      <c r="H81" s="253">
        <v>11610434.59</v>
      </c>
      <c r="I81" s="253">
        <v>11610434.59</v>
      </c>
      <c r="J81" s="254"/>
      <c r="K81" s="254"/>
      <c r="L81" s="254"/>
      <c r="M81" s="255" t="s">
        <v>276</v>
      </c>
      <c r="N81" s="256">
        <f t="shared" si="6"/>
        <v>0</v>
      </c>
      <c r="O81" s="256">
        <f t="shared" si="7"/>
        <v>1</v>
      </c>
      <c r="P81" s="257">
        <f t="shared" si="4"/>
        <v>0</v>
      </c>
      <c r="Q81" s="257">
        <f t="shared" si="5"/>
        <v>0</v>
      </c>
    </row>
    <row r="82" spans="1:17" ht="22.5" x14ac:dyDescent="0.2">
      <c r="A82" s="245" t="s">
        <v>355</v>
      </c>
      <c r="B82" s="245" t="s">
        <v>356</v>
      </c>
      <c r="C82" s="246" t="s">
        <v>410</v>
      </c>
      <c r="D82" s="246" t="s">
        <v>273</v>
      </c>
      <c r="E82" s="246" t="s">
        <v>295</v>
      </c>
      <c r="F82" s="247" t="s">
        <v>296</v>
      </c>
      <c r="G82" s="253">
        <v>0</v>
      </c>
      <c r="H82" s="253">
        <v>56100</v>
      </c>
      <c r="I82" s="253">
        <v>0</v>
      </c>
      <c r="J82" s="254"/>
      <c r="K82" s="254"/>
      <c r="L82" s="254"/>
      <c r="M82" s="255" t="s">
        <v>276</v>
      </c>
      <c r="N82" s="256">
        <f t="shared" si="6"/>
        <v>0</v>
      </c>
      <c r="O82" s="256">
        <f t="shared" si="7"/>
        <v>0</v>
      </c>
      <c r="P82" s="257">
        <f t="shared" si="4"/>
        <v>0</v>
      </c>
      <c r="Q82" s="257">
        <f t="shared" si="5"/>
        <v>0</v>
      </c>
    </row>
    <row r="83" spans="1:17" ht="22.5" x14ac:dyDescent="0.2">
      <c r="A83" s="245" t="s">
        <v>408</v>
      </c>
      <c r="B83" s="245" t="s">
        <v>409</v>
      </c>
      <c r="C83" s="246" t="s">
        <v>410</v>
      </c>
      <c r="D83" s="246" t="s">
        <v>273</v>
      </c>
      <c r="E83" s="246" t="s">
        <v>295</v>
      </c>
      <c r="F83" s="247" t="s">
        <v>296</v>
      </c>
      <c r="G83" s="253">
        <v>0</v>
      </c>
      <c r="H83" s="253">
        <v>3100</v>
      </c>
      <c r="I83" s="253">
        <v>0</v>
      </c>
      <c r="J83" s="254"/>
      <c r="K83" s="254"/>
      <c r="L83" s="254"/>
      <c r="M83" s="255" t="s">
        <v>276</v>
      </c>
      <c r="N83" s="256">
        <f t="shared" si="6"/>
        <v>0</v>
      </c>
      <c r="O83" s="256">
        <f t="shared" si="7"/>
        <v>0</v>
      </c>
      <c r="P83" s="257">
        <f t="shared" si="4"/>
        <v>0</v>
      </c>
      <c r="Q83" s="257">
        <f t="shared" si="5"/>
        <v>0</v>
      </c>
    </row>
    <row r="84" spans="1:17" ht="22.5" x14ac:dyDescent="0.2">
      <c r="A84" s="245" t="s">
        <v>328</v>
      </c>
      <c r="B84" s="245" t="s">
        <v>329</v>
      </c>
      <c r="C84" s="246" t="s">
        <v>410</v>
      </c>
      <c r="D84" s="246" t="s">
        <v>273</v>
      </c>
      <c r="E84" s="246" t="s">
        <v>295</v>
      </c>
      <c r="F84" s="247" t="s">
        <v>296</v>
      </c>
      <c r="G84" s="253">
        <v>0</v>
      </c>
      <c r="H84" s="253">
        <v>15000</v>
      </c>
      <c r="I84" s="253">
        <v>0</v>
      </c>
      <c r="J84" s="254"/>
      <c r="K84" s="254"/>
      <c r="L84" s="254"/>
      <c r="M84" s="255" t="s">
        <v>276</v>
      </c>
      <c r="N84" s="256">
        <f t="shared" si="6"/>
        <v>0</v>
      </c>
      <c r="O84" s="256">
        <f t="shared" si="7"/>
        <v>0</v>
      </c>
      <c r="P84" s="257">
        <f t="shared" si="4"/>
        <v>0</v>
      </c>
      <c r="Q84" s="257">
        <f t="shared" si="5"/>
        <v>0</v>
      </c>
    </row>
    <row r="85" spans="1:17" ht="22.5" x14ac:dyDescent="0.2">
      <c r="A85" s="245" t="s">
        <v>423</v>
      </c>
      <c r="B85" s="245" t="s">
        <v>424</v>
      </c>
      <c r="C85" s="246" t="s">
        <v>410</v>
      </c>
      <c r="D85" s="246" t="s">
        <v>273</v>
      </c>
      <c r="E85" s="246" t="s">
        <v>295</v>
      </c>
      <c r="F85" s="247" t="s">
        <v>296</v>
      </c>
      <c r="G85" s="253">
        <v>0</v>
      </c>
      <c r="H85" s="253">
        <v>104000</v>
      </c>
      <c r="I85" s="253">
        <v>103936</v>
      </c>
      <c r="J85" s="254"/>
      <c r="K85" s="254"/>
      <c r="L85" s="254"/>
      <c r="M85" s="255" t="s">
        <v>276</v>
      </c>
      <c r="N85" s="256">
        <f t="shared" si="6"/>
        <v>0</v>
      </c>
      <c r="O85" s="256">
        <f t="shared" si="7"/>
        <v>0.99938461538461543</v>
      </c>
      <c r="P85" s="257">
        <f t="shared" si="4"/>
        <v>0</v>
      </c>
      <c r="Q85" s="257">
        <f t="shared" si="5"/>
        <v>0</v>
      </c>
    </row>
    <row r="86" spans="1:17" ht="22.5" x14ac:dyDescent="0.2">
      <c r="A86" s="245" t="s">
        <v>375</v>
      </c>
      <c r="B86" s="245" t="s">
        <v>376</v>
      </c>
      <c r="C86" s="246" t="s">
        <v>410</v>
      </c>
      <c r="D86" s="246" t="s">
        <v>273</v>
      </c>
      <c r="E86" s="246" t="s">
        <v>303</v>
      </c>
      <c r="F86" s="247" t="s">
        <v>304</v>
      </c>
      <c r="G86" s="253">
        <v>0</v>
      </c>
      <c r="H86" s="253">
        <v>0</v>
      </c>
      <c r="I86" s="253">
        <v>0</v>
      </c>
      <c r="J86" s="254"/>
      <c r="K86" s="254"/>
      <c r="L86" s="254"/>
      <c r="M86" s="255" t="s">
        <v>276</v>
      </c>
      <c r="N86" s="256">
        <f t="shared" si="6"/>
        <v>0</v>
      </c>
      <c r="O86" s="256">
        <f t="shared" si="7"/>
        <v>0</v>
      </c>
      <c r="P86" s="257">
        <f t="shared" si="4"/>
        <v>0</v>
      </c>
      <c r="Q86" s="257">
        <f t="shared" si="5"/>
        <v>0</v>
      </c>
    </row>
    <row r="87" spans="1:17" ht="33.75" x14ac:dyDescent="0.2">
      <c r="A87" s="245" t="s">
        <v>425</v>
      </c>
      <c r="B87" s="245" t="s">
        <v>426</v>
      </c>
      <c r="C87" s="246" t="s">
        <v>410</v>
      </c>
      <c r="D87" s="246" t="s">
        <v>273</v>
      </c>
      <c r="E87" s="246" t="s">
        <v>295</v>
      </c>
      <c r="F87" s="247" t="s">
        <v>296</v>
      </c>
      <c r="G87" s="253">
        <v>7000000</v>
      </c>
      <c r="H87" s="253">
        <v>4583556.72</v>
      </c>
      <c r="I87" s="253">
        <v>4583556.72</v>
      </c>
      <c r="J87" s="254"/>
      <c r="K87" s="254"/>
      <c r="L87" s="254"/>
      <c r="M87" s="255" t="s">
        <v>276</v>
      </c>
      <c r="N87" s="256">
        <f t="shared" si="6"/>
        <v>0.65479381714285712</v>
      </c>
      <c r="O87" s="256">
        <f t="shared" si="7"/>
        <v>1</v>
      </c>
      <c r="P87" s="257">
        <f t="shared" si="4"/>
        <v>0</v>
      </c>
      <c r="Q87" s="257">
        <f t="shared" si="5"/>
        <v>0</v>
      </c>
    </row>
    <row r="88" spans="1:17" ht="22.5" x14ac:dyDescent="0.2">
      <c r="A88" s="245" t="s">
        <v>421</v>
      </c>
      <c r="B88" s="245" t="s">
        <v>422</v>
      </c>
      <c r="C88" s="246" t="s">
        <v>427</v>
      </c>
      <c r="D88" s="246" t="s">
        <v>273</v>
      </c>
      <c r="E88" s="246" t="s">
        <v>291</v>
      </c>
      <c r="F88" s="247" t="s">
        <v>292</v>
      </c>
      <c r="G88" s="253">
        <v>0</v>
      </c>
      <c r="H88" s="253">
        <v>185389.17</v>
      </c>
      <c r="I88" s="253">
        <v>185389.17</v>
      </c>
      <c r="J88" s="254"/>
      <c r="K88" s="254"/>
      <c r="L88" s="254"/>
      <c r="M88" s="255" t="s">
        <v>276</v>
      </c>
      <c r="N88" s="256">
        <f t="shared" si="6"/>
        <v>0</v>
      </c>
      <c r="O88" s="256">
        <f t="shared" si="7"/>
        <v>1</v>
      </c>
      <c r="P88" s="257">
        <f t="shared" si="4"/>
        <v>0</v>
      </c>
      <c r="Q88" s="257">
        <f t="shared" si="5"/>
        <v>0</v>
      </c>
    </row>
    <row r="89" spans="1:17" ht="22.5" x14ac:dyDescent="0.2">
      <c r="A89" s="245" t="s">
        <v>355</v>
      </c>
      <c r="B89" s="245" t="s">
        <v>356</v>
      </c>
      <c r="C89" s="246" t="s">
        <v>427</v>
      </c>
      <c r="D89" s="246" t="s">
        <v>273</v>
      </c>
      <c r="E89" s="246" t="s">
        <v>295</v>
      </c>
      <c r="F89" s="247" t="s">
        <v>296</v>
      </c>
      <c r="G89" s="253">
        <v>0</v>
      </c>
      <c r="H89" s="253">
        <v>0</v>
      </c>
      <c r="I89" s="253">
        <v>0</v>
      </c>
      <c r="J89" s="254"/>
      <c r="K89" s="254"/>
      <c r="L89" s="254"/>
      <c r="M89" s="255" t="s">
        <v>276</v>
      </c>
      <c r="N89" s="256">
        <f t="shared" si="6"/>
        <v>0</v>
      </c>
      <c r="O89" s="256">
        <f t="shared" si="7"/>
        <v>0</v>
      </c>
      <c r="P89" s="257">
        <f t="shared" si="4"/>
        <v>0</v>
      </c>
      <c r="Q89" s="257">
        <f t="shared" si="5"/>
        <v>0</v>
      </c>
    </row>
    <row r="90" spans="1:17" ht="22.5" x14ac:dyDescent="0.2">
      <c r="A90" s="245" t="s">
        <v>357</v>
      </c>
      <c r="B90" s="245" t="s">
        <v>358</v>
      </c>
      <c r="C90" s="246" t="s">
        <v>427</v>
      </c>
      <c r="D90" s="246" t="s">
        <v>273</v>
      </c>
      <c r="E90" s="246" t="s">
        <v>295</v>
      </c>
      <c r="F90" s="247" t="s">
        <v>296</v>
      </c>
      <c r="G90" s="253">
        <v>0</v>
      </c>
      <c r="H90" s="253">
        <v>179158.88</v>
      </c>
      <c r="I90" s="253">
        <v>178620</v>
      </c>
      <c r="J90" s="254"/>
      <c r="K90" s="254"/>
      <c r="L90" s="254"/>
      <c r="M90" s="255" t="s">
        <v>276</v>
      </c>
      <c r="N90" s="256">
        <f t="shared" si="6"/>
        <v>0</v>
      </c>
      <c r="O90" s="256">
        <f t="shared" si="7"/>
        <v>0.99699216695259529</v>
      </c>
      <c r="P90" s="257">
        <f t="shared" si="4"/>
        <v>0</v>
      </c>
      <c r="Q90" s="257">
        <f t="shared" si="5"/>
        <v>0</v>
      </c>
    </row>
    <row r="91" spans="1:17" ht="22.5" x14ac:dyDescent="0.2">
      <c r="A91" s="245" t="s">
        <v>361</v>
      </c>
      <c r="B91" s="245" t="s">
        <v>362</v>
      </c>
      <c r="C91" s="246" t="s">
        <v>427</v>
      </c>
      <c r="D91" s="246" t="s">
        <v>273</v>
      </c>
      <c r="E91" s="246" t="s">
        <v>295</v>
      </c>
      <c r="F91" s="247" t="s">
        <v>296</v>
      </c>
      <c r="G91" s="253">
        <v>0</v>
      </c>
      <c r="H91" s="253">
        <v>7200000</v>
      </c>
      <c r="I91" s="253">
        <v>3070960</v>
      </c>
      <c r="J91" s="254"/>
      <c r="K91" s="254"/>
      <c r="L91" s="254"/>
      <c r="M91" s="255" t="s">
        <v>276</v>
      </c>
      <c r="N91" s="256">
        <f t="shared" si="6"/>
        <v>0</v>
      </c>
      <c r="O91" s="256">
        <f t="shared" si="7"/>
        <v>0.42652222222222225</v>
      </c>
      <c r="P91" s="257">
        <f t="shared" si="4"/>
        <v>0</v>
      </c>
      <c r="Q91" s="257">
        <f t="shared" si="5"/>
        <v>0</v>
      </c>
    </row>
    <row r="92" spans="1:17" ht="22.5" x14ac:dyDescent="0.2">
      <c r="A92" s="245" t="s">
        <v>423</v>
      </c>
      <c r="B92" s="245" t="s">
        <v>424</v>
      </c>
      <c r="C92" s="246" t="s">
        <v>427</v>
      </c>
      <c r="D92" s="246" t="s">
        <v>273</v>
      </c>
      <c r="E92" s="246" t="s">
        <v>295</v>
      </c>
      <c r="F92" s="247" t="s">
        <v>296</v>
      </c>
      <c r="G92" s="253">
        <v>0</v>
      </c>
      <c r="H92" s="253">
        <v>75000</v>
      </c>
      <c r="I92" s="253">
        <v>74820</v>
      </c>
      <c r="J92" s="254"/>
      <c r="K92" s="254"/>
      <c r="L92" s="254"/>
      <c r="M92" s="255" t="s">
        <v>276</v>
      </c>
      <c r="N92" s="256">
        <f t="shared" si="6"/>
        <v>0</v>
      </c>
      <c r="O92" s="256">
        <f t="shared" si="7"/>
        <v>0.99760000000000004</v>
      </c>
      <c r="P92" s="257">
        <f t="shared" si="4"/>
        <v>0</v>
      </c>
      <c r="Q92" s="257">
        <f t="shared" si="5"/>
        <v>0</v>
      </c>
    </row>
    <row r="93" spans="1:17" ht="22.5" x14ac:dyDescent="0.2">
      <c r="A93" s="245" t="s">
        <v>428</v>
      </c>
      <c r="B93" s="245" t="s">
        <v>429</v>
      </c>
      <c r="C93" s="246" t="s">
        <v>430</v>
      </c>
      <c r="D93" s="246" t="s">
        <v>273</v>
      </c>
      <c r="E93" s="246" t="s">
        <v>431</v>
      </c>
      <c r="F93" s="247" t="s">
        <v>432</v>
      </c>
      <c r="G93" s="253">
        <v>0</v>
      </c>
      <c r="H93" s="253">
        <v>32733228</v>
      </c>
      <c r="I93" s="253">
        <v>32733228</v>
      </c>
      <c r="J93" s="254"/>
      <c r="K93" s="254"/>
      <c r="L93" s="254"/>
      <c r="M93" s="255" t="s">
        <v>276</v>
      </c>
      <c r="N93" s="256">
        <f t="shared" si="6"/>
        <v>0</v>
      </c>
      <c r="O93" s="256">
        <f t="shared" si="7"/>
        <v>1</v>
      </c>
      <c r="P93" s="257">
        <f t="shared" si="4"/>
        <v>0</v>
      </c>
      <c r="Q93" s="257">
        <f t="shared" si="5"/>
        <v>0</v>
      </c>
    </row>
    <row r="94" spans="1:17" ht="22.5" x14ac:dyDescent="0.2">
      <c r="A94" s="245" t="s">
        <v>361</v>
      </c>
      <c r="B94" s="245" t="s">
        <v>362</v>
      </c>
      <c r="C94" s="246" t="s">
        <v>430</v>
      </c>
      <c r="D94" s="246" t="s">
        <v>273</v>
      </c>
      <c r="E94" s="246" t="s">
        <v>295</v>
      </c>
      <c r="F94" s="247" t="s">
        <v>296</v>
      </c>
      <c r="G94" s="253">
        <v>0</v>
      </c>
      <c r="H94" s="253">
        <v>0</v>
      </c>
      <c r="I94" s="253">
        <v>0</v>
      </c>
      <c r="J94" s="254"/>
      <c r="K94" s="254"/>
      <c r="L94" s="254"/>
      <c r="M94" s="255" t="s">
        <v>276</v>
      </c>
      <c r="N94" s="256">
        <f t="shared" si="6"/>
        <v>0</v>
      </c>
      <c r="O94" s="256">
        <f t="shared" si="7"/>
        <v>0</v>
      </c>
      <c r="P94" s="257">
        <f t="shared" si="4"/>
        <v>0</v>
      </c>
      <c r="Q94" s="257">
        <f t="shared" si="5"/>
        <v>0</v>
      </c>
    </row>
    <row r="95" spans="1:17" ht="22.5" x14ac:dyDescent="0.2">
      <c r="A95" s="245" t="s">
        <v>297</v>
      </c>
      <c r="B95" s="245" t="s">
        <v>298</v>
      </c>
      <c r="C95" s="246" t="s">
        <v>430</v>
      </c>
      <c r="D95" s="246" t="s">
        <v>273</v>
      </c>
      <c r="E95" s="246" t="s">
        <v>295</v>
      </c>
      <c r="F95" s="247" t="s">
        <v>296</v>
      </c>
      <c r="G95" s="253">
        <v>0</v>
      </c>
      <c r="H95" s="253">
        <v>0</v>
      </c>
      <c r="I95" s="253">
        <v>0</v>
      </c>
      <c r="J95" s="254"/>
      <c r="K95" s="254"/>
      <c r="L95" s="254"/>
      <c r="M95" s="255" t="s">
        <v>276</v>
      </c>
      <c r="N95" s="256">
        <f t="shared" si="6"/>
        <v>0</v>
      </c>
      <c r="O95" s="256">
        <f t="shared" si="7"/>
        <v>0</v>
      </c>
      <c r="P95" s="257">
        <f t="shared" si="4"/>
        <v>0</v>
      </c>
      <c r="Q95" s="257">
        <f t="shared" si="5"/>
        <v>0</v>
      </c>
    </row>
    <row r="96" spans="1:17" ht="22.5" x14ac:dyDescent="0.2">
      <c r="A96" s="245" t="s">
        <v>423</v>
      </c>
      <c r="B96" s="245" t="s">
        <v>424</v>
      </c>
      <c r="C96" s="246" t="s">
        <v>430</v>
      </c>
      <c r="D96" s="246" t="s">
        <v>273</v>
      </c>
      <c r="E96" s="246" t="s">
        <v>295</v>
      </c>
      <c r="F96" s="247" t="s">
        <v>296</v>
      </c>
      <c r="G96" s="253">
        <v>0</v>
      </c>
      <c r="H96" s="253">
        <v>550000</v>
      </c>
      <c r="I96" s="253">
        <v>0</v>
      </c>
      <c r="J96" s="254"/>
      <c r="K96" s="254"/>
      <c r="L96" s="254"/>
      <c r="M96" s="255" t="s">
        <v>276</v>
      </c>
      <c r="N96" s="256">
        <f t="shared" si="6"/>
        <v>0</v>
      </c>
      <c r="O96" s="256">
        <f t="shared" si="7"/>
        <v>0</v>
      </c>
      <c r="P96" s="257">
        <f t="shared" si="4"/>
        <v>0</v>
      </c>
      <c r="Q96" s="257">
        <f t="shared" si="5"/>
        <v>0</v>
      </c>
    </row>
    <row r="97" spans="1:17" ht="22.5" x14ac:dyDescent="0.2">
      <c r="A97" s="245" t="s">
        <v>369</v>
      </c>
      <c r="B97" s="245" t="s">
        <v>370</v>
      </c>
      <c r="C97" s="246" t="s">
        <v>430</v>
      </c>
      <c r="D97" s="246" t="s">
        <v>273</v>
      </c>
      <c r="E97" s="246" t="s">
        <v>295</v>
      </c>
      <c r="F97" s="247" t="s">
        <v>296</v>
      </c>
      <c r="G97" s="253">
        <v>0</v>
      </c>
      <c r="H97" s="253">
        <v>3450000</v>
      </c>
      <c r="I97" s="253">
        <v>0</v>
      </c>
      <c r="J97" s="254"/>
      <c r="K97" s="254"/>
      <c r="L97" s="254"/>
      <c r="M97" s="255" t="s">
        <v>276</v>
      </c>
      <c r="N97" s="256">
        <f t="shared" si="6"/>
        <v>0</v>
      </c>
      <c r="O97" s="256">
        <f t="shared" si="7"/>
        <v>0</v>
      </c>
      <c r="P97" s="257">
        <f t="shared" si="4"/>
        <v>0</v>
      </c>
      <c r="Q97" s="257">
        <f t="shared" si="5"/>
        <v>0</v>
      </c>
    </row>
    <row r="98" spans="1:17" ht="22.5" x14ac:dyDescent="0.2">
      <c r="A98" s="245" t="s">
        <v>371</v>
      </c>
      <c r="B98" s="245" t="s">
        <v>372</v>
      </c>
      <c r="C98" s="246" t="s">
        <v>430</v>
      </c>
      <c r="D98" s="246" t="s">
        <v>273</v>
      </c>
      <c r="E98" s="246" t="s">
        <v>295</v>
      </c>
      <c r="F98" s="247" t="s">
        <v>296</v>
      </c>
      <c r="G98" s="253">
        <v>0</v>
      </c>
      <c r="H98" s="253">
        <v>990000</v>
      </c>
      <c r="I98" s="253">
        <v>0</v>
      </c>
      <c r="J98" s="254"/>
      <c r="K98" s="254"/>
      <c r="L98" s="254"/>
      <c r="M98" s="255" t="s">
        <v>276</v>
      </c>
      <c r="N98" s="256">
        <f t="shared" si="6"/>
        <v>0</v>
      </c>
      <c r="O98" s="256">
        <f t="shared" si="7"/>
        <v>0</v>
      </c>
      <c r="P98" s="257">
        <f t="shared" si="4"/>
        <v>0</v>
      </c>
      <c r="Q98" s="257">
        <f t="shared" si="5"/>
        <v>0</v>
      </c>
    </row>
    <row r="99" spans="1:17" ht="33.75" x14ac:dyDescent="0.2">
      <c r="A99" s="245" t="s">
        <v>330</v>
      </c>
      <c r="B99" s="245" t="s">
        <v>331</v>
      </c>
      <c r="C99" s="246" t="s">
        <v>433</v>
      </c>
      <c r="D99" s="246" t="s">
        <v>273</v>
      </c>
      <c r="E99" s="246" t="s">
        <v>333</v>
      </c>
      <c r="F99" s="247" t="s">
        <v>334</v>
      </c>
      <c r="G99" s="253">
        <v>0</v>
      </c>
      <c r="H99" s="253">
        <v>52046</v>
      </c>
      <c r="I99" s="253">
        <v>0</v>
      </c>
      <c r="J99" s="254"/>
      <c r="K99" s="254"/>
      <c r="L99" s="254"/>
      <c r="M99" s="255" t="s">
        <v>276</v>
      </c>
      <c r="N99" s="256">
        <f t="shared" si="6"/>
        <v>0</v>
      </c>
      <c r="O99" s="256">
        <f t="shared" si="7"/>
        <v>0</v>
      </c>
      <c r="P99" s="257">
        <f t="shared" si="4"/>
        <v>0</v>
      </c>
      <c r="Q99" s="257">
        <f t="shared" si="5"/>
        <v>0</v>
      </c>
    </row>
    <row r="100" spans="1:17" ht="33.75" x14ac:dyDescent="0.2">
      <c r="A100" s="245" t="s">
        <v>270</v>
      </c>
      <c r="B100" s="245" t="s">
        <v>271</v>
      </c>
      <c r="C100" s="246" t="s">
        <v>433</v>
      </c>
      <c r="D100" s="246" t="s">
        <v>273</v>
      </c>
      <c r="E100" s="246" t="s">
        <v>274</v>
      </c>
      <c r="F100" s="247" t="s">
        <v>275</v>
      </c>
      <c r="G100" s="253">
        <v>0</v>
      </c>
      <c r="H100" s="253">
        <v>35000</v>
      </c>
      <c r="I100" s="253">
        <v>0</v>
      </c>
      <c r="J100" s="254"/>
      <c r="K100" s="254"/>
      <c r="L100" s="254"/>
      <c r="M100" s="255" t="s">
        <v>276</v>
      </c>
      <c r="N100" s="256">
        <f t="shared" si="6"/>
        <v>0</v>
      </c>
      <c r="O100" s="256">
        <f t="shared" si="7"/>
        <v>0</v>
      </c>
      <c r="P100" s="257">
        <f t="shared" si="4"/>
        <v>0</v>
      </c>
      <c r="Q100" s="257">
        <f t="shared" si="5"/>
        <v>0</v>
      </c>
    </row>
    <row r="101" spans="1:17" ht="33.75" x14ac:dyDescent="0.2">
      <c r="A101" s="245" t="s">
        <v>285</v>
      </c>
      <c r="B101" s="245" t="s">
        <v>286</v>
      </c>
      <c r="C101" s="246" t="s">
        <v>434</v>
      </c>
      <c r="D101" s="246" t="s">
        <v>273</v>
      </c>
      <c r="E101" s="246" t="s">
        <v>287</v>
      </c>
      <c r="F101" s="247" t="s">
        <v>288</v>
      </c>
      <c r="G101" s="253">
        <v>0</v>
      </c>
      <c r="H101" s="253">
        <v>71206.66</v>
      </c>
      <c r="I101" s="253">
        <v>0</v>
      </c>
      <c r="J101" s="254"/>
      <c r="K101" s="254"/>
      <c r="L101" s="254"/>
      <c r="M101" s="255" t="s">
        <v>276</v>
      </c>
      <c r="N101" s="256">
        <f t="shared" si="6"/>
        <v>0</v>
      </c>
      <c r="O101" s="256">
        <f t="shared" si="7"/>
        <v>0</v>
      </c>
      <c r="P101" s="257">
        <f t="shared" si="4"/>
        <v>0</v>
      </c>
      <c r="Q101" s="257">
        <f t="shared" si="5"/>
        <v>0</v>
      </c>
    </row>
    <row r="102" spans="1:17" ht="33.75" x14ac:dyDescent="0.2">
      <c r="A102" s="245" t="s">
        <v>307</v>
      </c>
      <c r="B102" s="245" t="s">
        <v>308</v>
      </c>
      <c r="C102" s="246" t="s">
        <v>434</v>
      </c>
      <c r="D102" s="246" t="s">
        <v>273</v>
      </c>
      <c r="E102" s="246" t="s">
        <v>309</v>
      </c>
      <c r="F102" s="247" t="s">
        <v>310</v>
      </c>
      <c r="G102" s="253">
        <v>0</v>
      </c>
      <c r="H102" s="253">
        <v>0</v>
      </c>
      <c r="I102" s="253">
        <v>0</v>
      </c>
      <c r="J102" s="254"/>
      <c r="K102" s="254"/>
      <c r="L102" s="254"/>
      <c r="M102" s="255" t="s">
        <v>276</v>
      </c>
      <c r="N102" s="256">
        <f t="shared" si="6"/>
        <v>0</v>
      </c>
      <c r="O102" s="256">
        <f t="shared" si="7"/>
        <v>0</v>
      </c>
      <c r="P102" s="257">
        <f t="shared" si="4"/>
        <v>0</v>
      </c>
      <c r="Q102" s="257">
        <f t="shared" si="5"/>
        <v>0</v>
      </c>
    </row>
    <row r="103" spans="1:17" ht="22.5" x14ac:dyDescent="0.2">
      <c r="A103" s="245" t="s">
        <v>435</v>
      </c>
      <c r="B103" s="245" t="s">
        <v>436</v>
      </c>
      <c r="C103" s="246" t="s">
        <v>434</v>
      </c>
      <c r="D103" s="246" t="s">
        <v>273</v>
      </c>
      <c r="E103" s="246" t="s">
        <v>309</v>
      </c>
      <c r="F103" s="247" t="s">
        <v>310</v>
      </c>
      <c r="G103" s="253">
        <v>0</v>
      </c>
      <c r="H103" s="253">
        <v>138995.95000000001</v>
      </c>
      <c r="I103" s="253">
        <v>138995.95000000001</v>
      </c>
      <c r="J103" s="254"/>
      <c r="K103" s="254"/>
      <c r="L103" s="254"/>
      <c r="M103" s="255" t="s">
        <v>276</v>
      </c>
      <c r="N103" s="256">
        <f t="shared" si="6"/>
        <v>0</v>
      </c>
      <c r="O103" s="256">
        <f t="shared" si="7"/>
        <v>1</v>
      </c>
      <c r="P103" s="257">
        <f t="shared" si="4"/>
        <v>0</v>
      </c>
      <c r="Q103" s="257">
        <f t="shared" si="5"/>
        <v>0</v>
      </c>
    </row>
    <row r="104" spans="1:17" ht="45" x14ac:dyDescent="0.2">
      <c r="A104" s="245" t="s">
        <v>311</v>
      </c>
      <c r="B104" s="245" t="s">
        <v>312</v>
      </c>
      <c r="C104" s="246" t="s">
        <v>434</v>
      </c>
      <c r="D104" s="246" t="s">
        <v>273</v>
      </c>
      <c r="E104" s="246" t="s">
        <v>313</v>
      </c>
      <c r="F104" s="247" t="s">
        <v>314</v>
      </c>
      <c r="G104" s="253">
        <v>0</v>
      </c>
      <c r="H104" s="253">
        <v>0</v>
      </c>
      <c r="I104" s="253">
        <v>0</v>
      </c>
      <c r="J104" s="254"/>
      <c r="K104" s="254"/>
      <c r="L104" s="254"/>
      <c r="M104" s="255" t="s">
        <v>276</v>
      </c>
      <c r="N104" s="256">
        <f t="shared" si="6"/>
        <v>0</v>
      </c>
      <c r="O104" s="256">
        <f t="shared" si="7"/>
        <v>0</v>
      </c>
      <c r="P104" s="257">
        <f t="shared" si="4"/>
        <v>0</v>
      </c>
      <c r="Q104" s="257">
        <f t="shared" si="5"/>
        <v>0</v>
      </c>
    </row>
    <row r="105" spans="1:17" ht="33.75" x14ac:dyDescent="0.2">
      <c r="A105" s="245" t="s">
        <v>315</v>
      </c>
      <c r="B105" s="245" t="s">
        <v>316</v>
      </c>
      <c r="C105" s="246" t="s">
        <v>434</v>
      </c>
      <c r="D105" s="246" t="s">
        <v>273</v>
      </c>
      <c r="E105" s="246" t="s">
        <v>317</v>
      </c>
      <c r="F105" s="247" t="s">
        <v>318</v>
      </c>
      <c r="G105" s="253">
        <v>0</v>
      </c>
      <c r="H105" s="253">
        <v>0</v>
      </c>
      <c r="I105" s="253">
        <v>0</v>
      </c>
      <c r="J105" s="254"/>
      <c r="K105" s="254"/>
      <c r="L105" s="254"/>
      <c r="M105" s="255" t="s">
        <v>276</v>
      </c>
      <c r="N105" s="256">
        <f t="shared" si="6"/>
        <v>0</v>
      </c>
      <c r="O105" s="256">
        <f t="shared" si="7"/>
        <v>0</v>
      </c>
      <c r="P105" s="257">
        <f t="shared" si="4"/>
        <v>0</v>
      </c>
      <c r="Q105" s="257">
        <f t="shared" si="5"/>
        <v>0</v>
      </c>
    </row>
    <row r="106" spans="1:17" ht="33.75" x14ac:dyDescent="0.2">
      <c r="A106" s="245" t="s">
        <v>437</v>
      </c>
      <c r="B106" s="245" t="s">
        <v>438</v>
      </c>
      <c r="C106" s="246" t="s">
        <v>434</v>
      </c>
      <c r="D106" s="246" t="s">
        <v>273</v>
      </c>
      <c r="E106" s="246" t="s">
        <v>303</v>
      </c>
      <c r="F106" s="247" t="s">
        <v>304</v>
      </c>
      <c r="G106" s="253">
        <v>0</v>
      </c>
      <c r="H106" s="253">
        <v>44000</v>
      </c>
      <c r="I106" s="253">
        <v>0</v>
      </c>
      <c r="J106" s="254"/>
      <c r="K106" s="254"/>
      <c r="L106" s="254"/>
      <c r="M106" s="255" t="s">
        <v>276</v>
      </c>
      <c r="N106" s="256">
        <f t="shared" si="6"/>
        <v>0</v>
      </c>
      <c r="O106" s="256">
        <f t="shared" si="7"/>
        <v>0</v>
      </c>
      <c r="P106" s="257">
        <f t="shared" si="4"/>
        <v>0</v>
      </c>
      <c r="Q106" s="257">
        <f t="shared" si="5"/>
        <v>0</v>
      </c>
    </row>
    <row r="107" spans="1:17" ht="33.75" x14ac:dyDescent="0.2">
      <c r="A107" s="245" t="s">
        <v>319</v>
      </c>
      <c r="B107" s="245" t="s">
        <v>320</v>
      </c>
      <c r="C107" s="246" t="s">
        <v>434</v>
      </c>
      <c r="D107" s="246" t="s">
        <v>273</v>
      </c>
      <c r="E107" s="246" t="s">
        <v>321</v>
      </c>
      <c r="F107" s="247" t="s">
        <v>322</v>
      </c>
      <c r="G107" s="253">
        <v>0</v>
      </c>
      <c r="H107" s="253">
        <v>0</v>
      </c>
      <c r="I107" s="253">
        <v>0</v>
      </c>
      <c r="J107" s="254"/>
      <c r="K107" s="254"/>
      <c r="L107" s="254"/>
      <c r="M107" s="255" t="s">
        <v>276</v>
      </c>
      <c r="N107" s="256">
        <f t="shared" si="6"/>
        <v>0</v>
      </c>
      <c r="O107" s="256">
        <f t="shared" si="7"/>
        <v>0</v>
      </c>
      <c r="P107" s="257">
        <f t="shared" si="4"/>
        <v>0</v>
      </c>
      <c r="Q107" s="257">
        <f t="shared" si="5"/>
        <v>0</v>
      </c>
    </row>
    <row r="108" spans="1:17" ht="22.5" x14ac:dyDescent="0.2">
      <c r="A108" s="245" t="s">
        <v>323</v>
      </c>
      <c r="B108" s="245" t="s">
        <v>324</v>
      </c>
      <c r="C108" s="246" t="s">
        <v>434</v>
      </c>
      <c r="D108" s="246" t="s">
        <v>273</v>
      </c>
      <c r="E108" s="246" t="s">
        <v>325</v>
      </c>
      <c r="F108" s="247" t="s">
        <v>326</v>
      </c>
      <c r="G108" s="253">
        <v>0</v>
      </c>
      <c r="H108" s="253">
        <v>0</v>
      </c>
      <c r="I108" s="253">
        <v>0</v>
      </c>
      <c r="J108" s="254"/>
      <c r="K108" s="254"/>
      <c r="L108" s="254"/>
      <c r="M108" s="255" t="s">
        <v>276</v>
      </c>
      <c r="N108" s="256">
        <f t="shared" si="6"/>
        <v>0</v>
      </c>
      <c r="O108" s="256">
        <f t="shared" si="7"/>
        <v>0</v>
      </c>
      <c r="P108" s="257">
        <f t="shared" si="4"/>
        <v>0</v>
      </c>
      <c r="Q108" s="257">
        <f t="shared" si="5"/>
        <v>0</v>
      </c>
    </row>
    <row r="109" spans="1:17" ht="33.75" x14ac:dyDescent="0.2">
      <c r="A109" s="245" t="s">
        <v>330</v>
      </c>
      <c r="B109" s="245" t="s">
        <v>331</v>
      </c>
      <c r="C109" s="246" t="s">
        <v>439</v>
      </c>
      <c r="D109" s="246" t="s">
        <v>273</v>
      </c>
      <c r="E109" s="246" t="s">
        <v>333</v>
      </c>
      <c r="F109" s="247" t="s">
        <v>334</v>
      </c>
      <c r="G109" s="253">
        <v>0</v>
      </c>
      <c r="H109" s="253">
        <v>57420</v>
      </c>
      <c r="I109" s="253">
        <v>0</v>
      </c>
      <c r="J109" s="254"/>
      <c r="K109" s="254"/>
      <c r="L109" s="254"/>
      <c r="M109" s="255" t="s">
        <v>276</v>
      </c>
      <c r="N109" s="256">
        <f t="shared" si="6"/>
        <v>0</v>
      </c>
      <c r="O109" s="256">
        <f t="shared" si="7"/>
        <v>0</v>
      </c>
      <c r="P109" s="257">
        <f t="shared" si="4"/>
        <v>0</v>
      </c>
      <c r="Q109" s="257">
        <f t="shared" si="5"/>
        <v>0</v>
      </c>
    </row>
    <row r="110" spans="1:17" ht="22.5" x14ac:dyDescent="0.2">
      <c r="A110" s="245" t="s">
        <v>408</v>
      </c>
      <c r="B110" s="245" t="s">
        <v>409</v>
      </c>
      <c r="C110" s="246" t="s">
        <v>439</v>
      </c>
      <c r="D110" s="246" t="s">
        <v>273</v>
      </c>
      <c r="E110" s="246" t="s">
        <v>295</v>
      </c>
      <c r="F110" s="247" t="s">
        <v>296</v>
      </c>
      <c r="G110" s="253">
        <v>0</v>
      </c>
      <c r="H110" s="253">
        <v>0</v>
      </c>
      <c r="I110" s="253">
        <v>0</v>
      </c>
      <c r="J110" s="254"/>
      <c r="K110" s="254"/>
      <c r="L110" s="254"/>
      <c r="M110" s="255" t="s">
        <v>276</v>
      </c>
      <c r="N110" s="256">
        <f t="shared" si="6"/>
        <v>0</v>
      </c>
      <c r="O110" s="256">
        <f t="shared" si="7"/>
        <v>0</v>
      </c>
      <c r="P110" s="257">
        <f t="shared" si="4"/>
        <v>0</v>
      </c>
      <c r="Q110" s="257">
        <f t="shared" si="5"/>
        <v>0</v>
      </c>
    </row>
    <row r="111" spans="1:17" ht="22.5" x14ac:dyDescent="0.2">
      <c r="A111" s="245" t="s">
        <v>440</v>
      </c>
      <c r="B111" s="245" t="s">
        <v>441</v>
      </c>
      <c r="C111" s="246" t="s">
        <v>439</v>
      </c>
      <c r="D111" s="246" t="s">
        <v>273</v>
      </c>
      <c r="E111" s="246" t="s">
        <v>295</v>
      </c>
      <c r="F111" s="247" t="s">
        <v>296</v>
      </c>
      <c r="G111" s="253">
        <v>0</v>
      </c>
      <c r="H111" s="253">
        <v>234825.35</v>
      </c>
      <c r="I111" s="253">
        <v>0</v>
      </c>
      <c r="J111" s="254"/>
      <c r="K111" s="254"/>
      <c r="L111" s="254"/>
      <c r="M111" s="255" t="s">
        <v>276</v>
      </c>
      <c r="N111" s="256">
        <f t="shared" si="6"/>
        <v>0</v>
      </c>
      <c r="O111" s="256">
        <f t="shared" si="7"/>
        <v>0</v>
      </c>
      <c r="P111" s="257">
        <f t="shared" si="4"/>
        <v>0</v>
      </c>
      <c r="Q111" s="257">
        <f t="shared" si="5"/>
        <v>0</v>
      </c>
    </row>
    <row r="112" spans="1:17" ht="33.75" x14ac:dyDescent="0.2">
      <c r="A112" s="245" t="s">
        <v>442</v>
      </c>
      <c r="B112" s="245" t="s">
        <v>443</v>
      </c>
      <c r="C112" s="246" t="s">
        <v>444</v>
      </c>
      <c r="D112" s="246" t="s">
        <v>273</v>
      </c>
      <c r="E112" s="246" t="s">
        <v>445</v>
      </c>
      <c r="F112" s="247" t="s">
        <v>446</v>
      </c>
      <c r="G112" s="253">
        <v>0</v>
      </c>
      <c r="H112" s="253">
        <v>21589.74</v>
      </c>
      <c r="I112" s="253">
        <v>21589.74</v>
      </c>
      <c r="J112" s="254"/>
      <c r="K112" s="254"/>
      <c r="L112" s="254"/>
      <c r="M112" s="255" t="s">
        <v>276</v>
      </c>
      <c r="N112" s="256">
        <f t="shared" si="6"/>
        <v>0</v>
      </c>
      <c r="O112" s="256">
        <f t="shared" si="7"/>
        <v>1</v>
      </c>
      <c r="P112" s="257">
        <f t="shared" si="4"/>
        <v>0</v>
      </c>
      <c r="Q112" s="257">
        <f t="shared" si="5"/>
        <v>0</v>
      </c>
    </row>
    <row r="113" spans="1:17" ht="33.75" x14ac:dyDescent="0.2">
      <c r="A113" s="245" t="s">
        <v>347</v>
      </c>
      <c r="B113" s="245" t="s">
        <v>348</v>
      </c>
      <c r="C113" s="246" t="s">
        <v>444</v>
      </c>
      <c r="D113" s="246" t="s">
        <v>273</v>
      </c>
      <c r="E113" s="246" t="s">
        <v>349</v>
      </c>
      <c r="F113" s="247" t="s">
        <v>350</v>
      </c>
      <c r="G113" s="253">
        <v>0</v>
      </c>
      <c r="H113" s="253">
        <v>30561.7</v>
      </c>
      <c r="I113" s="253">
        <v>0</v>
      </c>
      <c r="J113" s="254"/>
      <c r="K113" s="254"/>
      <c r="L113" s="254"/>
      <c r="M113" s="255" t="s">
        <v>276</v>
      </c>
      <c r="N113" s="256">
        <f t="shared" si="6"/>
        <v>0</v>
      </c>
      <c r="O113" s="256">
        <f t="shared" si="7"/>
        <v>0</v>
      </c>
      <c r="P113" s="257">
        <f t="shared" si="4"/>
        <v>0</v>
      </c>
      <c r="Q113" s="257">
        <f t="shared" si="5"/>
        <v>0</v>
      </c>
    </row>
    <row r="114" spans="1:17" ht="33.75" x14ac:dyDescent="0.2">
      <c r="A114" s="245" t="s">
        <v>285</v>
      </c>
      <c r="B114" s="245" t="s">
        <v>286</v>
      </c>
      <c r="C114" s="246" t="s">
        <v>444</v>
      </c>
      <c r="D114" s="246" t="s">
        <v>273</v>
      </c>
      <c r="E114" s="246" t="s">
        <v>287</v>
      </c>
      <c r="F114" s="247" t="s">
        <v>288</v>
      </c>
      <c r="G114" s="253">
        <v>0</v>
      </c>
      <c r="H114" s="253">
        <v>13000</v>
      </c>
      <c r="I114" s="253">
        <v>0</v>
      </c>
      <c r="J114" s="254"/>
      <c r="K114" s="254"/>
      <c r="L114" s="254"/>
      <c r="M114" s="255" t="s">
        <v>276</v>
      </c>
      <c r="N114" s="256">
        <f t="shared" si="6"/>
        <v>0</v>
      </c>
      <c r="O114" s="256">
        <f t="shared" si="7"/>
        <v>0</v>
      </c>
      <c r="P114" s="257">
        <f t="shared" si="4"/>
        <v>0</v>
      </c>
      <c r="Q114" s="257">
        <f t="shared" si="5"/>
        <v>0</v>
      </c>
    </row>
    <row r="115" spans="1:17" ht="33.75" x14ac:dyDescent="0.2">
      <c r="A115" s="245" t="s">
        <v>400</v>
      </c>
      <c r="B115" s="245" t="s">
        <v>401</v>
      </c>
      <c r="C115" s="246" t="s">
        <v>447</v>
      </c>
      <c r="D115" s="246" t="s">
        <v>273</v>
      </c>
      <c r="E115" s="246" t="s">
        <v>403</v>
      </c>
      <c r="F115" s="247" t="s">
        <v>404</v>
      </c>
      <c r="G115" s="253">
        <v>0</v>
      </c>
      <c r="H115" s="253">
        <v>35000</v>
      </c>
      <c r="I115" s="253">
        <v>0</v>
      </c>
      <c r="J115" s="254"/>
      <c r="K115" s="254"/>
      <c r="L115" s="254"/>
      <c r="M115" s="255" t="s">
        <v>276</v>
      </c>
      <c r="N115" s="256">
        <f t="shared" si="6"/>
        <v>0</v>
      </c>
      <c r="O115" s="256">
        <f t="shared" si="7"/>
        <v>0</v>
      </c>
      <c r="P115" s="257">
        <f t="shared" si="4"/>
        <v>0</v>
      </c>
      <c r="Q115" s="257">
        <f t="shared" si="5"/>
        <v>0</v>
      </c>
    </row>
    <row r="116" spans="1:17" ht="33.75" x14ac:dyDescent="0.2">
      <c r="A116" s="245" t="s">
        <v>448</v>
      </c>
      <c r="B116" s="245" t="s">
        <v>449</v>
      </c>
      <c r="C116" s="246" t="s">
        <v>447</v>
      </c>
      <c r="D116" s="246" t="s">
        <v>273</v>
      </c>
      <c r="E116" s="246" t="s">
        <v>450</v>
      </c>
      <c r="F116" s="247" t="s">
        <v>451</v>
      </c>
      <c r="G116" s="253">
        <v>0</v>
      </c>
      <c r="H116" s="253">
        <v>12000</v>
      </c>
      <c r="I116" s="253">
        <v>0</v>
      </c>
      <c r="J116" s="254"/>
      <c r="K116" s="254"/>
      <c r="L116" s="254"/>
      <c r="M116" s="255" t="s">
        <v>276</v>
      </c>
      <c r="N116" s="256">
        <f t="shared" si="6"/>
        <v>0</v>
      </c>
      <c r="O116" s="256">
        <f t="shared" si="7"/>
        <v>0</v>
      </c>
      <c r="P116" s="257">
        <f t="shared" si="4"/>
        <v>0</v>
      </c>
      <c r="Q116" s="257">
        <f t="shared" si="5"/>
        <v>0</v>
      </c>
    </row>
    <row r="117" spans="1:17" ht="22.5" x14ac:dyDescent="0.2">
      <c r="A117" s="245" t="s">
        <v>452</v>
      </c>
      <c r="B117" s="245" t="s">
        <v>453</v>
      </c>
      <c r="C117" s="246" t="s">
        <v>447</v>
      </c>
      <c r="D117" s="246" t="s">
        <v>273</v>
      </c>
      <c r="E117" s="246" t="s">
        <v>353</v>
      </c>
      <c r="F117" s="247" t="s">
        <v>354</v>
      </c>
      <c r="G117" s="253">
        <v>0</v>
      </c>
      <c r="H117" s="253">
        <v>44330</v>
      </c>
      <c r="I117" s="253">
        <v>44330</v>
      </c>
      <c r="J117" s="254"/>
      <c r="K117" s="254"/>
      <c r="L117" s="254"/>
      <c r="M117" s="255" t="s">
        <v>276</v>
      </c>
      <c r="N117" s="256">
        <f t="shared" si="6"/>
        <v>0</v>
      </c>
      <c r="O117" s="256">
        <f t="shared" si="7"/>
        <v>1</v>
      </c>
      <c r="P117" s="257">
        <f t="shared" si="4"/>
        <v>0</v>
      </c>
      <c r="Q117" s="257">
        <f t="shared" si="5"/>
        <v>0</v>
      </c>
    </row>
    <row r="118" spans="1:17" ht="22.5" x14ac:dyDescent="0.2">
      <c r="A118" s="245" t="s">
        <v>351</v>
      </c>
      <c r="B118" s="245" t="s">
        <v>352</v>
      </c>
      <c r="C118" s="246" t="s">
        <v>447</v>
      </c>
      <c r="D118" s="246" t="s">
        <v>273</v>
      </c>
      <c r="E118" s="246" t="s">
        <v>353</v>
      </c>
      <c r="F118" s="247" t="s">
        <v>354</v>
      </c>
      <c r="G118" s="253">
        <v>0</v>
      </c>
      <c r="H118" s="253">
        <v>1320</v>
      </c>
      <c r="I118" s="253">
        <v>0</v>
      </c>
      <c r="J118" s="254"/>
      <c r="K118" s="254"/>
      <c r="L118" s="254"/>
      <c r="M118" s="255" t="s">
        <v>276</v>
      </c>
      <c r="N118" s="256">
        <f t="shared" si="6"/>
        <v>0</v>
      </c>
      <c r="O118" s="256">
        <f t="shared" si="7"/>
        <v>0</v>
      </c>
      <c r="P118" s="257">
        <f t="shared" si="4"/>
        <v>0</v>
      </c>
      <c r="Q118" s="257">
        <f t="shared" si="5"/>
        <v>0</v>
      </c>
    </row>
    <row r="119" spans="1:17" ht="33.75" x14ac:dyDescent="0.2">
      <c r="A119" s="245" t="s">
        <v>270</v>
      </c>
      <c r="B119" s="245" t="s">
        <v>271</v>
      </c>
      <c r="C119" s="246" t="s">
        <v>454</v>
      </c>
      <c r="D119" s="246" t="s">
        <v>273</v>
      </c>
      <c r="E119" s="246" t="s">
        <v>274</v>
      </c>
      <c r="F119" s="247" t="s">
        <v>275</v>
      </c>
      <c r="G119" s="253">
        <v>0</v>
      </c>
      <c r="H119" s="253">
        <v>15000</v>
      </c>
      <c r="I119" s="253">
        <v>12400</v>
      </c>
      <c r="J119" s="254"/>
      <c r="K119" s="254"/>
      <c r="L119" s="254"/>
      <c r="M119" s="255" t="s">
        <v>276</v>
      </c>
      <c r="N119" s="256">
        <f t="shared" si="6"/>
        <v>0</v>
      </c>
      <c r="O119" s="256">
        <f t="shared" si="7"/>
        <v>0.82666666666666666</v>
      </c>
      <c r="P119" s="257">
        <f t="shared" si="4"/>
        <v>0</v>
      </c>
      <c r="Q119" s="257">
        <f t="shared" si="5"/>
        <v>0</v>
      </c>
    </row>
    <row r="120" spans="1:17" ht="22.5" x14ac:dyDescent="0.2">
      <c r="A120" s="245" t="s">
        <v>455</v>
      </c>
      <c r="B120" s="245" t="s">
        <v>456</v>
      </c>
      <c r="C120" s="246" t="s">
        <v>457</v>
      </c>
      <c r="D120" s="246" t="s">
        <v>458</v>
      </c>
      <c r="E120" s="246" t="s">
        <v>459</v>
      </c>
      <c r="F120" s="247" t="s">
        <v>460</v>
      </c>
      <c r="G120" s="253">
        <v>0</v>
      </c>
      <c r="H120" s="253">
        <v>10248840.77</v>
      </c>
      <c r="I120" s="253">
        <v>10248840.77</v>
      </c>
      <c r="J120" s="254"/>
      <c r="K120" s="254"/>
      <c r="L120" s="254"/>
      <c r="M120" s="255" t="s">
        <v>276</v>
      </c>
      <c r="N120" s="256">
        <f t="shared" si="6"/>
        <v>0</v>
      </c>
      <c r="O120" s="256">
        <f t="shared" si="7"/>
        <v>1</v>
      </c>
      <c r="P120" s="257">
        <f t="shared" si="4"/>
        <v>0</v>
      </c>
      <c r="Q120" s="257">
        <f t="shared" si="5"/>
        <v>0</v>
      </c>
    </row>
    <row r="121" spans="1:17" ht="22.5" x14ac:dyDescent="0.2">
      <c r="A121" s="245" t="s">
        <v>461</v>
      </c>
      <c r="B121" s="245" t="s">
        <v>462</v>
      </c>
      <c r="C121" s="246" t="s">
        <v>457</v>
      </c>
      <c r="D121" s="246" t="s">
        <v>458</v>
      </c>
      <c r="E121" s="246" t="s">
        <v>463</v>
      </c>
      <c r="F121" s="247" t="s">
        <v>464</v>
      </c>
      <c r="G121" s="253">
        <v>0</v>
      </c>
      <c r="H121" s="253">
        <v>616662.72</v>
      </c>
      <c r="I121" s="253">
        <v>616662.72</v>
      </c>
      <c r="J121" s="254"/>
      <c r="K121" s="254"/>
      <c r="L121" s="254"/>
      <c r="M121" s="255" t="s">
        <v>276</v>
      </c>
      <c r="N121" s="256">
        <f t="shared" si="6"/>
        <v>0</v>
      </c>
      <c r="O121" s="256">
        <f t="shared" si="7"/>
        <v>1</v>
      </c>
      <c r="P121" s="257">
        <f t="shared" si="4"/>
        <v>0</v>
      </c>
      <c r="Q121" s="257">
        <f t="shared" si="5"/>
        <v>0</v>
      </c>
    </row>
    <row r="122" spans="1:17" ht="22.5" x14ac:dyDescent="0.2">
      <c r="A122" s="245" t="s">
        <v>465</v>
      </c>
      <c r="B122" s="245" t="s">
        <v>466</v>
      </c>
      <c r="C122" s="246" t="s">
        <v>457</v>
      </c>
      <c r="D122" s="246" t="s">
        <v>458</v>
      </c>
      <c r="E122" s="246" t="s">
        <v>283</v>
      </c>
      <c r="F122" s="247" t="s">
        <v>284</v>
      </c>
      <c r="G122" s="253">
        <v>0</v>
      </c>
      <c r="H122" s="253">
        <v>0</v>
      </c>
      <c r="I122" s="253">
        <v>0</v>
      </c>
      <c r="J122" s="254"/>
      <c r="K122" s="254"/>
      <c r="L122" s="254"/>
      <c r="M122" s="255" t="s">
        <v>276</v>
      </c>
      <c r="N122" s="256">
        <f t="shared" si="6"/>
        <v>0</v>
      </c>
      <c r="O122" s="256">
        <f t="shared" si="7"/>
        <v>0</v>
      </c>
      <c r="P122" s="257">
        <f t="shared" si="4"/>
        <v>0</v>
      </c>
      <c r="Q122" s="257">
        <f t="shared" si="5"/>
        <v>0</v>
      </c>
    </row>
    <row r="123" spans="1:17" ht="22.5" x14ac:dyDescent="0.2">
      <c r="A123" s="245" t="s">
        <v>467</v>
      </c>
      <c r="B123" s="245" t="s">
        <v>468</v>
      </c>
      <c r="C123" s="246" t="s">
        <v>457</v>
      </c>
      <c r="D123" s="246" t="s">
        <v>458</v>
      </c>
      <c r="E123" s="246" t="s">
        <v>469</v>
      </c>
      <c r="F123" s="247" t="s">
        <v>470</v>
      </c>
      <c r="G123" s="253">
        <v>0</v>
      </c>
      <c r="H123" s="253">
        <v>131337.54</v>
      </c>
      <c r="I123" s="253">
        <v>131337.54</v>
      </c>
      <c r="J123" s="254"/>
      <c r="K123" s="254"/>
      <c r="L123" s="254"/>
      <c r="M123" s="255" t="s">
        <v>276</v>
      </c>
      <c r="N123" s="256">
        <f t="shared" si="6"/>
        <v>0</v>
      </c>
      <c r="O123" s="256">
        <f t="shared" si="7"/>
        <v>1</v>
      </c>
      <c r="P123" s="257">
        <f t="shared" si="4"/>
        <v>0</v>
      </c>
      <c r="Q123" s="257">
        <f t="shared" si="5"/>
        <v>0</v>
      </c>
    </row>
    <row r="124" spans="1:17" ht="22.5" x14ac:dyDescent="0.2">
      <c r="A124" s="245" t="s">
        <v>471</v>
      </c>
      <c r="B124" s="245" t="s">
        <v>472</v>
      </c>
      <c r="C124" s="246" t="s">
        <v>457</v>
      </c>
      <c r="D124" s="246" t="s">
        <v>458</v>
      </c>
      <c r="E124" s="246" t="s">
        <v>349</v>
      </c>
      <c r="F124" s="247" t="s">
        <v>350</v>
      </c>
      <c r="G124" s="253">
        <v>0</v>
      </c>
      <c r="H124" s="253">
        <v>7440378.5599999996</v>
      </c>
      <c r="I124" s="253">
        <v>7440378.5599999996</v>
      </c>
      <c r="J124" s="254"/>
      <c r="K124" s="254"/>
      <c r="L124" s="254"/>
      <c r="M124" s="255" t="s">
        <v>276</v>
      </c>
      <c r="N124" s="256">
        <f t="shared" si="6"/>
        <v>0</v>
      </c>
      <c r="O124" s="256">
        <f t="shared" si="7"/>
        <v>1</v>
      </c>
      <c r="P124" s="257">
        <f t="shared" si="4"/>
        <v>0</v>
      </c>
      <c r="Q124" s="257">
        <f t="shared" si="5"/>
        <v>0</v>
      </c>
    </row>
    <row r="125" spans="1:17" ht="22.5" x14ac:dyDescent="0.2">
      <c r="A125" s="245" t="s">
        <v>473</v>
      </c>
      <c r="B125" s="245" t="s">
        <v>474</v>
      </c>
      <c r="C125" s="246" t="s">
        <v>457</v>
      </c>
      <c r="D125" s="246" t="s">
        <v>458</v>
      </c>
      <c r="E125" s="246" t="s">
        <v>469</v>
      </c>
      <c r="F125" s="247" t="s">
        <v>470</v>
      </c>
      <c r="G125" s="253">
        <v>0</v>
      </c>
      <c r="H125" s="253">
        <v>311436.74</v>
      </c>
      <c r="I125" s="253">
        <v>311436.74</v>
      </c>
      <c r="J125" s="254"/>
      <c r="K125" s="254"/>
      <c r="L125" s="254"/>
      <c r="M125" s="255" t="s">
        <v>276</v>
      </c>
      <c r="N125" s="256">
        <f t="shared" si="6"/>
        <v>0</v>
      </c>
      <c r="O125" s="256">
        <f t="shared" si="7"/>
        <v>1</v>
      </c>
      <c r="P125" s="257">
        <f t="shared" si="4"/>
        <v>0</v>
      </c>
      <c r="Q125" s="257">
        <f t="shared" si="5"/>
        <v>0</v>
      </c>
    </row>
    <row r="126" spans="1:17" ht="22.5" x14ac:dyDescent="0.2">
      <c r="A126" s="245" t="s">
        <v>475</v>
      </c>
      <c r="B126" s="245" t="s">
        <v>476</v>
      </c>
      <c r="C126" s="246" t="s">
        <v>457</v>
      </c>
      <c r="D126" s="246" t="s">
        <v>458</v>
      </c>
      <c r="E126" s="246" t="s">
        <v>477</v>
      </c>
      <c r="F126" s="247" t="s">
        <v>478</v>
      </c>
      <c r="G126" s="253">
        <v>0</v>
      </c>
      <c r="H126" s="253">
        <v>27635920.75</v>
      </c>
      <c r="I126" s="253">
        <v>27635920.75</v>
      </c>
      <c r="J126" s="254"/>
      <c r="K126" s="254"/>
      <c r="L126" s="254"/>
      <c r="M126" s="255" t="s">
        <v>276</v>
      </c>
      <c r="N126" s="256">
        <f t="shared" si="6"/>
        <v>0</v>
      </c>
      <c r="O126" s="256">
        <f t="shared" si="7"/>
        <v>1</v>
      </c>
      <c r="P126" s="257">
        <f t="shared" si="4"/>
        <v>0</v>
      </c>
      <c r="Q126" s="257">
        <f t="shared" si="5"/>
        <v>0</v>
      </c>
    </row>
    <row r="127" spans="1:17" ht="22.5" x14ac:dyDescent="0.2">
      <c r="A127" s="245" t="s">
        <v>479</v>
      </c>
      <c r="B127" s="245" t="s">
        <v>480</v>
      </c>
      <c r="C127" s="246" t="s">
        <v>457</v>
      </c>
      <c r="D127" s="246" t="s">
        <v>458</v>
      </c>
      <c r="E127" s="246" t="s">
        <v>463</v>
      </c>
      <c r="F127" s="247" t="s">
        <v>464</v>
      </c>
      <c r="G127" s="253">
        <v>0</v>
      </c>
      <c r="H127" s="253">
        <v>2896778.05</v>
      </c>
      <c r="I127" s="253">
        <v>1763136.63</v>
      </c>
      <c r="J127" s="254"/>
      <c r="K127" s="254"/>
      <c r="L127" s="254"/>
      <c r="M127" s="255" t="s">
        <v>276</v>
      </c>
      <c r="N127" s="256">
        <f t="shared" si="6"/>
        <v>0</v>
      </c>
      <c r="O127" s="256">
        <f t="shared" si="7"/>
        <v>0.60865437377917164</v>
      </c>
      <c r="P127" s="257">
        <f t="shared" si="4"/>
        <v>0</v>
      </c>
      <c r="Q127" s="257">
        <f t="shared" si="5"/>
        <v>0</v>
      </c>
    </row>
    <row r="128" spans="1:17" ht="22.5" x14ac:dyDescent="0.2">
      <c r="A128" s="245" t="s">
        <v>481</v>
      </c>
      <c r="B128" s="245" t="s">
        <v>482</v>
      </c>
      <c r="C128" s="246" t="s">
        <v>457</v>
      </c>
      <c r="D128" s="246" t="s">
        <v>458</v>
      </c>
      <c r="E128" s="246" t="s">
        <v>291</v>
      </c>
      <c r="F128" s="247" t="s">
        <v>292</v>
      </c>
      <c r="G128" s="253">
        <v>0</v>
      </c>
      <c r="H128" s="253">
        <v>51050425.039999999</v>
      </c>
      <c r="I128" s="253">
        <v>51050425.039999999</v>
      </c>
      <c r="J128" s="254"/>
      <c r="K128" s="254"/>
      <c r="L128" s="254"/>
      <c r="M128" s="255" t="s">
        <v>276</v>
      </c>
      <c r="N128" s="256">
        <f t="shared" si="6"/>
        <v>0</v>
      </c>
      <c r="O128" s="256">
        <f t="shared" si="7"/>
        <v>1</v>
      </c>
      <c r="P128" s="257">
        <f t="shared" si="4"/>
        <v>0</v>
      </c>
      <c r="Q128" s="257">
        <f t="shared" si="5"/>
        <v>0</v>
      </c>
    </row>
    <row r="129" spans="1:17" ht="22.5" x14ac:dyDescent="0.2">
      <c r="A129" s="245" t="s">
        <v>483</v>
      </c>
      <c r="B129" s="245" t="s">
        <v>484</v>
      </c>
      <c r="C129" s="246" t="s">
        <v>457</v>
      </c>
      <c r="D129" s="246" t="s">
        <v>458</v>
      </c>
      <c r="E129" s="246" t="s">
        <v>485</v>
      </c>
      <c r="F129" s="247" t="s">
        <v>486</v>
      </c>
      <c r="G129" s="253">
        <v>0</v>
      </c>
      <c r="H129" s="253">
        <v>51233427.82</v>
      </c>
      <c r="I129" s="253">
        <v>23081266.710000001</v>
      </c>
      <c r="J129" s="254"/>
      <c r="K129" s="254"/>
      <c r="L129" s="254"/>
      <c r="M129" s="255" t="s">
        <v>276</v>
      </c>
      <c r="N129" s="256">
        <f t="shared" si="6"/>
        <v>0</v>
      </c>
      <c r="O129" s="256">
        <f t="shared" si="7"/>
        <v>0.45051185704560187</v>
      </c>
      <c r="P129" s="257">
        <f t="shared" si="4"/>
        <v>0</v>
      </c>
      <c r="Q129" s="257">
        <f t="shared" si="5"/>
        <v>0</v>
      </c>
    </row>
    <row r="130" spans="1:17" ht="22.5" x14ac:dyDescent="0.2">
      <c r="A130" s="245" t="s">
        <v>487</v>
      </c>
      <c r="B130" s="245" t="s">
        <v>488</v>
      </c>
      <c r="C130" s="246" t="s">
        <v>457</v>
      </c>
      <c r="D130" s="246" t="s">
        <v>458</v>
      </c>
      <c r="E130" s="246" t="s">
        <v>403</v>
      </c>
      <c r="F130" s="247" t="s">
        <v>404</v>
      </c>
      <c r="G130" s="253">
        <v>0</v>
      </c>
      <c r="H130" s="253">
        <v>30308.79</v>
      </c>
      <c r="I130" s="253">
        <v>30308.79</v>
      </c>
      <c r="J130" s="254"/>
      <c r="K130" s="254"/>
      <c r="L130" s="254"/>
      <c r="M130" s="255" t="s">
        <v>276</v>
      </c>
      <c r="N130" s="256">
        <f t="shared" si="6"/>
        <v>0</v>
      </c>
      <c r="O130" s="256">
        <f t="shared" si="7"/>
        <v>1</v>
      </c>
      <c r="P130" s="257">
        <f t="shared" si="4"/>
        <v>0</v>
      </c>
      <c r="Q130" s="257">
        <f t="shared" si="5"/>
        <v>0</v>
      </c>
    </row>
    <row r="131" spans="1:17" ht="22.5" x14ac:dyDescent="0.2">
      <c r="A131" s="245" t="s">
        <v>489</v>
      </c>
      <c r="B131" s="245" t="s">
        <v>490</v>
      </c>
      <c r="C131" s="246" t="s">
        <v>457</v>
      </c>
      <c r="D131" s="246" t="s">
        <v>458</v>
      </c>
      <c r="E131" s="246" t="s">
        <v>469</v>
      </c>
      <c r="F131" s="247" t="s">
        <v>470</v>
      </c>
      <c r="G131" s="253">
        <v>0</v>
      </c>
      <c r="H131" s="253">
        <v>240597.66</v>
      </c>
      <c r="I131" s="253">
        <v>240597.66</v>
      </c>
      <c r="J131" s="254"/>
      <c r="K131" s="254"/>
      <c r="L131" s="254"/>
      <c r="M131" s="255" t="s">
        <v>276</v>
      </c>
      <c r="N131" s="256">
        <f t="shared" si="6"/>
        <v>0</v>
      </c>
      <c r="O131" s="256">
        <f t="shared" si="7"/>
        <v>1</v>
      </c>
      <c r="P131" s="257">
        <f t="shared" si="4"/>
        <v>0</v>
      </c>
      <c r="Q131" s="257">
        <f t="shared" si="5"/>
        <v>0</v>
      </c>
    </row>
    <row r="132" spans="1:17" ht="45" x14ac:dyDescent="0.2">
      <c r="A132" s="245" t="s">
        <v>293</v>
      </c>
      <c r="B132" s="245" t="s">
        <v>294</v>
      </c>
      <c r="C132" s="246">
        <v>5970</v>
      </c>
      <c r="D132" s="246" t="s">
        <v>273</v>
      </c>
      <c r="E132" s="258">
        <v>211213019030300</v>
      </c>
      <c r="F132" s="247" t="s">
        <v>491</v>
      </c>
      <c r="G132" s="253">
        <v>0</v>
      </c>
      <c r="H132" s="253">
        <v>3000</v>
      </c>
      <c r="I132" s="253">
        <v>0</v>
      </c>
      <c r="J132" s="254"/>
      <c r="K132" s="254"/>
      <c r="L132" s="254"/>
      <c r="M132" s="255" t="s">
        <v>276</v>
      </c>
      <c r="N132" s="256">
        <f t="shared" si="6"/>
        <v>0</v>
      </c>
      <c r="O132" s="256">
        <f t="shared" si="7"/>
        <v>0</v>
      </c>
      <c r="P132" s="257">
        <f t="shared" ref="P132:P134" si="8">IF(J132=0,0,L132/J132)</f>
        <v>0</v>
      </c>
      <c r="Q132" s="257">
        <f t="shared" ref="Q132:Q134" si="9">IF(L132=0,0,L132/K132)</f>
        <v>0</v>
      </c>
    </row>
    <row r="133" spans="1:17" ht="45" x14ac:dyDescent="0.2">
      <c r="A133" s="245" t="s">
        <v>492</v>
      </c>
      <c r="B133" s="245" t="s">
        <v>493</v>
      </c>
      <c r="C133" s="246">
        <v>5910</v>
      </c>
      <c r="D133" s="246" t="s">
        <v>273</v>
      </c>
      <c r="E133" s="258">
        <v>211213019030300</v>
      </c>
      <c r="F133" s="247" t="s">
        <v>491</v>
      </c>
      <c r="G133" s="253">
        <v>0</v>
      </c>
      <c r="H133" s="253">
        <v>24200</v>
      </c>
      <c r="I133" s="253">
        <v>0</v>
      </c>
      <c r="J133" s="254"/>
      <c r="K133" s="254"/>
      <c r="L133" s="254"/>
      <c r="M133" s="255" t="s">
        <v>276</v>
      </c>
      <c r="N133" s="256">
        <f t="shared" ref="N133" si="10">IF(G133&gt;0,I133/G133,0)</f>
        <v>0</v>
      </c>
      <c r="O133" s="256">
        <f t="shared" ref="O133" si="11">IF(H133&gt;0,I133/H133,0)</f>
        <v>0</v>
      </c>
      <c r="P133" s="257">
        <f t="shared" si="8"/>
        <v>0</v>
      </c>
      <c r="Q133" s="257">
        <f t="shared" si="9"/>
        <v>0</v>
      </c>
    </row>
    <row r="134" spans="1:17" ht="15" x14ac:dyDescent="0.25">
      <c r="A134"/>
      <c r="B134"/>
      <c r="C134"/>
      <c r="D134"/>
      <c r="E134"/>
      <c r="F134"/>
      <c r="G134" s="259">
        <f>SUM(G4:G133)</f>
        <v>7000000</v>
      </c>
      <c r="H134" s="259">
        <f t="shared" ref="H134:I134" si="12">SUM(H4:H133)</f>
        <v>238513667.22999999</v>
      </c>
      <c r="I134" s="259">
        <f t="shared" si="12"/>
        <v>188404178.28999999</v>
      </c>
      <c r="J134"/>
      <c r="K134"/>
      <c r="L134"/>
      <c r="M134"/>
      <c r="N134"/>
      <c r="O134"/>
      <c r="P134" s="260">
        <f t="shared" si="8"/>
        <v>0</v>
      </c>
      <c r="Q134" s="260">
        <f t="shared" si="9"/>
        <v>0</v>
      </c>
    </row>
    <row r="135" spans="1:17" x14ac:dyDescent="0.2">
      <c r="A135" t="s">
        <v>494</v>
      </c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 s="261"/>
      <c r="Q135" s="261"/>
    </row>
  </sheetData>
  <mergeCells count="5">
    <mergeCell ref="A1:Q1"/>
    <mergeCell ref="G2:I2"/>
    <mergeCell ref="J2:M2"/>
    <mergeCell ref="N2:O2"/>
    <mergeCell ref="P2:Q2"/>
  </mergeCells>
  <pageMargins left="0.70866141732283472" right="0.70866141732283472" top="0.74803149606299213" bottom="0.74803149606299213" header="0.31496062992125984" footer="0.31496062992125984"/>
  <pageSetup scale="58" fitToHeight="1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EFA2A-6E1C-4966-9D94-E691FA487C54}">
  <sheetPr>
    <tabColor theme="9" tint="-0.249977111117893"/>
    <pageSetUpPr fitToPage="1"/>
  </sheetPr>
  <dimension ref="A1:J241"/>
  <sheetViews>
    <sheetView showGridLines="0" zoomScaleNormal="100" workbookViewId="0">
      <selection activeCell="J49" sqref="J49"/>
    </sheetView>
  </sheetViews>
  <sheetFormatPr baseColWidth="10" defaultColWidth="13.33203125" defaultRowHeight="12.75" x14ac:dyDescent="0.2"/>
  <cols>
    <col min="1" max="1" width="8.6640625" style="294" customWidth="1"/>
    <col min="2" max="2" width="13.33203125" style="296"/>
    <col min="3" max="3" width="52.6640625" style="296" customWidth="1"/>
    <col min="4" max="9" width="28.6640625" style="343" customWidth="1"/>
    <col min="10" max="10" width="17.83203125" style="296" customWidth="1"/>
    <col min="11" max="16384" width="13.33203125" style="296"/>
  </cols>
  <sheetData>
    <row r="1" spans="1:9" x14ac:dyDescent="0.2">
      <c r="B1" s="295" t="s">
        <v>528</v>
      </c>
      <c r="C1" s="295"/>
      <c r="D1" s="295"/>
      <c r="E1" s="295"/>
      <c r="F1" s="295"/>
      <c r="G1" s="295"/>
      <c r="H1" s="295"/>
      <c r="I1" s="295"/>
    </row>
    <row r="2" spans="1:9" x14ac:dyDescent="0.2">
      <c r="B2" s="295" t="s">
        <v>529</v>
      </c>
      <c r="C2" s="295"/>
      <c r="D2" s="295"/>
      <c r="E2" s="295"/>
      <c r="F2" s="295"/>
      <c r="G2" s="295"/>
      <c r="H2" s="295"/>
      <c r="I2" s="295"/>
    </row>
    <row r="3" spans="1:9" x14ac:dyDescent="0.2">
      <c r="B3" s="295" t="s">
        <v>530</v>
      </c>
      <c r="C3" s="295"/>
      <c r="D3" s="295"/>
      <c r="E3" s="295"/>
      <c r="F3" s="295"/>
      <c r="G3" s="295"/>
      <c r="H3" s="295"/>
      <c r="I3" s="295"/>
    </row>
    <row r="4" spans="1:9" x14ac:dyDescent="0.2">
      <c r="B4" s="297"/>
      <c r="C4" s="297"/>
      <c r="D4" s="298"/>
      <c r="E4" s="298"/>
      <c r="F4" s="298"/>
      <c r="G4" s="298"/>
      <c r="H4" s="298"/>
      <c r="I4" s="298"/>
    </row>
    <row r="5" spans="1:9" x14ac:dyDescent="0.2">
      <c r="B5" s="297"/>
      <c r="C5" s="299" t="s">
        <v>531</v>
      </c>
      <c r="D5" s="300" t="s">
        <v>532</v>
      </c>
      <c r="E5" s="301"/>
      <c r="F5" s="301"/>
      <c r="G5" s="301"/>
      <c r="H5" s="298"/>
      <c r="I5" s="298"/>
    </row>
    <row r="6" spans="1:9" x14ac:dyDescent="0.2">
      <c r="B6" s="297"/>
      <c r="C6" s="297"/>
      <c r="D6" s="298"/>
      <c r="E6" s="298"/>
      <c r="F6" s="298"/>
      <c r="G6" s="298"/>
      <c r="H6" s="298"/>
      <c r="I6" s="298"/>
    </row>
    <row r="7" spans="1:9" x14ac:dyDescent="0.2">
      <c r="B7" s="302" t="s">
        <v>533</v>
      </c>
      <c r="C7" s="303" t="s">
        <v>52</v>
      </c>
      <c r="D7" s="304" t="s">
        <v>133</v>
      </c>
      <c r="E7" s="304"/>
      <c r="F7" s="304"/>
      <c r="G7" s="304"/>
      <c r="H7" s="304"/>
      <c r="I7" s="304" t="s">
        <v>3</v>
      </c>
    </row>
    <row r="8" spans="1:9" ht="34.5" customHeight="1" x14ac:dyDescent="0.2">
      <c r="B8" s="305"/>
      <c r="C8" s="306"/>
      <c r="D8" s="307" t="s">
        <v>4</v>
      </c>
      <c r="E8" s="307" t="s">
        <v>56</v>
      </c>
      <c r="F8" s="307" t="s">
        <v>6</v>
      </c>
      <c r="G8" s="307" t="s">
        <v>7</v>
      </c>
      <c r="H8" s="307" t="s">
        <v>534</v>
      </c>
      <c r="I8" s="308"/>
    </row>
    <row r="9" spans="1:9" ht="15" customHeight="1" x14ac:dyDescent="0.2">
      <c r="A9" s="309"/>
      <c r="B9" s="310">
        <v>1</v>
      </c>
      <c r="C9" s="311" t="s">
        <v>535</v>
      </c>
      <c r="D9" s="312">
        <f>+D10+D77</f>
        <v>18332494555.510002</v>
      </c>
      <c r="E9" s="312">
        <f t="shared" ref="E9:H9" si="0">+E10+E77</f>
        <v>1878354894.8300002</v>
      </c>
      <c r="F9" s="312">
        <f>+D9+E9</f>
        <v>20210849450.340004</v>
      </c>
      <c r="G9" s="312">
        <f t="shared" si="0"/>
        <v>20152852426.77</v>
      </c>
      <c r="H9" s="312">
        <f t="shared" si="0"/>
        <v>20071796925.77</v>
      </c>
      <c r="I9" s="313">
        <f>+H9-D9</f>
        <v>1739302370.2599983</v>
      </c>
    </row>
    <row r="10" spans="1:9" ht="15" customHeight="1" x14ac:dyDescent="0.2">
      <c r="A10" s="309"/>
      <c r="B10" s="310">
        <v>1.1000000000000001</v>
      </c>
      <c r="C10" s="311" t="s">
        <v>536</v>
      </c>
      <c r="D10" s="312">
        <f>+D11+D33+D38+D39+D43+D50+D54+D57+D75</f>
        <v>18325494555.510002</v>
      </c>
      <c r="E10" s="312">
        <f t="shared" ref="E10:H10" si="1">+E11+E33+E38+E39+E43+E50+E54+E57+E75</f>
        <v>1721499490.7400002</v>
      </c>
      <c r="F10" s="312">
        <f t="shared" ref="F10:F73" si="2">+D10+E10</f>
        <v>20046994046.250004</v>
      </c>
      <c r="G10" s="312">
        <f t="shared" si="1"/>
        <v>19988997022.68</v>
      </c>
      <c r="H10" s="312">
        <f t="shared" si="1"/>
        <v>19910493521.68</v>
      </c>
      <c r="I10" s="313">
        <f t="shared" ref="I10:I73" si="3">+H10-D10</f>
        <v>1584998966.1699982</v>
      </c>
    </row>
    <row r="11" spans="1:9" ht="15" customHeight="1" x14ac:dyDescent="0.2">
      <c r="A11" s="309"/>
      <c r="B11" s="314" t="s">
        <v>537</v>
      </c>
      <c r="C11" s="315" t="s">
        <v>15</v>
      </c>
      <c r="D11" s="316">
        <f>+D12+D18+D20+D21+D26+D29+D30+D31+D32</f>
        <v>0</v>
      </c>
      <c r="E11" s="316">
        <f t="shared" ref="E11:H11" si="4">+E12+E18+E20+E21+E26+E29+E30+E31+E32</f>
        <v>0</v>
      </c>
      <c r="F11" s="316">
        <f t="shared" si="2"/>
        <v>0</v>
      </c>
      <c r="G11" s="316">
        <f t="shared" si="4"/>
        <v>0</v>
      </c>
      <c r="H11" s="316">
        <f t="shared" si="4"/>
        <v>0</v>
      </c>
      <c r="I11" s="317">
        <f t="shared" si="3"/>
        <v>0</v>
      </c>
    </row>
    <row r="12" spans="1:9" ht="15" customHeight="1" x14ac:dyDescent="0.2">
      <c r="A12" s="309"/>
      <c r="B12" s="314" t="s">
        <v>538</v>
      </c>
      <c r="C12" s="315" t="s">
        <v>539</v>
      </c>
      <c r="D12" s="316">
        <f>+D13+D15+D17</f>
        <v>0</v>
      </c>
      <c r="E12" s="316">
        <f t="shared" ref="E12:H12" si="5">+E13+E15+E17</f>
        <v>0</v>
      </c>
      <c r="F12" s="316">
        <f t="shared" si="2"/>
        <v>0</v>
      </c>
      <c r="G12" s="316">
        <f t="shared" si="5"/>
        <v>0</v>
      </c>
      <c r="H12" s="316">
        <f t="shared" si="5"/>
        <v>0</v>
      </c>
      <c r="I12" s="317">
        <f t="shared" si="3"/>
        <v>0</v>
      </c>
    </row>
    <row r="13" spans="1:9" ht="15" customHeight="1" x14ac:dyDescent="0.2">
      <c r="A13" s="309"/>
      <c r="B13" s="318" t="s">
        <v>540</v>
      </c>
      <c r="C13" s="319" t="s">
        <v>541</v>
      </c>
      <c r="D13" s="320">
        <f>+D14</f>
        <v>0</v>
      </c>
      <c r="E13" s="320">
        <f t="shared" ref="E13:H13" si="6">+E14</f>
        <v>0</v>
      </c>
      <c r="F13" s="320">
        <f t="shared" si="2"/>
        <v>0</v>
      </c>
      <c r="G13" s="320">
        <f t="shared" si="6"/>
        <v>0</v>
      </c>
      <c r="H13" s="320">
        <f t="shared" si="6"/>
        <v>0</v>
      </c>
      <c r="I13" s="321">
        <f t="shared" si="3"/>
        <v>0</v>
      </c>
    </row>
    <row r="14" spans="1:9" ht="15" customHeight="1" x14ac:dyDescent="0.2">
      <c r="A14" s="322">
        <v>111111</v>
      </c>
      <c r="B14" s="323" t="s">
        <v>542</v>
      </c>
      <c r="C14" s="324" t="s">
        <v>543</v>
      </c>
      <c r="D14" s="325"/>
      <c r="E14" s="325"/>
      <c r="F14" s="325">
        <f t="shared" si="2"/>
        <v>0</v>
      </c>
      <c r="G14" s="325"/>
      <c r="H14" s="325"/>
      <c r="I14" s="326">
        <f t="shared" si="3"/>
        <v>0</v>
      </c>
    </row>
    <row r="15" spans="1:9" ht="15" customHeight="1" x14ac:dyDescent="0.2">
      <c r="A15" s="309"/>
      <c r="B15" s="318" t="s">
        <v>544</v>
      </c>
      <c r="C15" s="319" t="s">
        <v>545</v>
      </c>
      <c r="D15" s="320">
        <f>+D16</f>
        <v>0</v>
      </c>
      <c r="E15" s="320">
        <f t="shared" ref="E15:H15" si="7">+E16</f>
        <v>0</v>
      </c>
      <c r="F15" s="320">
        <f t="shared" si="2"/>
        <v>0</v>
      </c>
      <c r="G15" s="320">
        <f t="shared" si="7"/>
        <v>0</v>
      </c>
      <c r="H15" s="320">
        <f t="shared" si="7"/>
        <v>0</v>
      </c>
      <c r="I15" s="321">
        <f t="shared" si="3"/>
        <v>0</v>
      </c>
    </row>
    <row r="16" spans="1:9" ht="15" customHeight="1" x14ac:dyDescent="0.2">
      <c r="A16" s="322">
        <v>111121</v>
      </c>
      <c r="B16" s="323" t="s">
        <v>546</v>
      </c>
      <c r="C16" s="324" t="s">
        <v>543</v>
      </c>
      <c r="D16" s="325"/>
      <c r="E16" s="325"/>
      <c r="F16" s="325">
        <f t="shared" si="2"/>
        <v>0</v>
      </c>
      <c r="G16" s="325"/>
      <c r="H16" s="325"/>
      <c r="I16" s="326">
        <f t="shared" si="3"/>
        <v>0</v>
      </c>
    </row>
    <row r="17" spans="1:9" ht="15" customHeight="1" x14ac:dyDescent="0.2">
      <c r="A17" s="322">
        <v>11113</v>
      </c>
      <c r="B17" s="318" t="s">
        <v>547</v>
      </c>
      <c r="C17" s="319" t="s">
        <v>548</v>
      </c>
      <c r="D17" s="325"/>
      <c r="E17" s="325"/>
      <c r="F17" s="325">
        <f t="shared" si="2"/>
        <v>0</v>
      </c>
      <c r="G17" s="325"/>
      <c r="H17" s="325"/>
      <c r="I17" s="326">
        <f t="shared" si="3"/>
        <v>0</v>
      </c>
    </row>
    <row r="18" spans="1:9" ht="15" customHeight="1" x14ac:dyDescent="0.2">
      <c r="A18" s="309"/>
      <c r="B18" s="314" t="s">
        <v>549</v>
      </c>
      <c r="C18" s="315" t="s">
        <v>550</v>
      </c>
      <c r="D18" s="316">
        <f>SUM(D19)</f>
        <v>0</v>
      </c>
      <c r="E18" s="316">
        <f t="shared" ref="E18:H18" si="8">SUM(E19)</f>
        <v>0</v>
      </c>
      <c r="F18" s="316">
        <f t="shared" si="2"/>
        <v>0</v>
      </c>
      <c r="G18" s="316">
        <f t="shared" si="8"/>
        <v>0</v>
      </c>
      <c r="H18" s="316">
        <f t="shared" si="8"/>
        <v>0</v>
      </c>
      <c r="I18" s="317">
        <f t="shared" si="3"/>
        <v>0</v>
      </c>
    </row>
    <row r="19" spans="1:9" ht="15" customHeight="1" x14ac:dyDescent="0.2">
      <c r="A19" s="322">
        <v>11121</v>
      </c>
      <c r="B19" s="323" t="s">
        <v>551</v>
      </c>
      <c r="C19" s="324" t="s">
        <v>552</v>
      </c>
      <c r="D19" s="325"/>
      <c r="E19" s="325"/>
      <c r="F19" s="325">
        <f t="shared" si="2"/>
        <v>0</v>
      </c>
      <c r="G19" s="325"/>
      <c r="H19" s="325"/>
      <c r="I19" s="326">
        <f t="shared" si="3"/>
        <v>0</v>
      </c>
    </row>
    <row r="20" spans="1:9" ht="15" customHeight="1" x14ac:dyDescent="0.2">
      <c r="A20" s="322">
        <v>1113</v>
      </c>
      <c r="B20" s="314" t="s">
        <v>553</v>
      </c>
      <c r="C20" s="315" t="s">
        <v>554</v>
      </c>
      <c r="D20" s="316"/>
      <c r="E20" s="316"/>
      <c r="F20" s="316">
        <f t="shared" si="2"/>
        <v>0</v>
      </c>
      <c r="G20" s="316"/>
      <c r="H20" s="316"/>
      <c r="I20" s="317">
        <f t="shared" si="3"/>
        <v>0</v>
      </c>
    </row>
    <row r="21" spans="1:9" ht="15" customHeight="1" x14ac:dyDescent="0.2">
      <c r="A21" s="309"/>
      <c r="B21" s="314" t="s">
        <v>555</v>
      </c>
      <c r="C21" s="315" t="s">
        <v>556</v>
      </c>
      <c r="D21" s="316">
        <f>+D22</f>
        <v>0</v>
      </c>
      <c r="E21" s="316">
        <f t="shared" ref="E21:H21" si="9">+E22</f>
        <v>0</v>
      </c>
      <c r="F21" s="316">
        <f t="shared" si="2"/>
        <v>0</v>
      </c>
      <c r="G21" s="316">
        <f t="shared" si="9"/>
        <v>0</v>
      </c>
      <c r="H21" s="316">
        <f t="shared" si="9"/>
        <v>0</v>
      </c>
      <c r="I21" s="317">
        <f t="shared" si="3"/>
        <v>0</v>
      </c>
    </row>
    <row r="22" spans="1:9" ht="15" customHeight="1" x14ac:dyDescent="0.2">
      <c r="A22" s="322"/>
      <c r="B22" s="318" t="s">
        <v>557</v>
      </c>
      <c r="C22" s="319" t="s">
        <v>558</v>
      </c>
      <c r="D22" s="320">
        <f>SUM(D23:D25)</f>
        <v>0</v>
      </c>
      <c r="E22" s="320">
        <f t="shared" ref="E22:H22" si="10">SUM(E23:E25)</f>
        <v>0</v>
      </c>
      <c r="F22" s="320">
        <f t="shared" si="2"/>
        <v>0</v>
      </c>
      <c r="G22" s="320">
        <f t="shared" si="10"/>
        <v>0</v>
      </c>
      <c r="H22" s="320">
        <f t="shared" si="10"/>
        <v>0</v>
      </c>
      <c r="I22" s="321">
        <f t="shared" si="3"/>
        <v>0</v>
      </c>
    </row>
    <row r="23" spans="1:9" ht="15" customHeight="1" x14ac:dyDescent="0.2">
      <c r="A23" s="322">
        <v>111411</v>
      </c>
      <c r="B23" s="323" t="s">
        <v>559</v>
      </c>
      <c r="C23" s="324" t="s">
        <v>560</v>
      </c>
      <c r="D23" s="325"/>
      <c r="E23" s="325"/>
      <c r="F23" s="325">
        <f t="shared" si="2"/>
        <v>0</v>
      </c>
      <c r="G23" s="325"/>
      <c r="H23" s="325"/>
      <c r="I23" s="326">
        <f t="shared" si="3"/>
        <v>0</v>
      </c>
    </row>
    <row r="24" spans="1:9" ht="15" customHeight="1" x14ac:dyDescent="0.2">
      <c r="A24" s="322">
        <v>111412</v>
      </c>
      <c r="B24" s="323" t="s">
        <v>561</v>
      </c>
      <c r="C24" s="324" t="s">
        <v>562</v>
      </c>
      <c r="D24" s="325"/>
      <c r="E24" s="325"/>
      <c r="F24" s="325">
        <f t="shared" si="2"/>
        <v>0</v>
      </c>
      <c r="G24" s="325"/>
      <c r="H24" s="325"/>
      <c r="I24" s="326">
        <f t="shared" si="3"/>
        <v>0</v>
      </c>
    </row>
    <row r="25" spans="1:9" ht="15" customHeight="1" x14ac:dyDescent="0.2">
      <c r="A25" s="322">
        <v>111413</v>
      </c>
      <c r="B25" s="323" t="s">
        <v>563</v>
      </c>
      <c r="C25" s="324" t="s">
        <v>564</v>
      </c>
      <c r="D25" s="325"/>
      <c r="E25" s="325"/>
      <c r="F25" s="325">
        <f t="shared" si="2"/>
        <v>0</v>
      </c>
      <c r="G25" s="325"/>
      <c r="H25" s="325"/>
      <c r="I25" s="326">
        <f t="shared" si="3"/>
        <v>0</v>
      </c>
    </row>
    <row r="26" spans="1:9" ht="15" customHeight="1" x14ac:dyDescent="0.2">
      <c r="A26" s="309"/>
      <c r="B26" s="314" t="s">
        <v>565</v>
      </c>
      <c r="C26" s="315" t="s">
        <v>566</v>
      </c>
      <c r="D26" s="316">
        <f>SUM(D27:D28)</f>
        <v>0</v>
      </c>
      <c r="E26" s="316">
        <f t="shared" ref="E26:H26" si="11">SUM(E27:E28)</f>
        <v>0</v>
      </c>
      <c r="F26" s="316">
        <f t="shared" si="2"/>
        <v>0</v>
      </c>
      <c r="G26" s="316">
        <f t="shared" si="11"/>
        <v>0</v>
      </c>
      <c r="H26" s="316">
        <f t="shared" si="11"/>
        <v>0</v>
      </c>
      <c r="I26" s="317">
        <f t="shared" si="3"/>
        <v>0</v>
      </c>
    </row>
    <row r="27" spans="1:9" ht="15" customHeight="1" x14ac:dyDescent="0.2">
      <c r="A27" s="322">
        <v>11151</v>
      </c>
      <c r="B27" s="323" t="s">
        <v>567</v>
      </c>
      <c r="C27" s="324" t="s">
        <v>568</v>
      </c>
      <c r="D27" s="325"/>
      <c r="E27" s="325">
        <v>0</v>
      </c>
      <c r="F27" s="325">
        <f t="shared" si="2"/>
        <v>0</v>
      </c>
      <c r="G27" s="325"/>
      <c r="H27" s="325"/>
      <c r="I27" s="326">
        <f t="shared" si="3"/>
        <v>0</v>
      </c>
    </row>
    <row r="28" spans="1:9" ht="15" customHeight="1" x14ac:dyDescent="0.2">
      <c r="A28" s="322">
        <v>11152</v>
      </c>
      <c r="B28" s="323" t="s">
        <v>569</v>
      </c>
      <c r="C28" s="324" t="s">
        <v>570</v>
      </c>
      <c r="D28" s="325"/>
      <c r="E28" s="325"/>
      <c r="F28" s="325">
        <f t="shared" si="2"/>
        <v>0</v>
      </c>
      <c r="G28" s="325"/>
      <c r="H28" s="325"/>
      <c r="I28" s="326">
        <f t="shared" si="3"/>
        <v>0</v>
      </c>
    </row>
    <row r="29" spans="1:9" ht="15" customHeight="1" x14ac:dyDescent="0.2">
      <c r="A29" s="322">
        <v>1116</v>
      </c>
      <c r="B29" s="314" t="s">
        <v>571</v>
      </c>
      <c r="C29" s="315" t="s">
        <v>572</v>
      </c>
      <c r="D29" s="316"/>
      <c r="E29" s="316"/>
      <c r="F29" s="316">
        <f t="shared" si="2"/>
        <v>0</v>
      </c>
      <c r="G29" s="316"/>
      <c r="H29" s="316"/>
      <c r="I29" s="317">
        <f t="shared" si="3"/>
        <v>0</v>
      </c>
    </row>
    <row r="30" spans="1:9" ht="15" customHeight="1" x14ac:dyDescent="0.2">
      <c r="A30" s="322">
        <v>1117</v>
      </c>
      <c r="B30" s="314" t="s">
        <v>573</v>
      </c>
      <c r="C30" s="315" t="s">
        <v>574</v>
      </c>
      <c r="D30" s="316"/>
      <c r="E30" s="316"/>
      <c r="F30" s="316">
        <f t="shared" si="2"/>
        <v>0</v>
      </c>
      <c r="G30" s="316"/>
      <c r="H30" s="316"/>
      <c r="I30" s="317">
        <f t="shared" si="3"/>
        <v>0</v>
      </c>
    </row>
    <row r="31" spans="1:9" ht="15" customHeight="1" x14ac:dyDescent="0.2">
      <c r="A31" s="322">
        <v>1118</v>
      </c>
      <c r="B31" s="314" t="s">
        <v>575</v>
      </c>
      <c r="C31" s="315" t="s">
        <v>576</v>
      </c>
      <c r="D31" s="316"/>
      <c r="E31" s="316"/>
      <c r="F31" s="316">
        <f t="shared" si="2"/>
        <v>0</v>
      </c>
      <c r="G31" s="316"/>
      <c r="H31" s="316"/>
      <c r="I31" s="317">
        <f t="shared" si="3"/>
        <v>0</v>
      </c>
    </row>
    <row r="32" spans="1:9" ht="15" customHeight="1" x14ac:dyDescent="0.2">
      <c r="A32" s="322">
        <v>1119</v>
      </c>
      <c r="B32" s="314" t="s">
        <v>577</v>
      </c>
      <c r="C32" s="315" t="s">
        <v>578</v>
      </c>
      <c r="D32" s="316"/>
      <c r="E32" s="316"/>
      <c r="F32" s="316">
        <f t="shared" si="2"/>
        <v>0</v>
      </c>
      <c r="G32" s="316"/>
      <c r="H32" s="316"/>
      <c r="I32" s="317">
        <f t="shared" si="3"/>
        <v>0</v>
      </c>
    </row>
    <row r="33" spans="1:9" ht="15" customHeight="1" x14ac:dyDescent="0.2">
      <c r="A33" s="309"/>
      <c r="B33" s="314" t="s">
        <v>579</v>
      </c>
      <c r="C33" s="315" t="s">
        <v>580</v>
      </c>
      <c r="D33" s="316">
        <f>SUM(D34:D37)</f>
        <v>0</v>
      </c>
      <c r="E33" s="316">
        <f t="shared" ref="E33:H33" si="12">SUM(E34:E37)</f>
        <v>0</v>
      </c>
      <c r="F33" s="316">
        <f t="shared" si="2"/>
        <v>0</v>
      </c>
      <c r="G33" s="316">
        <f t="shared" si="12"/>
        <v>0</v>
      </c>
      <c r="H33" s="316">
        <f t="shared" si="12"/>
        <v>0</v>
      </c>
      <c r="I33" s="317">
        <f t="shared" si="3"/>
        <v>0</v>
      </c>
    </row>
    <row r="34" spans="1:9" ht="15" customHeight="1" x14ac:dyDescent="0.2">
      <c r="A34" s="322">
        <v>1121</v>
      </c>
      <c r="B34" s="323" t="s">
        <v>581</v>
      </c>
      <c r="C34" s="324" t="s">
        <v>582</v>
      </c>
      <c r="D34" s="325"/>
      <c r="E34" s="325"/>
      <c r="F34" s="325">
        <f t="shared" si="2"/>
        <v>0</v>
      </c>
      <c r="G34" s="325"/>
      <c r="H34" s="325"/>
      <c r="I34" s="326">
        <f t="shared" si="3"/>
        <v>0</v>
      </c>
    </row>
    <row r="35" spans="1:9" ht="15" customHeight="1" x14ac:dyDescent="0.2">
      <c r="A35" s="322">
        <v>1122</v>
      </c>
      <c r="B35" s="323" t="s">
        <v>583</v>
      </c>
      <c r="C35" s="324" t="s">
        <v>584</v>
      </c>
      <c r="D35" s="325"/>
      <c r="E35" s="325"/>
      <c r="F35" s="325">
        <f t="shared" si="2"/>
        <v>0</v>
      </c>
      <c r="G35" s="325"/>
      <c r="H35" s="325"/>
      <c r="I35" s="326">
        <f t="shared" si="3"/>
        <v>0</v>
      </c>
    </row>
    <row r="36" spans="1:9" ht="15" customHeight="1" x14ac:dyDescent="0.2">
      <c r="A36" s="322">
        <v>1123</v>
      </c>
      <c r="B36" s="323" t="s">
        <v>585</v>
      </c>
      <c r="C36" s="324" t="s">
        <v>586</v>
      </c>
      <c r="D36" s="325"/>
      <c r="E36" s="325"/>
      <c r="F36" s="325">
        <f t="shared" si="2"/>
        <v>0</v>
      </c>
      <c r="G36" s="325"/>
      <c r="H36" s="325"/>
      <c r="I36" s="326">
        <f t="shared" si="3"/>
        <v>0</v>
      </c>
    </row>
    <row r="37" spans="1:9" ht="15" customHeight="1" x14ac:dyDescent="0.2">
      <c r="A37" s="322">
        <v>1124</v>
      </c>
      <c r="B37" s="323" t="s">
        <v>587</v>
      </c>
      <c r="C37" s="324" t="s">
        <v>588</v>
      </c>
      <c r="D37" s="325"/>
      <c r="E37" s="325"/>
      <c r="F37" s="325">
        <f t="shared" si="2"/>
        <v>0</v>
      </c>
      <c r="G37" s="325"/>
      <c r="H37" s="325"/>
      <c r="I37" s="326">
        <f t="shared" si="3"/>
        <v>0</v>
      </c>
    </row>
    <row r="38" spans="1:9" ht="15" customHeight="1" x14ac:dyDescent="0.2">
      <c r="A38" s="322">
        <v>113</v>
      </c>
      <c r="B38" s="314" t="s">
        <v>589</v>
      </c>
      <c r="C38" s="315" t="s">
        <v>19</v>
      </c>
      <c r="D38" s="316"/>
      <c r="E38" s="316"/>
      <c r="F38" s="316">
        <f t="shared" si="2"/>
        <v>0</v>
      </c>
      <c r="G38" s="316"/>
      <c r="H38" s="316"/>
      <c r="I38" s="317">
        <f t="shared" si="3"/>
        <v>0</v>
      </c>
    </row>
    <row r="39" spans="1:9" ht="15" customHeight="1" x14ac:dyDescent="0.2">
      <c r="A39" s="309"/>
      <c r="B39" s="314" t="s">
        <v>590</v>
      </c>
      <c r="C39" s="315" t="s">
        <v>591</v>
      </c>
      <c r="D39" s="316">
        <f>SUM(D40:D42)</f>
        <v>0</v>
      </c>
      <c r="E39" s="316">
        <f t="shared" ref="E39:H39" si="13">SUM(E40:E42)</f>
        <v>0</v>
      </c>
      <c r="F39" s="316">
        <f t="shared" si="2"/>
        <v>0</v>
      </c>
      <c r="G39" s="316">
        <f t="shared" si="13"/>
        <v>0</v>
      </c>
      <c r="H39" s="316">
        <f t="shared" si="13"/>
        <v>0</v>
      </c>
      <c r="I39" s="317">
        <f t="shared" si="3"/>
        <v>0</v>
      </c>
    </row>
    <row r="40" spans="1:9" ht="15" customHeight="1" x14ac:dyDescent="0.2">
      <c r="A40" s="322">
        <v>1141</v>
      </c>
      <c r="B40" s="323" t="s">
        <v>592</v>
      </c>
      <c r="C40" s="324" t="s">
        <v>593</v>
      </c>
      <c r="D40" s="325"/>
      <c r="E40" s="325"/>
      <c r="F40" s="325">
        <f t="shared" si="2"/>
        <v>0</v>
      </c>
      <c r="G40" s="325"/>
      <c r="H40" s="325"/>
      <c r="I40" s="326">
        <f t="shared" si="3"/>
        <v>0</v>
      </c>
    </row>
    <row r="41" spans="1:9" ht="15" customHeight="1" x14ac:dyDescent="0.2">
      <c r="A41" s="322">
        <v>1142</v>
      </c>
      <c r="B41" s="323" t="s">
        <v>594</v>
      </c>
      <c r="C41" s="324" t="s">
        <v>595</v>
      </c>
      <c r="D41" s="325"/>
      <c r="E41" s="325"/>
      <c r="F41" s="325">
        <f t="shared" si="2"/>
        <v>0</v>
      </c>
      <c r="G41" s="325"/>
      <c r="H41" s="325"/>
      <c r="I41" s="326">
        <f t="shared" si="3"/>
        <v>0</v>
      </c>
    </row>
    <row r="42" spans="1:9" ht="15" customHeight="1" x14ac:dyDescent="0.2">
      <c r="A42" s="322">
        <v>1143</v>
      </c>
      <c r="B42" s="323" t="s">
        <v>596</v>
      </c>
      <c r="C42" s="324" t="s">
        <v>597</v>
      </c>
      <c r="D42" s="325"/>
      <c r="E42" s="325"/>
      <c r="F42" s="325">
        <f t="shared" si="2"/>
        <v>0</v>
      </c>
      <c r="G42" s="325"/>
      <c r="H42" s="325"/>
      <c r="I42" s="326">
        <f t="shared" si="3"/>
        <v>0</v>
      </c>
    </row>
    <row r="43" spans="1:9" ht="15" customHeight="1" x14ac:dyDescent="0.2">
      <c r="A43" s="309"/>
      <c r="B43" s="314" t="s">
        <v>598</v>
      </c>
      <c r="C43" s="315" t="s">
        <v>599</v>
      </c>
      <c r="D43" s="316">
        <f>+D44+D47+D48+D49</f>
        <v>0</v>
      </c>
      <c r="E43" s="316">
        <f t="shared" ref="E43:H43" si="14">+E44+E47+E48+E49</f>
        <v>0</v>
      </c>
      <c r="F43" s="316">
        <f t="shared" si="2"/>
        <v>0</v>
      </c>
      <c r="G43" s="316">
        <f t="shared" si="14"/>
        <v>0</v>
      </c>
      <c r="H43" s="316">
        <f t="shared" si="14"/>
        <v>0</v>
      </c>
      <c r="I43" s="317">
        <f t="shared" si="3"/>
        <v>0</v>
      </c>
    </row>
    <row r="44" spans="1:9" ht="15" customHeight="1" x14ac:dyDescent="0.2">
      <c r="A44" s="322"/>
      <c r="B44" s="318" t="s">
        <v>600</v>
      </c>
      <c r="C44" s="319" t="s">
        <v>601</v>
      </c>
      <c r="D44" s="320">
        <f>+D45+D46</f>
        <v>0</v>
      </c>
      <c r="E44" s="320">
        <f t="shared" ref="E44:H44" si="15">+E45+E46</f>
        <v>0</v>
      </c>
      <c r="F44" s="320">
        <f t="shared" si="2"/>
        <v>0</v>
      </c>
      <c r="G44" s="320">
        <f t="shared" si="15"/>
        <v>0</v>
      </c>
      <c r="H44" s="320">
        <f t="shared" si="15"/>
        <v>0</v>
      </c>
      <c r="I44" s="321">
        <f t="shared" si="3"/>
        <v>0</v>
      </c>
    </row>
    <row r="45" spans="1:9" ht="15" customHeight="1" x14ac:dyDescent="0.2">
      <c r="A45" s="322">
        <v>11511</v>
      </c>
      <c r="B45" s="323" t="s">
        <v>602</v>
      </c>
      <c r="C45" s="324" t="s">
        <v>603</v>
      </c>
      <c r="D45" s="325"/>
      <c r="E45" s="325"/>
      <c r="F45" s="325">
        <f t="shared" si="2"/>
        <v>0</v>
      </c>
      <c r="G45" s="325"/>
      <c r="H45" s="325"/>
      <c r="I45" s="326">
        <f t="shared" si="3"/>
        <v>0</v>
      </c>
    </row>
    <row r="46" spans="1:9" ht="15" customHeight="1" x14ac:dyDescent="0.2">
      <c r="A46" s="322">
        <v>11512</v>
      </c>
      <c r="B46" s="323" t="s">
        <v>604</v>
      </c>
      <c r="C46" s="324" t="s">
        <v>605</v>
      </c>
      <c r="D46" s="325"/>
      <c r="E46" s="325"/>
      <c r="F46" s="325">
        <f t="shared" si="2"/>
        <v>0</v>
      </c>
      <c r="G46" s="325"/>
      <c r="H46" s="325"/>
      <c r="I46" s="326">
        <f t="shared" si="3"/>
        <v>0</v>
      </c>
    </row>
    <row r="47" spans="1:9" ht="15" customHeight="1" x14ac:dyDescent="0.2">
      <c r="A47" s="322">
        <v>1152</v>
      </c>
      <c r="B47" s="318" t="s">
        <v>606</v>
      </c>
      <c r="C47" s="319" t="s">
        <v>607</v>
      </c>
      <c r="D47" s="320"/>
      <c r="E47" s="320"/>
      <c r="F47" s="320">
        <f t="shared" si="2"/>
        <v>0</v>
      </c>
      <c r="G47" s="320"/>
      <c r="H47" s="320"/>
      <c r="I47" s="321">
        <f t="shared" si="3"/>
        <v>0</v>
      </c>
    </row>
    <row r="48" spans="1:9" ht="15" customHeight="1" x14ac:dyDescent="0.2">
      <c r="A48" s="322">
        <v>1153</v>
      </c>
      <c r="B48" s="318" t="s">
        <v>608</v>
      </c>
      <c r="C48" s="319" t="s">
        <v>609</v>
      </c>
      <c r="D48" s="320"/>
      <c r="E48" s="320"/>
      <c r="F48" s="320">
        <f t="shared" si="2"/>
        <v>0</v>
      </c>
      <c r="G48" s="320"/>
      <c r="H48" s="320"/>
      <c r="I48" s="321">
        <f t="shared" si="3"/>
        <v>0</v>
      </c>
    </row>
    <row r="49" spans="1:10" ht="15" customHeight="1" x14ac:dyDescent="0.2">
      <c r="A49" s="322">
        <v>1154</v>
      </c>
      <c r="B49" s="318" t="s">
        <v>610</v>
      </c>
      <c r="C49" s="319" t="s">
        <v>611</v>
      </c>
      <c r="D49" s="320"/>
      <c r="E49" s="320"/>
      <c r="F49" s="320">
        <f t="shared" si="2"/>
        <v>0</v>
      </c>
      <c r="G49" s="320"/>
      <c r="H49" s="320"/>
      <c r="I49" s="321">
        <f t="shared" si="3"/>
        <v>0</v>
      </c>
    </row>
    <row r="50" spans="1:10" ht="15" customHeight="1" x14ac:dyDescent="0.2">
      <c r="A50" s="309"/>
      <c r="B50" s="314" t="s">
        <v>612</v>
      </c>
      <c r="C50" s="315" t="s">
        <v>613</v>
      </c>
      <c r="D50" s="316">
        <f>SUM(D51:D53)</f>
        <v>57912714</v>
      </c>
      <c r="E50" s="316">
        <f t="shared" ref="E50:H50" si="16">SUM(E51:E53)</f>
        <v>26538598.5</v>
      </c>
      <c r="F50" s="316">
        <f t="shared" si="2"/>
        <v>84451312.5</v>
      </c>
      <c r="G50" s="316">
        <f t="shared" si="16"/>
        <v>84451312.5</v>
      </c>
      <c r="H50" s="316">
        <f t="shared" si="16"/>
        <v>84451312.5</v>
      </c>
      <c r="I50" s="317">
        <f t="shared" si="3"/>
        <v>26538598.5</v>
      </c>
    </row>
    <row r="51" spans="1:10" ht="15" customHeight="1" x14ac:dyDescent="0.2">
      <c r="A51" s="322">
        <v>1161</v>
      </c>
      <c r="B51" s="323" t="s">
        <v>614</v>
      </c>
      <c r="C51" s="324" t="s">
        <v>615</v>
      </c>
      <c r="D51" s="325"/>
      <c r="E51" s="325"/>
      <c r="F51" s="325">
        <f t="shared" si="2"/>
        <v>0</v>
      </c>
      <c r="G51" s="325"/>
      <c r="H51" s="325"/>
      <c r="I51" s="326">
        <f t="shared" si="3"/>
        <v>0</v>
      </c>
    </row>
    <row r="52" spans="1:10" ht="15" customHeight="1" x14ac:dyDescent="0.2">
      <c r="A52" s="322">
        <v>1162</v>
      </c>
      <c r="B52" s="323" t="s">
        <v>616</v>
      </c>
      <c r="C52" s="324" t="s">
        <v>617</v>
      </c>
      <c r="D52" s="325"/>
      <c r="E52" s="325">
        <v>0</v>
      </c>
      <c r="F52" s="325">
        <f t="shared" si="2"/>
        <v>0</v>
      </c>
      <c r="G52" s="325"/>
      <c r="H52" s="325"/>
      <c r="I52" s="326">
        <f t="shared" si="3"/>
        <v>0</v>
      </c>
    </row>
    <row r="53" spans="1:10" ht="15" customHeight="1" x14ac:dyDescent="0.2">
      <c r="A53" s="322">
        <v>1163</v>
      </c>
      <c r="B53" s="323" t="s">
        <v>618</v>
      </c>
      <c r="C53" s="324" t="s">
        <v>619</v>
      </c>
      <c r="D53" s="325">
        <v>57912714</v>
      </c>
      <c r="E53" s="325">
        <v>26538598.5</v>
      </c>
      <c r="F53" s="325">
        <f t="shared" si="2"/>
        <v>84451312.5</v>
      </c>
      <c r="G53" s="325">
        <v>84451312.5</v>
      </c>
      <c r="H53" s="325">
        <v>84451312.5</v>
      </c>
      <c r="I53" s="326">
        <f t="shared" si="3"/>
        <v>26538598.5</v>
      </c>
      <c r="J53" s="327">
        <f>+G53-H53</f>
        <v>0</v>
      </c>
    </row>
    <row r="54" spans="1:10" ht="15" customHeight="1" x14ac:dyDescent="0.2">
      <c r="A54" s="309"/>
      <c r="B54" s="314" t="s">
        <v>620</v>
      </c>
      <c r="C54" s="315" t="s">
        <v>621</v>
      </c>
      <c r="D54" s="316">
        <f>SUM(D55:D56)</f>
        <v>0</v>
      </c>
      <c r="E54" s="316">
        <f t="shared" ref="E54:H54" si="17">SUM(E55:E56)</f>
        <v>0</v>
      </c>
      <c r="F54" s="316">
        <f t="shared" si="2"/>
        <v>0</v>
      </c>
      <c r="G54" s="316">
        <f t="shared" si="17"/>
        <v>0</v>
      </c>
      <c r="H54" s="316">
        <f t="shared" si="17"/>
        <v>0</v>
      </c>
      <c r="I54" s="317">
        <f t="shared" si="3"/>
        <v>0</v>
      </c>
    </row>
    <row r="55" spans="1:10" ht="15" customHeight="1" x14ac:dyDescent="0.2">
      <c r="A55" s="322">
        <v>1171</v>
      </c>
      <c r="B55" s="323" t="s">
        <v>622</v>
      </c>
      <c r="C55" s="324" t="s">
        <v>623</v>
      </c>
      <c r="D55" s="325"/>
      <c r="E55" s="325"/>
      <c r="F55" s="325">
        <f t="shared" si="2"/>
        <v>0</v>
      </c>
      <c r="G55" s="325"/>
      <c r="H55" s="325"/>
      <c r="I55" s="326">
        <f t="shared" si="3"/>
        <v>0</v>
      </c>
    </row>
    <row r="56" spans="1:10" ht="15" customHeight="1" x14ac:dyDescent="0.2">
      <c r="A56" s="322">
        <v>1172</v>
      </c>
      <c r="B56" s="323" t="s">
        <v>624</v>
      </c>
      <c r="C56" s="324" t="s">
        <v>625</v>
      </c>
      <c r="D56" s="325"/>
      <c r="E56" s="325"/>
      <c r="F56" s="325">
        <f t="shared" si="2"/>
        <v>0</v>
      </c>
      <c r="G56" s="325"/>
      <c r="H56" s="325"/>
      <c r="I56" s="326">
        <f t="shared" si="3"/>
        <v>0</v>
      </c>
    </row>
    <row r="57" spans="1:10" ht="15" customHeight="1" x14ac:dyDescent="0.2">
      <c r="A57" s="309"/>
      <c r="B57" s="314" t="s">
        <v>626</v>
      </c>
      <c r="C57" s="315" t="s">
        <v>627</v>
      </c>
      <c r="D57" s="316">
        <f>+D58+D59+D71</f>
        <v>18267581841.510002</v>
      </c>
      <c r="E57" s="316">
        <f t="shared" ref="E57:H57" si="18">+E58+E59+E71</f>
        <v>1694960892.2400002</v>
      </c>
      <c r="F57" s="316">
        <f t="shared" si="2"/>
        <v>19962542733.750004</v>
      </c>
      <c r="G57" s="316">
        <f t="shared" si="18"/>
        <v>19904545710.18</v>
      </c>
      <c r="H57" s="316">
        <f t="shared" si="18"/>
        <v>19826042209.18</v>
      </c>
      <c r="I57" s="317">
        <f t="shared" si="3"/>
        <v>1558460367.6699982</v>
      </c>
    </row>
    <row r="58" spans="1:10" ht="15" customHeight="1" x14ac:dyDescent="0.2">
      <c r="A58" s="322">
        <v>1181</v>
      </c>
      <c r="B58" s="314" t="s">
        <v>628</v>
      </c>
      <c r="C58" s="315" t="s">
        <v>629</v>
      </c>
      <c r="D58" s="316"/>
      <c r="E58" s="316"/>
      <c r="F58" s="316">
        <f t="shared" si="2"/>
        <v>0</v>
      </c>
      <c r="G58" s="316"/>
      <c r="H58" s="316"/>
      <c r="I58" s="317">
        <f t="shared" si="3"/>
        <v>0</v>
      </c>
    </row>
    <row r="59" spans="1:10" ht="15" customHeight="1" x14ac:dyDescent="0.2">
      <c r="A59" s="322"/>
      <c r="B59" s="314" t="s">
        <v>630</v>
      </c>
      <c r="C59" s="315" t="s">
        <v>631</v>
      </c>
      <c r="D59" s="316">
        <f>+D60+D65+D70</f>
        <v>18267581841.510002</v>
      </c>
      <c r="E59" s="316">
        <f t="shared" ref="E59:H59" si="19">+E60+E65+E70</f>
        <v>1694960892.2400002</v>
      </c>
      <c r="F59" s="316">
        <f t="shared" si="2"/>
        <v>19962542733.750004</v>
      </c>
      <c r="G59" s="316">
        <f t="shared" si="19"/>
        <v>19904545710.18</v>
      </c>
      <c r="H59" s="316">
        <f t="shared" si="19"/>
        <v>19826042209.18</v>
      </c>
      <c r="I59" s="317">
        <f t="shared" si="3"/>
        <v>1558460367.6699982</v>
      </c>
    </row>
    <row r="60" spans="1:10" ht="15" customHeight="1" x14ac:dyDescent="0.2">
      <c r="A60" s="322"/>
      <c r="B60" s="328" t="s">
        <v>632</v>
      </c>
      <c r="C60" s="329" t="s">
        <v>633</v>
      </c>
      <c r="D60" s="320">
        <f>SUM(D61:D64)</f>
        <v>8918638699.5100021</v>
      </c>
      <c r="E60" s="320">
        <f t="shared" ref="E60:H60" si="20">SUM(E61:E64)</f>
        <v>1539653970.3300002</v>
      </c>
      <c r="F60" s="320">
        <f t="shared" si="2"/>
        <v>10458292669.840002</v>
      </c>
      <c r="G60" s="320">
        <f t="shared" si="20"/>
        <v>10458292669.84</v>
      </c>
      <c r="H60" s="320">
        <f t="shared" si="20"/>
        <v>10379789168.84</v>
      </c>
      <c r="I60" s="321">
        <f t="shared" si="3"/>
        <v>1461150469.329998</v>
      </c>
    </row>
    <row r="61" spans="1:10" ht="15" customHeight="1" x14ac:dyDescent="0.2">
      <c r="A61" s="322">
        <v>118211</v>
      </c>
      <c r="B61" s="330" t="s">
        <v>634</v>
      </c>
      <c r="C61" s="331" t="s">
        <v>635</v>
      </c>
      <c r="D61" s="325">
        <v>8918638699.5100021</v>
      </c>
      <c r="E61" s="325">
        <v>1539653970.3300002</v>
      </c>
      <c r="F61" s="325">
        <f t="shared" si="2"/>
        <v>10458292669.840002</v>
      </c>
      <c r="G61" s="325">
        <v>10458292669.84</v>
      </c>
      <c r="H61" s="325">
        <v>10379789168.84</v>
      </c>
      <c r="I61" s="326">
        <f t="shared" si="3"/>
        <v>1461150469.329998</v>
      </c>
      <c r="J61" s="327"/>
    </row>
    <row r="62" spans="1:10" ht="15" customHeight="1" x14ac:dyDescent="0.2">
      <c r="A62" s="322">
        <v>118212</v>
      </c>
      <c r="B62" s="330" t="s">
        <v>636</v>
      </c>
      <c r="C62" s="331" t="s">
        <v>637</v>
      </c>
      <c r="D62" s="325"/>
      <c r="E62" s="325"/>
      <c r="F62" s="325">
        <f t="shared" si="2"/>
        <v>0</v>
      </c>
      <c r="G62" s="325"/>
      <c r="H62" s="325"/>
      <c r="I62" s="326">
        <f t="shared" si="3"/>
        <v>0</v>
      </c>
    </row>
    <row r="63" spans="1:10" ht="15" customHeight="1" x14ac:dyDescent="0.2">
      <c r="A63" s="322">
        <v>118213</v>
      </c>
      <c r="B63" s="330" t="s">
        <v>638</v>
      </c>
      <c r="C63" s="331" t="s">
        <v>91</v>
      </c>
      <c r="D63" s="325"/>
      <c r="E63" s="325"/>
      <c r="F63" s="325">
        <f t="shared" si="2"/>
        <v>0</v>
      </c>
      <c r="G63" s="325"/>
      <c r="H63" s="325"/>
      <c r="I63" s="326">
        <f t="shared" si="3"/>
        <v>0</v>
      </c>
    </row>
    <row r="64" spans="1:10" ht="15" customHeight="1" x14ac:dyDescent="0.2">
      <c r="A64" s="322">
        <v>118214</v>
      </c>
      <c r="B64" s="330" t="s">
        <v>639</v>
      </c>
      <c r="C64" s="331" t="s">
        <v>640</v>
      </c>
      <c r="D64" s="325"/>
      <c r="E64" s="325"/>
      <c r="F64" s="325">
        <f t="shared" si="2"/>
        <v>0</v>
      </c>
      <c r="G64" s="325"/>
      <c r="H64" s="325"/>
      <c r="I64" s="326">
        <f t="shared" si="3"/>
        <v>0</v>
      </c>
    </row>
    <row r="65" spans="1:10" ht="15" customHeight="1" x14ac:dyDescent="0.2">
      <c r="A65" s="322"/>
      <c r="B65" s="328" t="s">
        <v>641</v>
      </c>
      <c r="C65" s="329" t="s">
        <v>642</v>
      </c>
      <c r="D65" s="320">
        <f>SUM(D66:D69)</f>
        <v>9348943142</v>
      </c>
      <c r="E65" s="320">
        <f t="shared" ref="E65:H65" si="21">SUM(E66:E69)</f>
        <v>155306921.91000003</v>
      </c>
      <c r="F65" s="320">
        <f t="shared" si="2"/>
        <v>9504250063.9099998</v>
      </c>
      <c r="G65" s="320">
        <f t="shared" si="21"/>
        <v>9446253040.3400002</v>
      </c>
      <c r="H65" s="320">
        <f t="shared" si="21"/>
        <v>9446253040.3400002</v>
      </c>
      <c r="I65" s="321">
        <f t="shared" si="3"/>
        <v>97309898.340000153</v>
      </c>
    </row>
    <row r="66" spans="1:10" ht="15" customHeight="1" x14ac:dyDescent="0.2">
      <c r="A66" s="322">
        <v>118221</v>
      </c>
      <c r="B66" s="330" t="s">
        <v>643</v>
      </c>
      <c r="C66" s="331" t="s">
        <v>635</v>
      </c>
      <c r="D66" s="325">
        <v>9348943142</v>
      </c>
      <c r="E66" s="325">
        <v>155306921.91000003</v>
      </c>
      <c r="F66" s="325">
        <f t="shared" si="2"/>
        <v>9504250063.9099998</v>
      </c>
      <c r="G66" s="325">
        <v>9446253040.3400002</v>
      </c>
      <c r="H66" s="325">
        <v>9446253040.3400002</v>
      </c>
      <c r="I66" s="326">
        <f t="shared" si="3"/>
        <v>97309898.340000153</v>
      </c>
      <c r="J66" s="327"/>
    </row>
    <row r="67" spans="1:10" ht="15" customHeight="1" x14ac:dyDescent="0.2">
      <c r="A67" s="322">
        <v>118222</v>
      </c>
      <c r="B67" s="330" t="s">
        <v>644</v>
      </c>
      <c r="C67" s="331" t="s">
        <v>637</v>
      </c>
      <c r="D67" s="325"/>
      <c r="E67" s="325"/>
      <c r="F67" s="325">
        <f t="shared" si="2"/>
        <v>0</v>
      </c>
      <c r="G67" s="325"/>
      <c r="H67" s="325"/>
      <c r="I67" s="326">
        <f t="shared" si="3"/>
        <v>0</v>
      </c>
    </row>
    <row r="68" spans="1:10" ht="15" customHeight="1" x14ac:dyDescent="0.2">
      <c r="A68" s="322">
        <v>118223</v>
      </c>
      <c r="B68" s="330" t="s">
        <v>645</v>
      </c>
      <c r="C68" s="331" t="s">
        <v>91</v>
      </c>
      <c r="D68" s="325"/>
      <c r="E68" s="325"/>
      <c r="F68" s="325">
        <f t="shared" si="2"/>
        <v>0</v>
      </c>
      <c r="G68" s="325"/>
      <c r="H68" s="325"/>
      <c r="I68" s="326">
        <f t="shared" si="3"/>
        <v>0</v>
      </c>
    </row>
    <row r="69" spans="1:10" ht="15" customHeight="1" x14ac:dyDescent="0.2">
      <c r="A69" s="322">
        <v>118224</v>
      </c>
      <c r="B69" s="330" t="s">
        <v>646</v>
      </c>
      <c r="C69" s="331" t="s">
        <v>640</v>
      </c>
      <c r="D69" s="325"/>
      <c r="E69" s="325"/>
      <c r="F69" s="325">
        <f t="shared" si="2"/>
        <v>0</v>
      </c>
      <c r="G69" s="325"/>
      <c r="H69" s="325"/>
      <c r="I69" s="326">
        <f t="shared" si="3"/>
        <v>0</v>
      </c>
    </row>
    <row r="70" spans="1:10" ht="15" customHeight="1" x14ac:dyDescent="0.2">
      <c r="A70" s="322">
        <v>11823</v>
      </c>
      <c r="B70" s="328" t="s">
        <v>647</v>
      </c>
      <c r="C70" s="329" t="s">
        <v>648</v>
      </c>
      <c r="D70" s="320"/>
      <c r="E70" s="320"/>
      <c r="F70" s="320">
        <f t="shared" si="2"/>
        <v>0</v>
      </c>
      <c r="G70" s="320"/>
      <c r="H70" s="320"/>
      <c r="I70" s="321">
        <f t="shared" si="3"/>
        <v>0</v>
      </c>
    </row>
    <row r="71" spans="1:10" ht="15" customHeight="1" x14ac:dyDescent="0.2">
      <c r="A71" s="322"/>
      <c r="B71" s="314" t="s">
        <v>649</v>
      </c>
      <c r="C71" s="315" t="s">
        <v>650</v>
      </c>
      <c r="D71" s="316">
        <f>SUM(D72:D74)</f>
        <v>0</v>
      </c>
      <c r="E71" s="316">
        <f t="shared" ref="E71:H71" si="22">SUM(E72:E74)</f>
        <v>0</v>
      </c>
      <c r="F71" s="316">
        <f t="shared" si="2"/>
        <v>0</v>
      </c>
      <c r="G71" s="316">
        <f t="shared" si="22"/>
        <v>0</v>
      </c>
      <c r="H71" s="316">
        <f t="shared" si="22"/>
        <v>0</v>
      </c>
      <c r="I71" s="317">
        <f t="shared" si="3"/>
        <v>0</v>
      </c>
    </row>
    <row r="72" spans="1:10" ht="15" customHeight="1" x14ac:dyDescent="0.2">
      <c r="A72" s="322">
        <v>11831</v>
      </c>
      <c r="B72" s="330" t="s">
        <v>651</v>
      </c>
      <c r="C72" s="331" t="s">
        <v>652</v>
      </c>
      <c r="D72" s="325"/>
      <c r="E72" s="325"/>
      <c r="F72" s="325">
        <f t="shared" si="2"/>
        <v>0</v>
      </c>
      <c r="G72" s="325"/>
      <c r="H72" s="325"/>
      <c r="I72" s="326">
        <f t="shared" si="3"/>
        <v>0</v>
      </c>
    </row>
    <row r="73" spans="1:10" ht="15" customHeight="1" x14ac:dyDescent="0.2">
      <c r="A73" s="322">
        <v>11832</v>
      </c>
      <c r="B73" s="330" t="s">
        <v>653</v>
      </c>
      <c r="C73" s="331" t="s">
        <v>654</v>
      </c>
      <c r="D73" s="325"/>
      <c r="E73" s="325"/>
      <c r="F73" s="325">
        <f t="shared" si="2"/>
        <v>0</v>
      </c>
      <c r="G73" s="325"/>
      <c r="H73" s="325"/>
      <c r="I73" s="326">
        <f t="shared" si="3"/>
        <v>0</v>
      </c>
    </row>
    <row r="74" spans="1:10" ht="15" customHeight="1" x14ac:dyDescent="0.2">
      <c r="A74" s="322">
        <v>11833</v>
      </c>
      <c r="B74" s="330" t="s">
        <v>655</v>
      </c>
      <c r="C74" s="331" t="s">
        <v>656</v>
      </c>
      <c r="D74" s="325"/>
      <c r="E74" s="325"/>
      <c r="F74" s="325">
        <f t="shared" ref="F74:F119" si="23">+D74+E74</f>
        <v>0</v>
      </c>
      <c r="G74" s="325"/>
      <c r="H74" s="325"/>
      <c r="I74" s="326">
        <f t="shared" ref="I74:I119" si="24">+H74-D74</f>
        <v>0</v>
      </c>
    </row>
    <row r="75" spans="1:10" ht="15" customHeight="1" x14ac:dyDescent="0.2">
      <c r="A75" s="322">
        <v>119</v>
      </c>
      <c r="B75" s="314" t="s">
        <v>657</v>
      </c>
      <c r="C75" s="315" t="s">
        <v>120</v>
      </c>
      <c r="D75" s="332"/>
      <c r="E75" s="332"/>
      <c r="F75" s="332">
        <f t="shared" si="23"/>
        <v>0</v>
      </c>
      <c r="G75" s="332"/>
      <c r="H75" s="332"/>
      <c r="I75" s="333">
        <f t="shared" si="24"/>
        <v>0</v>
      </c>
    </row>
    <row r="76" spans="1:10" ht="15" customHeight="1" x14ac:dyDescent="0.2">
      <c r="A76" s="322"/>
      <c r="B76" s="323"/>
      <c r="C76" s="324"/>
      <c r="D76" s="325"/>
      <c r="E76" s="325"/>
      <c r="F76" s="325">
        <f t="shared" si="23"/>
        <v>0</v>
      </c>
      <c r="G76" s="325"/>
      <c r="H76" s="325"/>
      <c r="I76" s="326">
        <f t="shared" si="24"/>
        <v>0</v>
      </c>
    </row>
    <row r="77" spans="1:10" ht="15" customHeight="1" x14ac:dyDescent="0.2">
      <c r="A77" s="309"/>
      <c r="B77" s="310">
        <v>1.1000000000000001</v>
      </c>
      <c r="C77" s="311" t="s">
        <v>658</v>
      </c>
      <c r="D77" s="312">
        <f>+D78+D82+D90+D95+D113</f>
        <v>7000000</v>
      </c>
      <c r="E77" s="312">
        <f t="shared" ref="E77:H77" si="25">+E78+E82+E90+E95+E113</f>
        <v>156855404.08999997</v>
      </c>
      <c r="F77" s="312">
        <f t="shared" si="23"/>
        <v>163855404.08999997</v>
      </c>
      <c r="G77" s="312">
        <f t="shared" si="25"/>
        <v>163855404.08999997</v>
      </c>
      <c r="H77" s="312">
        <f t="shared" si="25"/>
        <v>161303404.08999997</v>
      </c>
      <c r="I77" s="313">
        <f t="shared" si="24"/>
        <v>154303404.08999997</v>
      </c>
    </row>
    <row r="78" spans="1:10" ht="15" customHeight="1" x14ac:dyDescent="0.2">
      <c r="A78" s="309"/>
      <c r="B78" s="314" t="s">
        <v>659</v>
      </c>
      <c r="C78" s="315" t="s">
        <v>660</v>
      </c>
      <c r="D78" s="316">
        <f>SUM(D79:D81)</f>
        <v>0</v>
      </c>
      <c r="E78" s="316">
        <f t="shared" ref="E78:H78" si="26">SUM(E79:E81)</f>
        <v>0</v>
      </c>
      <c r="F78" s="316">
        <f t="shared" si="23"/>
        <v>0</v>
      </c>
      <c r="G78" s="316">
        <f t="shared" si="26"/>
        <v>0</v>
      </c>
      <c r="H78" s="316">
        <f t="shared" si="26"/>
        <v>0</v>
      </c>
      <c r="I78" s="317">
        <f t="shared" si="24"/>
        <v>0</v>
      </c>
    </row>
    <row r="79" spans="1:10" ht="15" customHeight="1" x14ac:dyDescent="0.2">
      <c r="A79" s="322">
        <v>1211</v>
      </c>
      <c r="B79" s="323" t="s">
        <v>661</v>
      </c>
      <c r="C79" s="324" t="s">
        <v>662</v>
      </c>
      <c r="D79" s="325"/>
      <c r="E79" s="325"/>
      <c r="F79" s="325">
        <f t="shared" si="23"/>
        <v>0</v>
      </c>
      <c r="G79" s="325"/>
      <c r="H79" s="325"/>
      <c r="I79" s="326">
        <f t="shared" si="24"/>
        <v>0</v>
      </c>
    </row>
    <row r="80" spans="1:10" ht="15" customHeight="1" x14ac:dyDescent="0.2">
      <c r="A80" s="322">
        <v>1212</v>
      </c>
      <c r="B80" s="323" t="s">
        <v>663</v>
      </c>
      <c r="C80" s="324" t="s">
        <v>664</v>
      </c>
      <c r="D80" s="325"/>
      <c r="E80" s="325"/>
      <c r="F80" s="325">
        <f t="shared" si="23"/>
        <v>0</v>
      </c>
      <c r="G80" s="325"/>
      <c r="H80" s="325"/>
      <c r="I80" s="326">
        <f t="shared" si="24"/>
        <v>0</v>
      </c>
    </row>
    <row r="81" spans="1:9" ht="15" customHeight="1" x14ac:dyDescent="0.2">
      <c r="A81" s="322">
        <v>1213</v>
      </c>
      <c r="B81" s="323" t="s">
        <v>665</v>
      </c>
      <c r="C81" s="324" t="s">
        <v>666</v>
      </c>
      <c r="D81" s="325"/>
      <c r="E81" s="325"/>
      <c r="F81" s="325">
        <f t="shared" si="23"/>
        <v>0</v>
      </c>
      <c r="G81" s="325"/>
      <c r="H81" s="325"/>
      <c r="I81" s="326">
        <f t="shared" si="24"/>
        <v>0</v>
      </c>
    </row>
    <row r="82" spans="1:9" ht="15" customHeight="1" x14ac:dyDescent="0.2">
      <c r="A82" s="309"/>
      <c r="B82" s="314" t="s">
        <v>667</v>
      </c>
      <c r="C82" s="315" t="s">
        <v>668</v>
      </c>
      <c r="D82" s="316">
        <f>SUM(D83:D89)</f>
        <v>0</v>
      </c>
      <c r="E82" s="316">
        <f t="shared" ref="E82:H82" si="27">SUM(E83:E89)</f>
        <v>0</v>
      </c>
      <c r="F82" s="316">
        <f t="shared" si="23"/>
        <v>0</v>
      </c>
      <c r="G82" s="316">
        <f t="shared" si="27"/>
        <v>0</v>
      </c>
      <c r="H82" s="316">
        <f t="shared" si="27"/>
        <v>0</v>
      </c>
      <c r="I82" s="317">
        <f t="shared" si="24"/>
        <v>0</v>
      </c>
    </row>
    <row r="83" spans="1:9" ht="15" customHeight="1" x14ac:dyDescent="0.2">
      <c r="A83" s="322">
        <v>1221</v>
      </c>
      <c r="B83" s="323" t="s">
        <v>669</v>
      </c>
      <c r="C83" s="324" t="s">
        <v>66</v>
      </c>
      <c r="D83" s="325"/>
      <c r="E83" s="325"/>
      <c r="F83" s="325">
        <f t="shared" si="23"/>
        <v>0</v>
      </c>
      <c r="G83" s="325"/>
      <c r="H83" s="325"/>
      <c r="I83" s="326">
        <f t="shared" si="24"/>
        <v>0</v>
      </c>
    </row>
    <row r="84" spans="1:9" ht="15" customHeight="1" x14ac:dyDescent="0.2">
      <c r="A84" s="322">
        <v>1222</v>
      </c>
      <c r="B84" s="323" t="s">
        <v>670</v>
      </c>
      <c r="C84" s="324" t="s">
        <v>671</v>
      </c>
      <c r="D84" s="325"/>
      <c r="E84" s="325"/>
      <c r="F84" s="325">
        <f t="shared" si="23"/>
        <v>0</v>
      </c>
      <c r="G84" s="325"/>
      <c r="H84" s="325"/>
      <c r="I84" s="326">
        <f t="shared" si="24"/>
        <v>0</v>
      </c>
    </row>
    <row r="85" spans="1:9" ht="15" customHeight="1" x14ac:dyDescent="0.2">
      <c r="A85" s="322">
        <v>1223</v>
      </c>
      <c r="B85" s="323" t="s">
        <v>672</v>
      </c>
      <c r="C85" s="324" t="s">
        <v>673</v>
      </c>
      <c r="D85" s="325"/>
      <c r="E85" s="325"/>
      <c r="F85" s="325">
        <f t="shared" si="23"/>
        <v>0</v>
      </c>
      <c r="G85" s="325"/>
      <c r="H85" s="325"/>
      <c r="I85" s="326">
        <f t="shared" si="24"/>
        <v>0</v>
      </c>
    </row>
    <row r="86" spans="1:9" ht="15" customHeight="1" x14ac:dyDescent="0.2">
      <c r="A86" s="322">
        <v>1224</v>
      </c>
      <c r="B86" s="323" t="s">
        <v>674</v>
      </c>
      <c r="C86" s="324" t="s">
        <v>675</v>
      </c>
      <c r="D86" s="325"/>
      <c r="E86" s="325"/>
      <c r="F86" s="325">
        <f t="shared" si="23"/>
        <v>0</v>
      </c>
      <c r="G86" s="325"/>
      <c r="H86" s="325"/>
      <c r="I86" s="326">
        <f t="shared" si="24"/>
        <v>0</v>
      </c>
    </row>
    <row r="87" spans="1:9" ht="15" customHeight="1" x14ac:dyDescent="0.2">
      <c r="A87" s="322">
        <v>1225</v>
      </c>
      <c r="B87" s="323" t="s">
        <v>676</v>
      </c>
      <c r="C87" s="324" t="s">
        <v>677</v>
      </c>
      <c r="D87" s="325"/>
      <c r="E87" s="325"/>
      <c r="F87" s="325">
        <f t="shared" si="23"/>
        <v>0</v>
      </c>
      <c r="G87" s="325"/>
      <c r="H87" s="325"/>
      <c r="I87" s="326">
        <f t="shared" si="24"/>
        <v>0</v>
      </c>
    </row>
    <row r="88" spans="1:9" ht="15" customHeight="1" x14ac:dyDescent="0.2">
      <c r="A88" s="322">
        <v>1226</v>
      </c>
      <c r="B88" s="323" t="s">
        <v>678</v>
      </c>
      <c r="C88" s="324" t="s">
        <v>679</v>
      </c>
      <c r="D88" s="325"/>
      <c r="E88" s="325"/>
      <c r="F88" s="325">
        <f t="shared" si="23"/>
        <v>0</v>
      </c>
      <c r="G88" s="325"/>
      <c r="H88" s="325"/>
      <c r="I88" s="326">
        <f t="shared" si="24"/>
        <v>0</v>
      </c>
    </row>
    <row r="89" spans="1:9" ht="15" customHeight="1" x14ac:dyDescent="0.2">
      <c r="A89" s="322">
        <v>1227</v>
      </c>
      <c r="B89" s="323" t="s">
        <v>680</v>
      </c>
      <c r="C89" s="324" t="s">
        <v>681</v>
      </c>
      <c r="D89" s="325"/>
      <c r="E89" s="325"/>
      <c r="F89" s="325">
        <f t="shared" si="23"/>
        <v>0</v>
      </c>
      <c r="G89" s="325"/>
      <c r="H89" s="325"/>
      <c r="I89" s="326">
        <f t="shared" si="24"/>
        <v>0</v>
      </c>
    </row>
    <row r="90" spans="1:9" ht="15" customHeight="1" x14ac:dyDescent="0.2">
      <c r="A90" s="309"/>
      <c r="B90" s="314" t="s">
        <v>682</v>
      </c>
      <c r="C90" s="315" t="s">
        <v>683</v>
      </c>
      <c r="D90" s="316">
        <f>SUM(D91:D94)</f>
        <v>0</v>
      </c>
      <c r="E90" s="316">
        <f t="shared" ref="E90:H90" si="28">SUM(E91:E94)</f>
        <v>0</v>
      </c>
      <c r="F90" s="316">
        <f t="shared" si="23"/>
        <v>0</v>
      </c>
      <c r="G90" s="316">
        <f t="shared" si="28"/>
        <v>0</v>
      </c>
      <c r="H90" s="316">
        <f t="shared" si="28"/>
        <v>0</v>
      </c>
      <c r="I90" s="317">
        <f t="shared" si="24"/>
        <v>0</v>
      </c>
    </row>
    <row r="91" spans="1:9" ht="15" customHeight="1" x14ac:dyDescent="0.2">
      <c r="A91" s="322">
        <v>1231</v>
      </c>
      <c r="B91" s="323" t="s">
        <v>684</v>
      </c>
      <c r="C91" s="324" t="s">
        <v>685</v>
      </c>
      <c r="D91" s="325"/>
      <c r="E91" s="325"/>
      <c r="F91" s="325">
        <f t="shared" si="23"/>
        <v>0</v>
      </c>
      <c r="G91" s="325"/>
      <c r="H91" s="325"/>
      <c r="I91" s="326">
        <f t="shared" si="24"/>
        <v>0</v>
      </c>
    </row>
    <row r="92" spans="1:9" ht="15" customHeight="1" x14ac:dyDescent="0.2">
      <c r="A92" s="322">
        <v>1232</v>
      </c>
      <c r="B92" s="323" t="s">
        <v>686</v>
      </c>
      <c r="C92" s="324" t="s">
        <v>687</v>
      </c>
      <c r="D92" s="325"/>
      <c r="E92" s="325"/>
      <c r="F92" s="325">
        <f t="shared" si="23"/>
        <v>0</v>
      </c>
      <c r="G92" s="325"/>
      <c r="H92" s="325"/>
      <c r="I92" s="326">
        <f t="shared" si="24"/>
        <v>0</v>
      </c>
    </row>
    <row r="93" spans="1:9" ht="15" customHeight="1" x14ac:dyDescent="0.2">
      <c r="A93" s="322">
        <v>1233</v>
      </c>
      <c r="B93" s="323" t="s">
        <v>688</v>
      </c>
      <c r="C93" s="324" t="s">
        <v>689</v>
      </c>
      <c r="D93" s="325"/>
      <c r="E93" s="325"/>
      <c r="F93" s="325">
        <f t="shared" si="23"/>
        <v>0</v>
      </c>
      <c r="G93" s="325"/>
      <c r="H93" s="325"/>
      <c r="I93" s="326">
        <f t="shared" si="24"/>
        <v>0</v>
      </c>
    </row>
    <row r="94" spans="1:9" ht="15" customHeight="1" x14ac:dyDescent="0.2">
      <c r="A94" s="322">
        <v>1234</v>
      </c>
      <c r="B94" s="323" t="s">
        <v>690</v>
      </c>
      <c r="C94" s="324" t="s">
        <v>691</v>
      </c>
      <c r="D94" s="325"/>
      <c r="E94" s="325"/>
      <c r="F94" s="325">
        <f t="shared" si="23"/>
        <v>0</v>
      </c>
      <c r="G94" s="325"/>
      <c r="H94" s="325"/>
      <c r="I94" s="326">
        <f t="shared" si="24"/>
        <v>0</v>
      </c>
    </row>
    <row r="95" spans="1:9" ht="15" customHeight="1" x14ac:dyDescent="0.2">
      <c r="A95" s="309"/>
      <c r="B95" s="314" t="s">
        <v>692</v>
      </c>
      <c r="C95" s="315" t="s">
        <v>693</v>
      </c>
      <c r="D95" s="316">
        <f>+D96+D97+D109</f>
        <v>7000000</v>
      </c>
      <c r="E95" s="316">
        <f t="shared" ref="E95:H95" si="29">+E96+E97+E109</f>
        <v>156855404.08999997</v>
      </c>
      <c r="F95" s="316">
        <f t="shared" si="23"/>
        <v>163855404.08999997</v>
      </c>
      <c r="G95" s="316">
        <f t="shared" si="29"/>
        <v>163855404.08999997</v>
      </c>
      <c r="H95" s="316">
        <f t="shared" si="29"/>
        <v>161303404.08999997</v>
      </c>
      <c r="I95" s="316">
        <f t="shared" si="24"/>
        <v>154303404.08999997</v>
      </c>
    </row>
    <row r="96" spans="1:9" ht="15" customHeight="1" x14ac:dyDescent="0.2">
      <c r="A96" s="322">
        <v>1241</v>
      </c>
      <c r="B96" s="314" t="s">
        <v>694</v>
      </c>
      <c r="C96" s="315" t="s">
        <v>629</v>
      </c>
      <c r="D96" s="316"/>
      <c r="E96" s="316"/>
      <c r="F96" s="316">
        <f t="shared" si="23"/>
        <v>0</v>
      </c>
      <c r="G96" s="316"/>
      <c r="H96" s="316"/>
      <c r="I96" s="317">
        <f t="shared" si="24"/>
        <v>0</v>
      </c>
    </row>
    <row r="97" spans="1:10" ht="15" customHeight="1" x14ac:dyDescent="0.2">
      <c r="A97" s="322"/>
      <c r="B97" s="314" t="s">
        <v>695</v>
      </c>
      <c r="C97" s="315" t="s">
        <v>631</v>
      </c>
      <c r="D97" s="316">
        <f>+D98+D103+D108</f>
        <v>7000000</v>
      </c>
      <c r="E97" s="316">
        <f t="shared" ref="E97:H97" si="30">+E98+E103+E108</f>
        <v>156855404.08999997</v>
      </c>
      <c r="F97" s="316">
        <f t="shared" si="23"/>
        <v>163855404.08999997</v>
      </c>
      <c r="G97" s="316">
        <f t="shared" si="30"/>
        <v>163855404.08999997</v>
      </c>
      <c r="H97" s="316">
        <f t="shared" si="30"/>
        <v>161303404.08999997</v>
      </c>
      <c r="I97" s="316">
        <f t="shared" si="24"/>
        <v>154303404.08999997</v>
      </c>
    </row>
    <row r="98" spans="1:10" ht="15" customHeight="1" x14ac:dyDescent="0.2">
      <c r="A98" s="322"/>
      <c r="B98" s="328" t="s">
        <v>696</v>
      </c>
      <c r="C98" s="329" t="s">
        <v>697</v>
      </c>
      <c r="D98" s="320">
        <f>SUM(D99:D102)</f>
        <v>7000000</v>
      </c>
      <c r="E98" s="320">
        <f t="shared" ref="E98:H98" si="31">SUM(E99:E102)</f>
        <v>132949419.63999999</v>
      </c>
      <c r="F98" s="320">
        <f t="shared" si="23"/>
        <v>139949419.63999999</v>
      </c>
      <c r="G98" s="320">
        <f t="shared" si="31"/>
        <v>139949419.63999999</v>
      </c>
      <c r="H98" s="320">
        <f t="shared" si="31"/>
        <v>137397419.63999999</v>
      </c>
      <c r="I98" s="321">
        <f t="shared" si="24"/>
        <v>130397419.63999999</v>
      </c>
    </row>
    <row r="99" spans="1:10" ht="15" customHeight="1" x14ac:dyDescent="0.2">
      <c r="A99" s="322">
        <v>124211</v>
      </c>
      <c r="B99" s="330" t="s">
        <v>698</v>
      </c>
      <c r="C99" s="331" t="s">
        <v>635</v>
      </c>
      <c r="D99" s="325">
        <v>7000000</v>
      </c>
      <c r="E99" s="325">
        <v>132949419.63999999</v>
      </c>
      <c r="F99" s="325">
        <f t="shared" si="23"/>
        <v>139949419.63999999</v>
      </c>
      <c r="G99" s="325">
        <v>139949419.63999999</v>
      </c>
      <c r="H99" s="325">
        <v>137397419.63999999</v>
      </c>
      <c r="I99" s="326">
        <f t="shared" si="24"/>
        <v>130397419.63999999</v>
      </c>
      <c r="J99" s="327"/>
    </row>
    <row r="100" spans="1:10" ht="15" customHeight="1" x14ac:dyDescent="0.2">
      <c r="A100" s="322">
        <v>124212</v>
      </c>
      <c r="B100" s="330" t="s">
        <v>699</v>
      </c>
      <c r="C100" s="331" t="s">
        <v>637</v>
      </c>
      <c r="D100" s="325"/>
      <c r="E100" s="325"/>
      <c r="F100" s="325">
        <f t="shared" si="23"/>
        <v>0</v>
      </c>
      <c r="G100" s="325"/>
      <c r="H100" s="325"/>
      <c r="I100" s="326">
        <f t="shared" si="24"/>
        <v>0</v>
      </c>
    </row>
    <row r="101" spans="1:10" ht="15" customHeight="1" x14ac:dyDescent="0.2">
      <c r="A101" s="322">
        <v>124213</v>
      </c>
      <c r="B101" s="330" t="s">
        <v>700</v>
      </c>
      <c r="C101" s="331" t="s">
        <v>91</v>
      </c>
      <c r="D101" s="325"/>
      <c r="E101" s="325"/>
      <c r="F101" s="325">
        <f t="shared" si="23"/>
        <v>0</v>
      </c>
      <c r="G101" s="325"/>
      <c r="H101" s="325"/>
      <c r="I101" s="326">
        <f t="shared" si="24"/>
        <v>0</v>
      </c>
    </row>
    <row r="102" spans="1:10" ht="15" customHeight="1" x14ac:dyDescent="0.2">
      <c r="A102" s="322">
        <v>124214</v>
      </c>
      <c r="B102" s="330" t="s">
        <v>701</v>
      </c>
      <c r="C102" s="331" t="s">
        <v>640</v>
      </c>
      <c r="D102" s="325"/>
      <c r="E102" s="325"/>
      <c r="F102" s="325">
        <f t="shared" si="23"/>
        <v>0</v>
      </c>
      <c r="G102" s="325"/>
      <c r="H102" s="325"/>
      <c r="I102" s="326">
        <f t="shared" si="24"/>
        <v>0</v>
      </c>
    </row>
    <row r="103" spans="1:10" ht="15" customHeight="1" x14ac:dyDescent="0.2">
      <c r="A103" s="322"/>
      <c r="B103" s="328" t="s">
        <v>702</v>
      </c>
      <c r="C103" s="329" t="s">
        <v>642</v>
      </c>
      <c r="D103" s="320">
        <f>SUM(D104:D107)</f>
        <v>0</v>
      </c>
      <c r="E103" s="320">
        <f t="shared" ref="E103:H103" si="32">SUM(E104:E107)</f>
        <v>23905984.449999999</v>
      </c>
      <c r="F103" s="320">
        <f t="shared" si="23"/>
        <v>23905984.449999999</v>
      </c>
      <c r="G103" s="320">
        <f t="shared" si="32"/>
        <v>23905984.449999999</v>
      </c>
      <c r="H103" s="320">
        <f t="shared" si="32"/>
        <v>23905984.449999999</v>
      </c>
      <c r="I103" s="321">
        <f t="shared" si="24"/>
        <v>23905984.449999999</v>
      </c>
    </row>
    <row r="104" spans="1:10" ht="15" customHeight="1" x14ac:dyDescent="0.2">
      <c r="A104" s="322">
        <v>124221</v>
      </c>
      <c r="B104" s="330" t="s">
        <v>703</v>
      </c>
      <c r="C104" s="331" t="s">
        <v>635</v>
      </c>
      <c r="D104" s="325">
        <f>-D131-D132</f>
        <v>0</v>
      </c>
      <c r="E104" s="325">
        <v>23905984.449999999</v>
      </c>
      <c r="F104" s="325">
        <f t="shared" si="23"/>
        <v>23905984.449999999</v>
      </c>
      <c r="G104" s="325">
        <v>23905984.449999999</v>
      </c>
      <c r="H104" s="325">
        <v>23905984.449999999</v>
      </c>
      <c r="I104" s="326">
        <f t="shared" si="24"/>
        <v>23905984.449999999</v>
      </c>
      <c r="J104" s="327"/>
    </row>
    <row r="105" spans="1:10" ht="15" customHeight="1" x14ac:dyDescent="0.2">
      <c r="A105" s="322">
        <v>124222</v>
      </c>
      <c r="B105" s="330" t="s">
        <v>704</v>
      </c>
      <c r="C105" s="331" t="s">
        <v>637</v>
      </c>
      <c r="D105" s="325"/>
      <c r="E105" s="325"/>
      <c r="F105" s="325">
        <f t="shared" si="23"/>
        <v>0</v>
      </c>
      <c r="G105" s="325"/>
      <c r="H105" s="325"/>
      <c r="I105" s="326">
        <f t="shared" si="24"/>
        <v>0</v>
      </c>
    </row>
    <row r="106" spans="1:10" ht="15" customHeight="1" x14ac:dyDescent="0.2">
      <c r="A106" s="322">
        <v>124223</v>
      </c>
      <c r="B106" s="330" t="s">
        <v>705</v>
      </c>
      <c r="C106" s="331" t="s">
        <v>91</v>
      </c>
      <c r="D106" s="325"/>
      <c r="E106" s="325"/>
      <c r="F106" s="325">
        <f t="shared" si="23"/>
        <v>0</v>
      </c>
      <c r="G106" s="325"/>
      <c r="H106" s="325"/>
      <c r="I106" s="326">
        <f t="shared" si="24"/>
        <v>0</v>
      </c>
    </row>
    <row r="107" spans="1:10" ht="15" customHeight="1" x14ac:dyDescent="0.2">
      <c r="A107" s="322">
        <v>124224</v>
      </c>
      <c r="B107" s="330" t="s">
        <v>706</v>
      </c>
      <c r="C107" s="331" t="s">
        <v>640</v>
      </c>
      <c r="D107" s="325"/>
      <c r="E107" s="325"/>
      <c r="F107" s="325">
        <f t="shared" si="23"/>
        <v>0</v>
      </c>
      <c r="G107" s="325"/>
      <c r="H107" s="325"/>
      <c r="I107" s="326">
        <f t="shared" si="24"/>
        <v>0</v>
      </c>
    </row>
    <row r="108" spans="1:10" ht="15" customHeight="1" x14ac:dyDescent="0.2">
      <c r="A108" s="322">
        <v>12423</v>
      </c>
      <c r="B108" s="328" t="s">
        <v>707</v>
      </c>
      <c r="C108" s="329" t="s">
        <v>648</v>
      </c>
      <c r="D108" s="320"/>
      <c r="E108" s="320"/>
      <c r="F108" s="320">
        <f t="shared" si="23"/>
        <v>0</v>
      </c>
      <c r="G108" s="320"/>
      <c r="H108" s="320"/>
      <c r="I108" s="321">
        <f t="shared" si="24"/>
        <v>0</v>
      </c>
    </row>
    <row r="109" spans="1:10" ht="15" customHeight="1" x14ac:dyDescent="0.2">
      <c r="A109" s="322"/>
      <c r="B109" s="314" t="s">
        <v>708</v>
      </c>
      <c r="C109" s="315" t="s">
        <v>650</v>
      </c>
      <c r="D109" s="316">
        <f>SUM(D110:D112)</f>
        <v>0</v>
      </c>
      <c r="E109" s="316">
        <f t="shared" ref="E109:H109" si="33">SUM(E110:E112)</f>
        <v>0</v>
      </c>
      <c r="F109" s="316">
        <f t="shared" si="23"/>
        <v>0</v>
      </c>
      <c r="G109" s="316">
        <f t="shared" si="33"/>
        <v>0</v>
      </c>
      <c r="H109" s="316">
        <f t="shared" si="33"/>
        <v>0</v>
      </c>
      <c r="I109" s="317">
        <f t="shared" si="24"/>
        <v>0</v>
      </c>
    </row>
    <row r="110" spans="1:10" ht="15" customHeight="1" x14ac:dyDescent="0.2">
      <c r="A110" s="322">
        <v>12431</v>
      </c>
      <c r="B110" s="330" t="s">
        <v>709</v>
      </c>
      <c r="C110" s="331" t="s">
        <v>652</v>
      </c>
      <c r="D110" s="325"/>
      <c r="E110" s="325"/>
      <c r="F110" s="325">
        <f t="shared" si="23"/>
        <v>0</v>
      </c>
      <c r="G110" s="325"/>
      <c r="H110" s="325"/>
      <c r="I110" s="326">
        <f t="shared" si="24"/>
        <v>0</v>
      </c>
    </row>
    <row r="111" spans="1:10" ht="15" customHeight="1" x14ac:dyDescent="0.2">
      <c r="A111" s="322">
        <v>12432</v>
      </c>
      <c r="B111" s="323" t="s">
        <v>710</v>
      </c>
      <c r="C111" s="324" t="s">
        <v>654</v>
      </c>
      <c r="D111" s="325"/>
      <c r="E111" s="325"/>
      <c r="F111" s="325">
        <f t="shared" si="23"/>
        <v>0</v>
      </c>
      <c r="G111" s="325"/>
      <c r="H111" s="325"/>
      <c r="I111" s="326">
        <f t="shared" si="24"/>
        <v>0</v>
      </c>
    </row>
    <row r="112" spans="1:10" ht="15" customHeight="1" x14ac:dyDescent="0.2">
      <c r="A112" s="322">
        <v>12433</v>
      </c>
      <c r="B112" s="323" t="s">
        <v>711</v>
      </c>
      <c r="C112" s="324" t="s">
        <v>656</v>
      </c>
      <c r="D112" s="325"/>
      <c r="E112" s="325"/>
      <c r="F112" s="325">
        <f t="shared" si="23"/>
        <v>0</v>
      </c>
      <c r="G112" s="325"/>
      <c r="H112" s="325"/>
      <c r="I112" s="326">
        <f t="shared" si="24"/>
        <v>0</v>
      </c>
    </row>
    <row r="113" spans="1:10" ht="15" customHeight="1" x14ac:dyDescent="0.2">
      <c r="A113" s="309"/>
      <c r="B113" s="314" t="s">
        <v>712</v>
      </c>
      <c r="C113" s="315" t="s">
        <v>713</v>
      </c>
      <c r="D113" s="316">
        <f>SUM(D114:D117)</f>
        <v>0</v>
      </c>
      <c r="E113" s="316">
        <f t="shared" ref="E113:H113" si="34">SUM(E114:E117)</f>
        <v>0</v>
      </c>
      <c r="F113" s="316">
        <f t="shared" si="23"/>
        <v>0</v>
      </c>
      <c r="G113" s="316">
        <f t="shared" si="34"/>
        <v>0</v>
      </c>
      <c r="H113" s="316">
        <f t="shared" si="34"/>
        <v>0</v>
      </c>
      <c r="I113" s="317">
        <f t="shared" si="24"/>
        <v>0</v>
      </c>
    </row>
    <row r="114" spans="1:10" ht="15" customHeight="1" x14ac:dyDescent="0.2">
      <c r="A114" s="322">
        <v>1251</v>
      </c>
      <c r="B114" s="323" t="s">
        <v>714</v>
      </c>
      <c r="C114" s="324" t="s">
        <v>715</v>
      </c>
      <c r="D114" s="325"/>
      <c r="E114" s="325"/>
      <c r="F114" s="325">
        <f t="shared" si="23"/>
        <v>0</v>
      </c>
      <c r="G114" s="325"/>
      <c r="H114" s="325"/>
      <c r="I114" s="326">
        <f t="shared" si="24"/>
        <v>0</v>
      </c>
    </row>
    <row r="115" spans="1:10" ht="15" customHeight="1" x14ac:dyDescent="0.2">
      <c r="A115" s="322">
        <v>1252</v>
      </c>
      <c r="B115" s="323" t="s">
        <v>716</v>
      </c>
      <c r="C115" s="324" t="s">
        <v>717</v>
      </c>
      <c r="D115" s="325"/>
      <c r="E115" s="325"/>
      <c r="F115" s="325">
        <f t="shared" si="23"/>
        <v>0</v>
      </c>
      <c r="G115" s="325"/>
      <c r="H115" s="325"/>
      <c r="I115" s="326">
        <f t="shared" si="24"/>
        <v>0</v>
      </c>
    </row>
    <row r="116" spans="1:10" ht="15" customHeight="1" x14ac:dyDescent="0.2">
      <c r="A116" s="322">
        <v>1253</v>
      </c>
      <c r="B116" s="323" t="s">
        <v>718</v>
      </c>
      <c r="C116" s="324" t="s">
        <v>719</v>
      </c>
      <c r="D116" s="325"/>
      <c r="E116" s="325"/>
      <c r="F116" s="325">
        <f t="shared" si="23"/>
        <v>0</v>
      </c>
      <c r="G116" s="325"/>
      <c r="H116" s="325"/>
      <c r="I116" s="326">
        <f t="shared" si="24"/>
        <v>0</v>
      </c>
    </row>
    <row r="117" spans="1:10" ht="15" customHeight="1" x14ac:dyDescent="0.2">
      <c r="A117" s="322">
        <v>1254</v>
      </c>
      <c r="B117" s="323" t="s">
        <v>720</v>
      </c>
      <c r="C117" s="324" t="s">
        <v>721</v>
      </c>
      <c r="D117" s="325"/>
      <c r="E117" s="325"/>
      <c r="F117" s="325">
        <f t="shared" si="23"/>
        <v>0</v>
      </c>
      <c r="G117" s="325"/>
      <c r="H117" s="325"/>
      <c r="I117" s="326">
        <f t="shared" si="24"/>
        <v>0</v>
      </c>
    </row>
    <row r="118" spans="1:10" ht="15" customHeight="1" x14ac:dyDescent="0.2">
      <c r="A118" s="322"/>
      <c r="B118" s="334"/>
      <c r="C118" s="324"/>
      <c r="D118" s="335"/>
      <c r="E118" s="335"/>
      <c r="F118" s="325">
        <f t="shared" si="23"/>
        <v>0</v>
      </c>
      <c r="G118" s="325"/>
      <c r="H118" s="325"/>
      <c r="I118" s="326">
        <f t="shared" si="24"/>
        <v>0</v>
      </c>
    </row>
    <row r="119" spans="1:10" ht="15" customHeight="1" x14ac:dyDescent="0.2">
      <c r="B119" s="336"/>
      <c r="C119" s="311" t="s">
        <v>722</v>
      </c>
      <c r="D119" s="337">
        <f>+D10+D77</f>
        <v>18332494555.510002</v>
      </c>
      <c r="E119" s="337">
        <f t="shared" ref="E119:H119" si="35">+E10+E77</f>
        <v>1878354894.8300002</v>
      </c>
      <c r="F119" s="337">
        <f t="shared" si="23"/>
        <v>20210849450.340004</v>
      </c>
      <c r="G119" s="337">
        <f t="shared" si="35"/>
        <v>20152852426.77</v>
      </c>
      <c r="H119" s="337">
        <f t="shared" si="35"/>
        <v>20071796925.77</v>
      </c>
      <c r="I119" s="337">
        <f t="shared" si="24"/>
        <v>1739302370.2599983</v>
      </c>
    </row>
    <row r="120" spans="1:10" x14ac:dyDescent="0.2">
      <c r="B120" s="338" t="s">
        <v>723</v>
      </c>
      <c r="C120" s="338"/>
      <c r="D120" s="338"/>
      <c r="E120" s="338"/>
      <c r="F120" s="338"/>
      <c r="G120" s="338"/>
      <c r="H120" s="338"/>
      <c r="I120" s="338"/>
    </row>
    <row r="121" spans="1:10" x14ac:dyDescent="0.2">
      <c r="B121" s="339"/>
      <c r="C121" s="339"/>
      <c r="D121" s="339"/>
      <c r="E121" s="339"/>
      <c r="F121" s="339"/>
      <c r="G121" s="339"/>
      <c r="H121" s="339"/>
      <c r="I121" s="339"/>
    </row>
    <row r="122" spans="1:10" x14ac:dyDescent="0.2">
      <c r="B122" s="340" t="s">
        <v>724</v>
      </c>
      <c r="C122" s="341"/>
      <c r="D122" s="342"/>
      <c r="E122" s="342"/>
      <c r="F122" s="342"/>
      <c r="G122" s="342"/>
      <c r="H122" s="342"/>
    </row>
    <row r="123" spans="1:10" x14ac:dyDescent="0.2">
      <c r="B123" s="341"/>
      <c r="C123" s="344"/>
      <c r="D123" s="345"/>
      <c r="E123" s="345"/>
      <c r="F123" s="345"/>
      <c r="G123" s="345"/>
      <c r="H123" s="345"/>
    </row>
    <row r="124" spans="1:10" ht="15" x14ac:dyDescent="0.25">
      <c r="B124" s="346"/>
      <c r="C124" s="346"/>
      <c r="D124" s="347"/>
      <c r="E124" s="347"/>
      <c r="F124" s="347"/>
      <c r="G124" s="347"/>
      <c r="H124" s="347"/>
      <c r="I124" s="347"/>
    </row>
    <row r="125" spans="1:10" ht="15" x14ac:dyDescent="0.25">
      <c r="B125" s="348"/>
      <c r="C125" s="349"/>
      <c r="D125" s="350"/>
      <c r="E125" s="350"/>
      <c r="F125" s="350"/>
      <c r="G125" s="350"/>
      <c r="H125" s="350"/>
      <c r="I125" s="350"/>
      <c r="J125" s="327"/>
    </row>
    <row r="126" spans="1:10" ht="15" x14ac:dyDescent="0.25">
      <c r="B126" s="348"/>
      <c r="C126" s="349"/>
      <c r="D126" s="350"/>
      <c r="E126" s="350"/>
      <c r="F126" s="350"/>
      <c r="G126" s="350"/>
      <c r="H126" s="350"/>
      <c r="I126" s="350"/>
      <c r="J126" s="327"/>
    </row>
    <row r="127" spans="1:10" ht="15" x14ac:dyDescent="0.25">
      <c r="B127" s="348"/>
      <c r="C127" s="349"/>
      <c r="D127" s="350"/>
      <c r="E127" s="350"/>
      <c r="F127" s="350"/>
      <c r="G127" s="350"/>
      <c r="H127" s="350"/>
      <c r="I127" s="350"/>
      <c r="J127" s="327"/>
    </row>
    <row r="128" spans="1:10" ht="15" x14ac:dyDescent="0.25">
      <c r="B128" s="348"/>
      <c r="C128" s="349"/>
      <c r="D128" s="350"/>
      <c r="E128" s="350"/>
      <c r="F128" s="350"/>
      <c r="G128" s="350"/>
      <c r="H128" s="350"/>
      <c r="I128" s="350"/>
      <c r="J128" s="327"/>
    </row>
    <row r="129" spans="1:10" ht="15" x14ac:dyDescent="0.25">
      <c r="B129" s="348"/>
      <c r="C129" s="349"/>
      <c r="D129" s="350"/>
      <c r="E129" s="350"/>
      <c r="F129" s="350"/>
      <c r="G129" s="350"/>
      <c r="H129" s="350"/>
      <c r="I129" s="350"/>
      <c r="J129" s="327"/>
    </row>
    <row r="130" spans="1:10" ht="15" x14ac:dyDescent="0.25">
      <c r="B130" s="348"/>
      <c r="C130" s="349"/>
      <c r="D130" s="350"/>
      <c r="E130" s="350"/>
      <c r="F130" s="350"/>
      <c r="G130" s="350"/>
      <c r="H130" s="350"/>
      <c r="I130" s="350"/>
      <c r="J130" s="327"/>
    </row>
    <row r="131" spans="1:10" ht="15" x14ac:dyDescent="0.25">
      <c r="B131" s="348"/>
      <c r="C131" s="349"/>
      <c r="D131" s="350"/>
      <c r="E131" s="350"/>
      <c r="F131" s="350"/>
      <c r="G131" s="350"/>
      <c r="H131" s="350"/>
      <c r="I131" s="350"/>
      <c r="J131" s="327"/>
    </row>
    <row r="132" spans="1:10" ht="15" x14ac:dyDescent="0.25">
      <c r="B132" s="348"/>
      <c r="C132" s="349"/>
      <c r="D132" s="350"/>
      <c r="E132" s="350"/>
      <c r="F132" s="350"/>
      <c r="G132" s="350"/>
      <c r="H132" s="350"/>
      <c r="I132" s="350"/>
      <c r="J132" s="327"/>
    </row>
    <row r="133" spans="1:10" ht="15" x14ac:dyDescent="0.25">
      <c r="B133" s="351"/>
      <c r="C133" s="351"/>
      <c r="D133" s="352"/>
      <c r="E133" s="352"/>
      <c r="F133" s="352"/>
      <c r="G133" s="352"/>
      <c r="H133" s="352"/>
      <c r="I133" s="352"/>
    </row>
    <row r="134" spans="1:10" x14ac:dyDescent="0.2">
      <c r="B134" s="353"/>
      <c r="C134" s="353"/>
      <c r="D134" s="354"/>
      <c r="E134" s="354"/>
      <c r="F134" s="354"/>
      <c r="G134" s="354"/>
      <c r="H134" s="354"/>
      <c r="I134" s="354"/>
    </row>
    <row r="135" spans="1:10" x14ac:dyDescent="0.2">
      <c r="B135" s="353"/>
      <c r="C135" s="353"/>
      <c r="D135" s="354"/>
      <c r="E135" s="354"/>
      <c r="F135" s="354"/>
      <c r="G135" s="354"/>
      <c r="H135" s="354"/>
      <c r="I135" s="354"/>
    </row>
    <row r="136" spans="1:10" x14ac:dyDescent="0.2">
      <c r="D136" s="355"/>
      <c r="E136" s="355"/>
      <c r="F136" s="355"/>
      <c r="G136" s="355"/>
      <c r="H136" s="355"/>
    </row>
    <row r="137" spans="1:10" x14ac:dyDescent="0.2">
      <c r="D137" s="355"/>
      <c r="E137" s="355"/>
      <c r="F137" s="355"/>
      <c r="G137" s="355"/>
      <c r="H137" s="355"/>
    </row>
    <row r="138" spans="1:10" x14ac:dyDescent="0.2">
      <c r="D138" s="355"/>
      <c r="E138" s="355"/>
      <c r="F138" s="355"/>
      <c r="G138" s="355"/>
      <c r="H138" s="355"/>
    </row>
    <row r="139" spans="1:10" s="343" customFormat="1" x14ac:dyDescent="0.2">
      <c r="A139" s="294"/>
      <c r="B139" s="296"/>
      <c r="C139" s="296"/>
      <c r="D139" s="355"/>
      <c r="E139" s="355"/>
      <c r="F139" s="355"/>
      <c r="G139" s="355"/>
      <c r="H139" s="355"/>
      <c r="J139" s="296"/>
    </row>
    <row r="140" spans="1:10" s="343" customFormat="1" x14ac:dyDescent="0.2">
      <c r="A140" s="294"/>
      <c r="B140" s="296"/>
      <c r="C140" s="296"/>
      <c r="D140" s="355"/>
      <c r="E140" s="355"/>
      <c r="F140" s="355"/>
      <c r="G140" s="355"/>
      <c r="H140" s="355"/>
      <c r="J140" s="296"/>
    </row>
    <row r="141" spans="1:10" s="343" customFormat="1" x14ac:dyDescent="0.2">
      <c r="A141" s="294"/>
      <c r="B141" s="296"/>
      <c r="C141" s="296"/>
      <c r="D141" s="355"/>
      <c r="E141" s="355"/>
      <c r="F141" s="355"/>
      <c r="G141" s="355"/>
      <c r="H141" s="355"/>
      <c r="J141" s="296"/>
    </row>
    <row r="142" spans="1:10" s="343" customFormat="1" x14ac:dyDescent="0.2">
      <c r="A142" s="294"/>
      <c r="B142" s="296"/>
      <c r="C142" s="296"/>
      <c r="D142" s="355"/>
      <c r="E142" s="355"/>
      <c r="F142" s="355"/>
      <c r="G142" s="355"/>
      <c r="H142" s="355"/>
      <c r="J142" s="296"/>
    </row>
    <row r="143" spans="1:10" s="343" customFormat="1" x14ac:dyDescent="0.2">
      <c r="A143" s="294"/>
      <c r="B143" s="296"/>
      <c r="C143" s="296"/>
      <c r="D143" s="355"/>
      <c r="E143" s="355"/>
      <c r="F143" s="355"/>
      <c r="G143" s="355"/>
      <c r="H143" s="355"/>
      <c r="J143" s="296"/>
    </row>
    <row r="144" spans="1:10" s="343" customFormat="1" x14ac:dyDescent="0.2">
      <c r="A144" s="294"/>
      <c r="B144" s="296"/>
      <c r="C144" s="296"/>
      <c r="D144" s="355"/>
      <c r="E144" s="355"/>
      <c r="F144" s="355"/>
      <c r="G144" s="355"/>
      <c r="H144" s="355"/>
      <c r="J144" s="296"/>
    </row>
    <row r="145" spans="1:10" s="343" customFormat="1" x14ac:dyDescent="0.2">
      <c r="A145" s="294"/>
      <c r="B145" s="296"/>
      <c r="C145" s="296"/>
      <c r="D145" s="355"/>
      <c r="E145" s="355"/>
      <c r="F145" s="355"/>
      <c r="G145" s="355"/>
      <c r="H145" s="355"/>
      <c r="J145" s="296"/>
    </row>
    <row r="146" spans="1:10" s="343" customFormat="1" x14ac:dyDescent="0.2">
      <c r="A146" s="294"/>
      <c r="B146" s="296"/>
      <c r="C146" s="296"/>
      <c r="D146" s="355"/>
      <c r="E146" s="355"/>
      <c r="F146" s="355"/>
      <c r="G146" s="355"/>
      <c r="H146" s="355"/>
      <c r="J146" s="296"/>
    </row>
    <row r="147" spans="1:10" s="343" customFormat="1" x14ac:dyDescent="0.2">
      <c r="A147" s="294"/>
      <c r="B147" s="296"/>
      <c r="C147" s="296"/>
      <c r="D147" s="355"/>
      <c r="E147" s="355"/>
      <c r="F147" s="355"/>
      <c r="G147" s="355"/>
      <c r="H147" s="355"/>
      <c r="J147" s="296"/>
    </row>
    <row r="148" spans="1:10" s="343" customFormat="1" x14ac:dyDescent="0.2">
      <c r="A148" s="294"/>
      <c r="B148" s="296"/>
      <c r="C148" s="296"/>
      <c r="D148" s="355"/>
      <c r="E148" s="355"/>
      <c r="F148" s="355"/>
      <c r="G148" s="355"/>
      <c r="H148" s="355"/>
      <c r="J148" s="296"/>
    </row>
    <row r="149" spans="1:10" s="343" customFormat="1" x14ac:dyDescent="0.2">
      <c r="A149" s="294"/>
      <c r="B149" s="296"/>
      <c r="C149" s="296"/>
      <c r="D149" s="355"/>
      <c r="E149" s="355"/>
      <c r="F149" s="355"/>
      <c r="G149" s="355"/>
      <c r="H149" s="355"/>
      <c r="J149" s="296"/>
    </row>
    <row r="150" spans="1:10" s="343" customFormat="1" x14ac:dyDescent="0.2">
      <c r="A150" s="294"/>
      <c r="B150" s="296"/>
      <c r="C150" s="296"/>
      <c r="D150" s="355"/>
      <c r="E150" s="355"/>
      <c r="F150" s="355"/>
      <c r="G150" s="355"/>
      <c r="H150" s="355"/>
      <c r="J150" s="296"/>
    </row>
    <row r="151" spans="1:10" s="343" customFormat="1" x14ac:dyDescent="0.2">
      <c r="A151" s="294"/>
      <c r="B151" s="296"/>
      <c r="C151" s="296"/>
      <c r="D151" s="355"/>
      <c r="E151" s="355"/>
      <c r="F151" s="355"/>
      <c r="G151" s="355"/>
      <c r="H151" s="355"/>
      <c r="J151" s="296"/>
    </row>
    <row r="152" spans="1:10" s="343" customFormat="1" x14ac:dyDescent="0.2">
      <c r="A152" s="294"/>
      <c r="B152" s="296"/>
      <c r="C152" s="296"/>
      <c r="D152" s="355"/>
      <c r="E152" s="355"/>
      <c r="F152" s="355"/>
      <c r="G152" s="355"/>
      <c r="H152" s="355"/>
      <c r="J152" s="296"/>
    </row>
    <row r="153" spans="1:10" s="343" customFormat="1" x14ac:dyDescent="0.2">
      <c r="A153" s="294"/>
      <c r="B153" s="296"/>
      <c r="C153" s="296"/>
      <c r="D153" s="355"/>
      <c r="E153" s="355"/>
      <c r="F153" s="355"/>
      <c r="G153" s="355"/>
      <c r="H153" s="355"/>
      <c r="J153" s="296"/>
    </row>
    <row r="154" spans="1:10" s="343" customFormat="1" x14ac:dyDescent="0.2">
      <c r="A154" s="294"/>
      <c r="B154" s="296"/>
      <c r="C154" s="296"/>
      <c r="D154" s="355"/>
      <c r="E154" s="355"/>
      <c r="F154" s="355"/>
      <c r="G154" s="355"/>
      <c r="H154" s="355"/>
      <c r="J154" s="296"/>
    </row>
    <row r="155" spans="1:10" s="343" customFormat="1" x14ac:dyDescent="0.2">
      <c r="A155" s="294"/>
      <c r="B155" s="296"/>
      <c r="C155" s="296"/>
      <c r="D155" s="355"/>
      <c r="E155" s="355"/>
      <c r="F155" s="355"/>
      <c r="G155" s="355"/>
      <c r="H155" s="355"/>
      <c r="J155" s="296"/>
    </row>
    <row r="156" spans="1:10" s="343" customFormat="1" x14ac:dyDescent="0.2">
      <c r="A156" s="294"/>
      <c r="B156" s="296"/>
      <c r="C156" s="296"/>
      <c r="D156" s="355"/>
      <c r="E156" s="355"/>
      <c r="F156" s="355"/>
      <c r="G156" s="355"/>
      <c r="H156" s="355"/>
      <c r="J156" s="296"/>
    </row>
    <row r="157" spans="1:10" s="343" customFormat="1" x14ac:dyDescent="0.2">
      <c r="A157" s="294"/>
      <c r="B157" s="296"/>
      <c r="C157" s="296"/>
      <c r="D157" s="355"/>
      <c r="E157" s="355"/>
      <c r="F157" s="355"/>
      <c r="G157" s="355"/>
      <c r="H157" s="355"/>
      <c r="J157" s="296"/>
    </row>
    <row r="158" spans="1:10" s="343" customFormat="1" x14ac:dyDescent="0.2">
      <c r="A158" s="294"/>
      <c r="B158" s="296"/>
      <c r="C158" s="296"/>
      <c r="D158" s="355"/>
      <c r="E158" s="355"/>
      <c r="F158" s="355"/>
      <c r="G158" s="355"/>
      <c r="H158" s="355"/>
      <c r="J158" s="296"/>
    </row>
    <row r="159" spans="1:10" s="343" customFormat="1" x14ac:dyDescent="0.2">
      <c r="A159" s="294"/>
      <c r="B159" s="296"/>
      <c r="C159" s="296"/>
      <c r="D159" s="355"/>
      <c r="E159" s="355"/>
      <c r="F159" s="355"/>
      <c r="G159" s="355"/>
      <c r="H159" s="355"/>
      <c r="J159" s="296"/>
    </row>
    <row r="160" spans="1:10" s="343" customFormat="1" x14ac:dyDescent="0.2">
      <c r="A160" s="294"/>
      <c r="B160" s="296"/>
      <c r="C160" s="296"/>
      <c r="D160" s="355"/>
      <c r="E160" s="355"/>
      <c r="F160" s="355"/>
      <c r="G160" s="355"/>
      <c r="H160" s="355"/>
      <c r="J160" s="296"/>
    </row>
    <row r="161" spans="1:10" s="343" customFormat="1" x14ac:dyDescent="0.2">
      <c r="A161" s="294"/>
      <c r="B161" s="296"/>
      <c r="C161" s="296"/>
      <c r="D161" s="355"/>
      <c r="E161" s="355"/>
      <c r="F161" s="355"/>
      <c r="G161" s="355"/>
      <c r="H161" s="355"/>
      <c r="J161" s="296"/>
    </row>
    <row r="162" spans="1:10" s="343" customFormat="1" x14ac:dyDescent="0.2">
      <c r="A162" s="294"/>
      <c r="B162" s="296"/>
      <c r="C162" s="296"/>
      <c r="D162" s="355"/>
      <c r="E162" s="355"/>
      <c r="F162" s="355"/>
      <c r="G162" s="355"/>
      <c r="H162" s="355"/>
      <c r="J162" s="296"/>
    </row>
    <row r="163" spans="1:10" s="343" customFormat="1" x14ac:dyDescent="0.2">
      <c r="A163" s="294"/>
      <c r="B163" s="296"/>
      <c r="C163" s="296"/>
      <c r="D163" s="355"/>
      <c r="E163" s="355"/>
      <c r="F163" s="355"/>
      <c r="G163" s="355"/>
      <c r="H163" s="355"/>
      <c r="J163" s="296"/>
    </row>
    <row r="164" spans="1:10" s="343" customFormat="1" x14ac:dyDescent="0.2">
      <c r="A164" s="294"/>
      <c r="B164" s="296"/>
      <c r="C164" s="296"/>
      <c r="D164" s="355"/>
      <c r="E164" s="355"/>
      <c r="F164" s="355"/>
      <c r="G164" s="355"/>
      <c r="H164" s="355"/>
      <c r="J164" s="296"/>
    </row>
    <row r="165" spans="1:10" s="343" customFormat="1" x14ac:dyDescent="0.2">
      <c r="A165" s="294"/>
      <c r="B165" s="296"/>
      <c r="C165" s="296"/>
      <c r="D165" s="355"/>
      <c r="E165" s="355"/>
      <c r="F165" s="355"/>
      <c r="G165" s="355"/>
      <c r="H165" s="355"/>
      <c r="J165" s="296"/>
    </row>
    <row r="166" spans="1:10" s="343" customFormat="1" x14ac:dyDescent="0.2">
      <c r="A166" s="294"/>
      <c r="B166" s="296"/>
      <c r="C166" s="296"/>
      <c r="D166" s="355"/>
      <c r="E166" s="355"/>
      <c r="F166" s="355"/>
      <c r="G166" s="355"/>
      <c r="H166" s="355"/>
      <c r="J166" s="296"/>
    </row>
    <row r="167" spans="1:10" s="343" customFormat="1" x14ac:dyDescent="0.2">
      <c r="A167" s="294"/>
      <c r="B167" s="296"/>
      <c r="C167" s="296"/>
      <c r="D167" s="355"/>
      <c r="E167" s="355"/>
      <c r="F167" s="355"/>
      <c r="G167" s="355"/>
      <c r="H167" s="355"/>
      <c r="J167" s="296"/>
    </row>
    <row r="168" spans="1:10" s="343" customFormat="1" x14ac:dyDescent="0.2">
      <c r="A168" s="294"/>
      <c r="B168" s="296"/>
      <c r="C168" s="296"/>
      <c r="D168" s="355"/>
      <c r="E168" s="355"/>
      <c r="F168" s="355"/>
      <c r="G168" s="355"/>
      <c r="H168" s="355"/>
      <c r="J168" s="296"/>
    </row>
    <row r="169" spans="1:10" s="343" customFormat="1" x14ac:dyDescent="0.2">
      <c r="A169" s="294"/>
      <c r="B169" s="296"/>
      <c r="C169" s="296"/>
      <c r="D169" s="355"/>
      <c r="E169" s="355"/>
      <c r="F169" s="355"/>
      <c r="G169" s="355"/>
      <c r="H169" s="355"/>
      <c r="J169" s="296"/>
    </row>
    <row r="170" spans="1:10" s="343" customFormat="1" x14ac:dyDescent="0.2">
      <c r="A170" s="294"/>
      <c r="B170" s="296"/>
      <c r="C170" s="296"/>
      <c r="D170" s="355"/>
      <c r="E170" s="355"/>
      <c r="F170" s="355"/>
      <c r="G170" s="355"/>
      <c r="H170" s="355"/>
      <c r="J170" s="296"/>
    </row>
    <row r="171" spans="1:10" s="343" customFormat="1" x14ac:dyDescent="0.2">
      <c r="A171" s="294"/>
      <c r="B171" s="296"/>
      <c r="C171" s="296"/>
      <c r="D171" s="355"/>
      <c r="E171" s="355"/>
      <c r="F171" s="355"/>
      <c r="G171" s="355"/>
      <c r="H171" s="355"/>
      <c r="J171" s="296"/>
    </row>
    <row r="172" spans="1:10" s="343" customFormat="1" x14ac:dyDescent="0.2">
      <c r="A172" s="294"/>
      <c r="B172" s="296"/>
      <c r="C172" s="296"/>
      <c r="D172" s="355"/>
      <c r="E172" s="355"/>
      <c r="F172" s="355"/>
      <c r="G172" s="355"/>
      <c r="H172" s="355"/>
      <c r="J172" s="296"/>
    </row>
    <row r="173" spans="1:10" s="343" customFormat="1" x14ac:dyDescent="0.2">
      <c r="A173" s="294"/>
      <c r="B173" s="296"/>
      <c r="C173" s="296"/>
      <c r="D173" s="355"/>
      <c r="E173" s="355"/>
      <c r="F173" s="355"/>
      <c r="G173" s="355"/>
      <c r="H173" s="355"/>
      <c r="J173" s="296"/>
    </row>
    <row r="174" spans="1:10" s="343" customFormat="1" x14ac:dyDescent="0.2">
      <c r="A174" s="294"/>
      <c r="B174" s="296"/>
      <c r="C174" s="296"/>
      <c r="D174" s="355"/>
      <c r="E174" s="355"/>
      <c r="F174" s="355"/>
      <c r="G174" s="355"/>
      <c r="H174" s="355"/>
      <c r="J174" s="296"/>
    </row>
    <row r="175" spans="1:10" s="343" customFormat="1" x14ac:dyDescent="0.2">
      <c r="A175" s="294"/>
      <c r="B175" s="296"/>
      <c r="C175" s="296"/>
      <c r="D175" s="355"/>
      <c r="E175" s="355"/>
      <c r="F175" s="355"/>
      <c r="G175" s="355"/>
      <c r="H175" s="355"/>
      <c r="J175" s="296"/>
    </row>
    <row r="176" spans="1:10" s="343" customFormat="1" x14ac:dyDescent="0.2">
      <c r="A176" s="294"/>
      <c r="B176" s="296"/>
      <c r="C176" s="296"/>
      <c r="D176" s="355"/>
      <c r="E176" s="355"/>
      <c r="F176" s="355"/>
      <c r="G176" s="355"/>
      <c r="H176" s="355"/>
      <c r="J176" s="296"/>
    </row>
    <row r="177" spans="1:10" s="343" customFormat="1" x14ac:dyDescent="0.2">
      <c r="A177" s="294"/>
      <c r="B177" s="296"/>
      <c r="C177" s="296"/>
      <c r="D177" s="355"/>
      <c r="E177" s="355"/>
      <c r="F177" s="355"/>
      <c r="G177" s="355"/>
      <c r="H177" s="355"/>
      <c r="J177" s="296"/>
    </row>
    <row r="178" spans="1:10" s="343" customFormat="1" x14ac:dyDescent="0.2">
      <c r="A178" s="294"/>
      <c r="B178" s="296"/>
      <c r="C178" s="296"/>
      <c r="D178" s="355"/>
      <c r="E178" s="355"/>
      <c r="F178" s="355"/>
      <c r="G178" s="355"/>
      <c r="H178" s="355"/>
      <c r="J178" s="296"/>
    </row>
    <row r="179" spans="1:10" s="343" customFormat="1" x14ac:dyDescent="0.2">
      <c r="A179" s="294"/>
      <c r="B179" s="296"/>
      <c r="C179" s="296"/>
      <c r="D179" s="355"/>
      <c r="E179" s="355"/>
      <c r="F179" s="355"/>
      <c r="G179" s="355"/>
      <c r="H179" s="355"/>
      <c r="J179" s="296"/>
    </row>
    <row r="180" spans="1:10" s="343" customFormat="1" x14ac:dyDescent="0.2">
      <c r="A180" s="294"/>
      <c r="B180" s="296"/>
      <c r="C180" s="296"/>
      <c r="D180" s="355"/>
      <c r="E180" s="355"/>
      <c r="F180" s="355"/>
      <c r="G180" s="355"/>
      <c r="H180" s="355"/>
      <c r="J180" s="296"/>
    </row>
    <row r="181" spans="1:10" s="343" customFormat="1" x14ac:dyDescent="0.2">
      <c r="A181" s="294"/>
      <c r="B181" s="296"/>
      <c r="C181" s="296"/>
      <c r="D181" s="355"/>
      <c r="E181" s="355"/>
      <c r="F181" s="355"/>
      <c r="G181" s="355"/>
      <c r="H181" s="355"/>
      <c r="J181" s="296"/>
    </row>
    <row r="182" spans="1:10" s="343" customFormat="1" x14ac:dyDescent="0.2">
      <c r="A182" s="294"/>
      <c r="B182" s="296"/>
      <c r="C182" s="296"/>
      <c r="D182" s="355"/>
      <c r="E182" s="355"/>
      <c r="F182" s="355"/>
      <c r="G182" s="355"/>
      <c r="H182" s="355"/>
      <c r="J182" s="296"/>
    </row>
    <row r="183" spans="1:10" s="343" customFormat="1" x14ac:dyDescent="0.2">
      <c r="A183" s="294"/>
      <c r="B183" s="296"/>
      <c r="C183" s="296"/>
      <c r="D183" s="355"/>
      <c r="E183" s="355"/>
      <c r="F183" s="355"/>
      <c r="G183" s="355"/>
      <c r="H183" s="355"/>
      <c r="J183" s="296"/>
    </row>
    <row r="184" spans="1:10" s="343" customFormat="1" x14ac:dyDescent="0.2">
      <c r="A184" s="294"/>
      <c r="B184" s="296"/>
      <c r="C184" s="296"/>
      <c r="D184" s="355"/>
      <c r="E184" s="355"/>
      <c r="F184" s="355"/>
      <c r="G184" s="355"/>
      <c r="H184" s="355"/>
      <c r="J184" s="296"/>
    </row>
    <row r="185" spans="1:10" s="343" customFormat="1" x14ac:dyDescent="0.2">
      <c r="A185" s="294"/>
      <c r="B185" s="296"/>
      <c r="C185" s="296"/>
      <c r="D185" s="355"/>
      <c r="E185" s="355"/>
      <c r="F185" s="355"/>
      <c r="G185" s="355"/>
      <c r="H185" s="355"/>
      <c r="J185" s="296"/>
    </row>
    <row r="186" spans="1:10" s="343" customFormat="1" x14ac:dyDescent="0.2">
      <c r="A186" s="294"/>
      <c r="B186" s="296"/>
      <c r="C186" s="296"/>
      <c r="D186" s="355"/>
      <c r="E186" s="355"/>
      <c r="F186" s="355"/>
      <c r="G186" s="355"/>
      <c r="H186" s="355"/>
      <c r="J186" s="296"/>
    </row>
    <row r="187" spans="1:10" s="343" customFormat="1" x14ac:dyDescent="0.2">
      <c r="A187" s="294"/>
      <c r="B187" s="296"/>
      <c r="C187" s="296"/>
      <c r="D187" s="355"/>
      <c r="E187" s="355"/>
      <c r="F187" s="355"/>
      <c r="G187" s="355"/>
      <c r="H187" s="355"/>
      <c r="J187" s="296"/>
    </row>
    <row r="188" spans="1:10" s="343" customFormat="1" x14ac:dyDescent="0.2">
      <c r="A188" s="294"/>
      <c r="B188" s="296"/>
      <c r="C188" s="296"/>
      <c r="D188" s="355"/>
      <c r="E188" s="355"/>
      <c r="F188" s="355"/>
      <c r="G188" s="355"/>
      <c r="H188" s="355"/>
      <c r="J188" s="296"/>
    </row>
    <row r="189" spans="1:10" s="343" customFormat="1" x14ac:dyDescent="0.2">
      <c r="A189" s="294"/>
      <c r="B189" s="296"/>
      <c r="C189" s="296"/>
      <c r="D189" s="355"/>
      <c r="E189" s="355"/>
      <c r="F189" s="355"/>
      <c r="G189" s="355"/>
      <c r="H189" s="355"/>
      <c r="J189" s="296"/>
    </row>
    <row r="190" spans="1:10" s="343" customFormat="1" x14ac:dyDescent="0.2">
      <c r="A190" s="294"/>
      <c r="B190" s="296"/>
      <c r="C190" s="296"/>
      <c r="D190" s="355"/>
      <c r="E190" s="355"/>
      <c r="F190" s="355"/>
      <c r="G190" s="355"/>
      <c r="H190" s="355"/>
      <c r="J190" s="296"/>
    </row>
    <row r="191" spans="1:10" s="343" customFormat="1" x14ac:dyDescent="0.2">
      <c r="A191" s="294"/>
      <c r="B191" s="296"/>
      <c r="C191" s="296"/>
      <c r="D191" s="355"/>
      <c r="E191" s="355"/>
      <c r="F191" s="355"/>
      <c r="G191" s="355"/>
      <c r="H191" s="355"/>
      <c r="J191" s="296"/>
    </row>
    <row r="192" spans="1:10" s="343" customFormat="1" x14ac:dyDescent="0.2">
      <c r="A192" s="294"/>
      <c r="B192" s="296"/>
      <c r="C192" s="296"/>
      <c r="D192" s="355"/>
      <c r="E192" s="355"/>
      <c r="F192" s="355"/>
      <c r="G192" s="355"/>
      <c r="H192" s="355"/>
      <c r="J192" s="296"/>
    </row>
    <row r="193" spans="1:10" s="343" customFormat="1" x14ac:dyDescent="0.2">
      <c r="A193" s="294"/>
      <c r="B193" s="296"/>
      <c r="C193" s="296"/>
      <c r="D193" s="355"/>
      <c r="E193" s="355"/>
      <c r="F193" s="355"/>
      <c r="G193" s="355"/>
      <c r="H193" s="355"/>
      <c r="J193" s="296"/>
    </row>
    <row r="194" spans="1:10" s="343" customFormat="1" x14ac:dyDescent="0.2">
      <c r="A194" s="294"/>
      <c r="B194" s="296"/>
      <c r="C194" s="296"/>
      <c r="D194" s="355"/>
      <c r="E194" s="355"/>
      <c r="F194" s="355"/>
      <c r="G194" s="355"/>
      <c r="H194" s="355"/>
      <c r="J194" s="296"/>
    </row>
    <row r="195" spans="1:10" s="343" customFormat="1" x14ac:dyDescent="0.2">
      <c r="A195" s="294"/>
      <c r="B195" s="296"/>
      <c r="C195" s="296"/>
      <c r="D195" s="355"/>
      <c r="E195" s="355"/>
      <c r="F195" s="355"/>
      <c r="G195" s="355"/>
      <c r="H195" s="355"/>
      <c r="J195" s="296"/>
    </row>
    <row r="196" spans="1:10" s="343" customFormat="1" x14ac:dyDescent="0.2">
      <c r="A196" s="294"/>
      <c r="B196" s="296"/>
      <c r="C196" s="296"/>
      <c r="D196" s="355"/>
      <c r="E196" s="355"/>
      <c r="F196" s="355"/>
      <c r="G196" s="355"/>
      <c r="H196" s="355"/>
      <c r="J196" s="296"/>
    </row>
    <row r="197" spans="1:10" s="343" customFormat="1" x14ac:dyDescent="0.2">
      <c r="A197" s="294"/>
      <c r="B197" s="296"/>
      <c r="C197" s="296"/>
      <c r="D197" s="355"/>
      <c r="E197" s="355"/>
      <c r="F197" s="355"/>
      <c r="G197" s="355"/>
      <c r="H197" s="355"/>
      <c r="J197" s="296"/>
    </row>
    <row r="198" spans="1:10" s="343" customFormat="1" x14ac:dyDescent="0.2">
      <c r="A198" s="294"/>
      <c r="B198" s="296"/>
      <c r="C198" s="296"/>
      <c r="D198" s="355"/>
      <c r="E198" s="355"/>
      <c r="F198" s="355"/>
      <c r="G198" s="355"/>
      <c r="H198" s="355"/>
      <c r="J198" s="296"/>
    </row>
    <row r="199" spans="1:10" s="343" customFormat="1" x14ac:dyDescent="0.2">
      <c r="A199" s="294"/>
      <c r="B199" s="296"/>
      <c r="C199" s="296"/>
      <c r="D199" s="355"/>
      <c r="E199" s="355"/>
      <c r="F199" s="355"/>
      <c r="G199" s="355"/>
      <c r="H199" s="355"/>
      <c r="J199" s="296"/>
    </row>
    <row r="200" spans="1:10" s="343" customFormat="1" x14ac:dyDescent="0.2">
      <c r="A200" s="294"/>
      <c r="B200" s="296"/>
      <c r="C200" s="296"/>
      <c r="D200" s="355"/>
      <c r="E200" s="355"/>
      <c r="F200" s="355"/>
      <c r="G200" s="355"/>
      <c r="H200" s="355"/>
      <c r="J200" s="296"/>
    </row>
    <row r="201" spans="1:10" s="343" customFormat="1" x14ac:dyDescent="0.2">
      <c r="A201" s="294"/>
      <c r="B201" s="296"/>
      <c r="C201" s="296"/>
      <c r="D201" s="355"/>
      <c r="E201" s="355"/>
      <c r="F201" s="355"/>
      <c r="G201" s="355"/>
      <c r="H201" s="355"/>
      <c r="J201" s="296"/>
    </row>
    <row r="202" spans="1:10" s="343" customFormat="1" x14ac:dyDescent="0.2">
      <c r="A202" s="294"/>
      <c r="B202" s="296"/>
      <c r="C202" s="296"/>
      <c r="D202" s="355"/>
      <c r="E202" s="355"/>
      <c r="F202" s="355"/>
      <c r="G202" s="355"/>
      <c r="H202" s="355"/>
      <c r="J202" s="296"/>
    </row>
    <row r="203" spans="1:10" s="343" customFormat="1" x14ac:dyDescent="0.2">
      <c r="A203" s="294"/>
      <c r="B203" s="296"/>
      <c r="C203" s="296"/>
      <c r="D203" s="355"/>
      <c r="E203" s="355"/>
      <c r="F203" s="355"/>
      <c r="G203" s="355"/>
      <c r="H203" s="355"/>
      <c r="J203" s="296"/>
    </row>
    <row r="204" spans="1:10" s="343" customFormat="1" x14ac:dyDescent="0.2">
      <c r="A204" s="294"/>
      <c r="B204" s="296"/>
      <c r="C204" s="296"/>
      <c r="D204" s="355"/>
      <c r="E204" s="355"/>
      <c r="F204" s="355"/>
      <c r="G204" s="355"/>
      <c r="H204" s="355"/>
      <c r="J204" s="296"/>
    </row>
    <row r="205" spans="1:10" s="343" customFormat="1" x14ac:dyDescent="0.2">
      <c r="A205" s="294"/>
      <c r="B205" s="296"/>
      <c r="C205" s="296"/>
      <c r="D205" s="355"/>
      <c r="E205" s="355"/>
      <c r="F205" s="355"/>
      <c r="G205" s="355"/>
      <c r="H205" s="355"/>
      <c r="J205" s="296"/>
    </row>
    <row r="206" spans="1:10" s="343" customFormat="1" x14ac:dyDescent="0.2">
      <c r="A206" s="294"/>
      <c r="B206" s="296"/>
      <c r="C206" s="296"/>
      <c r="D206" s="355"/>
      <c r="E206" s="355"/>
      <c r="F206" s="355"/>
      <c r="G206" s="355"/>
      <c r="H206" s="355"/>
      <c r="J206" s="296"/>
    </row>
    <row r="207" spans="1:10" s="343" customFormat="1" x14ac:dyDescent="0.2">
      <c r="A207" s="294"/>
      <c r="B207" s="296"/>
      <c r="C207" s="296"/>
      <c r="D207" s="355"/>
      <c r="E207" s="355"/>
      <c r="F207" s="355"/>
      <c r="G207" s="355"/>
      <c r="H207" s="355"/>
      <c r="J207" s="296"/>
    </row>
    <row r="208" spans="1:10" s="343" customFormat="1" x14ac:dyDescent="0.2">
      <c r="A208" s="294"/>
      <c r="B208" s="296"/>
      <c r="C208" s="296"/>
      <c r="D208" s="355"/>
      <c r="E208" s="355"/>
      <c r="F208" s="355"/>
      <c r="G208" s="355"/>
      <c r="H208" s="355"/>
      <c r="J208" s="296"/>
    </row>
    <row r="209" spans="1:10" s="343" customFormat="1" x14ac:dyDescent="0.2">
      <c r="A209" s="294"/>
      <c r="B209" s="296"/>
      <c r="C209" s="296"/>
      <c r="D209" s="355"/>
      <c r="E209" s="355"/>
      <c r="F209" s="355"/>
      <c r="G209" s="355"/>
      <c r="H209" s="355"/>
      <c r="J209" s="296"/>
    </row>
    <row r="210" spans="1:10" s="343" customFormat="1" x14ac:dyDescent="0.2">
      <c r="A210" s="294"/>
      <c r="B210" s="296"/>
      <c r="C210" s="296"/>
      <c r="D210" s="355"/>
      <c r="E210" s="355"/>
      <c r="F210" s="355"/>
      <c r="G210" s="355"/>
      <c r="H210" s="355"/>
      <c r="J210" s="296"/>
    </row>
    <row r="211" spans="1:10" s="343" customFormat="1" x14ac:dyDescent="0.2">
      <c r="A211" s="294"/>
      <c r="B211" s="296"/>
      <c r="C211" s="296"/>
      <c r="D211" s="355"/>
      <c r="E211" s="355"/>
      <c r="F211" s="355"/>
      <c r="G211" s="355"/>
      <c r="H211" s="355"/>
      <c r="J211" s="296"/>
    </row>
    <row r="212" spans="1:10" s="343" customFormat="1" x14ac:dyDescent="0.2">
      <c r="A212" s="294"/>
      <c r="B212" s="296"/>
      <c r="C212" s="296"/>
      <c r="D212" s="355"/>
      <c r="E212" s="355"/>
      <c r="F212" s="355"/>
      <c r="G212" s="355"/>
      <c r="H212" s="355"/>
      <c r="J212" s="296"/>
    </row>
    <row r="213" spans="1:10" s="343" customFormat="1" x14ac:dyDescent="0.2">
      <c r="A213" s="294"/>
      <c r="B213" s="296"/>
      <c r="C213" s="296"/>
      <c r="D213" s="355"/>
      <c r="E213" s="355"/>
      <c r="F213" s="355"/>
      <c r="G213" s="355"/>
      <c r="H213" s="355"/>
      <c r="J213" s="296"/>
    </row>
    <row r="214" spans="1:10" s="343" customFormat="1" x14ac:dyDescent="0.2">
      <c r="A214" s="294"/>
      <c r="B214" s="296"/>
      <c r="C214" s="296"/>
      <c r="D214" s="355"/>
      <c r="E214" s="355"/>
      <c r="F214" s="355"/>
      <c r="G214" s="355"/>
      <c r="H214" s="355"/>
      <c r="J214" s="296"/>
    </row>
    <row r="215" spans="1:10" s="343" customFormat="1" x14ac:dyDescent="0.2">
      <c r="A215" s="294"/>
      <c r="B215" s="296"/>
      <c r="C215" s="296"/>
      <c r="D215" s="355"/>
      <c r="E215" s="355"/>
      <c r="F215" s="355"/>
      <c r="G215" s="355"/>
      <c r="H215" s="355"/>
      <c r="J215" s="296"/>
    </row>
    <row r="216" spans="1:10" s="343" customFormat="1" x14ac:dyDescent="0.2">
      <c r="A216" s="294"/>
      <c r="B216" s="296"/>
      <c r="C216" s="296"/>
      <c r="D216" s="355"/>
      <c r="E216" s="355"/>
      <c r="F216" s="355"/>
      <c r="G216" s="355"/>
      <c r="H216" s="355"/>
      <c r="J216" s="296"/>
    </row>
    <row r="217" spans="1:10" s="343" customFormat="1" x14ac:dyDescent="0.2">
      <c r="A217" s="294"/>
      <c r="B217" s="296"/>
      <c r="C217" s="296"/>
      <c r="D217" s="355"/>
      <c r="E217" s="355"/>
      <c r="F217" s="355"/>
      <c r="G217" s="355"/>
      <c r="H217" s="355"/>
      <c r="J217" s="296"/>
    </row>
    <row r="218" spans="1:10" s="343" customFormat="1" x14ac:dyDescent="0.2">
      <c r="A218" s="294"/>
      <c r="B218" s="296"/>
      <c r="C218" s="296"/>
      <c r="D218" s="355"/>
      <c r="E218" s="355"/>
      <c r="F218" s="355"/>
      <c r="G218" s="355"/>
      <c r="H218" s="355"/>
      <c r="J218" s="296"/>
    </row>
    <row r="219" spans="1:10" s="343" customFormat="1" x14ac:dyDescent="0.2">
      <c r="A219" s="294"/>
      <c r="B219" s="296"/>
      <c r="C219" s="296"/>
      <c r="D219" s="355"/>
      <c r="E219" s="355"/>
      <c r="F219" s="355"/>
      <c r="G219" s="355"/>
      <c r="H219" s="355"/>
      <c r="J219" s="296"/>
    </row>
    <row r="220" spans="1:10" s="343" customFormat="1" x14ac:dyDescent="0.2">
      <c r="A220" s="294"/>
      <c r="B220" s="296"/>
      <c r="C220" s="296"/>
      <c r="D220" s="355"/>
      <c r="E220" s="355"/>
      <c r="F220" s="355"/>
      <c r="G220" s="355"/>
      <c r="H220" s="355"/>
      <c r="J220" s="296"/>
    </row>
    <row r="221" spans="1:10" s="343" customFormat="1" x14ac:dyDescent="0.2">
      <c r="A221" s="294"/>
      <c r="B221" s="296"/>
      <c r="C221" s="296"/>
      <c r="D221" s="355"/>
      <c r="E221" s="355"/>
      <c r="F221" s="355"/>
      <c r="G221" s="355"/>
      <c r="H221" s="355"/>
      <c r="J221" s="296"/>
    </row>
    <row r="222" spans="1:10" s="343" customFormat="1" x14ac:dyDescent="0.2">
      <c r="A222" s="294"/>
      <c r="B222" s="296"/>
      <c r="C222" s="296"/>
      <c r="D222" s="355"/>
      <c r="E222" s="355"/>
      <c r="F222" s="355"/>
      <c r="G222" s="355"/>
      <c r="H222" s="355"/>
      <c r="J222" s="296"/>
    </row>
    <row r="223" spans="1:10" s="343" customFormat="1" x14ac:dyDescent="0.2">
      <c r="A223" s="294"/>
      <c r="B223" s="296"/>
      <c r="C223" s="296"/>
      <c r="D223" s="355"/>
      <c r="E223" s="355"/>
      <c r="F223" s="355"/>
      <c r="G223" s="355"/>
      <c r="H223" s="355"/>
      <c r="J223" s="296"/>
    </row>
    <row r="224" spans="1:10" s="343" customFormat="1" x14ac:dyDescent="0.2">
      <c r="A224" s="294"/>
      <c r="B224" s="296"/>
      <c r="C224" s="296"/>
      <c r="D224" s="355"/>
      <c r="E224" s="355"/>
      <c r="F224" s="355"/>
      <c r="G224" s="355"/>
      <c r="H224" s="355"/>
      <c r="J224" s="296"/>
    </row>
    <row r="225" spans="1:10" s="343" customFormat="1" x14ac:dyDescent="0.2">
      <c r="A225" s="294"/>
      <c r="B225" s="296"/>
      <c r="C225" s="296"/>
      <c r="D225" s="355"/>
      <c r="E225" s="355"/>
      <c r="F225" s="355"/>
      <c r="G225" s="355"/>
      <c r="H225" s="355"/>
      <c r="J225" s="296"/>
    </row>
    <row r="226" spans="1:10" s="343" customFormat="1" x14ac:dyDescent="0.2">
      <c r="A226" s="294"/>
      <c r="B226" s="296"/>
      <c r="C226" s="296"/>
      <c r="D226" s="355"/>
      <c r="E226" s="355"/>
      <c r="F226" s="355"/>
      <c r="G226" s="355"/>
      <c r="H226" s="355"/>
      <c r="J226" s="296"/>
    </row>
    <row r="227" spans="1:10" s="343" customFormat="1" x14ac:dyDescent="0.2">
      <c r="A227" s="294"/>
      <c r="B227" s="296"/>
      <c r="C227" s="296"/>
      <c r="D227" s="355"/>
      <c r="E227" s="355"/>
      <c r="F227" s="355"/>
      <c r="G227" s="355"/>
      <c r="H227" s="355"/>
      <c r="J227" s="296"/>
    </row>
    <row r="228" spans="1:10" s="343" customFormat="1" x14ac:dyDescent="0.2">
      <c r="A228" s="294"/>
      <c r="B228" s="296"/>
      <c r="C228" s="296"/>
      <c r="D228" s="355"/>
      <c r="E228" s="355"/>
      <c r="F228" s="355"/>
      <c r="G228" s="355"/>
      <c r="H228" s="355"/>
      <c r="J228" s="296"/>
    </row>
    <row r="229" spans="1:10" s="343" customFormat="1" x14ac:dyDescent="0.2">
      <c r="A229" s="294"/>
      <c r="B229" s="296"/>
      <c r="C229" s="296"/>
      <c r="D229" s="355"/>
      <c r="E229" s="355"/>
      <c r="F229" s="355"/>
      <c r="G229" s="355"/>
      <c r="H229" s="355"/>
      <c r="J229" s="296"/>
    </row>
    <row r="230" spans="1:10" s="343" customFormat="1" x14ac:dyDescent="0.2">
      <c r="A230" s="294"/>
      <c r="B230" s="296"/>
      <c r="C230" s="296"/>
      <c r="D230" s="355"/>
      <c r="E230" s="355"/>
      <c r="F230" s="355"/>
      <c r="G230" s="355"/>
      <c r="H230" s="355"/>
      <c r="J230" s="296"/>
    </row>
    <row r="231" spans="1:10" s="343" customFormat="1" x14ac:dyDescent="0.2">
      <c r="A231" s="294"/>
      <c r="B231" s="296"/>
      <c r="C231" s="296"/>
      <c r="D231" s="355"/>
      <c r="E231" s="355"/>
      <c r="F231" s="355"/>
      <c r="G231" s="355"/>
      <c r="H231" s="355"/>
      <c r="J231" s="296"/>
    </row>
    <row r="232" spans="1:10" s="343" customFormat="1" x14ac:dyDescent="0.2">
      <c r="A232" s="294"/>
      <c r="B232" s="296"/>
      <c r="C232" s="296"/>
      <c r="D232" s="355"/>
      <c r="E232" s="355"/>
      <c r="F232" s="355"/>
      <c r="G232" s="355"/>
      <c r="H232" s="355"/>
      <c r="J232" s="296"/>
    </row>
    <row r="233" spans="1:10" s="343" customFormat="1" x14ac:dyDescent="0.2">
      <c r="A233" s="294"/>
      <c r="B233" s="296"/>
      <c r="C233" s="296"/>
      <c r="D233" s="355"/>
      <c r="E233" s="355"/>
      <c r="F233" s="355"/>
      <c r="G233" s="355"/>
      <c r="H233" s="355"/>
      <c r="J233" s="296"/>
    </row>
    <row r="234" spans="1:10" s="343" customFormat="1" x14ac:dyDescent="0.2">
      <c r="A234" s="294"/>
      <c r="B234" s="296"/>
      <c r="C234" s="296"/>
      <c r="D234" s="355"/>
      <c r="E234" s="355"/>
      <c r="F234" s="355"/>
      <c r="G234" s="355"/>
      <c r="H234" s="355"/>
      <c r="J234" s="296"/>
    </row>
    <row r="235" spans="1:10" s="343" customFormat="1" x14ac:dyDescent="0.2">
      <c r="A235" s="294"/>
      <c r="B235" s="296"/>
      <c r="C235" s="296"/>
      <c r="D235" s="355"/>
      <c r="E235" s="355"/>
      <c r="F235" s="355"/>
      <c r="G235" s="355"/>
      <c r="H235" s="355"/>
      <c r="J235" s="296"/>
    </row>
    <row r="236" spans="1:10" s="343" customFormat="1" x14ac:dyDescent="0.2">
      <c r="A236" s="294"/>
      <c r="B236" s="296"/>
      <c r="C236" s="296"/>
      <c r="D236" s="355"/>
      <c r="E236" s="355"/>
      <c r="F236" s="355"/>
      <c r="G236" s="355"/>
      <c r="H236" s="355"/>
      <c r="J236" s="296"/>
    </row>
    <row r="237" spans="1:10" s="343" customFormat="1" x14ac:dyDescent="0.2">
      <c r="A237" s="294"/>
      <c r="B237" s="296"/>
      <c r="C237" s="296"/>
      <c r="D237" s="355"/>
      <c r="E237" s="355"/>
      <c r="F237" s="355"/>
      <c r="G237" s="355"/>
      <c r="H237" s="355"/>
      <c r="J237" s="296"/>
    </row>
    <row r="238" spans="1:10" s="343" customFormat="1" x14ac:dyDescent="0.2">
      <c r="A238" s="294"/>
      <c r="B238" s="296"/>
      <c r="C238" s="296"/>
      <c r="D238" s="355"/>
      <c r="E238" s="355"/>
      <c r="F238" s="355"/>
      <c r="G238" s="355"/>
      <c r="H238" s="355"/>
      <c r="J238" s="296"/>
    </row>
    <row r="239" spans="1:10" s="343" customFormat="1" x14ac:dyDescent="0.2">
      <c r="A239" s="294"/>
      <c r="B239" s="296"/>
      <c r="C239" s="296"/>
      <c r="D239" s="355"/>
      <c r="E239" s="355"/>
      <c r="F239" s="355"/>
      <c r="G239" s="355"/>
      <c r="H239" s="355"/>
      <c r="J239" s="296"/>
    </row>
    <row r="240" spans="1:10" s="343" customFormat="1" x14ac:dyDescent="0.2">
      <c r="A240" s="294"/>
      <c r="B240" s="296"/>
      <c r="C240" s="296"/>
      <c r="D240" s="355"/>
      <c r="E240" s="355"/>
      <c r="F240" s="355"/>
      <c r="G240" s="355"/>
      <c r="H240" s="355"/>
      <c r="J240" s="296"/>
    </row>
    <row r="241" spans="1:10" s="343" customFormat="1" x14ac:dyDescent="0.2">
      <c r="A241" s="294"/>
      <c r="B241" s="296"/>
      <c r="C241" s="296"/>
      <c r="D241" s="355"/>
      <c r="E241" s="355"/>
      <c r="F241" s="355"/>
      <c r="G241" s="355"/>
      <c r="H241" s="355"/>
      <c r="J241" s="296"/>
    </row>
  </sheetData>
  <mergeCells count="8">
    <mergeCell ref="B120:I121"/>
    <mergeCell ref="B1:I1"/>
    <mergeCell ref="B2:I2"/>
    <mergeCell ref="B3:I3"/>
    <mergeCell ref="B7:B8"/>
    <mergeCell ref="C7:C8"/>
    <mergeCell ref="D7:H7"/>
    <mergeCell ref="I7:I8"/>
  </mergeCells>
  <pageMargins left="0.70866141732283472" right="0.70866141732283472" top="0.74803149606299213" bottom="0.74803149606299213" header="0.31496062992125984" footer="0.31496062992125984"/>
  <pageSetup scale="65" fitToHeight="3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A5F2D-09C6-421B-BAB6-B8E060C815D8}">
  <sheetPr>
    <tabColor theme="4" tint="-0.249977111117893"/>
    <pageSetUpPr fitToPage="1"/>
  </sheetPr>
  <dimension ref="A1:G76"/>
  <sheetViews>
    <sheetView showGridLines="0" topLeftCell="A70" workbookViewId="0">
      <selection activeCell="J49" sqref="J49"/>
    </sheetView>
  </sheetViews>
  <sheetFormatPr baseColWidth="10" defaultColWidth="12" defaultRowHeight="14.25" customHeight="1" x14ac:dyDescent="0.2"/>
  <cols>
    <col min="1" max="1" width="71.5" style="113" customWidth="1"/>
    <col min="2" max="2" width="16.1640625" style="113" customWidth="1"/>
    <col min="3" max="3" width="15.1640625" style="113" bestFit="1" customWidth="1"/>
    <col min="4" max="6" width="16.33203125" style="113" bestFit="1" customWidth="1"/>
    <col min="7" max="7" width="13.6640625" style="113" bestFit="1" customWidth="1"/>
    <col min="8" max="16384" width="12" style="113"/>
  </cols>
  <sheetData>
    <row r="1" spans="1:7" ht="59.25" customHeight="1" thickBot="1" x14ac:dyDescent="0.25">
      <c r="A1" s="110" t="s">
        <v>132</v>
      </c>
      <c r="B1" s="111"/>
      <c r="C1" s="111"/>
      <c r="D1" s="111"/>
      <c r="E1" s="111"/>
      <c r="F1" s="111"/>
      <c r="G1" s="112"/>
    </row>
    <row r="2" spans="1:7" s="119" customFormat="1" ht="14.25" customHeight="1" thickBot="1" x14ac:dyDescent="0.25">
      <c r="A2" s="114" t="s">
        <v>52</v>
      </c>
      <c r="B2" s="115" t="s">
        <v>133</v>
      </c>
      <c r="C2" s="116"/>
      <c r="D2" s="116"/>
      <c r="E2" s="116"/>
      <c r="F2" s="117"/>
      <c r="G2" s="118" t="s">
        <v>54</v>
      </c>
    </row>
    <row r="3" spans="1:7" s="119" customFormat="1" ht="23.25" thickBot="1" x14ac:dyDescent="0.25">
      <c r="A3" s="120"/>
      <c r="B3" s="121" t="s">
        <v>55</v>
      </c>
      <c r="C3" s="122" t="s">
        <v>56</v>
      </c>
      <c r="D3" s="123" t="s">
        <v>6</v>
      </c>
      <c r="E3" s="122" t="s">
        <v>7</v>
      </c>
      <c r="F3" s="123" t="s">
        <v>57</v>
      </c>
      <c r="G3" s="124"/>
    </row>
    <row r="4" spans="1:7" s="119" customFormat="1" ht="6" customHeight="1" x14ac:dyDescent="0.2">
      <c r="A4" s="125"/>
      <c r="B4" s="126"/>
      <c r="C4" s="126"/>
      <c r="D4" s="126"/>
      <c r="E4" s="126"/>
      <c r="F4" s="126"/>
      <c r="G4" s="127"/>
    </row>
    <row r="5" spans="1:7" s="119" customFormat="1" ht="14.25" customHeight="1" x14ac:dyDescent="0.2">
      <c r="A5" s="128" t="s">
        <v>134</v>
      </c>
      <c r="B5" s="95">
        <v>18660071</v>
      </c>
      <c r="C5" s="95">
        <v>9511989.3399999999</v>
      </c>
      <c r="D5" s="95">
        <f>B5+C5</f>
        <v>28172060.34</v>
      </c>
      <c r="E5" s="95">
        <v>28120990.579999998</v>
      </c>
      <c r="F5" s="95">
        <v>27955362.620000001</v>
      </c>
      <c r="G5" s="96">
        <f>D5-E5</f>
        <v>51069.760000001639</v>
      </c>
    </row>
    <row r="6" spans="1:7" s="119" customFormat="1" ht="14.25" customHeight="1" x14ac:dyDescent="0.2">
      <c r="A6" s="128" t="s">
        <v>135</v>
      </c>
      <c r="B6" s="95">
        <v>76409991</v>
      </c>
      <c r="C6" s="95">
        <v>12610454.029999999</v>
      </c>
      <c r="D6" s="95">
        <f t="shared" ref="D6:D69" si="0">B6+C6</f>
        <v>89020445.030000001</v>
      </c>
      <c r="E6" s="95">
        <v>88969841.310000002</v>
      </c>
      <c r="F6" s="95">
        <v>88723159.109999999</v>
      </c>
      <c r="G6" s="96">
        <f t="shared" ref="G6:G69" si="1">D6-E6</f>
        <v>50603.719999998808</v>
      </c>
    </row>
    <row r="7" spans="1:7" s="119" customFormat="1" ht="14.25" customHeight="1" x14ac:dyDescent="0.2">
      <c r="A7" s="128" t="s">
        <v>136</v>
      </c>
      <c r="B7" s="95">
        <v>22051816</v>
      </c>
      <c r="C7" s="95">
        <v>78072797.909999996</v>
      </c>
      <c r="D7" s="95">
        <f t="shared" si="0"/>
        <v>100124613.91</v>
      </c>
      <c r="E7" s="95">
        <v>93667822.620000005</v>
      </c>
      <c r="F7" s="95">
        <v>88972076.75</v>
      </c>
      <c r="G7" s="96">
        <f t="shared" si="1"/>
        <v>6456791.2899999917</v>
      </c>
    </row>
    <row r="8" spans="1:7" s="119" customFormat="1" ht="14.25" customHeight="1" x14ac:dyDescent="0.2">
      <c r="A8" s="128" t="s">
        <v>137</v>
      </c>
      <c r="B8" s="95">
        <v>32854939</v>
      </c>
      <c r="C8" s="95">
        <v>-18411187.75</v>
      </c>
      <c r="D8" s="95">
        <f t="shared" si="0"/>
        <v>14443751.25</v>
      </c>
      <c r="E8" s="95">
        <v>14388351.75</v>
      </c>
      <c r="F8" s="95">
        <v>14309748.42</v>
      </c>
      <c r="G8" s="96">
        <f t="shared" si="1"/>
        <v>55399.5</v>
      </c>
    </row>
    <row r="9" spans="1:7" s="119" customFormat="1" ht="14.25" customHeight="1" x14ac:dyDescent="0.2">
      <c r="A9" s="128" t="s">
        <v>138</v>
      </c>
      <c r="B9" s="95">
        <v>73686858</v>
      </c>
      <c r="C9" s="95">
        <v>11515560.039999999</v>
      </c>
      <c r="D9" s="95">
        <f t="shared" si="0"/>
        <v>85202418.039999992</v>
      </c>
      <c r="E9" s="95">
        <v>85102364.329999998</v>
      </c>
      <c r="F9" s="95">
        <v>84494264.549999997</v>
      </c>
      <c r="G9" s="96">
        <f t="shared" si="1"/>
        <v>100053.70999999344</v>
      </c>
    </row>
    <row r="10" spans="1:7" s="119" customFormat="1" ht="14.25" customHeight="1" x14ac:dyDescent="0.2">
      <c r="A10" s="128" t="s">
        <v>139</v>
      </c>
      <c r="B10" s="95">
        <v>150940042</v>
      </c>
      <c r="C10" s="95">
        <v>-76375860.480000004</v>
      </c>
      <c r="D10" s="95">
        <f t="shared" si="0"/>
        <v>74564181.519999996</v>
      </c>
      <c r="E10" s="95">
        <v>73776551.989999995</v>
      </c>
      <c r="F10" s="95">
        <v>73005993.709999993</v>
      </c>
      <c r="G10" s="96">
        <f t="shared" si="1"/>
        <v>787629.53000000119</v>
      </c>
    </row>
    <row r="11" spans="1:7" s="119" customFormat="1" ht="14.25" customHeight="1" x14ac:dyDescent="0.2">
      <c r="A11" s="128" t="s">
        <v>140</v>
      </c>
      <c r="B11" s="95">
        <v>169972286</v>
      </c>
      <c r="C11" s="95">
        <v>-68904823.650000006</v>
      </c>
      <c r="D11" s="95">
        <f t="shared" si="0"/>
        <v>101067462.34999999</v>
      </c>
      <c r="E11" s="95">
        <v>100321641.65000001</v>
      </c>
      <c r="F11" s="95">
        <v>98967767.980000004</v>
      </c>
      <c r="G11" s="96">
        <f t="shared" si="1"/>
        <v>745820.69999998808</v>
      </c>
    </row>
    <row r="12" spans="1:7" s="119" customFormat="1" ht="14.25" customHeight="1" x14ac:dyDescent="0.2">
      <c r="A12" s="128" t="s">
        <v>141</v>
      </c>
      <c r="B12" s="95">
        <v>179647930</v>
      </c>
      <c r="C12" s="95">
        <v>-73693700.450000003</v>
      </c>
      <c r="D12" s="95">
        <f t="shared" si="0"/>
        <v>105954229.55</v>
      </c>
      <c r="E12" s="95">
        <v>102987088.83</v>
      </c>
      <c r="F12" s="95">
        <v>100707375.89</v>
      </c>
      <c r="G12" s="96">
        <f t="shared" si="1"/>
        <v>2967140.7199999988</v>
      </c>
    </row>
    <row r="13" spans="1:7" s="119" customFormat="1" ht="14.25" customHeight="1" x14ac:dyDescent="0.2">
      <c r="A13" s="128" t="s">
        <v>142</v>
      </c>
      <c r="B13" s="95">
        <v>4882847</v>
      </c>
      <c r="C13" s="95">
        <v>80396102.560000002</v>
      </c>
      <c r="D13" s="95">
        <f t="shared" si="0"/>
        <v>85278949.560000002</v>
      </c>
      <c r="E13" s="95">
        <v>4212648.2699999996</v>
      </c>
      <c r="F13" s="95">
        <v>4184862.74</v>
      </c>
      <c r="G13" s="96">
        <f t="shared" si="1"/>
        <v>81066301.290000007</v>
      </c>
    </row>
    <row r="14" spans="1:7" s="119" customFormat="1" ht="14.25" customHeight="1" x14ac:dyDescent="0.2">
      <c r="A14" s="128" t="s">
        <v>143</v>
      </c>
      <c r="B14" s="95">
        <v>39532475</v>
      </c>
      <c r="C14" s="95">
        <v>2060027.85</v>
      </c>
      <c r="D14" s="95">
        <f t="shared" si="0"/>
        <v>41592502.850000001</v>
      </c>
      <c r="E14" s="95">
        <v>41548204.950000003</v>
      </c>
      <c r="F14" s="95">
        <v>41443037.740000002</v>
      </c>
      <c r="G14" s="96">
        <f t="shared" si="1"/>
        <v>44297.89999999851</v>
      </c>
    </row>
    <row r="15" spans="1:7" s="119" customFormat="1" ht="14.25" customHeight="1" x14ac:dyDescent="0.2">
      <c r="A15" s="128" t="s">
        <v>144</v>
      </c>
      <c r="B15" s="95">
        <v>612490868</v>
      </c>
      <c r="C15" s="95">
        <v>404894843.63999999</v>
      </c>
      <c r="D15" s="95">
        <f t="shared" si="0"/>
        <v>1017385711.64</v>
      </c>
      <c r="E15" s="95">
        <v>851705161.70000005</v>
      </c>
      <c r="F15" s="95">
        <v>848276475.96000004</v>
      </c>
      <c r="G15" s="96">
        <f t="shared" si="1"/>
        <v>165680549.93999994</v>
      </c>
    </row>
    <row r="16" spans="1:7" s="119" customFormat="1" ht="14.25" customHeight="1" x14ac:dyDescent="0.2">
      <c r="A16" s="128" t="s">
        <v>145</v>
      </c>
      <c r="B16" s="95">
        <v>93177489</v>
      </c>
      <c r="C16" s="95">
        <v>119329385.25</v>
      </c>
      <c r="D16" s="95">
        <f t="shared" si="0"/>
        <v>212506874.25</v>
      </c>
      <c r="E16" s="95">
        <v>199254732.15000001</v>
      </c>
      <c r="F16" s="95">
        <v>198447449.88</v>
      </c>
      <c r="G16" s="96">
        <f t="shared" si="1"/>
        <v>13252142.099999994</v>
      </c>
    </row>
    <row r="17" spans="1:7" s="119" customFormat="1" ht="14.25" customHeight="1" x14ac:dyDescent="0.2">
      <c r="A17" s="128" t="s">
        <v>146</v>
      </c>
      <c r="B17" s="95">
        <v>626207408</v>
      </c>
      <c r="C17" s="95">
        <v>-40271767.420000002</v>
      </c>
      <c r="D17" s="95">
        <f t="shared" si="0"/>
        <v>585935640.58000004</v>
      </c>
      <c r="E17" s="95">
        <v>583058456.27999997</v>
      </c>
      <c r="F17" s="95">
        <v>576483869.42999995</v>
      </c>
      <c r="G17" s="96">
        <f t="shared" si="1"/>
        <v>2877184.3000000715</v>
      </c>
    </row>
    <row r="18" spans="1:7" s="119" customFormat="1" ht="14.25" customHeight="1" x14ac:dyDescent="0.2">
      <c r="A18" s="128" t="s">
        <v>147</v>
      </c>
      <c r="B18" s="95">
        <v>682881472</v>
      </c>
      <c r="C18" s="95">
        <v>52015209.109999999</v>
      </c>
      <c r="D18" s="95">
        <f t="shared" si="0"/>
        <v>734896681.11000001</v>
      </c>
      <c r="E18" s="95">
        <v>732389907.03999996</v>
      </c>
      <c r="F18" s="95">
        <v>729017786.84000003</v>
      </c>
      <c r="G18" s="96">
        <f t="shared" si="1"/>
        <v>2506774.0700000525</v>
      </c>
    </row>
    <row r="19" spans="1:7" s="119" customFormat="1" ht="14.25" customHeight="1" x14ac:dyDescent="0.2">
      <c r="A19" s="128" t="s">
        <v>148</v>
      </c>
      <c r="B19" s="95">
        <v>827554546</v>
      </c>
      <c r="C19" s="95">
        <v>38995028.439999998</v>
      </c>
      <c r="D19" s="95">
        <f t="shared" si="0"/>
        <v>866549574.44000006</v>
      </c>
      <c r="E19" s="95">
        <v>861360339</v>
      </c>
      <c r="F19" s="95">
        <v>856011346.05999994</v>
      </c>
      <c r="G19" s="96">
        <f t="shared" si="1"/>
        <v>5189235.4400000572</v>
      </c>
    </row>
    <row r="20" spans="1:7" s="119" customFormat="1" ht="14.25" customHeight="1" x14ac:dyDescent="0.2">
      <c r="A20" s="128" t="s">
        <v>149</v>
      </c>
      <c r="B20" s="95">
        <v>513429383</v>
      </c>
      <c r="C20" s="95">
        <v>63405177.280000001</v>
      </c>
      <c r="D20" s="95">
        <f t="shared" si="0"/>
        <v>576834560.27999997</v>
      </c>
      <c r="E20" s="95">
        <v>574094320.32000005</v>
      </c>
      <c r="F20" s="95">
        <v>569785228.49000001</v>
      </c>
      <c r="G20" s="96">
        <f t="shared" si="1"/>
        <v>2740239.9599999189</v>
      </c>
    </row>
    <row r="21" spans="1:7" s="119" customFormat="1" ht="14.25" customHeight="1" x14ac:dyDescent="0.2">
      <c r="A21" s="128" t="s">
        <v>150</v>
      </c>
      <c r="B21" s="95">
        <v>615167862</v>
      </c>
      <c r="C21" s="95">
        <v>27811735.010000002</v>
      </c>
      <c r="D21" s="95">
        <f t="shared" si="0"/>
        <v>642979597.00999999</v>
      </c>
      <c r="E21" s="95">
        <v>637482964.41999996</v>
      </c>
      <c r="F21" s="95">
        <v>634103792.17999995</v>
      </c>
      <c r="G21" s="96">
        <f t="shared" si="1"/>
        <v>5496632.5900000334</v>
      </c>
    </row>
    <row r="22" spans="1:7" s="119" customFormat="1" ht="14.25" customHeight="1" x14ac:dyDescent="0.2">
      <c r="A22" s="128" t="s">
        <v>151</v>
      </c>
      <c r="B22" s="95">
        <v>804072655</v>
      </c>
      <c r="C22" s="95">
        <v>155146345.91999999</v>
      </c>
      <c r="D22" s="95">
        <f t="shared" si="0"/>
        <v>959219000.91999996</v>
      </c>
      <c r="E22" s="95">
        <v>950558926.11000001</v>
      </c>
      <c r="F22" s="95">
        <v>929494053.38999999</v>
      </c>
      <c r="G22" s="96">
        <f t="shared" si="1"/>
        <v>8660074.8099999428</v>
      </c>
    </row>
    <row r="23" spans="1:7" s="119" customFormat="1" ht="14.25" customHeight="1" x14ac:dyDescent="0.2">
      <c r="A23" s="128" t="s">
        <v>152</v>
      </c>
      <c r="B23" s="95">
        <v>889461068</v>
      </c>
      <c r="C23" s="95">
        <v>35218174.740000002</v>
      </c>
      <c r="D23" s="95">
        <f t="shared" si="0"/>
        <v>924679242.74000001</v>
      </c>
      <c r="E23" s="95">
        <v>894271242.21000004</v>
      </c>
      <c r="F23" s="95">
        <v>887755652.12</v>
      </c>
      <c r="G23" s="96">
        <f t="shared" si="1"/>
        <v>30408000.529999971</v>
      </c>
    </row>
    <row r="24" spans="1:7" s="119" customFormat="1" ht="14.25" customHeight="1" x14ac:dyDescent="0.2">
      <c r="A24" s="128" t="s">
        <v>153</v>
      </c>
      <c r="B24" s="95">
        <v>535971935</v>
      </c>
      <c r="C24" s="95">
        <v>28879739.370000001</v>
      </c>
      <c r="D24" s="95">
        <f t="shared" si="0"/>
        <v>564851674.37</v>
      </c>
      <c r="E24" s="95">
        <v>563205524.03999996</v>
      </c>
      <c r="F24" s="95">
        <v>557955635.14999998</v>
      </c>
      <c r="G24" s="96">
        <f t="shared" si="1"/>
        <v>1646150.3300000429</v>
      </c>
    </row>
    <row r="25" spans="1:7" s="119" customFormat="1" ht="14.25" customHeight="1" x14ac:dyDescent="0.2">
      <c r="A25" s="128" t="s">
        <v>154</v>
      </c>
      <c r="B25" s="95">
        <v>360433911</v>
      </c>
      <c r="C25" s="95">
        <v>-1940820.03</v>
      </c>
      <c r="D25" s="95">
        <f t="shared" si="0"/>
        <v>358493090.97000003</v>
      </c>
      <c r="E25" s="95">
        <v>356765060.50999999</v>
      </c>
      <c r="F25" s="95">
        <v>352920691.79000002</v>
      </c>
      <c r="G25" s="96">
        <f t="shared" si="1"/>
        <v>1728030.4600000381</v>
      </c>
    </row>
    <row r="26" spans="1:7" s="119" customFormat="1" ht="14.25" customHeight="1" x14ac:dyDescent="0.2">
      <c r="A26" s="128" t="s">
        <v>155</v>
      </c>
      <c r="B26" s="95">
        <v>619895586</v>
      </c>
      <c r="C26" s="95">
        <v>73023863.810000002</v>
      </c>
      <c r="D26" s="95">
        <f t="shared" si="0"/>
        <v>692919449.80999994</v>
      </c>
      <c r="E26" s="95">
        <v>685849774.92999995</v>
      </c>
      <c r="F26" s="95">
        <v>675383357.60000002</v>
      </c>
      <c r="G26" s="96">
        <f t="shared" si="1"/>
        <v>7069674.8799999952</v>
      </c>
    </row>
    <row r="27" spans="1:7" s="119" customFormat="1" ht="14.25" customHeight="1" x14ac:dyDescent="0.2">
      <c r="A27" s="128" t="s">
        <v>156</v>
      </c>
      <c r="B27" s="95">
        <v>260479780</v>
      </c>
      <c r="C27" s="95">
        <v>16647318.99</v>
      </c>
      <c r="D27" s="95">
        <f t="shared" si="0"/>
        <v>277127098.99000001</v>
      </c>
      <c r="E27" s="95">
        <v>273330547.76999998</v>
      </c>
      <c r="F27" s="95">
        <v>270296014.01999998</v>
      </c>
      <c r="G27" s="96">
        <f t="shared" si="1"/>
        <v>3796551.2200000286</v>
      </c>
    </row>
    <row r="28" spans="1:7" s="119" customFormat="1" ht="14.25" customHeight="1" x14ac:dyDescent="0.2">
      <c r="A28" s="128" t="s">
        <v>157</v>
      </c>
      <c r="B28" s="95">
        <v>332611878</v>
      </c>
      <c r="C28" s="95">
        <v>8040962.4400000004</v>
      </c>
      <c r="D28" s="95">
        <f t="shared" si="0"/>
        <v>340652840.44</v>
      </c>
      <c r="E28" s="95">
        <v>337650884.13</v>
      </c>
      <c r="F28" s="95">
        <v>334746917.31999999</v>
      </c>
      <c r="G28" s="96">
        <f t="shared" si="1"/>
        <v>3001956.3100000024</v>
      </c>
    </row>
    <row r="29" spans="1:7" s="119" customFormat="1" ht="14.25" customHeight="1" x14ac:dyDescent="0.2">
      <c r="A29" s="128" t="s">
        <v>158</v>
      </c>
      <c r="B29" s="95">
        <v>580349493</v>
      </c>
      <c r="C29" s="95">
        <v>82569199.090000004</v>
      </c>
      <c r="D29" s="95">
        <f t="shared" si="0"/>
        <v>662918692.09000003</v>
      </c>
      <c r="E29" s="95">
        <v>653076110.49000001</v>
      </c>
      <c r="F29" s="95">
        <v>646266408.53999996</v>
      </c>
      <c r="G29" s="96">
        <f t="shared" si="1"/>
        <v>9842581.6000000238</v>
      </c>
    </row>
    <row r="30" spans="1:7" s="119" customFormat="1" ht="14.25" customHeight="1" x14ac:dyDescent="0.2">
      <c r="A30" s="128" t="s">
        <v>159</v>
      </c>
      <c r="B30" s="95">
        <v>2233098136</v>
      </c>
      <c r="C30" s="95">
        <v>739890216.67999995</v>
      </c>
      <c r="D30" s="95">
        <f t="shared" si="0"/>
        <v>2972988352.6799998</v>
      </c>
      <c r="E30" s="95">
        <v>2927975118.6500001</v>
      </c>
      <c r="F30" s="95">
        <v>2863021588.48</v>
      </c>
      <c r="G30" s="96">
        <f t="shared" si="1"/>
        <v>45013234.029999733</v>
      </c>
    </row>
    <row r="31" spans="1:7" s="119" customFormat="1" ht="14.25" customHeight="1" x14ac:dyDescent="0.2">
      <c r="A31" s="128" t="s">
        <v>160</v>
      </c>
      <c r="B31" s="95">
        <v>261741180</v>
      </c>
      <c r="C31" s="95">
        <v>15283445.119999999</v>
      </c>
      <c r="D31" s="95">
        <f t="shared" si="0"/>
        <v>277024625.12</v>
      </c>
      <c r="E31" s="95">
        <v>274781932.51999998</v>
      </c>
      <c r="F31" s="95">
        <v>270406171.10000002</v>
      </c>
      <c r="G31" s="96">
        <f t="shared" si="1"/>
        <v>2242692.6000000238</v>
      </c>
    </row>
    <row r="32" spans="1:7" s="119" customFormat="1" ht="14.25" customHeight="1" x14ac:dyDescent="0.2">
      <c r="A32" s="128" t="s">
        <v>161</v>
      </c>
      <c r="B32" s="95">
        <v>193469416</v>
      </c>
      <c r="C32" s="95">
        <v>-4430455.4000000004</v>
      </c>
      <c r="D32" s="95">
        <f t="shared" si="0"/>
        <v>189038960.59999999</v>
      </c>
      <c r="E32" s="95">
        <v>187071575.41</v>
      </c>
      <c r="F32" s="95">
        <v>184862877.00999999</v>
      </c>
      <c r="G32" s="96">
        <f t="shared" si="1"/>
        <v>1967385.1899999976</v>
      </c>
    </row>
    <row r="33" spans="1:7" s="119" customFormat="1" ht="14.25" customHeight="1" x14ac:dyDescent="0.2">
      <c r="A33" s="128" t="s">
        <v>162</v>
      </c>
      <c r="B33" s="95">
        <v>250222856</v>
      </c>
      <c r="C33" s="95">
        <v>31788979.789999999</v>
      </c>
      <c r="D33" s="95">
        <f t="shared" si="0"/>
        <v>282011835.79000002</v>
      </c>
      <c r="E33" s="95">
        <v>279995811.75999999</v>
      </c>
      <c r="F33" s="95">
        <v>277143654.97000003</v>
      </c>
      <c r="G33" s="96">
        <f t="shared" si="1"/>
        <v>2016024.030000031</v>
      </c>
    </row>
    <row r="34" spans="1:7" s="119" customFormat="1" ht="14.25" customHeight="1" x14ac:dyDescent="0.2">
      <c r="A34" s="128" t="s">
        <v>163</v>
      </c>
      <c r="B34" s="95">
        <v>284998997</v>
      </c>
      <c r="C34" s="95">
        <v>30444865.539999999</v>
      </c>
      <c r="D34" s="95">
        <f t="shared" si="0"/>
        <v>315443862.54000002</v>
      </c>
      <c r="E34" s="95">
        <v>311846638.01999998</v>
      </c>
      <c r="F34" s="95">
        <v>307931635.5</v>
      </c>
      <c r="G34" s="96">
        <f t="shared" si="1"/>
        <v>3597224.5200000405</v>
      </c>
    </row>
    <row r="35" spans="1:7" s="119" customFormat="1" ht="14.25" customHeight="1" x14ac:dyDescent="0.2">
      <c r="A35" s="128" t="s">
        <v>164</v>
      </c>
      <c r="B35" s="95">
        <v>208031034</v>
      </c>
      <c r="C35" s="95">
        <v>8449419.8800000008</v>
      </c>
      <c r="D35" s="95">
        <f t="shared" si="0"/>
        <v>216480453.88</v>
      </c>
      <c r="E35" s="95">
        <v>215203385.91</v>
      </c>
      <c r="F35" s="95">
        <v>213581756.5</v>
      </c>
      <c r="G35" s="96">
        <f t="shared" si="1"/>
        <v>1277067.9699999988</v>
      </c>
    </row>
    <row r="36" spans="1:7" s="119" customFormat="1" ht="14.25" customHeight="1" x14ac:dyDescent="0.2">
      <c r="A36" s="128" t="s">
        <v>165</v>
      </c>
      <c r="B36" s="95">
        <v>207901677</v>
      </c>
      <c r="C36" s="95">
        <v>3466621.14</v>
      </c>
      <c r="D36" s="95">
        <f t="shared" si="0"/>
        <v>211368298.13999999</v>
      </c>
      <c r="E36" s="95">
        <v>207601832.66999999</v>
      </c>
      <c r="F36" s="95">
        <v>205876657.47</v>
      </c>
      <c r="G36" s="96">
        <f t="shared" si="1"/>
        <v>3766465.4699999988</v>
      </c>
    </row>
    <row r="37" spans="1:7" s="119" customFormat="1" ht="14.25" customHeight="1" x14ac:dyDescent="0.2">
      <c r="A37" s="128" t="s">
        <v>166</v>
      </c>
      <c r="B37" s="95">
        <v>284248225</v>
      </c>
      <c r="C37" s="95">
        <v>18131351.390000001</v>
      </c>
      <c r="D37" s="95">
        <f t="shared" si="0"/>
        <v>302379576.38999999</v>
      </c>
      <c r="E37" s="95">
        <v>299841973.98000002</v>
      </c>
      <c r="F37" s="95">
        <v>297571295.87</v>
      </c>
      <c r="G37" s="96">
        <f t="shared" si="1"/>
        <v>2537602.4099999666</v>
      </c>
    </row>
    <row r="38" spans="1:7" s="119" customFormat="1" ht="14.25" customHeight="1" x14ac:dyDescent="0.2">
      <c r="A38" s="128" t="s">
        <v>167</v>
      </c>
      <c r="B38" s="95">
        <v>395394998</v>
      </c>
      <c r="C38" s="95">
        <v>31748162.66</v>
      </c>
      <c r="D38" s="95">
        <f t="shared" si="0"/>
        <v>427143160.66000003</v>
      </c>
      <c r="E38" s="95">
        <v>420523889.33999997</v>
      </c>
      <c r="F38" s="95">
        <v>414551062.50999999</v>
      </c>
      <c r="G38" s="96">
        <f t="shared" si="1"/>
        <v>6619271.3200000525</v>
      </c>
    </row>
    <row r="39" spans="1:7" s="119" customFormat="1" ht="14.25" customHeight="1" x14ac:dyDescent="0.2">
      <c r="A39" s="128" t="s">
        <v>168</v>
      </c>
      <c r="B39" s="95">
        <v>255546345</v>
      </c>
      <c r="C39" s="95">
        <v>47239999.280000001</v>
      </c>
      <c r="D39" s="95">
        <f t="shared" si="0"/>
        <v>302786344.27999997</v>
      </c>
      <c r="E39" s="95">
        <v>300065374.06</v>
      </c>
      <c r="F39" s="95">
        <v>296907389.29000002</v>
      </c>
      <c r="G39" s="96">
        <f t="shared" si="1"/>
        <v>2720970.219999969</v>
      </c>
    </row>
    <row r="40" spans="1:7" s="119" customFormat="1" ht="14.25" customHeight="1" x14ac:dyDescent="0.2">
      <c r="A40" s="128" t="s">
        <v>169</v>
      </c>
      <c r="B40" s="95">
        <v>275205201</v>
      </c>
      <c r="C40" s="95">
        <v>2397083.36</v>
      </c>
      <c r="D40" s="95">
        <f t="shared" si="0"/>
        <v>277602284.36000001</v>
      </c>
      <c r="E40" s="95">
        <v>275183556.76999998</v>
      </c>
      <c r="F40" s="95">
        <v>271792845.62</v>
      </c>
      <c r="G40" s="96">
        <f t="shared" si="1"/>
        <v>2418727.5900000334</v>
      </c>
    </row>
    <row r="41" spans="1:7" s="119" customFormat="1" ht="14.25" customHeight="1" x14ac:dyDescent="0.2">
      <c r="A41" s="128" t="s">
        <v>170</v>
      </c>
      <c r="B41" s="95">
        <v>224738578</v>
      </c>
      <c r="C41" s="95">
        <v>5272326.7300000004</v>
      </c>
      <c r="D41" s="95">
        <f t="shared" si="0"/>
        <v>230010904.72999999</v>
      </c>
      <c r="E41" s="95">
        <v>229487013.97</v>
      </c>
      <c r="F41" s="95">
        <v>227065540.43000001</v>
      </c>
      <c r="G41" s="96">
        <f t="shared" si="1"/>
        <v>523890.75999999046</v>
      </c>
    </row>
    <row r="42" spans="1:7" s="119" customFormat="1" ht="14.25" customHeight="1" x14ac:dyDescent="0.2">
      <c r="A42" s="128" t="s">
        <v>171</v>
      </c>
      <c r="B42" s="95">
        <v>427316737</v>
      </c>
      <c r="C42" s="95">
        <v>-10038345.58</v>
      </c>
      <c r="D42" s="95">
        <f t="shared" si="0"/>
        <v>417278391.42000002</v>
      </c>
      <c r="E42" s="95">
        <v>414434336.37</v>
      </c>
      <c r="F42" s="95">
        <v>409766329.69</v>
      </c>
      <c r="G42" s="96">
        <f t="shared" si="1"/>
        <v>2844055.0500000119</v>
      </c>
    </row>
    <row r="43" spans="1:7" s="119" customFormat="1" ht="14.25" customHeight="1" x14ac:dyDescent="0.2">
      <c r="A43" s="128" t="s">
        <v>172</v>
      </c>
      <c r="B43" s="95">
        <v>522427657</v>
      </c>
      <c r="C43" s="95">
        <v>14488903.33</v>
      </c>
      <c r="D43" s="95">
        <f t="shared" si="0"/>
        <v>536916560.33000004</v>
      </c>
      <c r="E43" s="95">
        <v>530371804.06999999</v>
      </c>
      <c r="F43" s="95">
        <v>524770865.29000002</v>
      </c>
      <c r="G43" s="96">
        <f t="shared" si="1"/>
        <v>6544756.2600000501</v>
      </c>
    </row>
    <row r="44" spans="1:7" s="119" customFormat="1" ht="14.25" customHeight="1" x14ac:dyDescent="0.2">
      <c r="A44" s="128" t="s">
        <v>173</v>
      </c>
      <c r="B44" s="95">
        <v>426699583</v>
      </c>
      <c r="C44" s="95">
        <v>34206920.020000003</v>
      </c>
      <c r="D44" s="95">
        <f t="shared" si="0"/>
        <v>460906503.01999998</v>
      </c>
      <c r="E44" s="95">
        <v>450080332.17000002</v>
      </c>
      <c r="F44" s="95">
        <v>444362806.45999998</v>
      </c>
      <c r="G44" s="96">
        <f t="shared" si="1"/>
        <v>10826170.849999964</v>
      </c>
    </row>
    <row r="45" spans="1:7" s="119" customFormat="1" ht="14.25" customHeight="1" x14ac:dyDescent="0.2">
      <c r="A45" s="128" t="s">
        <v>174</v>
      </c>
      <c r="B45" s="95">
        <v>381410468</v>
      </c>
      <c r="C45" s="95">
        <v>45399397.43</v>
      </c>
      <c r="D45" s="95">
        <f t="shared" si="0"/>
        <v>426809865.43000001</v>
      </c>
      <c r="E45" s="95">
        <v>422773271.32999998</v>
      </c>
      <c r="F45" s="95">
        <v>418456003.06</v>
      </c>
      <c r="G45" s="96">
        <f t="shared" si="1"/>
        <v>4036594.1000000238</v>
      </c>
    </row>
    <row r="46" spans="1:7" s="119" customFormat="1" ht="14.25" customHeight="1" x14ac:dyDescent="0.2">
      <c r="A46" s="128" t="s">
        <v>175</v>
      </c>
      <c r="B46" s="95">
        <v>206982880</v>
      </c>
      <c r="C46" s="95">
        <v>-17649816.82</v>
      </c>
      <c r="D46" s="95">
        <f t="shared" si="0"/>
        <v>189333063.18000001</v>
      </c>
      <c r="E46" s="95">
        <v>187390507.02000001</v>
      </c>
      <c r="F46" s="95">
        <v>185784322.33000001</v>
      </c>
      <c r="G46" s="96">
        <f t="shared" si="1"/>
        <v>1942556.1599999964</v>
      </c>
    </row>
    <row r="47" spans="1:7" s="119" customFormat="1" ht="14.25" customHeight="1" x14ac:dyDescent="0.2">
      <c r="A47" s="128" t="s">
        <v>176</v>
      </c>
      <c r="B47" s="95">
        <v>110477349</v>
      </c>
      <c r="C47" s="95">
        <v>38936691.659999996</v>
      </c>
      <c r="D47" s="95">
        <f t="shared" si="0"/>
        <v>149414040.66</v>
      </c>
      <c r="E47" s="95">
        <v>146369468.16999999</v>
      </c>
      <c r="F47" s="95">
        <v>139290396.44999999</v>
      </c>
      <c r="G47" s="96">
        <f t="shared" si="1"/>
        <v>3044572.4900000095</v>
      </c>
    </row>
    <row r="48" spans="1:7" s="119" customFormat="1" ht="14.25" customHeight="1" x14ac:dyDescent="0.2">
      <c r="A48" s="128" t="s">
        <v>177</v>
      </c>
      <c r="B48" s="95">
        <v>93886631</v>
      </c>
      <c r="C48" s="95">
        <v>-7807485.7999999998</v>
      </c>
      <c r="D48" s="95">
        <f t="shared" si="0"/>
        <v>86079145.200000003</v>
      </c>
      <c r="E48" s="95">
        <v>84967600.900000006</v>
      </c>
      <c r="F48" s="95">
        <v>83544940.269999996</v>
      </c>
      <c r="G48" s="96">
        <f t="shared" si="1"/>
        <v>1111544.299999997</v>
      </c>
    </row>
    <row r="49" spans="1:7" s="119" customFormat="1" ht="14.25" customHeight="1" x14ac:dyDescent="0.2">
      <c r="A49" s="128" t="s">
        <v>178</v>
      </c>
      <c r="B49" s="95">
        <v>25478177</v>
      </c>
      <c r="C49" s="95">
        <v>1895927.25</v>
      </c>
      <c r="D49" s="95">
        <f t="shared" si="0"/>
        <v>27374104.25</v>
      </c>
      <c r="E49" s="95">
        <v>26368555.789999999</v>
      </c>
      <c r="F49" s="95">
        <v>26032980.82</v>
      </c>
      <c r="G49" s="96">
        <f t="shared" si="1"/>
        <v>1005548.4600000009</v>
      </c>
    </row>
    <row r="50" spans="1:7" s="119" customFormat="1" ht="14.25" customHeight="1" x14ac:dyDescent="0.2">
      <c r="A50" s="128" t="s">
        <v>179</v>
      </c>
      <c r="B50" s="95">
        <v>134095566</v>
      </c>
      <c r="C50" s="95">
        <v>-32866683.620000001</v>
      </c>
      <c r="D50" s="95">
        <f t="shared" si="0"/>
        <v>101228882.38</v>
      </c>
      <c r="E50" s="95">
        <v>99261655.780000001</v>
      </c>
      <c r="F50" s="95">
        <v>98530553.670000002</v>
      </c>
      <c r="G50" s="96">
        <f t="shared" si="1"/>
        <v>1967226.599999994</v>
      </c>
    </row>
    <row r="51" spans="1:7" s="119" customFormat="1" ht="14.25" customHeight="1" x14ac:dyDescent="0.2">
      <c r="A51" s="128" t="s">
        <v>180</v>
      </c>
      <c r="B51" s="95">
        <v>236460642</v>
      </c>
      <c r="C51" s="95">
        <v>49770877.07</v>
      </c>
      <c r="D51" s="95">
        <f t="shared" si="0"/>
        <v>286231519.06999999</v>
      </c>
      <c r="E51" s="95">
        <v>283987072.50999999</v>
      </c>
      <c r="F51" s="95">
        <v>280191269.49000001</v>
      </c>
      <c r="G51" s="96">
        <f t="shared" si="1"/>
        <v>2244446.5600000024</v>
      </c>
    </row>
    <row r="52" spans="1:7" s="119" customFormat="1" ht="14.25" customHeight="1" x14ac:dyDescent="0.2">
      <c r="A52" s="128" t="s">
        <v>181</v>
      </c>
      <c r="B52" s="95">
        <v>31757146</v>
      </c>
      <c r="C52" s="95">
        <v>353414.3</v>
      </c>
      <c r="D52" s="95">
        <f t="shared" si="0"/>
        <v>32110560.300000001</v>
      </c>
      <c r="E52" s="95">
        <v>32060755.190000001</v>
      </c>
      <c r="F52" s="95">
        <v>31619684.57</v>
      </c>
      <c r="G52" s="96">
        <f t="shared" si="1"/>
        <v>49805.109999999404</v>
      </c>
    </row>
    <row r="53" spans="1:7" s="119" customFormat="1" ht="14.25" customHeight="1" x14ac:dyDescent="0.2">
      <c r="A53" s="128" t="s">
        <v>182</v>
      </c>
      <c r="B53" s="95">
        <v>86068635</v>
      </c>
      <c r="C53" s="95">
        <v>9311160.4700000007</v>
      </c>
      <c r="D53" s="95">
        <f t="shared" si="0"/>
        <v>95379795.469999999</v>
      </c>
      <c r="E53" s="95">
        <v>93671482.969999999</v>
      </c>
      <c r="F53" s="95">
        <v>92128392.799999997</v>
      </c>
      <c r="G53" s="96">
        <f t="shared" si="1"/>
        <v>1708312.5</v>
      </c>
    </row>
    <row r="54" spans="1:7" s="119" customFormat="1" ht="14.25" customHeight="1" x14ac:dyDescent="0.2">
      <c r="A54" s="128" t="s">
        <v>183</v>
      </c>
      <c r="B54" s="95">
        <v>82080471</v>
      </c>
      <c r="C54" s="95">
        <v>7013503.4699999997</v>
      </c>
      <c r="D54" s="95">
        <f t="shared" si="0"/>
        <v>89093974.469999999</v>
      </c>
      <c r="E54" s="95">
        <v>87169905.540000007</v>
      </c>
      <c r="F54" s="95">
        <v>86277898.780000001</v>
      </c>
      <c r="G54" s="96">
        <f t="shared" si="1"/>
        <v>1924068.9299999923</v>
      </c>
    </row>
    <row r="55" spans="1:7" s="119" customFormat="1" ht="14.25" customHeight="1" x14ac:dyDescent="0.2">
      <c r="A55" s="128" t="s">
        <v>184</v>
      </c>
      <c r="B55" s="95">
        <v>92979803</v>
      </c>
      <c r="C55" s="95">
        <v>-6328339.8799999999</v>
      </c>
      <c r="D55" s="95">
        <f t="shared" si="0"/>
        <v>86651463.120000005</v>
      </c>
      <c r="E55" s="95">
        <v>85513295.920000002</v>
      </c>
      <c r="F55" s="95">
        <v>84734948.359999999</v>
      </c>
      <c r="G55" s="96">
        <f t="shared" si="1"/>
        <v>1138167.200000003</v>
      </c>
    </row>
    <row r="56" spans="1:7" s="119" customFormat="1" ht="14.25" customHeight="1" x14ac:dyDescent="0.2">
      <c r="A56" s="128" t="s">
        <v>185</v>
      </c>
      <c r="B56" s="95">
        <v>100164290</v>
      </c>
      <c r="C56" s="95">
        <v>8343258.54</v>
      </c>
      <c r="D56" s="95">
        <f t="shared" si="0"/>
        <v>108507548.54000001</v>
      </c>
      <c r="E56" s="95">
        <v>106627872.27</v>
      </c>
      <c r="F56" s="95">
        <v>104679250.09999999</v>
      </c>
      <c r="G56" s="96">
        <f t="shared" si="1"/>
        <v>1879676.2700000107</v>
      </c>
    </row>
    <row r="57" spans="1:7" s="119" customFormat="1" ht="14.25" customHeight="1" x14ac:dyDescent="0.2">
      <c r="A57" s="128" t="s">
        <v>186</v>
      </c>
      <c r="B57" s="95">
        <v>64986642</v>
      </c>
      <c r="C57" s="95">
        <v>6763412.1500000004</v>
      </c>
      <c r="D57" s="95">
        <f t="shared" si="0"/>
        <v>71750054.150000006</v>
      </c>
      <c r="E57" s="95">
        <v>70310911.900000006</v>
      </c>
      <c r="F57" s="95">
        <v>69680466.219999999</v>
      </c>
      <c r="G57" s="96">
        <f t="shared" si="1"/>
        <v>1439142.25</v>
      </c>
    </row>
    <row r="58" spans="1:7" s="119" customFormat="1" ht="14.25" customHeight="1" x14ac:dyDescent="0.2">
      <c r="A58" s="128" t="s">
        <v>187</v>
      </c>
      <c r="B58" s="95">
        <v>59262534</v>
      </c>
      <c r="C58" s="95">
        <v>4639554.5599999996</v>
      </c>
      <c r="D58" s="95">
        <f t="shared" si="0"/>
        <v>63902088.560000002</v>
      </c>
      <c r="E58" s="95">
        <v>62679951.390000001</v>
      </c>
      <c r="F58" s="95">
        <v>61929843.850000001</v>
      </c>
      <c r="G58" s="96">
        <f t="shared" si="1"/>
        <v>1222137.1700000018</v>
      </c>
    </row>
    <row r="59" spans="1:7" s="119" customFormat="1" ht="14.25" customHeight="1" x14ac:dyDescent="0.2">
      <c r="A59" s="128" t="s">
        <v>188</v>
      </c>
      <c r="B59" s="95">
        <v>84254382</v>
      </c>
      <c r="C59" s="95">
        <v>6576177.4100000001</v>
      </c>
      <c r="D59" s="95">
        <f t="shared" si="0"/>
        <v>90830559.409999996</v>
      </c>
      <c r="E59" s="95">
        <v>89131457.209999993</v>
      </c>
      <c r="F59" s="95">
        <v>87697015.340000004</v>
      </c>
      <c r="G59" s="96">
        <f t="shared" si="1"/>
        <v>1699102.200000003</v>
      </c>
    </row>
    <row r="60" spans="1:7" s="119" customFormat="1" ht="14.25" customHeight="1" x14ac:dyDescent="0.2">
      <c r="A60" s="128" t="s">
        <v>189</v>
      </c>
      <c r="B60" s="95">
        <v>69278251</v>
      </c>
      <c r="C60" s="95">
        <v>8102408.5599999996</v>
      </c>
      <c r="D60" s="95">
        <f t="shared" si="0"/>
        <v>77380659.560000002</v>
      </c>
      <c r="E60" s="95">
        <v>75520274.129999995</v>
      </c>
      <c r="F60" s="95">
        <v>74492988.409999996</v>
      </c>
      <c r="G60" s="96">
        <f t="shared" si="1"/>
        <v>1860385.4300000072</v>
      </c>
    </row>
    <row r="61" spans="1:7" s="119" customFormat="1" ht="14.25" customHeight="1" x14ac:dyDescent="0.2">
      <c r="A61" s="128" t="s">
        <v>190</v>
      </c>
      <c r="B61" s="95">
        <v>107560805</v>
      </c>
      <c r="C61" s="95">
        <v>3860291.9</v>
      </c>
      <c r="D61" s="95">
        <f t="shared" si="0"/>
        <v>111421096.90000001</v>
      </c>
      <c r="E61" s="95">
        <v>108921257.7</v>
      </c>
      <c r="F61" s="95">
        <v>107256490.53</v>
      </c>
      <c r="G61" s="96">
        <f t="shared" si="1"/>
        <v>2499839.200000003</v>
      </c>
    </row>
    <row r="62" spans="1:7" s="119" customFormat="1" ht="14.25" customHeight="1" x14ac:dyDescent="0.2">
      <c r="A62" s="128" t="s">
        <v>191</v>
      </c>
      <c r="B62" s="95">
        <v>69278175</v>
      </c>
      <c r="C62" s="95">
        <v>797077.38</v>
      </c>
      <c r="D62" s="95">
        <f t="shared" si="0"/>
        <v>70075252.379999995</v>
      </c>
      <c r="E62" s="95">
        <v>69444904.959999993</v>
      </c>
      <c r="F62" s="95">
        <v>68461155.359999999</v>
      </c>
      <c r="G62" s="96">
        <f t="shared" si="1"/>
        <v>630347.42000000179</v>
      </c>
    </row>
    <row r="63" spans="1:7" s="119" customFormat="1" ht="14.25" customHeight="1" x14ac:dyDescent="0.2">
      <c r="A63" s="128" t="s">
        <v>192</v>
      </c>
      <c r="B63" s="95">
        <v>75526486</v>
      </c>
      <c r="C63" s="95">
        <v>5096288.3899999997</v>
      </c>
      <c r="D63" s="95">
        <f t="shared" si="0"/>
        <v>80622774.390000001</v>
      </c>
      <c r="E63" s="95">
        <v>79221321.620000005</v>
      </c>
      <c r="F63" s="95">
        <v>78284554.489999995</v>
      </c>
      <c r="G63" s="96">
        <f t="shared" si="1"/>
        <v>1401452.7699999958</v>
      </c>
    </row>
    <row r="64" spans="1:7" s="119" customFormat="1" ht="14.25" customHeight="1" x14ac:dyDescent="0.2">
      <c r="A64" s="128" t="s">
        <v>193</v>
      </c>
      <c r="B64" s="95">
        <v>78201903</v>
      </c>
      <c r="C64" s="95">
        <v>10537989.74</v>
      </c>
      <c r="D64" s="95">
        <f t="shared" si="0"/>
        <v>88739892.739999995</v>
      </c>
      <c r="E64" s="95">
        <v>87752088.469999999</v>
      </c>
      <c r="F64" s="95">
        <v>86986708.019999996</v>
      </c>
      <c r="G64" s="96">
        <f t="shared" si="1"/>
        <v>987804.26999999583</v>
      </c>
    </row>
    <row r="65" spans="1:7" s="119" customFormat="1" ht="14.25" customHeight="1" x14ac:dyDescent="0.2">
      <c r="A65" s="128" t="s">
        <v>194</v>
      </c>
      <c r="B65" s="95">
        <v>52488997</v>
      </c>
      <c r="C65" s="95">
        <v>2294435.41</v>
      </c>
      <c r="D65" s="95">
        <f t="shared" si="0"/>
        <v>54783432.409999996</v>
      </c>
      <c r="E65" s="95">
        <v>54130885.859999999</v>
      </c>
      <c r="F65" s="95">
        <v>53441209.939999998</v>
      </c>
      <c r="G65" s="96">
        <f t="shared" si="1"/>
        <v>652546.54999999702</v>
      </c>
    </row>
    <row r="66" spans="1:7" s="119" customFormat="1" ht="14.25" customHeight="1" x14ac:dyDescent="0.2">
      <c r="A66" s="128" t="s">
        <v>195</v>
      </c>
      <c r="B66" s="95">
        <v>108932802</v>
      </c>
      <c r="C66" s="95">
        <v>-7103052.7400000002</v>
      </c>
      <c r="D66" s="95">
        <f t="shared" si="0"/>
        <v>101829749.26000001</v>
      </c>
      <c r="E66" s="95">
        <v>100845285.23999999</v>
      </c>
      <c r="F66" s="95">
        <v>99000829.329999998</v>
      </c>
      <c r="G66" s="96">
        <f t="shared" si="1"/>
        <v>984464.02000001073</v>
      </c>
    </row>
    <row r="67" spans="1:7" s="119" customFormat="1" ht="14.25" customHeight="1" x14ac:dyDescent="0.2">
      <c r="A67" s="128" t="s">
        <v>196</v>
      </c>
      <c r="B67" s="95">
        <v>88365432</v>
      </c>
      <c r="C67" s="95">
        <v>1208944.93</v>
      </c>
      <c r="D67" s="95">
        <f t="shared" si="0"/>
        <v>89574376.930000007</v>
      </c>
      <c r="E67" s="95">
        <v>89141106.319999993</v>
      </c>
      <c r="F67" s="95">
        <v>88028394.870000005</v>
      </c>
      <c r="G67" s="96">
        <f t="shared" si="1"/>
        <v>433270.61000001431</v>
      </c>
    </row>
    <row r="68" spans="1:7" s="119" customFormat="1" ht="14.25" customHeight="1" x14ac:dyDescent="0.2">
      <c r="A68" s="128" t="s">
        <v>197</v>
      </c>
      <c r="B68" s="95">
        <v>89559282</v>
      </c>
      <c r="C68" s="95">
        <v>10800902.57</v>
      </c>
      <c r="D68" s="95">
        <f t="shared" si="0"/>
        <v>100360184.56999999</v>
      </c>
      <c r="E68" s="95">
        <v>98136489.239999995</v>
      </c>
      <c r="F68" s="95">
        <v>97099108.349999994</v>
      </c>
      <c r="G68" s="96">
        <f t="shared" si="1"/>
        <v>2223695.3299999982</v>
      </c>
    </row>
    <row r="69" spans="1:7" s="119" customFormat="1" ht="14.25" customHeight="1" x14ac:dyDescent="0.2">
      <c r="A69" s="128" t="s">
        <v>198</v>
      </c>
      <c r="B69" s="95">
        <v>57563195</v>
      </c>
      <c r="C69" s="95">
        <v>3975230.7</v>
      </c>
      <c r="D69" s="95">
        <f t="shared" si="0"/>
        <v>61538425.700000003</v>
      </c>
      <c r="E69" s="95">
        <v>60062037.670000002</v>
      </c>
      <c r="F69" s="95">
        <v>59376237.07</v>
      </c>
      <c r="G69" s="96">
        <f t="shared" si="1"/>
        <v>1476388.0300000012</v>
      </c>
    </row>
    <row r="70" spans="1:7" s="119" customFormat="1" ht="14.25" customHeight="1" x14ac:dyDescent="0.2">
      <c r="A70" s="128" t="s">
        <v>199</v>
      </c>
      <c r="B70" s="95">
        <v>70952435</v>
      </c>
      <c r="C70" s="95">
        <v>6559533.2300000004</v>
      </c>
      <c r="D70" s="95">
        <f t="shared" ref="D70:D72" si="2">B70+C70</f>
        <v>77511968.230000004</v>
      </c>
      <c r="E70" s="95">
        <v>76174584.129999995</v>
      </c>
      <c r="F70" s="95">
        <v>75598597.409999996</v>
      </c>
      <c r="G70" s="96">
        <f t="shared" ref="G70:G72" si="3">D70-E70</f>
        <v>1337384.1000000089</v>
      </c>
    </row>
    <row r="71" spans="1:7" s="119" customFormat="1" ht="14.25" customHeight="1" x14ac:dyDescent="0.2">
      <c r="A71" s="128" t="s">
        <v>200</v>
      </c>
      <c r="B71" s="95">
        <v>77239011.510000005</v>
      </c>
      <c r="C71" s="95">
        <v>2269182.89</v>
      </c>
      <c r="D71" s="95">
        <f t="shared" si="2"/>
        <v>79508194.400000006</v>
      </c>
      <c r="E71" s="95">
        <v>78539963.75</v>
      </c>
      <c r="F71" s="95">
        <v>77550734.019999996</v>
      </c>
      <c r="G71" s="96">
        <f t="shared" si="3"/>
        <v>968230.65000000596</v>
      </c>
    </row>
    <row r="72" spans="1:7" s="119" customFormat="1" ht="14.25" customHeight="1" x14ac:dyDescent="0.2">
      <c r="A72" s="128" t="s">
        <v>201</v>
      </c>
      <c r="B72" s="95">
        <v>26853882</v>
      </c>
      <c r="C72" s="95">
        <v>1182571.96</v>
      </c>
      <c r="D72" s="95">
        <f t="shared" si="2"/>
        <v>28036453.960000001</v>
      </c>
      <c r="E72" s="95">
        <v>28016449.969999999</v>
      </c>
      <c r="F72" s="95">
        <v>27636445.079999998</v>
      </c>
      <c r="G72" s="96">
        <f t="shared" si="3"/>
        <v>20003.990000002086</v>
      </c>
    </row>
    <row r="73" spans="1:7" s="119" customFormat="1" ht="14.25" customHeight="1" thickBot="1" x14ac:dyDescent="0.25">
      <c r="A73" s="129"/>
      <c r="B73" s="130"/>
      <c r="C73" s="130"/>
      <c r="D73" s="130"/>
      <c r="E73" s="130"/>
      <c r="F73" s="130"/>
      <c r="G73" s="131"/>
    </row>
    <row r="74" spans="1:7" s="119" customFormat="1" ht="14.25" customHeight="1" thickBot="1" x14ac:dyDescent="0.25">
      <c r="A74" s="132" t="s">
        <v>131</v>
      </c>
      <c r="B74" s="133">
        <f t="shared" ref="B74:G74" si="4">SUM(B4:B73)</f>
        <v>18336011481.509998</v>
      </c>
      <c r="C74" s="134">
        <f t="shared" si="4"/>
        <v>2152818102.0900006</v>
      </c>
      <c r="D74" s="133">
        <f t="shared" si="4"/>
        <v>20488829583.600014</v>
      </c>
      <c r="E74" s="134">
        <f t="shared" si="4"/>
        <v>19995804446.000004</v>
      </c>
      <c r="F74" s="133">
        <f t="shared" si="4"/>
        <v>19743112223.460003</v>
      </c>
      <c r="G74" s="135">
        <f t="shared" si="4"/>
        <v>493025137.60000002</v>
      </c>
    </row>
    <row r="75" spans="1:7" s="119" customFormat="1" ht="14.25" customHeight="1" x14ac:dyDescent="0.2">
      <c r="A75" s="136" t="s">
        <v>47</v>
      </c>
    </row>
    <row r="76" spans="1:7" s="119" customFormat="1" ht="14.25" customHeight="1" x14ac:dyDescent="0.2">
      <c r="A76" s="136"/>
    </row>
  </sheetData>
  <mergeCells count="4">
    <mergeCell ref="A1:G1"/>
    <mergeCell ref="A2:A3"/>
    <mergeCell ref="B2:F2"/>
    <mergeCell ref="G2:G3"/>
  </mergeCells>
  <printOptions horizontalCentered="1"/>
  <pageMargins left="0.78740157480314965" right="0.59055118110236227" top="0.78740157480314965" bottom="0.78740157480314965" header="0.31496062992125984" footer="0.31496062992125984"/>
  <pageSetup scale="94" fitToHeight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97487-4F16-4CAF-B64D-A79ED5AA1BBE}">
  <sheetPr>
    <tabColor theme="4" tint="-0.249977111117893"/>
    <pageSetUpPr fitToPage="1"/>
  </sheetPr>
  <dimension ref="A1:G12"/>
  <sheetViews>
    <sheetView showGridLines="0" workbookViewId="0">
      <selection activeCell="J49" sqref="J49"/>
    </sheetView>
  </sheetViews>
  <sheetFormatPr baseColWidth="10" defaultColWidth="13.33203125" defaultRowHeight="12" x14ac:dyDescent="0.2"/>
  <cols>
    <col min="1" max="1" width="40.1640625" style="140" customWidth="1"/>
    <col min="2" max="7" width="17.5" style="140" customWidth="1"/>
    <col min="8" max="8" width="2.6640625" style="140" customWidth="1"/>
    <col min="9" max="16384" width="13.33203125" style="140"/>
  </cols>
  <sheetData>
    <row r="1" spans="1:7" ht="62.25" customHeight="1" x14ac:dyDescent="0.2">
      <c r="A1" s="137" t="s">
        <v>202</v>
      </c>
      <c r="B1" s="138"/>
      <c r="C1" s="138"/>
      <c r="D1" s="138"/>
      <c r="E1" s="138"/>
      <c r="F1" s="138"/>
      <c r="G1" s="139"/>
    </row>
    <row r="2" spans="1:7" x14ac:dyDescent="0.2">
      <c r="A2" s="141" t="s">
        <v>52</v>
      </c>
      <c r="B2" s="142" t="s">
        <v>53</v>
      </c>
      <c r="C2" s="142"/>
      <c r="D2" s="142"/>
      <c r="E2" s="142"/>
      <c r="F2" s="142"/>
      <c r="G2" s="143" t="s">
        <v>54</v>
      </c>
    </row>
    <row r="3" spans="1:7" ht="22.5" x14ac:dyDescent="0.2">
      <c r="A3" s="141"/>
      <c r="B3" s="144" t="s">
        <v>55</v>
      </c>
      <c r="C3" s="144" t="s">
        <v>56</v>
      </c>
      <c r="D3" s="144" t="s">
        <v>6</v>
      </c>
      <c r="E3" s="144" t="s">
        <v>7</v>
      </c>
      <c r="F3" s="144" t="s">
        <v>57</v>
      </c>
      <c r="G3" s="143"/>
    </row>
    <row r="4" spans="1:7" x14ac:dyDescent="0.2">
      <c r="A4" s="145"/>
      <c r="B4" s="146"/>
      <c r="C4" s="146"/>
      <c r="D4" s="146"/>
      <c r="E4" s="146"/>
      <c r="F4" s="146"/>
      <c r="G4" s="147"/>
    </row>
    <row r="5" spans="1:7" x14ac:dyDescent="0.2">
      <c r="A5" s="148" t="s">
        <v>203</v>
      </c>
      <c r="B5" s="130">
        <v>0</v>
      </c>
      <c r="C5" s="130">
        <v>0</v>
      </c>
      <c r="D5" s="130">
        <v>0</v>
      </c>
      <c r="E5" s="130">
        <v>0</v>
      </c>
      <c r="F5" s="130">
        <v>0</v>
      </c>
      <c r="G5" s="131">
        <v>0</v>
      </c>
    </row>
    <row r="6" spans="1:7" x14ac:dyDescent="0.2">
      <c r="A6" s="149" t="s">
        <v>204</v>
      </c>
      <c r="B6" s="130">
        <v>0</v>
      </c>
      <c r="C6" s="130">
        <v>0</v>
      </c>
      <c r="D6" s="130">
        <f>B6+C6</f>
        <v>0</v>
      </c>
      <c r="E6" s="130">
        <v>0</v>
      </c>
      <c r="F6" s="130">
        <v>0</v>
      </c>
      <c r="G6" s="131">
        <f>D6-E6</f>
        <v>0</v>
      </c>
    </row>
    <row r="7" spans="1:7" x14ac:dyDescent="0.2">
      <c r="A7" s="149" t="s">
        <v>205</v>
      </c>
      <c r="B7" s="130">
        <v>0</v>
      </c>
      <c r="C7" s="130">
        <v>0</v>
      </c>
      <c r="D7" s="130">
        <f>B7+C7</f>
        <v>0</v>
      </c>
      <c r="E7" s="130">
        <v>0</v>
      </c>
      <c r="F7" s="130">
        <v>0</v>
      </c>
      <c r="G7" s="131">
        <f>D7-E7</f>
        <v>0</v>
      </c>
    </row>
    <row r="8" spans="1:7" x14ac:dyDescent="0.2">
      <c r="A8" s="149" t="s">
        <v>206</v>
      </c>
      <c r="B8" s="130">
        <v>0</v>
      </c>
      <c r="C8" s="130">
        <v>0</v>
      </c>
      <c r="D8" s="130">
        <f>B8+C8</f>
        <v>0</v>
      </c>
      <c r="E8" s="130">
        <v>0</v>
      </c>
      <c r="F8" s="130">
        <v>0</v>
      </c>
      <c r="G8" s="131">
        <f>D8-E8</f>
        <v>0</v>
      </c>
    </row>
    <row r="9" spans="1:7" x14ac:dyDescent="0.2">
      <c r="A9" s="149"/>
      <c r="B9" s="130"/>
      <c r="C9" s="130"/>
      <c r="D9" s="130"/>
      <c r="E9" s="130"/>
      <c r="F9" s="130"/>
      <c r="G9" s="131"/>
    </row>
    <row r="10" spans="1:7" ht="12.75" thickBot="1" x14ac:dyDescent="0.25">
      <c r="A10" s="150" t="s">
        <v>131</v>
      </c>
      <c r="B10" s="151">
        <f>+B5+B6+B7+B8</f>
        <v>0</v>
      </c>
      <c r="C10" s="151">
        <f>+C5+C6+C7+C8</f>
        <v>0</v>
      </c>
      <c r="D10" s="151">
        <f>SUM(D5:D8)</f>
        <v>0</v>
      </c>
      <c r="E10" s="151">
        <f>+E5+E6+E7+E8</f>
        <v>0</v>
      </c>
      <c r="F10" s="151">
        <f>+F5+F6+F7+F8</f>
        <v>0</v>
      </c>
      <c r="G10" s="152">
        <f>SUM(G5:G8)</f>
        <v>0</v>
      </c>
    </row>
    <row r="11" spans="1:7" ht="15.75" customHeight="1" x14ac:dyDescent="0.2">
      <c r="A11" s="153" t="s">
        <v>47</v>
      </c>
      <c r="B11" s="153"/>
      <c r="C11" s="153"/>
      <c r="D11" s="153"/>
      <c r="E11" s="153"/>
      <c r="F11" s="153"/>
      <c r="G11" s="153"/>
    </row>
    <row r="12" spans="1:7" x14ac:dyDescent="0.2">
      <c r="B12" s="154"/>
      <c r="C12" s="154"/>
      <c r="D12" s="154"/>
      <c r="E12" s="154"/>
      <c r="F12" s="154"/>
      <c r="G12" s="154"/>
    </row>
  </sheetData>
  <mergeCells count="5">
    <mergeCell ref="A1:G1"/>
    <mergeCell ref="A2:A3"/>
    <mergeCell ref="B2:F2"/>
    <mergeCell ref="G2:G3"/>
    <mergeCell ref="A11:G11"/>
  </mergeCells>
  <printOptions horizontalCentered="1"/>
  <pageMargins left="0.78740157480314965" right="0.59055118110236227" top="0.78740157480314965" bottom="0.78740157480314965" header="0.31496062992125984" footer="0.31496062992125984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B2555-4EDC-4C41-AE56-DFF18F4541F0}">
  <sheetPr>
    <tabColor theme="4" tint="-0.249977111117893"/>
    <pageSetUpPr fitToPage="1"/>
  </sheetPr>
  <dimension ref="A1:G15"/>
  <sheetViews>
    <sheetView showGridLines="0" workbookViewId="0">
      <selection activeCell="J49" sqref="J49"/>
    </sheetView>
  </sheetViews>
  <sheetFormatPr baseColWidth="10" defaultColWidth="13.33203125" defaultRowHeight="12.75" x14ac:dyDescent="0.2"/>
  <cols>
    <col min="1" max="1" width="83.33203125" style="158" customWidth="1"/>
    <col min="2" max="7" width="16" style="158" customWidth="1"/>
    <col min="8" max="8" width="3.1640625" style="158" customWidth="1"/>
    <col min="9" max="9" width="13.33203125" style="158"/>
    <col min="10" max="10" width="17.33203125" style="158" bestFit="1" customWidth="1"/>
    <col min="11" max="16384" width="13.33203125" style="158"/>
  </cols>
  <sheetData>
    <row r="1" spans="1:7" ht="57.75" customHeight="1" x14ac:dyDescent="0.2">
      <c r="A1" s="155" t="s">
        <v>207</v>
      </c>
      <c r="B1" s="156"/>
      <c r="C1" s="156"/>
      <c r="D1" s="156"/>
      <c r="E1" s="156"/>
      <c r="F1" s="156"/>
      <c r="G1" s="157"/>
    </row>
    <row r="2" spans="1:7" x14ac:dyDescent="0.2">
      <c r="A2" s="159" t="s">
        <v>52</v>
      </c>
      <c r="B2" s="160" t="s">
        <v>53</v>
      </c>
      <c r="C2" s="161"/>
      <c r="D2" s="161"/>
      <c r="E2" s="161"/>
      <c r="F2" s="162"/>
      <c r="G2" s="163" t="s">
        <v>54</v>
      </c>
    </row>
    <row r="3" spans="1:7" ht="22.5" x14ac:dyDescent="0.2">
      <c r="A3" s="164"/>
      <c r="B3" s="144" t="s">
        <v>55</v>
      </c>
      <c r="C3" s="144" t="s">
        <v>56</v>
      </c>
      <c r="D3" s="144" t="s">
        <v>6</v>
      </c>
      <c r="E3" s="144" t="s">
        <v>7</v>
      </c>
      <c r="F3" s="144" t="s">
        <v>57</v>
      </c>
      <c r="G3" s="165"/>
    </row>
    <row r="4" spans="1:7" s="167" customFormat="1" x14ac:dyDescent="0.2">
      <c r="A4" s="166"/>
      <c r="B4" s="146"/>
      <c r="C4" s="146"/>
      <c r="D4" s="146"/>
      <c r="E4" s="146"/>
      <c r="F4" s="146"/>
      <c r="G4" s="147"/>
    </row>
    <row r="5" spans="1:7" ht="21" customHeight="1" x14ac:dyDescent="0.2">
      <c r="A5" s="168" t="s">
        <v>208</v>
      </c>
      <c r="B5" s="95">
        <v>18336011481.509998</v>
      </c>
      <c r="C5" s="95">
        <v>2152818102.0900002</v>
      </c>
      <c r="D5" s="95">
        <f t="shared" ref="D5:D12" si="0">B5+C5</f>
        <v>20488829583.599998</v>
      </c>
      <c r="E5" s="95">
        <v>19995804446</v>
      </c>
      <c r="F5" s="95">
        <v>19743112223.459999</v>
      </c>
      <c r="G5" s="96">
        <f t="shared" ref="G5:G12" si="1">D5-E5</f>
        <v>493025137.59999847</v>
      </c>
    </row>
    <row r="6" spans="1:7" ht="21" customHeight="1" x14ac:dyDescent="0.2">
      <c r="A6" s="168" t="s">
        <v>209</v>
      </c>
      <c r="B6" s="130">
        <v>0</v>
      </c>
      <c r="C6" s="130">
        <v>0</v>
      </c>
      <c r="D6" s="130">
        <f t="shared" si="0"/>
        <v>0</v>
      </c>
      <c r="E6" s="130">
        <v>0</v>
      </c>
      <c r="F6" s="130">
        <v>0</v>
      </c>
      <c r="G6" s="131">
        <f t="shared" si="1"/>
        <v>0</v>
      </c>
    </row>
    <row r="7" spans="1:7" ht="21" customHeight="1" x14ac:dyDescent="0.2">
      <c r="A7" s="169" t="s">
        <v>210</v>
      </c>
      <c r="B7" s="130">
        <v>0</v>
      </c>
      <c r="C7" s="130">
        <v>0</v>
      </c>
      <c r="D7" s="130">
        <f t="shared" si="0"/>
        <v>0</v>
      </c>
      <c r="E7" s="130">
        <v>0</v>
      </c>
      <c r="F7" s="130">
        <v>0</v>
      </c>
      <c r="G7" s="131">
        <f t="shared" si="1"/>
        <v>0</v>
      </c>
    </row>
    <row r="8" spans="1:7" ht="21" customHeight="1" x14ac:dyDescent="0.2">
      <c r="A8" s="169" t="s">
        <v>211</v>
      </c>
      <c r="B8" s="130">
        <v>0</v>
      </c>
      <c r="C8" s="130">
        <v>0</v>
      </c>
      <c r="D8" s="130">
        <f t="shared" si="0"/>
        <v>0</v>
      </c>
      <c r="E8" s="130">
        <v>0</v>
      </c>
      <c r="F8" s="130">
        <v>0</v>
      </c>
      <c r="G8" s="131">
        <f t="shared" si="1"/>
        <v>0</v>
      </c>
    </row>
    <row r="9" spans="1:7" ht="21" customHeight="1" x14ac:dyDescent="0.2">
      <c r="A9" s="169" t="s">
        <v>212</v>
      </c>
      <c r="B9" s="130">
        <v>0</v>
      </c>
      <c r="C9" s="130">
        <v>0</v>
      </c>
      <c r="D9" s="130">
        <f t="shared" si="0"/>
        <v>0</v>
      </c>
      <c r="E9" s="130">
        <v>0</v>
      </c>
      <c r="F9" s="130">
        <v>0</v>
      </c>
      <c r="G9" s="131">
        <f t="shared" si="1"/>
        <v>0</v>
      </c>
    </row>
    <row r="10" spans="1:7" ht="21" customHeight="1" x14ac:dyDescent="0.2">
      <c r="A10" s="169" t="s">
        <v>213</v>
      </c>
      <c r="B10" s="130">
        <v>0</v>
      </c>
      <c r="C10" s="130">
        <v>0</v>
      </c>
      <c r="D10" s="130">
        <f t="shared" si="0"/>
        <v>0</v>
      </c>
      <c r="E10" s="130">
        <v>0</v>
      </c>
      <c r="F10" s="130">
        <v>0</v>
      </c>
      <c r="G10" s="131">
        <f t="shared" si="1"/>
        <v>0</v>
      </c>
    </row>
    <row r="11" spans="1:7" ht="21" customHeight="1" x14ac:dyDescent="0.2">
      <c r="A11" s="169" t="s">
        <v>214</v>
      </c>
      <c r="B11" s="130">
        <v>0</v>
      </c>
      <c r="C11" s="130">
        <v>0</v>
      </c>
      <c r="D11" s="130">
        <f t="shared" si="0"/>
        <v>0</v>
      </c>
      <c r="E11" s="130">
        <v>0</v>
      </c>
      <c r="F11" s="130">
        <v>0</v>
      </c>
      <c r="G11" s="131">
        <f t="shared" si="1"/>
        <v>0</v>
      </c>
    </row>
    <row r="12" spans="1:7" ht="21" customHeight="1" x14ac:dyDescent="0.2">
      <c r="A12" s="169" t="s">
        <v>215</v>
      </c>
      <c r="B12" s="130">
        <v>0</v>
      </c>
      <c r="C12" s="130">
        <v>0</v>
      </c>
      <c r="D12" s="130">
        <f t="shared" si="0"/>
        <v>0</v>
      </c>
      <c r="E12" s="130">
        <v>0</v>
      </c>
      <c r="F12" s="130">
        <v>0</v>
      </c>
      <c r="G12" s="131">
        <f t="shared" si="1"/>
        <v>0</v>
      </c>
    </row>
    <row r="13" spans="1:7" ht="21" customHeight="1" x14ac:dyDescent="0.2">
      <c r="A13" s="169"/>
      <c r="B13" s="130"/>
      <c r="C13" s="130"/>
      <c r="D13" s="130"/>
      <c r="E13" s="130"/>
      <c r="F13" s="130"/>
      <c r="G13" s="131"/>
    </row>
    <row r="14" spans="1:7" ht="13.5" thickBot="1" x14ac:dyDescent="0.25">
      <c r="A14" s="170" t="s">
        <v>131</v>
      </c>
      <c r="B14" s="171">
        <f t="shared" ref="B14:G14" si="2">SUM(B5:B12)</f>
        <v>18336011481.509998</v>
      </c>
      <c r="C14" s="171">
        <f t="shared" si="2"/>
        <v>2152818102.0900002</v>
      </c>
      <c r="D14" s="171">
        <f t="shared" si="2"/>
        <v>20488829583.599998</v>
      </c>
      <c r="E14" s="171">
        <f t="shared" si="2"/>
        <v>19995804446</v>
      </c>
      <c r="F14" s="171">
        <f t="shared" si="2"/>
        <v>19743112223.459999</v>
      </c>
      <c r="G14" s="172">
        <f t="shared" si="2"/>
        <v>493025137.59999847</v>
      </c>
    </row>
    <row r="15" spans="1:7" ht="21" customHeight="1" x14ac:dyDescent="0.2">
      <c r="A15" s="173" t="s">
        <v>47</v>
      </c>
      <c r="B15" s="174"/>
      <c r="C15" s="174"/>
      <c r="D15" s="174"/>
      <c r="E15" s="174"/>
      <c r="F15" s="174"/>
      <c r="G15" s="174"/>
    </row>
  </sheetData>
  <mergeCells count="4">
    <mergeCell ref="A1:G1"/>
    <mergeCell ref="A2:A3"/>
    <mergeCell ref="B2:F2"/>
    <mergeCell ref="G2:G3"/>
  </mergeCells>
  <printOptions horizontalCentered="1"/>
  <pageMargins left="0.78740157480314965" right="0.59055118110236227" top="0.78740157480314965" bottom="0.78740157480314965" header="0.31496062992125984" footer="0.31496062992125984"/>
  <pageSetup scale="8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E9021-D476-45A1-8596-692649947252}">
  <sheetPr>
    <tabColor theme="4" tint="-0.249977111117893"/>
    <pageSetUpPr fitToPage="1"/>
  </sheetPr>
  <dimension ref="A1:H78"/>
  <sheetViews>
    <sheetView showGridLines="0" zoomScale="90" zoomScaleNormal="90" workbookViewId="0">
      <selection activeCell="J49" sqref="J49"/>
    </sheetView>
  </sheetViews>
  <sheetFormatPr baseColWidth="10" defaultColWidth="25.5" defaultRowHeight="12" x14ac:dyDescent="0.2"/>
  <cols>
    <col min="1" max="1" width="6" style="78" customWidth="1"/>
    <col min="2" max="2" width="71.1640625" style="78" bestFit="1" customWidth="1"/>
    <col min="3" max="8" width="23.33203125" style="78" customWidth="1"/>
    <col min="9" max="16384" width="25.5" style="78"/>
  </cols>
  <sheetData>
    <row r="1" spans="1:8" ht="60" customHeight="1" x14ac:dyDescent="0.2">
      <c r="A1" s="75" t="s">
        <v>51</v>
      </c>
      <c r="B1" s="76"/>
      <c r="C1" s="76"/>
      <c r="D1" s="76"/>
      <c r="E1" s="76"/>
      <c r="F1" s="76"/>
      <c r="G1" s="76"/>
      <c r="H1" s="77"/>
    </row>
    <row r="2" spans="1:8" ht="12" customHeight="1" x14ac:dyDescent="0.2">
      <c r="A2" s="79" t="s">
        <v>52</v>
      </c>
      <c r="B2" s="80"/>
      <c r="C2" s="81" t="s">
        <v>53</v>
      </c>
      <c r="D2" s="82"/>
      <c r="E2" s="82"/>
      <c r="F2" s="82"/>
      <c r="G2" s="83"/>
      <c r="H2" s="84" t="s">
        <v>54</v>
      </c>
    </row>
    <row r="3" spans="1:8" ht="33" customHeight="1" x14ac:dyDescent="0.2">
      <c r="A3" s="85"/>
      <c r="B3" s="86"/>
      <c r="C3" s="87" t="s">
        <v>55</v>
      </c>
      <c r="D3" s="87" t="s">
        <v>56</v>
      </c>
      <c r="E3" s="87" t="s">
        <v>6</v>
      </c>
      <c r="F3" s="87" t="s">
        <v>7</v>
      </c>
      <c r="G3" s="87" t="s">
        <v>57</v>
      </c>
      <c r="H3" s="88"/>
    </row>
    <row r="4" spans="1:8" ht="12.95" customHeight="1" x14ac:dyDescent="0.2">
      <c r="A4" s="89" t="s">
        <v>58</v>
      </c>
      <c r="B4" s="90"/>
      <c r="C4" s="91">
        <f>SUM(C5:C11)</f>
        <v>10403065195.530001</v>
      </c>
      <c r="D4" s="91">
        <f>SUM(D5:D11)</f>
        <v>320102472.50000006</v>
      </c>
      <c r="E4" s="91">
        <f>C4+D4</f>
        <v>10723167668.030001</v>
      </c>
      <c r="F4" s="91">
        <f>SUM(F5:F11)</f>
        <v>10717172585.109999</v>
      </c>
      <c r="G4" s="91">
        <f>SUM(G5:G11)</f>
        <v>10710730441.369999</v>
      </c>
      <c r="H4" s="92">
        <f>E4-F4</f>
        <v>5995082.9200019836</v>
      </c>
    </row>
    <row r="5" spans="1:8" ht="12.95" customHeight="1" x14ac:dyDescent="0.2">
      <c r="A5" s="93">
        <v>1100</v>
      </c>
      <c r="B5" s="94" t="s">
        <v>59</v>
      </c>
      <c r="C5" s="95">
        <v>2870399943</v>
      </c>
      <c r="D5" s="95">
        <v>78263392.780000001</v>
      </c>
      <c r="E5" s="95">
        <f t="shared" ref="E5:E68" si="0">C5+D5</f>
        <v>2948663335.7800002</v>
      </c>
      <c r="F5" s="95">
        <v>2948663335.7800002</v>
      </c>
      <c r="G5" s="95">
        <v>2948663335.7800002</v>
      </c>
      <c r="H5" s="96">
        <f t="shared" ref="H5:H68" si="1">E5-F5</f>
        <v>0</v>
      </c>
    </row>
    <row r="6" spans="1:8" ht="12.95" customHeight="1" x14ac:dyDescent="0.2">
      <c r="A6" s="93">
        <v>1200</v>
      </c>
      <c r="B6" s="94" t="s">
        <v>60</v>
      </c>
      <c r="C6" s="95">
        <v>1204325055.48</v>
      </c>
      <c r="D6" s="95">
        <v>197045113.28</v>
      </c>
      <c r="E6" s="95">
        <f t="shared" si="0"/>
        <v>1401370168.76</v>
      </c>
      <c r="F6" s="95">
        <v>1397043745.54</v>
      </c>
      <c r="G6" s="95">
        <v>1397043745.54</v>
      </c>
      <c r="H6" s="96">
        <f t="shared" si="1"/>
        <v>4326423.2200000286</v>
      </c>
    </row>
    <row r="7" spans="1:8" ht="12.95" customHeight="1" x14ac:dyDescent="0.2">
      <c r="A7" s="93">
        <v>1300</v>
      </c>
      <c r="B7" s="94" t="s">
        <v>61</v>
      </c>
      <c r="C7" s="95">
        <v>2355772403.54</v>
      </c>
      <c r="D7" s="95">
        <v>7769646.1399999997</v>
      </c>
      <c r="E7" s="95">
        <f t="shared" si="0"/>
        <v>2363542049.6799998</v>
      </c>
      <c r="F7" s="95">
        <v>2361873524.46</v>
      </c>
      <c r="G7" s="95">
        <v>2361325691.0900002</v>
      </c>
      <c r="H7" s="96">
        <f t="shared" si="1"/>
        <v>1668525.2199997902</v>
      </c>
    </row>
    <row r="8" spans="1:8" ht="12.95" customHeight="1" x14ac:dyDescent="0.2">
      <c r="A8" s="93">
        <v>1400</v>
      </c>
      <c r="B8" s="94" t="s">
        <v>62</v>
      </c>
      <c r="C8" s="95">
        <v>772720930</v>
      </c>
      <c r="D8" s="95">
        <v>171657866.91999999</v>
      </c>
      <c r="E8" s="95">
        <f t="shared" si="0"/>
        <v>944378796.91999996</v>
      </c>
      <c r="F8" s="95">
        <v>944378662.44000006</v>
      </c>
      <c r="G8" s="95">
        <v>938484352.07000005</v>
      </c>
      <c r="H8" s="96">
        <f t="shared" si="1"/>
        <v>134.4799998998642</v>
      </c>
    </row>
    <row r="9" spans="1:8" ht="12.95" customHeight="1" x14ac:dyDescent="0.2">
      <c r="A9" s="93">
        <v>1500</v>
      </c>
      <c r="B9" s="94" t="s">
        <v>63</v>
      </c>
      <c r="C9" s="95">
        <v>2680121295.5100002</v>
      </c>
      <c r="D9" s="95">
        <v>171898389.55000001</v>
      </c>
      <c r="E9" s="95">
        <f t="shared" si="0"/>
        <v>2852019685.0600004</v>
      </c>
      <c r="F9" s="95">
        <v>2852019685.0599999</v>
      </c>
      <c r="G9" s="95">
        <v>2852019685.0599999</v>
      </c>
      <c r="H9" s="96">
        <f t="shared" si="1"/>
        <v>0</v>
      </c>
    </row>
    <row r="10" spans="1:8" ht="12.95" customHeight="1" x14ac:dyDescent="0.2">
      <c r="A10" s="93">
        <v>1600</v>
      </c>
      <c r="B10" s="94" t="s">
        <v>64</v>
      </c>
      <c r="C10" s="95">
        <v>330705100</v>
      </c>
      <c r="D10" s="95">
        <v>-330705100</v>
      </c>
      <c r="E10" s="95">
        <f t="shared" si="0"/>
        <v>0</v>
      </c>
      <c r="F10" s="95">
        <v>0</v>
      </c>
      <c r="G10" s="95">
        <v>0</v>
      </c>
      <c r="H10" s="96">
        <f t="shared" si="1"/>
        <v>0</v>
      </c>
    </row>
    <row r="11" spans="1:8" ht="12.95" customHeight="1" x14ac:dyDescent="0.2">
      <c r="A11" s="93">
        <v>1700</v>
      </c>
      <c r="B11" s="94" t="s">
        <v>65</v>
      </c>
      <c r="C11" s="95">
        <v>189020468</v>
      </c>
      <c r="D11" s="95">
        <v>24173163.829999998</v>
      </c>
      <c r="E11" s="95">
        <f t="shared" si="0"/>
        <v>213193631.82999998</v>
      </c>
      <c r="F11" s="95">
        <v>213193631.83000001</v>
      </c>
      <c r="G11" s="95">
        <v>213193631.83000001</v>
      </c>
      <c r="H11" s="96">
        <f t="shared" si="1"/>
        <v>0</v>
      </c>
    </row>
    <row r="12" spans="1:8" ht="12.95" customHeight="1" x14ac:dyDescent="0.2">
      <c r="A12" s="89" t="s">
        <v>66</v>
      </c>
      <c r="B12" s="90"/>
      <c r="C12" s="97">
        <f>SUM(C13:C21)</f>
        <v>4045999521.8499999</v>
      </c>
      <c r="D12" s="97">
        <f>SUM(D13:D21)</f>
        <v>1164001999.2100003</v>
      </c>
      <c r="E12" s="97">
        <f t="shared" si="0"/>
        <v>5210001521.0600004</v>
      </c>
      <c r="F12" s="97">
        <f>SUM(F13:F21)</f>
        <v>4971721693.6999998</v>
      </c>
      <c r="G12" s="97">
        <f>SUM(G13:G21)</f>
        <v>4906398101.5699997</v>
      </c>
      <c r="H12" s="98">
        <f t="shared" si="1"/>
        <v>238279827.36000061</v>
      </c>
    </row>
    <row r="13" spans="1:8" ht="17.25" customHeight="1" x14ac:dyDescent="0.2">
      <c r="A13" s="93">
        <v>2100</v>
      </c>
      <c r="B13" s="94" t="s">
        <v>67</v>
      </c>
      <c r="C13" s="95">
        <v>138166923</v>
      </c>
      <c r="D13" s="95">
        <v>6380815.1900000004</v>
      </c>
      <c r="E13" s="95">
        <f t="shared" si="0"/>
        <v>144547738.19</v>
      </c>
      <c r="F13" s="95">
        <v>130644788.54000001</v>
      </c>
      <c r="G13" s="95">
        <v>127261585.55</v>
      </c>
      <c r="H13" s="96">
        <f t="shared" si="1"/>
        <v>13902949.649999991</v>
      </c>
    </row>
    <row r="14" spans="1:8" ht="12.95" customHeight="1" x14ac:dyDescent="0.2">
      <c r="A14" s="93">
        <v>2200</v>
      </c>
      <c r="B14" s="94" t="s">
        <v>68</v>
      </c>
      <c r="C14" s="95">
        <v>134293654</v>
      </c>
      <c r="D14" s="95">
        <v>20497110.5</v>
      </c>
      <c r="E14" s="95">
        <f t="shared" si="0"/>
        <v>154790764.5</v>
      </c>
      <c r="F14" s="95">
        <v>151501698.33000001</v>
      </c>
      <c r="G14" s="95">
        <v>150496423.59999999</v>
      </c>
      <c r="H14" s="96">
        <f t="shared" si="1"/>
        <v>3289066.1699999869</v>
      </c>
    </row>
    <row r="15" spans="1:8" ht="12.95" customHeight="1" x14ac:dyDescent="0.2">
      <c r="A15" s="93">
        <v>2300</v>
      </c>
      <c r="B15" s="94" t="s">
        <v>69</v>
      </c>
      <c r="C15" s="95">
        <v>23000</v>
      </c>
      <c r="D15" s="95">
        <v>11670</v>
      </c>
      <c r="E15" s="95">
        <f>C15+D15</f>
        <v>34670</v>
      </c>
      <c r="F15" s="95">
        <v>32922.400000000001</v>
      </c>
      <c r="G15" s="95">
        <v>32922.400000000001</v>
      </c>
      <c r="H15" s="96">
        <f t="shared" si="1"/>
        <v>1747.5999999999985</v>
      </c>
    </row>
    <row r="16" spans="1:8" ht="12.95" customHeight="1" x14ac:dyDescent="0.2">
      <c r="A16" s="93">
        <v>2400</v>
      </c>
      <c r="B16" s="94" t="s">
        <v>70</v>
      </c>
      <c r="C16" s="95">
        <v>9865144</v>
      </c>
      <c r="D16" s="95">
        <v>-1764295.78</v>
      </c>
      <c r="E16" s="95">
        <f t="shared" si="0"/>
        <v>8100848.2199999997</v>
      </c>
      <c r="F16" s="95">
        <v>7717989.6699999999</v>
      </c>
      <c r="G16" s="95">
        <v>7569611.0700000003</v>
      </c>
      <c r="H16" s="96">
        <f t="shared" si="1"/>
        <v>382858.54999999981</v>
      </c>
    </row>
    <row r="17" spans="1:8" ht="12.95" customHeight="1" x14ac:dyDescent="0.2">
      <c r="A17" s="93">
        <v>2500</v>
      </c>
      <c r="B17" s="94" t="s">
        <v>71</v>
      </c>
      <c r="C17" s="95">
        <v>3565058107.8499999</v>
      </c>
      <c r="D17" s="95">
        <v>1153167576.48</v>
      </c>
      <c r="E17" s="95">
        <f t="shared" si="0"/>
        <v>4718225684.3299999</v>
      </c>
      <c r="F17" s="95">
        <v>4508087334.3100004</v>
      </c>
      <c r="G17" s="95">
        <v>4451825991.4700003</v>
      </c>
      <c r="H17" s="96">
        <f t="shared" si="1"/>
        <v>210138350.0199995</v>
      </c>
    </row>
    <row r="18" spans="1:8" ht="12.95" customHeight="1" x14ac:dyDescent="0.2">
      <c r="A18" s="93">
        <v>2600</v>
      </c>
      <c r="B18" s="94" t="s">
        <v>72</v>
      </c>
      <c r="C18" s="95">
        <v>79232998</v>
      </c>
      <c r="D18" s="95">
        <v>-5625519.1100000003</v>
      </c>
      <c r="E18" s="95">
        <f t="shared" si="0"/>
        <v>73607478.890000001</v>
      </c>
      <c r="F18" s="95">
        <v>65695618.200000003</v>
      </c>
      <c r="G18" s="95">
        <v>61420222.030000001</v>
      </c>
      <c r="H18" s="96">
        <f t="shared" si="1"/>
        <v>7911860.6899999976</v>
      </c>
    </row>
    <row r="19" spans="1:8" ht="12.95" customHeight="1" x14ac:dyDescent="0.2">
      <c r="A19" s="93">
        <v>2700</v>
      </c>
      <c r="B19" s="94" t="s">
        <v>73</v>
      </c>
      <c r="C19" s="95">
        <v>69203907</v>
      </c>
      <c r="D19" s="95">
        <v>9775545.9800000004</v>
      </c>
      <c r="E19" s="95">
        <f t="shared" si="0"/>
        <v>78979452.980000004</v>
      </c>
      <c r="F19" s="95">
        <v>76810183.640000001</v>
      </c>
      <c r="G19" s="95">
        <v>76666946.840000004</v>
      </c>
      <c r="H19" s="96">
        <f t="shared" si="1"/>
        <v>2169269.3400000036</v>
      </c>
    </row>
    <row r="20" spans="1:8" ht="12.95" customHeight="1" x14ac:dyDescent="0.2">
      <c r="A20" s="93">
        <v>2800</v>
      </c>
      <c r="B20" s="94" t="s">
        <v>74</v>
      </c>
      <c r="C20" s="95">
        <v>0</v>
      </c>
      <c r="D20" s="95">
        <v>0</v>
      </c>
      <c r="E20" s="95">
        <f t="shared" si="0"/>
        <v>0</v>
      </c>
      <c r="F20" s="95">
        <v>0</v>
      </c>
      <c r="G20" s="95">
        <v>0</v>
      </c>
      <c r="H20" s="96">
        <f t="shared" si="1"/>
        <v>0</v>
      </c>
    </row>
    <row r="21" spans="1:8" ht="12.95" customHeight="1" x14ac:dyDescent="0.2">
      <c r="A21" s="93">
        <v>2900</v>
      </c>
      <c r="B21" s="94" t="s">
        <v>75</v>
      </c>
      <c r="C21" s="95">
        <v>50155788</v>
      </c>
      <c r="D21" s="95">
        <v>-18440904.050000001</v>
      </c>
      <c r="E21" s="95">
        <f t="shared" si="0"/>
        <v>31714883.949999999</v>
      </c>
      <c r="F21" s="95">
        <v>31231158.609999999</v>
      </c>
      <c r="G21" s="95">
        <v>31124398.609999999</v>
      </c>
      <c r="H21" s="96">
        <f t="shared" si="1"/>
        <v>483725.33999999985</v>
      </c>
    </row>
    <row r="22" spans="1:8" ht="12.95" customHeight="1" x14ac:dyDescent="0.2">
      <c r="A22" s="89" t="s">
        <v>76</v>
      </c>
      <c r="B22" s="90"/>
      <c r="C22" s="97">
        <f>SUM(C23:C31)</f>
        <v>3878082607.1299996</v>
      </c>
      <c r="D22" s="97">
        <f>SUM(D23:D31)</f>
        <v>359005619.14999998</v>
      </c>
      <c r="E22" s="97">
        <f t="shared" si="0"/>
        <v>4237088226.2799997</v>
      </c>
      <c r="F22" s="97">
        <f>SUM(F23:F31)</f>
        <v>4116950988.8999996</v>
      </c>
      <c r="G22" s="97">
        <f>SUM(G23:G31)</f>
        <v>3936278004.6399994</v>
      </c>
      <c r="H22" s="98">
        <f t="shared" si="1"/>
        <v>120137237.38000011</v>
      </c>
    </row>
    <row r="23" spans="1:8" ht="12.95" customHeight="1" x14ac:dyDescent="0.2">
      <c r="A23" s="93">
        <v>3100</v>
      </c>
      <c r="B23" s="94" t="s">
        <v>77</v>
      </c>
      <c r="C23" s="95">
        <v>174301293</v>
      </c>
      <c r="D23" s="95">
        <v>8639698.4900000002</v>
      </c>
      <c r="E23" s="95">
        <f t="shared" si="0"/>
        <v>182940991.49000001</v>
      </c>
      <c r="F23" s="95">
        <v>153629469.31999999</v>
      </c>
      <c r="G23" s="95">
        <v>153579193.31999999</v>
      </c>
      <c r="H23" s="96">
        <f t="shared" si="1"/>
        <v>29311522.170000017</v>
      </c>
    </row>
    <row r="24" spans="1:8" ht="12.95" customHeight="1" x14ac:dyDescent="0.2">
      <c r="A24" s="93">
        <v>3200</v>
      </c>
      <c r="B24" s="94" t="s">
        <v>78</v>
      </c>
      <c r="C24" s="95">
        <v>28782000</v>
      </c>
      <c r="D24" s="95">
        <v>-7587003.2400000002</v>
      </c>
      <c r="E24" s="95">
        <f t="shared" si="0"/>
        <v>21194996.759999998</v>
      </c>
      <c r="F24" s="95">
        <v>19863222.940000001</v>
      </c>
      <c r="G24" s="95">
        <v>19863222.940000001</v>
      </c>
      <c r="H24" s="96">
        <f t="shared" si="1"/>
        <v>1331773.8199999966</v>
      </c>
    </row>
    <row r="25" spans="1:8" ht="12.95" customHeight="1" x14ac:dyDescent="0.2">
      <c r="A25" s="93">
        <v>3300</v>
      </c>
      <c r="B25" s="94" t="s">
        <v>79</v>
      </c>
      <c r="C25" s="95">
        <v>1885736452.3199999</v>
      </c>
      <c r="D25" s="95">
        <v>185448573.24000001</v>
      </c>
      <c r="E25" s="95">
        <f t="shared" si="0"/>
        <v>2071185025.5599999</v>
      </c>
      <c r="F25" s="95">
        <v>2010563349.97</v>
      </c>
      <c r="G25" s="95">
        <v>1915254313.55</v>
      </c>
      <c r="H25" s="96">
        <f t="shared" si="1"/>
        <v>60621675.589999914</v>
      </c>
    </row>
    <row r="26" spans="1:8" ht="12.95" customHeight="1" x14ac:dyDescent="0.2">
      <c r="A26" s="93">
        <v>3400</v>
      </c>
      <c r="B26" s="94" t="s">
        <v>80</v>
      </c>
      <c r="C26" s="95">
        <v>28997166</v>
      </c>
      <c r="D26" s="95">
        <v>-1742772.33</v>
      </c>
      <c r="E26" s="95">
        <f t="shared" si="0"/>
        <v>27254393.670000002</v>
      </c>
      <c r="F26" s="95">
        <v>25475306.699999999</v>
      </c>
      <c r="G26" s="95">
        <v>25450514.579999998</v>
      </c>
      <c r="H26" s="96">
        <f t="shared" si="1"/>
        <v>1779086.9700000025</v>
      </c>
    </row>
    <row r="27" spans="1:8" ht="12.95" customHeight="1" x14ac:dyDescent="0.2">
      <c r="A27" s="93">
        <v>3500</v>
      </c>
      <c r="B27" s="94" t="s">
        <v>81</v>
      </c>
      <c r="C27" s="95">
        <v>1382389637</v>
      </c>
      <c r="D27" s="95">
        <v>-58736075.560000002</v>
      </c>
      <c r="E27" s="95">
        <f t="shared" si="0"/>
        <v>1323653561.4400001</v>
      </c>
      <c r="F27" s="95">
        <v>1312202795.6300001</v>
      </c>
      <c r="G27" s="95">
        <v>1270303312.26</v>
      </c>
      <c r="H27" s="96">
        <f t="shared" si="1"/>
        <v>11450765.809999943</v>
      </c>
    </row>
    <row r="28" spans="1:8" ht="12.95" customHeight="1" x14ac:dyDescent="0.2">
      <c r="A28" s="93">
        <v>3600</v>
      </c>
      <c r="B28" s="94" t="s">
        <v>82</v>
      </c>
      <c r="C28" s="95">
        <v>6900000</v>
      </c>
      <c r="D28" s="95">
        <v>80583509.219999999</v>
      </c>
      <c r="E28" s="95">
        <f t="shared" si="0"/>
        <v>87483509.219999999</v>
      </c>
      <c r="F28" s="95">
        <v>75102523.829999998</v>
      </c>
      <c r="G28" s="95">
        <v>71623179.269999996</v>
      </c>
      <c r="H28" s="96">
        <f t="shared" si="1"/>
        <v>12380985.390000001</v>
      </c>
    </row>
    <row r="29" spans="1:8" ht="12.95" customHeight="1" x14ac:dyDescent="0.2">
      <c r="A29" s="93">
        <v>3700</v>
      </c>
      <c r="B29" s="94" t="s">
        <v>83</v>
      </c>
      <c r="C29" s="95">
        <v>3974572</v>
      </c>
      <c r="D29" s="95">
        <v>1611450.87</v>
      </c>
      <c r="E29" s="95">
        <f t="shared" si="0"/>
        <v>5586022.8700000001</v>
      </c>
      <c r="F29" s="95">
        <v>3550985.89</v>
      </c>
      <c r="G29" s="95">
        <v>3541922.64</v>
      </c>
      <c r="H29" s="96">
        <f t="shared" si="1"/>
        <v>2035036.98</v>
      </c>
    </row>
    <row r="30" spans="1:8" ht="12.95" customHeight="1" x14ac:dyDescent="0.2">
      <c r="A30" s="93">
        <v>3800</v>
      </c>
      <c r="B30" s="94" t="s">
        <v>84</v>
      </c>
      <c r="C30" s="95">
        <v>6571654</v>
      </c>
      <c r="D30" s="95">
        <v>1689731.67</v>
      </c>
      <c r="E30" s="95">
        <f t="shared" si="0"/>
        <v>8261385.6699999999</v>
      </c>
      <c r="F30" s="95">
        <v>8154235.4699999997</v>
      </c>
      <c r="G30" s="95">
        <v>7433678.9299999997</v>
      </c>
      <c r="H30" s="96">
        <f t="shared" si="1"/>
        <v>107150.20000000019</v>
      </c>
    </row>
    <row r="31" spans="1:8" ht="12.95" customHeight="1" x14ac:dyDescent="0.2">
      <c r="A31" s="93">
        <v>3900</v>
      </c>
      <c r="B31" s="94" t="s">
        <v>85</v>
      </c>
      <c r="C31" s="95">
        <v>360429832.81</v>
      </c>
      <c r="D31" s="95">
        <v>149098506.78999999</v>
      </c>
      <c r="E31" s="95">
        <f t="shared" si="0"/>
        <v>509528339.60000002</v>
      </c>
      <c r="F31" s="95">
        <v>508409099.14999998</v>
      </c>
      <c r="G31" s="95">
        <v>469228667.14999998</v>
      </c>
      <c r="H31" s="96">
        <f t="shared" si="1"/>
        <v>1119240.4500000477</v>
      </c>
    </row>
    <row r="32" spans="1:8" ht="12.95" customHeight="1" x14ac:dyDescent="0.2">
      <c r="A32" s="89" t="s">
        <v>86</v>
      </c>
      <c r="B32" s="90"/>
      <c r="C32" s="97">
        <f>SUM(C33:C41)</f>
        <v>1864157</v>
      </c>
      <c r="D32" s="97">
        <f>SUM(D33:D41)</f>
        <v>78194344</v>
      </c>
      <c r="E32" s="97">
        <f t="shared" si="0"/>
        <v>80058501</v>
      </c>
      <c r="F32" s="97">
        <f>SUM(F33:F41)</f>
        <v>1555000</v>
      </c>
      <c r="G32" s="97">
        <f>SUM(G33:G41)</f>
        <v>1555000</v>
      </c>
      <c r="H32" s="98">
        <f t="shared" si="1"/>
        <v>78503501</v>
      </c>
    </row>
    <row r="33" spans="1:8" ht="12.95" customHeight="1" x14ac:dyDescent="0.2">
      <c r="A33" s="93">
        <v>4100</v>
      </c>
      <c r="B33" s="94" t="s">
        <v>87</v>
      </c>
      <c r="C33" s="95">
        <v>0</v>
      </c>
      <c r="D33" s="95">
        <v>0</v>
      </c>
      <c r="E33" s="95">
        <f t="shared" si="0"/>
        <v>0</v>
      </c>
      <c r="F33" s="95">
        <v>0</v>
      </c>
      <c r="G33" s="95">
        <v>0</v>
      </c>
      <c r="H33" s="96">
        <f t="shared" si="1"/>
        <v>0</v>
      </c>
    </row>
    <row r="34" spans="1:8" ht="12.95" customHeight="1" x14ac:dyDescent="0.2">
      <c r="A34" s="93">
        <v>4200</v>
      </c>
      <c r="B34" s="94" t="s">
        <v>88</v>
      </c>
      <c r="C34" s="95">
        <v>0</v>
      </c>
      <c r="D34" s="95">
        <v>0</v>
      </c>
      <c r="E34" s="95">
        <f t="shared" si="0"/>
        <v>0</v>
      </c>
      <c r="F34" s="95">
        <v>0</v>
      </c>
      <c r="G34" s="95">
        <v>0</v>
      </c>
      <c r="H34" s="96">
        <f t="shared" si="1"/>
        <v>0</v>
      </c>
    </row>
    <row r="35" spans="1:8" ht="12.95" customHeight="1" x14ac:dyDescent="0.2">
      <c r="A35" s="93">
        <v>4300</v>
      </c>
      <c r="B35" s="94" t="s">
        <v>89</v>
      </c>
      <c r="C35" s="95">
        <v>390000</v>
      </c>
      <c r="D35" s="95">
        <v>-150000</v>
      </c>
      <c r="E35" s="95">
        <f t="shared" si="0"/>
        <v>240000</v>
      </c>
      <c r="F35" s="95">
        <v>240000</v>
      </c>
      <c r="G35" s="95">
        <v>240000</v>
      </c>
      <c r="H35" s="96">
        <f t="shared" si="1"/>
        <v>0</v>
      </c>
    </row>
    <row r="36" spans="1:8" ht="12.95" customHeight="1" x14ac:dyDescent="0.2">
      <c r="A36" s="93">
        <v>4400</v>
      </c>
      <c r="B36" s="94" t="s">
        <v>90</v>
      </c>
      <c r="C36" s="95">
        <v>1474157</v>
      </c>
      <c r="D36" s="95">
        <v>78344344</v>
      </c>
      <c r="E36" s="95">
        <f t="shared" si="0"/>
        <v>79818501</v>
      </c>
      <c r="F36" s="95">
        <v>1315000</v>
      </c>
      <c r="G36" s="95">
        <v>1315000</v>
      </c>
      <c r="H36" s="96">
        <f t="shared" si="1"/>
        <v>78503501</v>
      </c>
    </row>
    <row r="37" spans="1:8" ht="12.95" customHeight="1" x14ac:dyDescent="0.2">
      <c r="A37" s="93">
        <v>4500</v>
      </c>
      <c r="B37" s="94" t="s">
        <v>91</v>
      </c>
      <c r="C37" s="95">
        <v>0</v>
      </c>
      <c r="D37" s="95">
        <v>0</v>
      </c>
      <c r="E37" s="95">
        <f t="shared" si="0"/>
        <v>0</v>
      </c>
      <c r="F37" s="95">
        <v>0</v>
      </c>
      <c r="G37" s="95">
        <v>0</v>
      </c>
      <c r="H37" s="96">
        <f t="shared" si="1"/>
        <v>0</v>
      </c>
    </row>
    <row r="38" spans="1:8" ht="12.95" customHeight="1" x14ac:dyDescent="0.2">
      <c r="A38" s="93">
        <v>4600</v>
      </c>
      <c r="B38" s="94" t="s">
        <v>92</v>
      </c>
      <c r="C38" s="95">
        <v>0</v>
      </c>
      <c r="D38" s="95">
        <v>0</v>
      </c>
      <c r="E38" s="95">
        <f t="shared" si="0"/>
        <v>0</v>
      </c>
      <c r="F38" s="95">
        <v>0</v>
      </c>
      <c r="G38" s="95">
        <v>0</v>
      </c>
      <c r="H38" s="96">
        <f t="shared" si="1"/>
        <v>0</v>
      </c>
    </row>
    <row r="39" spans="1:8" ht="12.95" customHeight="1" x14ac:dyDescent="0.2">
      <c r="A39" s="93">
        <v>4700</v>
      </c>
      <c r="B39" s="94" t="s">
        <v>93</v>
      </c>
      <c r="C39" s="95">
        <v>0</v>
      </c>
      <c r="D39" s="95">
        <v>0</v>
      </c>
      <c r="E39" s="95">
        <f t="shared" si="0"/>
        <v>0</v>
      </c>
      <c r="F39" s="95">
        <v>0</v>
      </c>
      <c r="G39" s="95">
        <v>0</v>
      </c>
      <c r="H39" s="96">
        <f t="shared" si="1"/>
        <v>0</v>
      </c>
    </row>
    <row r="40" spans="1:8" ht="12.95" customHeight="1" x14ac:dyDescent="0.2">
      <c r="A40" s="93">
        <v>4800</v>
      </c>
      <c r="B40" s="94" t="s">
        <v>94</v>
      </c>
      <c r="C40" s="95">
        <v>0</v>
      </c>
      <c r="D40" s="95">
        <v>0</v>
      </c>
      <c r="E40" s="95">
        <f t="shared" si="0"/>
        <v>0</v>
      </c>
      <c r="F40" s="95">
        <v>0</v>
      </c>
      <c r="G40" s="95">
        <v>0</v>
      </c>
      <c r="H40" s="96">
        <f t="shared" si="1"/>
        <v>0</v>
      </c>
    </row>
    <row r="41" spans="1:8" ht="12.95" customHeight="1" x14ac:dyDescent="0.2">
      <c r="A41" s="93">
        <v>4900</v>
      </c>
      <c r="B41" s="94" t="s">
        <v>95</v>
      </c>
      <c r="C41" s="95">
        <v>0</v>
      </c>
      <c r="D41" s="95">
        <v>0</v>
      </c>
      <c r="E41" s="95">
        <f t="shared" si="0"/>
        <v>0</v>
      </c>
      <c r="F41" s="95">
        <v>0</v>
      </c>
      <c r="G41" s="95">
        <v>0</v>
      </c>
      <c r="H41" s="96">
        <f t="shared" si="1"/>
        <v>0</v>
      </c>
    </row>
    <row r="42" spans="1:8" ht="12.95" customHeight="1" x14ac:dyDescent="0.2">
      <c r="A42" s="89" t="s">
        <v>96</v>
      </c>
      <c r="B42" s="90"/>
      <c r="C42" s="97">
        <f>SUM(C43:C51)</f>
        <v>7000000</v>
      </c>
      <c r="D42" s="97">
        <f>SUM(D43:D51)</f>
        <v>79677552.790000007</v>
      </c>
      <c r="E42" s="97">
        <f t="shared" si="0"/>
        <v>86677552.790000007</v>
      </c>
      <c r="F42" s="97">
        <f>SUM(F43:F51)</f>
        <v>65853866.379999995</v>
      </c>
      <c r="G42" s="97">
        <f>SUM(G43:G51)</f>
        <v>65600363.969999999</v>
      </c>
      <c r="H42" s="98">
        <f t="shared" si="1"/>
        <v>20823686.410000011</v>
      </c>
    </row>
    <row r="43" spans="1:8" ht="12.95" customHeight="1" x14ac:dyDescent="0.2">
      <c r="A43" s="93" t="s">
        <v>97</v>
      </c>
      <c r="B43" s="94" t="s">
        <v>98</v>
      </c>
      <c r="C43" s="95">
        <v>0</v>
      </c>
      <c r="D43" s="95">
        <v>12693490.42</v>
      </c>
      <c r="E43" s="95">
        <f t="shared" si="0"/>
        <v>12693490.42</v>
      </c>
      <c r="F43" s="95">
        <v>3224775.07</v>
      </c>
      <c r="G43" s="95">
        <v>3193165.07</v>
      </c>
      <c r="H43" s="96">
        <f t="shared" si="1"/>
        <v>9468715.3499999996</v>
      </c>
    </row>
    <row r="44" spans="1:8" ht="12.95" customHeight="1" x14ac:dyDescent="0.2">
      <c r="A44" s="93">
        <v>5200</v>
      </c>
      <c r="B44" s="94" t="s">
        <v>99</v>
      </c>
      <c r="C44" s="95">
        <v>0</v>
      </c>
      <c r="D44" s="95">
        <v>3248871.1</v>
      </c>
      <c r="E44" s="95">
        <f t="shared" si="0"/>
        <v>3248871.1</v>
      </c>
      <c r="F44" s="95">
        <v>3046273.93</v>
      </c>
      <c r="G44" s="95">
        <v>3046273.93</v>
      </c>
      <c r="H44" s="96">
        <f t="shared" si="1"/>
        <v>202597.16999999993</v>
      </c>
    </row>
    <row r="45" spans="1:8" ht="12.95" customHeight="1" x14ac:dyDescent="0.2">
      <c r="A45" s="93">
        <v>5300</v>
      </c>
      <c r="B45" s="94" t="s">
        <v>100</v>
      </c>
      <c r="C45" s="95">
        <v>7000000</v>
      </c>
      <c r="D45" s="95">
        <v>25178467.870000001</v>
      </c>
      <c r="E45" s="95">
        <f t="shared" si="0"/>
        <v>32178467.870000001</v>
      </c>
      <c r="F45" s="95">
        <v>26632273.690000001</v>
      </c>
      <c r="G45" s="95">
        <v>26410381.280000001</v>
      </c>
      <c r="H45" s="96">
        <f t="shared" si="1"/>
        <v>5546194.1799999997</v>
      </c>
    </row>
    <row r="46" spans="1:8" ht="12.95" customHeight="1" x14ac:dyDescent="0.2">
      <c r="A46" s="93">
        <v>5400</v>
      </c>
      <c r="B46" s="94" t="s">
        <v>101</v>
      </c>
      <c r="C46" s="95">
        <v>0</v>
      </c>
      <c r="D46" s="95">
        <v>37723228</v>
      </c>
      <c r="E46" s="95">
        <f t="shared" si="0"/>
        <v>37723228</v>
      </c>
      <c r="F46" s="95">
        <v>32733228</v>
      </c>
      <c r="G46" s="95">
        <v>32733228</v>
      </c>
      <c r="H46" s="96">
        <f t="shared" si="1"/>
        <v>4990000</v>
      </c>
    </row>
    <row r="47" spans="1:8" ht="12.95" customHeight="1" x14ac:dyDescent="0.2">
      <c r="A47" s="93">
        <v>5500</v>
      </c>
      <c r="B47" s="94" t="s">
        <v>102</v>
      </c>
      <c r="C47" s="95">
        <v>0</v>
      </c>
      <c r="D47" s="95">
        <v>0</v>
      </c>
      <c r="E47" s="95">
        <f t="shared" si="0"/>
        <v>0</v>
      </c>
      <c r="F47" s="95">
        <v>0</v>
      </c>
      <c r="G47" s="95">
        <v>0</v>
      </c>
      <c r="H47" s="96">
        <f t="shared" si="1"/>
        <v>0</v>
      </c>
    </row>
    <row r="48" spans="1:8" ht="12.95" customHeight="1" x14ac:dyDescent="0.2">
      <c r="A48" s="93">
        <v>5600</v>
      </c>
      <c r="B48" s="94" t="s">
        <v>103</v>
      </c>
      <c r="C48" s="95">
        <v>0</v>
      </c>
      <c r="D48" s="95">
        <v>806295.4</v>
      </c>
      <c r="E48" s="95">
        <f t="shared" si="0"/>
        <v>806295.4</v>
      </c>
      <c r="F48" s="95">
        <v>217315.69</v>
      </c>
      <c r="G48" s="95">
        <v>217315.69</v>
      </c>
      <c r="H48" s="96">
        <f t="shared" si="1"/>
        <v>588979.71</v>
      </c>
    </row>
    <row r="49" spans="1:8" ht="12.95" customHeight="1" x14ac:dyDescent="0.2">
      <c r="A49" s="93">
        <v>5700</v>
      </c>
      <c r="B49" s="94" t="s">
        <v>104</v>
      </c>
      <c r="C49" s="95">
        <v>0</v>
      </c>
      <c r="D49" s="95">
        <v>0</v>
      </c>
      <c r="E49" s="95">
        <f t="shared" si="0"/>
        <v>0</v>
      </c>
      <c r="F49" s="95">
        <v>0</v>
      </c>
      <c r="G49" s="95">
        <v>0</v>
      </c>
      <c r="H49" s="96">
        <f t="shared" si="1"/>
        <v>0</v>
      </c>
    </row>
    <row r="50" spans="1:8" ht="12.95" customHeight="1" x14ac:dyDescent="0.2">
      <c r="A50" s="93">
        <v>5800</v>
      </c>
      <c r="B50" s="94" t="s">
        <v>105</v>
      </c>
      <c r="C50" s="95">
        <v>0</v>
      </c>
      <c r="D50" s="95">
        <v>0</v>
      </c>
      <c r="E50" s="95">
        <f t="shared" si="0"/>
        <v>0</v>
      </c>
      <c r="F50" s="95">
        <v>0</v>
      </c>
      <c r="G50" s="95">
        <v>0</v>
      </c>
      <c r="H50" s="96">
        <f t="shared" si="1"/>
        <v>0</v>
      </c>
    </row>
    <row r="51" spans="1:8" ht="12.95" customHeight="1" x14ac:dyDescent="0.2">
      <c r="A51" s="93">
        <v>5900</v>
      </c>
      <c r="B51" s="94" t="s">
        <v>106</v>
      </c>
      <c r="C51" s="95">
        <v>0</v>
      </c>
      <c r="D51" s="95">
        <v>27200</v>
      </c>
      <c r="E51" s="95">
        <f t="shared" si="0"/>
        <v>27200</v>
      </c>
      <c r="F51" s="95">
        <v>0</v>
      </c>
      <c r="G51" s="95">
        <v>0</v>
      </c>
      <c r="H51" s="96">
        <f t="shared" si="1"/>
        <v>27200</v>
      </c>
    </row>
    <row r="52" spans="1:8" ht="12.95" customHeight="1" x14ac:dyDescent="0.2">
      <c r="A52" s="89" t="s">
        <v>107</v>
      </c>
      <c r="B52" s="90"/>
      <c r="C52" s="97">
        <f>SUM(C53:C55)</f>
        <v>0</v>
      </c>
      <c r="D52" s="97">
        <f>SUM(D53:D55)</f>
        <v>151836114.44</v>
      </c>
      <c r="E52" s="97">
        <f t="shared" si="0"/>
        <v>151836114.44</v>
      </c>
      <c r="F52" s="97">
        <f>SUM(F53:F55)</f>
        <v>122550311.91</v>
      </c>
      <c r="G52" s="97">
        <f>SUM(G53:G55)</f>
        <v>122550311.91</v>
      </c>
      <c r="H52" s="98">
        <f t="shared" si="1"/>
        <v>29285802.530000001</v>
      </c>
    </row>
    <row r="53" spans="1:8" ht="12.95" customHeight="1" x14ac:dyDescent="0.2">
      <c r="A53" s="93">
        <v>6100</v>
      </c>
      <c r="B53" s="94" t="s">
        <v>108</v>
      </c>
      <c r="C53" s="95">
        <v>0</v>
      </c>
      <c r="D53" s="95">
        <v>0</v>
      </c>
      <c r="E53" s="95">
        <f t="shared" si="0"/>
        <v>0</v>
      </c>
      <c r="F53" s="95">
        <v>0</v>
      </c>
      <c r="G53" s="95">
        <v>0</v>
      </c>
      <c r="H53" s="96">
        <f t="shared" si="1"/>
        <v>0</v>
      </c>
    </row>
    <row r="54" spans="1:8" ht="12.95" customHeight="1" x14ac:dyDescent="0.2">
      <c r="A54" s="93">
        <v>6200</v>
      </c>
      <c r="B54" s="94" t="s">
        <v>109</v>
      </c>
      <c r="C54" s="95">
        <v>0</v>
      </c>
      <c r="D54" s="95">
        <v>151836114.44</v>
      </c>
      <c r="E54" s="95">
        <f t="shared" si="0"/>
        <v>151836114.44</v>
      </c>
      <c r="F54" s="95">
        <v>122550311.91</v>
      </c>
      <c r="G54" s="95">
        <v>122550311.91</v>
      </c>
      <c r="H54" s="96">
        <f t="shared" si="1"/>
        <v>29285802.530000001</v>
      </c>
    </row>
    <row r="55" spans="1:8" ht="12.95" customHeight="1" x14ac:dyDescent="0.2">
      <c r="A55" s="93">
        <v>6300</v>
      </c>
      <c r="B55" s="94" t="s">
        <v>110</v>
      </c>
      <c r="C55" s="95">
        <v>0</v>
      </c>
      <c r="D55" s="95">
        <v>0</v>
      </c>
      <c r="E55" s="95">
        <f t="shared" si="0"/>
        <v>0</v>
      </c>
      <c r="F55" s="95">
        <v>0</v>
      </c>
      <c r="G55" s="95">
        <v>0</v>
      </c>
      <c r="H55" s="96">
        <f t="shared" si="1"/>
        <v>0</v>
      </c>
    </row>
    <row r="56" spans="1:8" ht="12.95" customHeight="1" x14ac:dyDescent="0.2">
      <c r="A56" s="89" t="s">
        <v>111</v>
      </c>
      <c r="B56" s="90"/>
      <c r="C56" s="97">
        <f>SUM(C57:C63)</f>
        <v>0</v>
      </c>
      <c r="D56" s="97">
        <f>SUM(D57:D63)</f>
        <v>0</v>
      </c>
      <c r="E56" s="97">
        <f t="shared" si="0"/>
        <v>0</v>
      </c>
      <c r="F56" s="97">
        <f>SUM(F57:F63)</f>
        <v>0</v>
      </c>
      <c r="G56" s="97">
        <f>SUM(G57:G63)</f>
        <v>0</v>
      </c>
      <c r="H56" s="98">
        <f t="shared" si="1"/>
        <v>0</v>
      </c>
    </row>
    <row r="57" spans="1:8" ht="12.95" customHeight="1" x14ac:dyDescent="0.2">
      <c r="A57" s="93">
        <v>7100</v>
      </c>
      <c r="B57" s="94" t="s">
        <v>112</v>
      </c>
      <c r="C57" s="95">
        <v>0</v>
      </c>
      <c r="D57" s="95">
        <v>0</v>
      </c>
      <c r="E57" s="95">
        <f t="shared" si="0"/>
        <v>0</v>
      </c>
      <c r="F57" s="95">
        <v>0</v>
      </c>
      <c r="G57" s="95">
        <v>0</v>
      </c>
      <c r="H57" s="96">
        <f t="shared" si="1"/>
        <v>0</v>
      </c>
    </row>
    <row r="58" spans="1:8" ht="12.95" customHeight="1" x14ac:dyDescent="0.2">
      <c r="A58" s="93">
        <v>7200</v>
      </c>
      <c r="B58" s="94" t="s">
        <v>113</v>
      </c>
      <c r="C58" s="95">
        <v>0</v>
      </c>
      <c r="D58" s="95">
        <v>0</v>
      </c>
      <c r="E58" s="95">
        <f t="shared" si="0"/>
        <v>0</v>
      </c>
      <c r="F58" s="95">
        <v>0</v>
      </c>
      <c r="G58" s="95">
        <v>0</v>
      </c>
      <c r="H58" s="96">
        <f t="shared" si="1"/>
        <v>0</v>
      </c>
    </row>
    <row r="59" spans="1:8" ht="12.95" customHeight="1" x14ac:dyDescent="0.2">
      <c r="A59" s="93">
        <v>7300</v>
      </c>
      <c r="B59" s="94" t="s">
        <v>114</v>
      </c>
      <c r="C59" s="95">
        <v>0</v>
      </c>
      <c r="D59" s="95">
        <v>0</v>
      </c>
      <c r="E59" s="95">
        <f t="shared" si="0"/>
        <v>0</v>
      </c>
      <c r="F59" s="95">
        <v>0</v>
      </c>
      <c r="G59" s="95">
        <v>0</v>
      </c>
      <c r="H59" s="96">
        <f t="shared" si="1"/>
        <v>0</v>
      </c>
    </row>
    <row r="60" spans="1:8" ht="12.95" customHeight="1" x14ac:dyDescent="0.2">
      <c r="A60" s="93">
        <v>7400</v>
      </c>
      <c r="B60" s="94" t="s">
        <v>115</v>
      </c>
      <c r="C60" s="95">
        <v>0</v>
      </c>
      <c r="D60" s="95">
        <v>0</v>
      </c>
      <c r="E60" s="95">
        <f t="shared" si="0"/>
        <v>0</v>
      </c>
      <c r="F60" s="95">
        <v>0</v>
      </c>
      <c r="G60" s="95">
        <v>0</v>
      </c>
      <c r="H60" s="96">
        <f t="shared" si="1"/>
        <v>0</v>
      </c>
    </row>
    <row r="61" spans="1:8" ht="12.95" customHeight="1" x14ac:dyDescent="0.2">
      <c r="A61" s="93">
        <v>7500</v>
      </c>
      <c r="B61" s="94" t="s">
        <v>116</v>
      </c>
      <c r="C61" s="95">
        <v>0</v>
      </c>
      <c r="D61" s="95">
        <v>0</v>
      </c>
      <c r="E61" s="95">
        <f t="shared" si="0"/>
        <v>0</v>
      </c>
      <c r="F61" s="95">
        <v>0</v>
      </c>
      <c r="G61" s="95">
        <v>0</v>
      </c>
      <c r="H61" s="96">
        <f t="shared" si="1"/>
        <v>0</v>
      </c>
    </row>
    <row r="62" spans="1:8" ht="12.95" customHeight="1" x14ac:dyDescent="0.2">
      <c r="A62" s="93">
        <v>7600</v>
      </c>
      <c r="B62" s="94" t="s">
        <v>117</v>
      </c>
      <c r="C62" s="95">
        <v>0</v>
      </c>
      <c r="D62" s="95">
        <v>0</v>
      </c>
      <c r="E62" s="95">
        <f t="shared" si="0"/>
        <v>0</v>
      </c>
      <c r="F62" s="95">
        <v>0</v>
      </c>
      <c r="G62" s="95">
        <v>0</v>
      </c>
      <c r="H62" s="96">
        <f t="shared" si="1"/>
        <v>0</v>
      </c>
    </row>
    <row r="63" spans="1:8" ht="12.95" customHeight="1" x14ac:dyDescent="0.2">
      <c r="A63" s="93">
        <v>7900</v>
      </c>
      <c r="B63" s="94" t="s">
        <v>118</v>
      </c>
      <c r="C63" s="95">
        <v>0</v>
      </c>
      <c r="D63" s="95">
        <v>0</v>
      </c>
      <c r="E63" s="95">
        <f t="shared" si="0"/>
        <v>0</v>
      </c>
      <c r="F63" s="95">
        <v>0</v>
      </c>
      <c r="G63" s="95">
        <v>0</v>
      </c>
      <c r="H63" s="96">
        <f t="shared" si="1"/>
        <v>0</v>
      </c>
    </row>
    <row r="64" spans="1:8" ht="12.95" customHeight="1" x14ac:dyDescent="0.2">
      <c r="A64" s="89" t="s">
        <v>119</v>
      </c>
      <c r="B64" s="90"/>
      <c r="C64" s="97">
        <f>SUM(C65:C67)</f>
        <v>0</v>
      </c>
      <c r="D64" s="97">
        <f>SUM(D65:D67)</f>
        <v>0</v>
      </c>
      <c r="E64" s="97">
        <f t="shared" si="0"/>
        <v>0</v>
      </c>
      <c r="F64" s="97">
        <f>SUM(F65:F67)</f>
        <v>0</v>
      </c>
      <c r="G64" s="97">
        <f>SUM(G65:G67)</f>
        <v>0</v>
      </c>
      <c r="H64" s="98">
        <f t="shared" si="1"/>
        <v>0</v>
      </c>
    </row>
    <row r="65" spans="1:8" ht="12.95" customHeight="1" x14ac:dyDescent="0.2">
      <c r="A65" s="93">
        <v>8100</v>
      </c>
      <c r="B65" s="94" t="s">
        <v>120</v>
      </c>
      <c r="C65" s="95">
        <v>0</v>
      </c>
      <c r="D65" s="95">
        <v>0</v>
      </c>
      <c r="E65" s="95">
        <f t="shared" si="0"/>
        <v>0</v>
      </c>
      <c r="F65" s="95">
        <v>0</v>
      </c>
      <c r="G65" s="95">
        <v>0</v>
      </c>
      <c r="H65" s="96">
        <f t="shared" si="1"/>
        <v>0</v>
      </c>
    </row>
    <row r="66" spans="1:8" ht="12.95" customHeight="1" x14ac:dyDescent="0.2">
      <c r="A66" s="93">
        <v>8300</v>
      </c>
      <c r="B66" s="94" t="s">
        <v>121</v>
      </c>
      <c r="C66" s="95">
        <v>0</v>
      </c>
      <c r="D66" s="95">
        <v>0</v>
      </c>
      <c r="E66" s="95">
        <f t="shared" si="0"/>
        <v>0</v>
      </c>
      <c r="F66" s="95">
        <v>0</v>
      </c>
      <c r="G66" s="95">
        <v>0</v>
      </c>
      <c r="H66" s="96">
        <f t="shared" si="1"/>
        <v>0</v>
      </c>
    </row>
    <row r="67" spans="1:8" ht="12.95" customHeight="1" x14ac:dyDescent="0.2">
      <c r="A67" s="93">
        <v>8500</v>
      </c>
      <c r="B67" s="94" t="s">
        <v>122</v>
      </c>
      <c r="C67" s="95">
        <v>0</v>
      </c>
      <c r="D67" s="95">
        <v>0</v>
      </c>
      <c r="E67" s="95">
        <f t="shared" si="0"/>
        <v>0</v>
      </c>
      <c r="F67" s="95">
        <v>0</v>
      </c>
      <c r="G67" s="95">
        <v>0</v>
      </c>
      <c r="H67" s="96">
        <f t="shared" si="1"/>
        <v>0</v>
      </c>
    </row>
    <row r="68" spans="1:8" ht="12.95" customHeight="1" x14ac:dyDescent="0.2">
      <c r="A68" s="89" t="s">
        <v>123</v>
      </c>
      <c r="B68" s="90"/>
      <c r="C68" s="97">
        <f>SUM(C69:C75)</f>
        <v>0</v>
      </c>
      <c r="D68" s="97">
        <f>SUM(D69:D75)</f>
        <v>0</v>
      </c>
      <c r="E68" s="97">
        <f t="shared" si="0"/>
        <v>0</v>
      </c>
      <c r="F68" s="97">
        <f>SUM(F69:F75)</f>
        <v>0</v>
      </c>
      <c r="G68" s="97">
        <f>SUM(G69:G75)</f>
        <v>0</v>
      </c>
      <c r="H68" s="98">
        <f t="shared" si="1"/>
        <v>0</v>
      </c>
    </row>
    <row r="69" spans="1:8" ht="12.95" customHeight="1" x14ac:dyDescent="0.2">
      <c r="A69" s="93">
        <v>9100</v>
      </c>
      <c r="B69" s="94" t="s">
        <v>124</v>
      </c>
      <c r="C69" s="95">
        <v>0</v>
      </c>
      <c r="D69" s="95">
        <v>0</v>
      </c>
      <c r="E69" s="95">
        <f t="shared" ref="E69:E75" si="2">C69+D69</f>
        <v>0</v>
      </c>
      <c r="F69" s="95">
        <v>0</v>
      </c>
      <c r="G69" s="95">
        <v>0</v>
      </c>
      <c r="H69" s="96">
        <f t="shared" ref="H69:H75" si="3">E69-F69</f>
        <v>0</v>
      </c>
    </row>
    <row r="70" spans="1:8" ht="12.95" customHeight="1" x14ac:dyDescent="0.2">
      <c r="A70" s="93">
        <v>9200</v>
      </c>
      <c r="B70" s="94" t="s">
        <v>125</v>
      </c>
      <c r="C70" s="95">
        <v>0</v>
      </c>
      <c r="D70" s="95">
        <v>0</v>
      </c>
      <c r="E70" s="95">
        <f t="shared" si="2"/>
        <v>0</v>
      </c>
      <c r="F70" s="95">
        <v>0</v>
      </c>
      <c r="G70" s="95">
        <v>0</v>
      </c>
      <c r="H70" s="96">
        <f t="shared" si="3"/>
        <v>0</v>
      </c>
    </row>
    <row r="71" spans="1:8" ht="12.95" customHeight="1" x14ac:dyDescent="0.2">
      <c r="A71" s="93">
        <v>9300</v>
      </c>
      <c r="B71" s="94" t="s">
        <v>126</v>
      </c>
      <c r="C71" s="95">
        <v>0</v>
      </c>
      <c r="D71" s="95">
        <v>0</v>
      </c>
      <c r="E71" s="95">
        <f t="shared" si="2"/>
        <v>0</v>
      </c>
      <c r="F71" s="95">
        <v>0</v>
      </c>
      <c r="G71" s="95">
        <v>0</v>
      </c>
      <c r="H71" s="96">
        <f t="shared" si="3"/>
        <v>0</v>
      </c>
    </row>
    <row r="72" spans="1:8" ht="12.95" customHeight="1" x14ac:dyDescent="0.2">
      <c r="A72" s="93">
        <v>9400</v>
      </c>
      <c r="B72" s="94" t="s">
        <v>127</v>
      </c>
      <c r="C72" s="95">
        <v>0</v>
      </c>
      <c r="D72" s="95">
        <v>0</v>
      </c>
      <c r="E72" s="95">
        <f t="shared" si="2"/>
        <v>0</v>
      </c>
      <c r="F72" s="95">
        <v>0</v>
      </c>
      <c r="G72" s="95">
        <v>0</v>
      </c>
      <c r="H72" s="96">
        <f t="shared" si="3"/>
        <v>0</v>
      </c>
    </row>
    <row r="73" spans="1:8" ht="12.95" customHeight="1" x14ac:dyDescent="0.2">
      <c r="A73" s="93">
        <v>9500</v>
      </c>
      <c r="B73" s="94" t="s">
        <v>128</v>
      </c>
      <c r="C73" s="95">
        <v>0</v>
      </c>
      <c r="D73" s="95">
        <v>0</v>
      </c>
      <c r="E73" s="95">
        <f t="shared" si="2"/>
        <v>0</v>
      </c>
      <c r="F73" s="95">
        <v>0</v>
      </c>
      <c r="G73" s="95">
        <v>0</v>
      </c>
      <c r="H73" s="96">
        <f t="shared" si="3"/>
        <v>0</v>
      </c>
    </row>
    <row r="74" spans="1:8" ht="12.95" customHeight="1" x14ac:dyDescent="0.2">
      <c r="A74" s="93">
        <v>9600</v>
      </c>
      <c r="B74" s="94" t="s">
        <v>129</v>
      </c>
      <c r="C74" s="95">
        <v>0</v>
      </c>
      <c r="D74" s="95">
        <v>0</v>
      </c>
      <c r="E74" s="95">
        <f t="shared" si="2"/>
        <v>0</v>
      </c>
      <c r="F74" s="95">
        <v>0</v>
      </c>
      <c r="G74" s="95">
        <v>0</v>
      </c>
      <c r="H74" s="96">
        <f t="shared" si="3"/>
        <v>0</v>
      </c>
    </row>
    <row r="75" spans="1:8" ht="12.95" customHeight="1" x14ac:dyDescent="0.2">
      <c r="A75" s="93">
        <v>9900</v>
      </c>
      <c r="B75" s="94" t="s">
        <v>130</v>
      </c>
      <c r="C75" s="99">
        <v>0</v>
      </c>
      <c r="D75" s="99">
        <v>0</v>
      </c>
      <c r="E75" s="99">
        <f t="shared" si="2"/>
        <v>0</v>
      </c>
      <c r="F75" s="99">
        <v>0</v>
      </c>
      <c r="G75" s="99">
        <v>0</v>
      </c>
      <c r="H75" s="100">
        <f t="shared" si="3"/>
        <v>0</v>
      </c>
    </row>
    <row r="76" spans="1:8" ht="18.75" customHeight="1" thickBot="1" x14ac:dyDescent="0.25">
      <c r="A76" s="101"/>
      <c r="B76" s="102" t="s">
        <v>131</v>
      </c>
      <c r="C76" s="103">
        <f t="shared" ref="C76:H76" si="4">C4+C12+C22+C32+C42+C52+C56+C64+C68</f>
        <v>18336011481.510002</v>
      </c>
      <c r="D76" s="103">
        <f>D4+D12+D22+D32+D42+D52+D56+D64+D68</f>
        <v>2152818102.0900002</v>
      </c>
      <c r="E76" s="103">
        <f t="shared" ref="E76" si="5">D76+C76</f>
        <v>20488829583.600002</v>
      </c>
      <c r="F76" s="103">
        <f t="shared" si="4"/>
        <v>19995804446</v>
      </c>
      <c r="G76" s="103">
        <f t="shared" si="4"/>
        <v>19743112223.459999</v>
      </c>
      <c r="H76" s="104">
        <f t="shared" si="4"/>
        <v>493025137.60000277</v>
      </c>
    </row>
    <row r="77" spans="1:8" x14ac:dyDescent="0.2">
      <c r="A77" s="105" t="s">
        <v>47</v>
      </c>
      <c r="C77" s="106"/>
      <c r="D77" s="106"/>
      <c r="E77" s="106"/>
      <c r="F77" s="106"/>
      <c r="G77" s="106"/>
      <c r="H77" s="106"/>
    </row>
    <row r="78" spans="1:8" x14ac:dyDescent="0.2">
      <c r="C78" s="109"/>
      <c r="D78" s="109"/>
      <c r="E78" s="109"/>
      <c r="F78" s="109"/>
    </row>
  </sheetData>
  <mergeCells count="14">
    <mergeCell ref="C78:F78"/>
    <mergeCell ref="A68:B68"/>
    <mergeCell ref="A22:B22"/>
    <mergeCell ref="A32:B32"/>
    <mergeCell ref="A42:B42"/>
    <mergeCell ref="A52:B52"/>
    <mergeCell ref="A56:B56"/>
    <mergeCell ref="A64:B64"/>
    <mergeCell ref="A1:H1"/>
    <mergeCell ref="A2:B3"/>
    <mergeCell ref="C2:G2"/>
    <mergeCell ref="H2:H3"/>
    <mergeCell ref="A4:B4"/>
    <mergeCell ref="A12:B12"/>
  </mergeCells>
  <printOptions horizontalCentered="1"/>
  <pageMargins left="0.78740157480314965" right="0.59055118110236227" top="0.78740157480314965" bottom="0.78740157480314965" header="0.31496062992125984" footer="0.31496062992125984"/>
  <pageSetup scale="7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E2B71-A985-4FD0-8E88-7D929CF97DC0}">
  <sheetPr>
    <tabColor theme="4" tint="-0.249977111117893"/>
    <pageSetUpPr fitToPage="1"/>
  </sheetPr>
  <dimension ref="A1:H38"/>
  <sheetViews>
    <sheetView showGridLines="0" topLeftCell="A13" zoomScale="90" zoomScaleNormal="90" workbookViewId="0">
      <selection activeCell="J49" sqref="J49"/>
    </sheetView>
  </sheetViews>
  <sheetFormatPr baseColWidth="10" defaultColWidth="12" defaultRowHeight="12" x14ac:dyDescent="0.2"/>
  <cols>
    <col min="1" max="1" width="5.33203125" style="225" customWidth="1"/>
    <col min="2" max="2" width="72.6640625" style="78" customWidth="1"/>
    <col min="3" max="3" width="21.6640625" style="78" bestFit="1" customWidth="1"/>
    <col min="4" max="4" width="18" style="78" customWidth="1"/>
    <col min="5" max="5" width="21.6640625" style="78" bestFit="1" customWidth="1"/>
    <col min="6" max="6" width="21.33203125" style="78" bestFit="1" customWidth="1"/>
    <col min="7" max="8" width="21.6640625" style="78" bestFit="1" customWidth="1"/>
    <col min="9" max="16384" width="12" style="78"/>
  </cols>
  <sheetData>
    <row r="1" spans="1:8" ht="66.75" customHeight="1" thickBot="1" x14ac:dyDescent="0.25">
      <c r="A1" s="198" t="s">
        <v>220</v>
      </c>
      <c r="B1" s="199"/>
      <c r="C1" s="199"/>
      <c r="D1" s="199"/>
      <c r="E1" s="199"/>
      <c r="F1" s="199"/>
      <c r="G1" s="199"/>
      <c r="H1" s="200"/>
    </row>
    <row r="2" spans="1:8" ht="13.5" thickBot="1" x14ac:dyDescent="0.25">
      <c r="A2" s="201" t="s">
        <v>52</v>
      </c>
      <c r="B2" s="202"/>
      <c r="C2" s="198" t="s">
        <v>53</v>
      </c>
      <c r="D2" s="199"/>
      <c r="E2" s="199"/>
      <c r="F2" s="199"/>
      <c r="G2" s="199"/>
      <c r="H2" s="203" t="s">
        <v>54</v>
      </c>
    </row>
    <row r="3" spans="1:8" ht="30" customHeight="1" thickBot="1" x14ac:dyDescent="0.25">
      <c r="A3" s="204"/>
      <c r="B3" s="205"/>
      <c r="C3" s="206" t="s">
        <v>55</v>
      </c>
      <c r="D3" s="207" t="s">
        <v>56</v>
      </c>
      <c r="E3" s="208" t="s">
        <v>6</v>
      </c>
      <c r="F3" s="207" t="s">
        <v>7</v>
      </c>
      <c r="G3" s="209" t="s">
        <v>57</v>
      </c>
      <c r="H3" s="210"/>
    </row>
    <row r="4" spans="1:8" s="215" customFormat="1" ht="12.95" customHeight="1" x14ac:dyDescent="0.2">
      <c r="A4" s="211" t="s">
        <v>221</v>
      </c>
      <c r="B4" s="212"/>
      <c r="C4" s="213">
        <f>SUM(C5:C12)</f>
        <v>0</v>
      </c>
      <c r="D4" s="213">
        <f>SUM(D5:D12)</f>
        <v>0</v>
      </c>
      <c r="E4" s="213">
        <f>+C4+D4</f>
        <v>0</v>
      </c>
      <c r="F4" s="213">
        <f>SUM(F5:F12)</f>
        <v>0</v>
      </c>
      <c r="G4" s="213">
        <f>SUM(G5:G12)</f>
        <v>0</v>
      </c>
      <c r="H4" s="214">
        <f>E4-F4</f>
        <v>0</v>
      </c>
    </row>
    <row r="5" spans="1:8" ht="12.95" customHeight="1" x14ac:dyDescent="0.2">
      <c r="A5" s="216">
        <v>11</v>
      </c>
      <c r="B5" s="217" t="s">
        <v>222</v>
      </c>
      <c r="C5" s="218">
        <v>0</v>
      </c>
      <c r="D5" s="218">
        <v>0</v>
      </c>
      <c r="E5" s="218">
        <v>0</v>
      </c>
      <c r="F5" s="218">
        <v>0</v>
      </c>
      <c r="G5" s="218">
        <v>0</v>
      </c>
      <c r="H5" s="219">
        <f t="shared" ref="H5:H35" si="0">+E5-F5</f>
        <v>0</v>
      </c>
    </row>
    <row r="6" spans="1:8" ht="12.95" customHeight="1" x14ac:dyDescent="0.2">
      <c r="A6" s="216">
        <v>12</v>
      </c>
      <c r="B6" s="217" t="s">
        <v>223</v>
      </c>
      <c r="C6" s="218">
        <v>0</v>
      </c>
      <c r="D6" s="218">
        <v>0</v>
      </c>
      <c r="E6" s="218">
        <v>0</v>
      </c>
      <c r="F6" s="218">
        <v>0</v>
      </c>
      <c r="G6" s="218">
        <v>0</v>
      </c>
      <c r="H6" s="219">
        <f t="shared" si="0"/>
        <v>0</v>
      </c>
    </row>
    <row r="7" spans="1:8" ht="12.95" customHeight="1" x14ac:dyDescent="0.2">
      <c r="A7" s="216">
        <v>13</v>
      </c>
      <c r="B7" s="217" t="s">
        <v>224</v>
      </c>
      <c r="C7" s="218">
        <v>0</v>
      </c>
      <c r="D7" s="218">
        <v>0</v>
      </c>
      <c r="E7" s="218">
        <v>0</v>
      </c>
      <c r="F7" s="218">
        <v>0</v>
      </c>
      <c r="G7" s="218">
        <v>0</v>
      </c>
      <c r="H7" s="219">
        <f t="shared" si="0"/>
        <v>0</v>
      </c>
    </row>
    <row r="8" spans="1:8" ht="12.95" customHeight="1" x14ac:dyDescent="0.2">
      <c r="A8" s="216">
        <v>14</v>
      </c>
      <c r="B8" s="217" t="s">
        <v>225</v>
      </c>
      <c r="C8" s="220">
        <v>0</v>
      </c>
      <c r="D8" s="220">
        <v>0</v>
      </c>
      <c r="E8" s="218">
        <v>0</v>
      </c>
      <c r="F8" s="220">
        <v>0</v>
      </c>
      <c r="G8" s="220">
        <v>0</v>
      </c>
      <c r="H8" s="219">
        <f t="shared" si="0"/>
        <v>0</v>
      </c>
    </row>
    <row r="9" spans="1:8" ht="12.95" customHeight="1" x14ac:dyDescent="0.2">
      <c r="A9" s="216">
        <v>15</v>
      </c>
      <c r="B9" s="217" t="s">
        <v>226</v>
      </c>
      <c r="C9" s="218">
        <v>0</v>
      </c>
      <c r="D9" s="218">
        <v>0</v>
      </c>
      <c r="E9" s="218">
        <v>0</v>
      </c>
      <c r="F9" s="218">
        <v>0</v>
      </c>
      <c r="G9" s="218">
        <v>0</v>
      </c>
      <c r="H9" s="219">
        <f t="shared" si="0"/>
        <v>0</v>
      </c>
    </row>
    <row r="10" spans="1:8" ht="12.95" customHeight="1" x14ac:dyDescent="0.2">
      <c r="A10" s="216">
        <v>16</v>
      </c>
      <c r="B10" s="217" t="s">
        <v>227</v>
      </c>
      <c r="C10" s="220">
        <v>0</v>
      </c>
      <c r="D10" s="220">
        <v>0</v>
      </c>
      <c r="E10" s="218">
        <v>0</v>
      </c>
      <c r="F10" s="220">
        <v>0</v>
      </c>
      <c r="G10" s="220">
        <v>0</v>
      </c>
      <c r="H10" s="219">
        <f t="shared" si="0"/>
        <v>0</v>
      </c>
    </row>
    <row r="11" spans="1:8" ht="12.95" customHeight="1" x14ac:dyDescent="0.2">
      <c r="A11" s="216">
        <v>17</v>
      </c>
      <c r="B11" s="217" t="s">
        <v>228</v>
      </c>
      <c r="C11" s="218">
        <v>0</v>
      </c>
      <c r="D11" s="218">
        <v>0</v>
      </c>
      <c r="E11" s="218">
        <v>0</v>
      </c>
      <c r="F11" s="218">
        <v>0</v>
      </c>
      <c r="G11" s="218">
        <v>0</v>
      </c>
      <c r="H11" s="219">
        <f t="shared" si="0"/>
        <v>0</v>
      </c>
    </row>
    <row r="12" spans="1:8" ht="12.95" customHeight="1" x14ac:dyDescent="0.2">
      <c r="A12" s="216">
        <v>18</v>
      </c>
      <c r="B12" s="217" t="s">
        <v>85</v>
      </c>
      <c r="C12" s="218">
        <v>0</v>
      </c>
      <c r="D12" s="218">
        <v>0</v>
      </c>
      <c r="E12" s="218">
        <v>0</v>
      </c>
      <c r="F12" s="218">
        <v>0</v>
      </c>
      <c r="G12" s="218">
        <v>0</v>
      </c>
      <c r="H12" s="219">
        <f t="shared" si="0"/>
        <v>0</v>
      </c>
    </row>
    <row r="13" spans="1:8" s="215" customFormat="1" ht="12.95" customHeight="1" x14ac:dyDescent="0.2">
      <c r="A13" s="211" t="s">
        <v>229</v>
      </c>
      <c r="B13" s="212"/>
      <c r="C13" s="213">
        <f>SUM(C14:C20)</f>
        <v>18336011481.509998</v>
      </c>
      <c r="D13" s="213">
        <f>SUM(D14:D20)</f>
        <v>2152818102.0900002</v>
      </c>
      <c r="E13" s="213">
        <f>+C13+D13</f>
        <v>20488829583.599998</v>
      </c>
      <c r="F13" s="213">
        <f>SUM(F14:F20)</f>
        <v>19995804446</v>
      </c>
      <c r="G13" s="213">
        <f>SUM(G14:G20)</f>
        <v>19743112223.459999</v>
      </c>
      <c r="H13" s="214">
        <f t="shared" si="0"/>
        <v>493025137.59999847</v>
      </c>
    </row>
    <row r="14" spans="1:8" ht="12.95" customHeight="1" x14ac:dyDescent="0.2">
      <c r="A14" s="216">
        <v>21</v>
      </c>
      <c r="B14" s="217" t="s">
        <v>230</v>
      </c>
      <c r="C14" s="218">
        <v>0</v>
      </c>
      <c r="D14" s="218">
        <v>0</v>
      </c>
      <c r="E14" s="218">
        <v>0</v>
      </c>
      <c r="F14" s="218">
        <v>0</v>
      </c>
      <c r="G14" s="218">
        <v>0</v>
      </c>
      <c r="H14" s="219">
        <f t="shared" si="0"/>
        <v>0</v>
      </c>
    </row>
    <row r="15" spans="1:8" ht="12.95" customHeight="1" x14ac:dyDescent="0.2">
      <c r="A15" s="216">
        <v>22</v>
      </c>
      <c r="B15" s="217" t="s">
        <v>231</v>
      </c>
      <c r="C15" s="218">
        <v>0</v>
      </c>
      <c r="D15" s="218">
        <v>0</v>
      </c>
      <c r="E15" s="218">
        <v>0</v>
      </c>
      <c r="F15" s="218">
        <v>0</v>
      </c>
      <c r="G15" s="218">
        <v>0</v>
      </c>
      <c r="H15" s="219">
        <f t="shared" si="0"/>
        <v>0</v>
      </c>
    </row>
    <row r="16" spans="1:8" ht="12.95" customHeight="1" x14ac:dyDescent="0.2">
      <c r="A16" s="216">
        <v>23</v>
      </c>
      <c r="B16" s="217" t="s">
        <v>232</v>
      </c>
      <c r="C16" s="95">
        <v>18336011481.509998</v>
      </c>
      <c r="D16" s="95">
        <v>2152818102.0900002</v>
      </c>
      <c r="E16" s="95">
        <f t="shared" ref="E16" si="1">C16+D16</f>
        <v>20488829583.599998</v>
      </c>
      <c r="F16" s="95">
        <v>19995804446</v>
      </c>
      <c r="G16" s="95">
        <v>19743112223.459999</v>
      </c>
      <c r="H16" s="96">
        <f t="shared" ref="H16" si="2">E16-F16</f>
        <v>493025137.59999847</v>
      </c>
    </row>
    <row r="17" spans="1:8" ht="12.95" customHeight="1" x14ac:dyDescent="0.2">
      <c r="A17" s="216">
        <v>24</v>
      </c>
      <c r="B17" s="217" t="s">
        <v>233</v>
      </c>
      <c r="C17" s="218">
        <v>0</v>
      </c>
      <c r="D17" s="218">
        <v>0</v>
      </c>
      <c r="E17" s="218">
        <v>0</v>
      </c>
      <c r="F17" s="218">
        <v>0</v>
      </c>
      <c r="G17" s="218">
        <v>0</v>
      </c>
      <c r="H17" s="219">
        <f t="shared" si="0"/>
        <v>0</v>
      </c>
    </row>
    <row r="18" spans="1:8" ht="12.95" customHeight="1" x14ac:dyDescent="0.2">
      <c r="A18" s="216">
        <v>25</v>
      </c>
      <c r="B18" s="217" t="s">
        <v>234</v>
      </c>
      <c r="C18" s="218">
        <v>0</v>
      </c>
      <c r="D18" s="218">
        <v>0</v>
      </c>
      <c r="E18" s="218">
        <v>0</v>
      </c>
      <c r="F18" s="218">
        <v>0</v>
      </c>
      <c r="G18" s="218">
        <v>0</v>
      </c>
      <c r="H18" s="219">
        <f t="shared" si="0"/>
        <v>0</v>
      </c>
    </row>
    <row r="19" spans="1:8" ht="12.95" customHeight="1" x14ac:dyDescent="0.2">
      <c r="A19" s="216">
        <v>26</v>
      </c>
      <c r="B19" s="217" t="s">
        <v>235</v>
      </c>
      <c r="C19" s="218">
        <v>0</v>
      </c>
      <c r="D19" s="218">
        <v>0</v>
      </c>
      <c r="E19" s="218">
        <v>0</v>
      </c>
      <c r="F19" s="218">
        <v>0</v>
      </c>
      <c r="G19" s="218">
        <v>0</v>
      </c>
      <c r="H19" s="219">
        <f t="shared" si="0"/>
        <v>0</v>
      </c>
    </row>
    <row r="20" spans="1:8" ht="12.95" customHeight="1" x14ac:dyDescent="0.2">
      <c r="A20" s="216">
        <v>27</v>
      </c>
      <c r="B20" s="217" t="s">
        <v>236</v>
      </c>
      <c r="C20" s="218">
        <v>0</v>
      </c>
      <c r="D20" s="218">
        <v>0</v>
      </c>
      <c r="E20" s="218">
        <v>0</v>
      </c>
      <c r="F20" s="218">
        <v>0</v>
      </c>
      <c r="G20" s="218">
        <v>0</v>
      </c>
      <c r="H20" s="219">
        <f t="shared" si="0"/>
        <v>0</v>
      </c>
    </row>
    <row r="21" spans="1:8" s="215" customFormat="1" ht="12.95" customHeight="1" x14ac:dyDescent="0.2">
      <c r="A21" s="211" t="s">
        <v>237</v>
      </c>
      <c r="B21" s="212"/>
      <c r="C21" s="213">
        <f>+C22+C23+C24+C25+C26+C27+C28+C29+C30</f>
        <v>0</v>
      </c>
      <c r="D21" s="213">
        <f>+D22+D23+D24+D25+D26+D27+D28+D29+D30</f>
        <v>0</v>
      </c>
      <c r="E21" s="213">
        <f>+E22+E23+E24+E25+E26+E27+E28+E29+E30</f>
        <v>0</v>
      </c>
      <c r="F21" s="213">
        <f>+F22+F23+F24+F25+F26+F27+F28+F29+F30</f>
        <v>0</v>
      </c>
      <c r="G21" s="213">
        <f>+G22+G23+G24+G25+G26+G27+G28+G29+G30</f>
        <v>0</v>
      </c>
      <c r="H21" s="214">
        <f t="shared" si="0"/>
        <v>0</v>
      </c>
    </row>
    <row r="22" spans="1:8" ht="12.95" customHeight="1" x14ac:dyDescent="0.2">
      <c r="A22" s="216">
        <v>31</v>
      </c>
      <c r="B22" s="217" t="s">
        <v>238</v>
      </c>
      <c r="C22" s="218">
        <v>0</v>
      </c>
      <c r="D22" s="218">
        <v>0</v>
      </c>
      <c r="E22" s="218">
        <v>0</v>
      </c>
      <c r="F22" s="218">
        <v>0</v>
      </c>
      <c r="G22" s="218">
        <v>0</v>
      </c>
      <c r="H22" s="219">
        <f t="shared" si="0"/>
        <v>0</v>
      </c>
    </row>
    <row r="23" spans="1:8" ht="12.95" customHeight="1" x14ac:dyDescent="0.2">
      <c r="A23" s="216">
        <v>32</v>
      </c>
      <c r="B23" s="217" t="s">
        <v>239</v>
      </c>
      <c r="C23" s="218">
        <v>0</v>
      </c>
      <c r="D23" s="218">
        <v>0</v>
      </c>
      <c r="E23" s="218">
        <v>0</v>
      </c>
      <c r="F23" s="218">
        <v>0</v>
      </c>
      <c r="G23" s="218">
        <v>0</v>
      </c>
      <c r="H23" s="219">
        <f t="shared" si="0"/>
        <v>0</v>
      </c>
    </row>
    <row r="24" spans="1:8" ht="12.95" customHeight="1" x14ac:dyDescent="0.2">
      <c r="A24" s="216">
        <v>33</v>
      </c>
      <c r="B24" s="217" t="s">
        <v>240</v>
      </c>
      <c r="C24" s="220">
        <v>0</v>
      </c>
      <c r="D24" s="220">
        <v>0</v>
      </c>
      <c r="E24" s="218">
        <v>0</v>
      </c>
      <c r="F24" s="220">
        <v>0</v>
      </c>
      <c r="G24" s="220">
        <v>0</v>
      </c>
      <c r="H24" s="219">
        <f t="shared" si="0"/>
        <v>0</v>
      </c>
    </row>
    <row r="25" spans="1:8" ht="12.95" customHeight="1" x14ac:dyDescent="0.2">
      <c r="A25" s="216">
        <v>34</v>
      </c>
      <c r="B25" s="217" t="s">
        <v>241</v>
      </c>
      <c r="C25" s="218">
        <v>0</v>
      </c>
      <c r="D25" s="218">
        <v>0</v>
      </c>
      <c r="E25" s="218">
        <v>0</v>
      </c>
      <c r="F25" s="218">
        <v>0</v>
      </c>
      <c r="G25" s="218">
        <v>0</v>
      </c>
      <c r="H25" s="219">
        <f t="shared" si="0"/>
        <v>0</v>
      </c>
    </row>
    <row r="26" spans="1:8" ht="12.95" customHeight="1" x14ac:dyDescent="0.2">
      <c r="A26" s="216">
        <v>35</v>
      </c>
      <c r="B26" s="217" t="s">
        <v>242</v>
      </c>
      <c r="C26" s="218">
        <v>0</v>
      </c>
      <c r="D26" s="218">
        <v>0</v>
      </c>
      <c r="E26" s="218">
        <v>0</v>
      </c>
      <c r="F26" s="218">
        <v>0</v>
      </c>
      <c r="G26" s="218">
        <v>0</v>
      </c>
      <c r="H26" s="219">
        <f t="shared" si="0"/>
        <v>0</v>
      </c>
    </row>
    <row r="27" spans="1:8" ht="12.95" customHeight="1" x14ac:dyDescent="0.2">
      <c r="A27" s="216">
        <v>36</v>
      </c>
      <c r="B27" s="217" t="s">
        <v>243</v>
      </c>
      <c r="C27" s="218">
        <v>0</v>
      </c>
      <c r="D27" s="218">
        <v>0</v>
      </c>
      <c r="E27" s="130">
        <v>0</v>
      </c>
      <c r="F27" s="218">
        <v>0</v>
      </c>
      <c r="G27" s="218">
        <v>0</v>
      </c>
      <c r="H27" s="219">
        <f t="shared" si="0"/>
        <v>0</v>
      </c>
    </row>
    <row r="28" spans="1:8" ht="12.95" customHeight="1" x14ac:dyDescent="0.2">
      <c r="A28" s="216">
        <v>37</v>
      </c>
      <c r="B28" s="217" t="s">
        <v>244</v>
      </c>
      <c r="C28" s="218">
        <v>0</v>
      </c>
      <c r="D28" s="218">
        <v>0</v>
      </c>
      <c r="E28" s="218">
        <v>0</v>
      </c>
      <c r="F28" s="218">
        <v>0</v>
      </c>
      <c r="G28" s="218">
        <v>0</v>
      </c>
      <c r="H28" s="219">
        <f t="shared" si="0"/>
        <v>0</v>
      </c>
    </row>
    <row r="29" spans="1:8" ht="12.95" customHeight="1" x14ac:dyDescent="0.2">
      <c r="A29" s="216">
        <v>38</v>
      </c>
      <c r="B29" s="217" t="s">
        <v>245</v>
      </c>
      <c r="C29" s="218">
        <v>0</v>
      </c>
      <c r="D29" s="218">
        <v>0</v>
      </c>
      <c r="E29" s="218">
        <v>0</v>
      </c>
      <c r="F29" s="218">
        <v>0</v>
      </c>
      <c r="G29" s="218">
        <v>0</v>
      </c>
      <c r="H29" s="219">
        <f t="shared" si="0"/>
        <v>0</v>
      </c>
    </row>
    <row r="30" spans="1:8" ht="12.95" customHeight="1" x14ac:dyDescent="0.2">
      <c r="A30" s="216">
        <v>39</v>
      </c>
      <c r="B30" s="217" t="s">
        <v>246</v>
      </c>
      <c r="C30" s="218">
        <v>0</v>
      </c>
      <c r="D30" s="218">
        <v>0</v>
      </c>
      <c r="E30" s="218">
        <v>0</v>
      </c>
      <c r="F30" s="218">
        <v>0</v>
      </c>
      <c r="G30" s="218">
        <v>0</v>
      </c>
      <c r="H30" s="219">
        <f t="shared" si="0"/>
        <v>0</v>
      </c>
    </row>
    <row r="31" spans="1:8" s="215" customFormat="1" ht="12.95" customHeight="1" x14ac:dyDescent="0.2">
      <c r="A31" s="211" t="s">
        <v>247</v>
      </c>
      <c r="B31" s="212"/>
      <c r="C31" s="213">
        <f>SUM(C32:C35)</f>
        <v>0</v>
      </c>
      <c r="D31" s="213">
        <f>SUM(D32:D35)</f>
        <v>0</v>
      </c>
      <c r="E31" s="213">
        <f>+C31+D31</f>
        <v>0</v>
      </c>
      <c r="F31" s="213">
        <f>SUM(F32:F35)</f>
        <v>0</v>
      </c>
      <c r="G31" s="213">
        <f>SUM(G32:G35)</f>
        <v>0</v>
      </c>
      <c r="H31" s="214">
        <f t="shared" si="0"/>
        <v>0</v>
      </c>
    </row>
    <row r="32" spans="1:8" ht="12.95" customHeight="1" x14ac:dyDescent="0.2">
      <c r="A32" s="216">
        <v>41</v>
      </c>
      <c r="B32" s="217" t="s">
        <v>248</v>
      </c>
      <c r="C32" s="220">
        <v>0</v>
      </c>
      <c r="D32" s="220">
        <v>0</v>
      </c>
      <c r="E32" s="218">
        <v>0</v>
      </c>
      <c r="F32" s="220">
        <v>0</v>
      </c>
      <c r="G32" s="220">
        <v>0</v>
      </c>
      <c r="H32" s="219">
        <f t="shared" si="0"/>
        <v>0</v>
      </c>
    </row>
    <row r="33" spans="1:8" ht="27" customHeight="1" x14ac:dyDescent="0.2">
      <c r="A33" s="216">
        <v>42</v>
      </c>
      <c r="B33" s="217" t="s">
        <v>249</v>
      </c>
      <c r="C33" s="218">
        <v>0</v>
      </c>
      <c r="D33" s="218">
        <v>0</v>
      </c>
      <c r="E33" s="218">
        <v>0</v>
      </c>
      <c r="F33" s="218">
        <v>0</v>
      </c>
      <c r="G33" s="218">
        <v>0</v>
      </c>
      <c r="H33" s="219">
        <f t="shared" si="0"/>
        <v>0</v>
      </c>
    </row>
    <row r="34" spans="1:8" ht="12.95" customHeight="1" x14ac:dyDescent="0.2">
      <c r="A34" s="216">
        <v>43</v>
      </c>
      <c r="B34" s="217" t="s">
        <v>250</v>
      </c>
      <c r="C34" s="220">
        <v>0</v>
      </c>
      <c r="D34" s="220">
        <v>0</v>
      </c>
      <c r="E34" s="218">
        <v>0</v>
      </c>
      <c r="F34" s="220">
        <v>0</v>
      </c>
      <c r="G34" s="220">
        <v>0</v>
      </c>
      <c r="H34" s="219">
        <f t="shared" si="0"/>
        <v>0</v>
      </c>
    </row>
    <row r="35" spans="1:8" ht="12.95" customHeight="1" thickBot="1" x14ac:dyDescent="0.25">
      <c r="A35" s="216">
        <v>44</v>
      </c>
      <c r="B35" s="217" t="s">
        <v>251</v>
      </c>
      <c r="C35" s="220">
        <v>0</v>
      </c>
      <c r="D35" s="220">
        <v>0</v>
      </c>
      <c r="E35" s="218">
        <v>0</v>
      </c>
      <c r="F35" s="220">
        <v>0</v>
      </c>
      <c r="G35" s="220">
        <v>0</v>
      </c>
      <c r="H35" s="219">
        <f t="shared" si="0"/>
        <v>0</v>
      </c>
    </row>
    <row r="36" spans="1:8" s="215" customFormat="1" ht="12.75" thickBot="1" x14ac:dyDescent="0.25">
      <c r="A36" s="221"/>
      <c r="B36" s="222" t="s">
        <v>131</v>
      </c>
      <c r="C36" s="223">
        <f t="shared" ref="C36:H36" si="3">+C4+C13+C21+C31</f>
        <v>18336011481.509998</v>
      </c>
      <c r="D36" s="223">
        <f t="shared" si="3"/>
        <v>2152818102.0900002</v>
      </c>
      <c r="E36" s="223">
        <f t="shared" si="3"/>
        <v>20488829583.599998</v>
      </c>
      <c r="F36" s="223">
        <f t="shared" si="3"/>
        <v>19995804446</v>
      </c>
      <c r="G36" s="223">
        <f t="shared" si="3"/>
        <v>19743112223.459999</v>
      </c>
      <c r="H36" s="224">
        <f t="shared" si="3"/>
        <v>493025137.59999847</v>
      </c>
    </row>
    <row r="37" spans="1:8" x14ac:dyDescent="0.2">
      <c r="A37" s="225" t="s">
        <v>47</v>
      </c>
      <c r="C37" s="106"/>
      <c r="D37" s="106"/>
      <c r="E37" s="106"/>
      <c r="F37" s="106"/>
      <c r="G37" s="106"/>
      <c r="H37" s="106"/>
    </row>
    <row r="38" spans="1:8" ht="12.75" x14ac:dyDescent="0.2">
      <c r="A38" s="226"/>
      <c r="C38" s="227"/>
      <c r="D38" s="227"/>
      <c r="E38" s="227"/>
      <c r="F38" s="227"/>
      <c r="G38" s="227"/>
      <c r="H38" s="227"/>
    </row>
  </sheetData>
  <mergeCells count="8">
    <mergeCell ref="A21:B21"/>
    <mergeCell ref="A31:B31"/>
    <mergeCell ref="A1:H1"/>
    <mergeCell ref="A2:B3"/>
    <mergeCell ref="C2:G2"/>
    <mergeCell ref="H2:H3"/>
    <mergeCell ref="A4:B4"/>
    <mergeCell ref="A13:B13"/>
  </mergeCells>
  <printOptions horizontalCentered="1"/>
  <pageMargins left="0.78740157480314965" right="0.59055118110236227" top="0.78740157480314965" bottom="0.78740157480314965" header="0.31496062992125984" footer="0.31496062992125984"/>
  <pageSetup scale="7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6E0FE-C444-4EF7-AF9D-B59E143D32FC}">
  <sheetPr>
    <tabColor theme="4" tint="-0.249977111117893"/>
    <pageSetUpPr fitToPage="1"/>
  </sheetPr>
  <dimension ref="A1:J14"/>
  <sheetViews>
    <sheetView showGridLines="0" zoomScaleNormal="100" workbookViewId="0">
      <selection activeCell="J49" sqref="J49"/>
    </sheetView>
  </sheetViews>
  <sheetFormatPr baseColWidth="10" defaultColWidth="12" defaultRowHeight="11.25" x14ac:dyDescent="0.2"/>
  <cols>
    <col min="1" max="1" width="47.6640625" style="178" customWidth="1"/>
    <col min="2" max="2" width="16" style="178" bestFit="1" customWidth="1"/>
    <col min="3" max="3" width="17.83203125" style="178" customWidth="1"/>
    <col min="4" max="4" width="16" style="178" bestFit="1" customWidth="1"/>
    <col min="5" max="7" width="17.6640625" style="178" bestFit="1" customWidth="1"/>
    <col min="8" max="16384" width="12" style="178"/>
  </cols>
  <sheetData>
    <row r="1" spans="1:10" ht="57.75" customHeight="1" x14ac:dyDescent="0.2">
      <c r="A1" s="175" t="s">
        <v>216</v>
      </c>
      <c r="B1" s="176"/>
      <c r="C1" s="176"/>
      <c r="D1" s="176"/>
      <c r="E1" s="176"/>
      <c r="F1" s="176"/>
      <c r="G1" s="177"/>
    </row>
    <row r="2" spans="1:10" x14ac:dyDescent="0.2">
      <c r="A2" s="179"/>
      <c r="B2" s="180" t="s">
        <v>53</v>
      </c>
      <c r="C2" s="181"/>
      <c r="D2" s="181"/>
      <c r="E2" s="181"/>
      <c r="F2" s="182"/>
      <c r="G2" s="183" t="s">
        <v>54</v>
      </c>
    </row>
    <row r="3" spans="1:10" ht="24.95" customHeight="1" x14ac:dyDescent="0.2">
      <c r="A3" s="184"/>
      <c r="B3" s="185" t="s">
        <v>55</v>
      </c>
      <c r="C3" s="185" t="s">
        <v>56</v>
      </c>
      <c r="D3" s="185" t="s">
        <v>6</v>
      </c>
      <c r="E3" s="185" t="s">
        <v>7</v>
      </c>
      <c r="F3" s="185" t="s">
        <v>57</v>
      </c>
      <c r="G3" s="186"/>
    </row>
    <row r="4" spans="1:10" ht="14.25" customHeight="1" x14ac:dyDescent="0.2">
      <c r="A4" s="187"/>
      <c r="B4" s="188"/>
      <c r="C4" s="188"/>
      <c r="D4" s="188"/>
      <c r="E4" s="188"/>
      <c r="F4" s="188"/>
      <c r="G4" s="189"/>
    </row>
    <row r="5" spans="1:10" ht="12.75" customHeight="1" x14ac:dyDescent="0.2">
      <c r="A5" s="190" t="s">
        <v>217</v>
      </c>
      <c r="B5" s="95">
        <v>18329011481.509998</v>
      </c>
      <c r="C5" s="95">
        <v>1921304434.8599999</v>
      </c>
      <c r="D5" s="95">
        <f>B5+C5</f>
        <v>20250315916.369999</v>
      </c>
      <c r="E5" s="95">
        <v>19807400267.709999</v>
      </c>
      <c r="F5" s="95">
        <v>19554961547.580002</v>
      </c>
      <c r="G5" s="96">
        <f>D5-E5</f>
        <v>442915648.65999985</v>
      </c>
    </row>
    <row r="6" spans="1:10" ht="12.75" customHeight="1" x14ac:dyDescent="0.2">
      <c r="A6" s="190" t="s">
        <v>218</v>
      </c>
      <c r="B6" s="95">
        <v>7000000</v>
      </c>
      <c r="C6" s="95">
        <v>231513667.22999999</v>
      </c>
      <c r="D6" s="95">
        <f>B6+C6</f>
        <v>238513667.22999999</v>
      </c>
      <c r="E6" s="95">
        <v>188404178.28999999</v>
      </c>
      <c r="F6" s="95">
        <v>188150675.88</v>
      </c>
      <c r="G6" s="96">
        <f>D6-E6</f>
        <v>50109488.939999998</v>
      </c>
    </row>
    <row r="7" spans="1:10" ht="12.75" customHeight="1" x14ac:dyDescent="0.2">
      <c r="A7" s="190" t="s">
        <v>219</v>
      </c>
      <c r="B7" s="95">
        <v>0</v>
      </c>
      <c r="C7" s="95">
        <v>0</v>
      </c>
      <c r="D7" s="130">
        <v>0</v>
      </c>
      <c r="E7" s="130">
        <v>0</v>
      </c>
      <c r="F7" s="130">
        <v>0</v>
      </c>
      <c r="G7" s="131">
        <f>+D7-E7</f>
        <v>0</v>
      </c>
    </row>
    <row r="8" spans="1:10" ht="12.75" customHeight="1" x14ac:dyDescent="0.2">
      <c r="A8" s="190" t="s">
        <v>91</v>
      </c>
      <c r="B8" s="95">
        <v>0</v>
      </c>
      <c r="C8" s="95">
        <v>0</v>
      </c>
      <c r="D8" s="130">
        <v>0</v>
      </c>
      <c r="E8" s="130">
        <v>0</v>
      </c>
      <c r="F8" s="95">
        <v>0</v>
      </c>
      <c r="G8" s="131">
        <f>+D8-E8</f>
        <v>0</v>
      </c>
      <c r="H8" s="191"/>
      <c r="I8" s="191"/>
      <c r="J8" s="191"/>
    </row>
    <row r="9" spans="1:10" ht="12.75" customHeight="1" x14ac:dyDescent="0.2">
      <c r="A9" s="190" t="s">
        <v>120</v>
      </c>
      <c r="B9" s="99">
        <v>0</v>
      </c>
      <c r="C9" s="99">
        <v>0</v>
      </c>
      <c r="D9" s="130">
        <v>0</v>
      </c>
      <c r="E9" s="130">
        <v>0</v>
      </c>
      <c r="F9" s="130">
        <v>0</v>
      </c>
      <c r="G9" s="131">
        <f>+D9-E9</f>
        <v>0</v>
      </c>
      <c r="H9" s="191"/>
      <c r="I9" s="191"/>
      <c r="J9" s="191"/>
    </row>
    <row r="10" spans="1:10" ht="12.75" customHeight="1" x14ac:dyDescent="0.2">
      <c r="A10" s="190"/>
      <c r="B10" s="95"/>
      <c r="C10" s="95"/>
      <c r="D10" s="130"/>
      <c r="E10" s="130"/>
      <c r="F10" s="130"/>
      <c r="G10" s="131"/>
      <c r="H10" s="192"/>
      <c r="I10" s="192"/>
      <c r="J10" s="192"/>
    </row>
    <row r="11" spans="1:10" ht="12.75" customHeight="1" thickBot="1" x14ac:dyDescent="0.25">
      <c r="A11" s="193" t="s">
        <v>131</v>
      </c>
      <c r="B11" s="194">
        <f>SUM(B5:B9)</f>
        <v>18336011481.509998</v>
      </c>
      <c r="C11" s="194">
        <f>SUM(C5:C9)</f>
        <v>2152818102.0899997</v>
      </c>
      <c r="D11" s="194">
        <f>SUM(D5+D6+D7+D8+D9)</f>
        <v>20488829583.599998</v>
      </c>
      <c r="E11" s="194">
        <f>SUM(E5+E6+E7+E8+E9)</f>
        <v>19995804446</v>
      </c>
      <c r="F11" s="194">
        <f>SUM(F5+F6+F7+F8+F9)</f>
        <v>19743112223.460003</v>
      </c>
      <c r="G11" s="195">
        <f>SUM(G5+G6+G7+G8+G9)</f>
        <v>493025137.59999985</v>
      </c>
    </row>
    <row r="12" spans="1:10" ht="12.75" customHeight="1" x14ac:dyDescent="0.2">
      <c r="A12" s="196" t="s">
        <v>47</v>
      </c>
    </row>
    <row r="14" spans="1:10" ht="12.75" x14ac:dyDescent="0.2">
      <c r="B14" s="197"/>
      <c r="C14" s="197"/>
      <c r="D14" s="197"/>
      <c r="E14" s="197"/>
      <c r="F14" s="197"/>
      <c r="G14" s="197"/>
    </row>
  </sheetData>
  <sheetProtection formatCells="0" formatColumns="0" formatRows="0" autoFilter="0"/>
  <mergeCells count="5">
    <mergeCell ref="A1:G1"/>
    <mergeCell ref="A2:A3"/>
    <mergeCell ref="B2:F2"/>
    <mergeCell ref="G2:G3"/>
    <mergeCell ref="H8:J9"/>
  </mergeCells>
  <printOptions horizontalCentered="1"/>
  <pageMargins left="0.78740157480314965" right="0.59055118110236227" top="0.78740157480314965" bottom="0.78740157480314965" header="0.31496062992125984" footer="0.31496062992125984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75519-9090-451C-A8A3-DA0433915CFC}">
  <sheetPr>
    <pageSetUpPr fitToPage="1"/>
  </sheetPr>
  <dimension ref="A1:AJ50"/>
  <sheetViews>
    <sheetView workbookViewId="0">
      <selection activeCell="J49" sqref="J49"/>
    </sheetView>
  </sheetViews>
  <sheetFormatPr baseColWidth="10" defaultRowHeight="11.25" x14ac:dyDescent="0.2"/>
  <cols>
    <col min="1" max="1" width="72.1640625" customWidth="1"/>
    <col min="2" max="7" width="16" customWidth="1"/>
    <col min="8" max="36" width="12" style="265"/>
  </cols>
  <sheetData>
    <row r="1" spans="1:7" ht="54" customHeight="1" thickBot="1" x14ac:dyDescent="0.25">
      <c r="A1" s="262" t="s">
        <v>495</v>
      </c>
      <c r="B1" s="263"/>
      <c r="C1" s="263"/>
      <c r="D1" s="263"/>
      <c r="E1" s="263"/>
      <c r="F1" s="263"/>
      <c r="G1" s="264"/>
    </row>
    <row r="2" spans="1:7" ht="12" thickBot="1" x14ac:dyDescent="0.25">
      <c r="A2" s="266" t="s">
        <v>52</v>
      </c>
      <c r="B2" s="262" t="s">
        <v>53</v>
      </c>
      <c r="C2" s="263"/>
      <c r="D2" s="263"/>
      <c r="E2" s="263"/>
      <c r="F2" s="263"/>
      <c r="G2" s="267" t="s">
        <v>54</v>
      </c>
    </row>
    <row r="3" spans="1:7" ht="23.25" thickBot="1" x14ac:dyDescent="0.25">
      <c r="A3" s="268"/>
      <c r="B3" s="269" t="s">
        <v>55</v>
      </c>
      <c r="C3" s="270" t="s">
        <v>56</v>
      </c>
      <c r="D3" s="269" t="s">
        <v>6</v>
      </c>
      <c r="E3" s="270" t="s">
        <v>7</v>
      </c>
      <c r="F3" s="269" t="s">
        <v>57</v>
      </c>
      <c r="G3" s="271"/>
    </row>
    <row r="4" spans="1:7" x14ac:dyDescent="0.2">
      <c r="A4" s="272"/>
      <c r="B4" s="273"/>
      <c r="C4" s="273"/>
      <c r="D4" s="273"/>
      <c r="E4" s="273"/>
      <c r="F4" s="273"/>
      <c r="G4" s="274"/>
    </row>
    <row r="5" spans="1:7" x14ac:dyDescent="0.2">
      <c r="A5" s="275" t="s">
        <v>496</v>
      </c>
      <c r="B5" s="276">
        <v>18336011481.509998</v>
      </c>
      <c r="C5" s="276">
        <v>2152818102.0900002</v>
      </c>
      <c r="D5" s="276">
        <v>20488829583.599998</v>
      </c>
      <c r="E5" s="276">
        <v>19995804446</v>
      </c>
      <c r="F5" s="276">
        <v>19743112223.459999</v>
      </c>
      <c r="G5" s="277">
        <v>493025137.59999657</v>
      </c>
    </row>
    <row r="6" spans="1:7" x14ac:dyDescent="0.2">
      <c r="A6" s="278" t="s">
        <v>497</v>
      </c>
      <c r="B6" s="279">
        <v>0</v>
      </c>
      <c r="C6" s="279">
        <v>0</v>
      </c>
      <c r="D6" s="279">
        <v>0</v>
      </c>
      <c r="E6" s="279">
        <v>0</v>
      </c>
      <c r="F6" s="279">
        <v>0</v>
      </c>
      <c r="G6" s="280">
        <v>0</v>
      </c>
    </row>
    <row r="7" spans="1:7" x14ac:dyDescent="0.2">
      <c r="A7" s="281" t="s">
        <v>498</v>
      </c>
      <c r="B7" s="282">
        <v>0</v>
      </c>
      <c r="C7" s="282">
        <v>0</v>
      </c>
      <c r="D7" s="282">
        <v>0</v>
      </c>
      <c r="E7" s="282">
        <v>0</v>
      </c>
      <c r="F7" s="282">
        <v>0</v>
      </c>
      <c r="G7" s="283">
        <v>0</v>
      </c>
    </row>
    <row r="8" spans="1:7" x14ac:dyDescent="0.2">
      <c r="A8" s="281" t="s">
        <v>499</v>
      </c>
      <c r="B8" s="282">
        <v>0</v>
      </c>
      <c r="C8" s="282">
        <v>0</v>
      </c>
      <c r="D8" s="282">
        <v>0</v>
      </c>
      <c r="E8" s="282">
        <v>0</v>
      </c>
      <c r="F8" s="282">
        <v>0</v>
      </c>
      <c r="G8" s="283">
        <v>0</v>
      </c>
    </row>
    <row r="9" spans="1:7" x14ac:dyDescent="0.2">
      <c r="A9" s="278" t="s">
        <v>500</v>
      </c>
      <c r="B9" s="279">
        <v>17553591151.509998</v>
      </c>
      <c r="C9" s="279">
        <v>2271316668.5500002</v>
      </c>
      <c r="D9" s="279">
        <v>19824907820.059998</v>
      </c>
      <c r="E9" s="279">
        <v>19344958371.630001</v>
      </c>
      <c r="F9" s="279">
        <v>19103134100.009998</v>
      </c>
      <c r="G9" s="280">
        <v>479949448.42999649</v>
      </c>
    </row>
    <row r="10" spans="1:7" x14ac:dyDescent="0.2">
      <c r="A10" s="281" t="s">
        <v>501</v>
      </c>
      <c r="B10" s="282">
        <v>17553591151.509998</v>
      </c>
      <c r="C10" s="282">
        <v>2271316668.5500002</v>
      </c>
      <c r="D10" s="282">
        <v>19824907820.059998</v>
      </c>
      <c r="E10" s="282">
        <v>19344958371.630001</v>
      </c>
      <c r="F10" s="282">
        <v>19103134100.009998</v>
      </c>
      <c r="G10" s="283">
        <v>479949448.42999649</v>
      </c>
    </row>
    <row r="11" spans="1:7" x14ac:dyDescent="0.2">
      <c r="A11" s="281" t="s">
        <v>502</v>
      </c>
      <c r="B11" s="282">
        <v>0</v>
      </c>
      <c r="C11" s="282">
        <v>0</v>
      </c>
      <c r="D11" s="282">
        <v>0</v>
      </c>
      <c r="E11" s="282">
        <v>0</v>
      </c>
      <c r="F11" s="282">
        <v>0</v>
      </c>
      <c r="G11" s="283">
        <v>0</v>
      </c>
    </row>
    <row r="12" spans="1:7" x14ac:dyDescent="0.2">
      <c r="A12" s="281" t="s">
        <v>503</v>
      </c>
      <c r="B12" s="282">
        <v>0</v>
      </c>
      <c r="C12" s="282">
        <v>0</v>
      </c>
      <c r="D12" s="282">
        <v>0</v>
      </c>
      <c r="E12" s="282">
        <v>0</v>
      </c>
      <c r="F12" s="282">
        <v>0</v>
      </c>
      <c r="G12" s="283">
        <v>0</v>
      </c>
    </row>
    <row r="13" spans="1:7" x14ac:dyDescent="0.2">
      <c r="A13" s="281" t="s">
        <v>504</v>
      </c>
      <c r="B13" s="282">
        <v>0</v>
      </c>
      <c r="C13" s="282">
        <v>0</v>
      </c>
      <c r="D13" s="282">
        <v>0</v>
      </c>
      <c r="E13" s="282">
        <v>0</v>
      </c>
      <c r="F13" s="282">
        <v>0</v>
      </c>
      <c r="G13" s="283">
        <v>0</v>
      </c>
    </row>
    <row r="14" spans="1:7" x14ac:dyDescent="0.2">
      <c r="A14" s="281" t="s">
        <v>505</v>
      </c>
      <c r="B14" s="282">
        <v>0</v>
      </c>
      <c r="C14" s="282">
        <v>0</v>
      </c>
      <c r="D14" s="282">
        <v>0</v>
      </c>
      <c r="E14" s="282">
        <v>0</v>
      </c>
      <c r="F14" s="282">
        <v>0</v>
      </c>
      <c r="G14" s="283">
        <v>0</v>
      </c>
    </row>
    <row r="15" spans="1:7" x14ac:dyDescent="0.2">
      <c r="A15" s="281" t="s">
        <v>506</v>
      </c>
      <c r="B15" s="282">
        <v>0</v>
      </c>
      <c r="C15" s="282">
        <v>0</v>
      </c>
      <c r="D15" s="282">
        <v>0</v>
      </c>
      <c r="E15" s="282">
        <v>0</v>
      </c>
      <c r="F15" s="282">
        <v>0</v>
      </c>
      <c r="G15" s="283">
        <v>0</v>
      </c>
    </row>
    <row r="16" spans="1:7" x14ac:dyDescent="0.2">
      <c r="A16" s="281" t="s">
        <v>507</v>
      </c>
      <c r="B16" s="282">
        <v>0</v>
      </c>
      <c r="C16" s="282">
        <v>0</v>
      </c>
      <c r="D16" s="282">
        <v>0</v>
      </c>
      <c r="E16" s="282">
        <v>0</v>
      </c>
      <c r="F16" s="282">
        <v>0</v>
      </c>
      <c r="G16" s="283">
        <v>0</v>
      </c>
    </row>
    <row r="17" spans="1:7" x14ac:dyDescent="0.2">
      <c r="A17" s="281" t="s">
        <v>508</v>
      </c>
      <c r="B17" s="282">
        <v>0</v>
      </c>
      <c r="C17" s="282">
        <v>0</v>
      </c>
      <c r="D17" s="282">
        <v>0</v>
      </c>
      <c r="E17" s="282">
        <v>0</v>
      </c>
      <c r="F17" s="282">
        <v>0</v>
      </c>
      <c r="G17" s="283">
        <v>0</v>
      </c>
    </row>
    <row r="18" spans="1:7" x14ac:dyDescent="0.2">
      <c r="A18" s="278" t="s">
        <v>509</v>
      </c>
      <c r="B18" s="279">
        <v>782420330</v>
      </c>
      <c r="C18" s="279">
        <v>-118498566.46000001</v>
      </c>
      <c r="D18" s="279">
        <v>663921763.54000008</v>
      </c>
      <c r="E18" s="279">
        <v>650846074.37</v>
      </c>
      <c r="F18" s="279">
        <v>639978123.45000005</v>
      </c>
      <c r="G18" s="280">
        <v>13075689.170000069</v>
      </c>
    </row>
    <row r="19" spans="1:7" x14ac:dyDescent="0.2">
      <c r="A19" s="281" t="s">
        <v>510</v>
      </c>
      <c r="B19" s="282">
        <v>755566448</v>
      </c>
      <c r="C19" s="282">
        <v>-119681138.42</v>
      </c>
      <c r="D19" s="282">
        <v>635885309.58000004</v>
      </c>
      <c r="E19" s="282">
        <v>622829624.39999998</v>
      </c>
      <c r="F19" s="282">
        <v>612341678.37</v>
      </c>
      <c r="G19" s="283">
        <v>13055685.180000067</v>
      </c>
    </row>
    <row r="20" spans="1:7" x14ac:dyDescent="0.2">
      <c r="A20" s="281" t="s">
        <v>511</v>
      </c>
      <c r="B20" s="282">
        <v>26853882</v>
      </c>
      <c r="C20" s="282">
        <v>1182571.96</v>
      </c>
      <c r="D20" s="282">
        <v>28036453.960000001</v>
      </c>
      <c r="E20" s="282">
        <v>28016449.969999999</v>
      </c>
      <c r="F20" s="282">
        <v>27636445.079999998</v>
      </c>
      <c r="G20" s="283">
        <v>20003.990000002086</v>
      </c>
    </row>
    <row r="21" spans="1:7" x14ac:dyDescent="0.2">
      <c r="A21" s="281" t="s">
        <v>512</v>
      </c>
      <c r="B21" s="282">
        <v>0</v>
      </c>
      <c r="C21" s="282">
        <v>0</v>
      </c>
      <c r="D21" s="282">
        <v>0</v>
      </c>
      <c r="E21" s="282">
        <v>0</v>
      </c>
      <c r="F21" s="282">
        <v>0</v>
      </c>
      <c r="G21" s="283">
        <v>0</v>
      </c>
    </row>
    <row r="22" spans="1:7" x14ac:dyDescent="0.2">
      <c r="A22" s="278" t="s">
        <v>513</v>
      </c>
      <c r="B22" s="279">
        <v>0</v>
      </c>
      <c r="C22" s="279">
        <v>0</v>
      </c>
      <c r="D22" s="279">
        <v>0</v>
      </c>
      <c r="E22" s="279">
        <v>0</v>
      </c>
      <c r="F22" s="279">
        <v>0</v>
      </c>
      <c r="G22" s="280">
        <v>0</v>
      </c>
    </row>
    <row r="23" spans="1:7" x14ac:dyDescent="0.2">
      <c r="A23" s="281" t="s">
        <v>514</v>
      </c>
      <c r="B23" s="282">
        <v>0</v>
      </c>
      <c r="C23" s="282">
        <v>0</v>
      </c>
      <c r="D23" s="282">
        <v>0</v>
      </c>
      <c r="E23" s="282">
        <v>0</v>
      </c>
      <c r="F23" s="282">
        <v>0</v>
      </c>
      <c r="G23" s="283">
        <v>0</v>
      </c>
    </row>
    <row r="24" spans="1:7" x14ac:dyDescent="0.2">
      <c r="A24" s="281" t="s">
        <v>515</v>
      </c>
      <c r="B24" s="282">
        <v>0</v>
      </c>
      <c r="C24" s="282">
        <v>0</v>
      </c>
      <c r="D24" s="282">
        <v>0</v>
      </c>
      <c r="E24" s="282">
        <v>0</v>
      </c>
      <c r="F24" s="282">
        <v>0</v>
      </c>
      <c r="G24" s="283">
        <v>0</v>
      </c>
    </row>
    <row r="25" spans="1:7" x14ac:dyDescent="0.2">
      <c r="A25" s="278" t="s">
        <v>516</v>
      </c>
      <c r="B25" s="279">
        <v>0</v>
      </c>
      <c r="C25" s="279">
        <v>0</v>
      </c>
      <c r="D25" s="279">
        <v>0</v>
      </c>
      <c r="E25" s="279">
        <v>0</v>
      </c>
      <c r="F25" s="279">
        <v>0</v>
      </c>
      <c r="G25" s="280">
        <v>0</v>
      </c>
    </row>
    <row r="26" spans="1:7" x14ac:dyDescent="0.2">
      <c r="A26" s="281" t="s">
        <v>517</v>
      </c>
      <c r="B26" s="282">
        <v>0</v>
      </c>
      <c r="C26" s="282">
        <v>0</v>
      </c>
      <c r="D26" s="282">
        <v>0</v>
      </c>
      <c r="E26" s="282">
        <v>0</v>
      </c>
      <c r="F26" s="282">
        <v>0</v>
      </c>
      <c r="G26" s="283">
        <v>0</v>
      </c>
    </row>
    <row r="27" spans="1:7" x14ac:dyDescent="0.2">
      <c r="A27" s="281" t="s">
        <v>518</v>
      </c>
      <c r="B27" s="282">
        <v>0</v>
      </c>
      <c r="C27" s="282">
        <v>0</v>
      </c>
      <c r="D27" s="282">
        <v>0</v>
      </c>
      <c r="E27" s="282">
        <v>0</v>
      </c>
      <c r="F27" s="282">
        <v>0</v>
      </c>
      <c r="G27" s="283">
        <v>0</v>
      </c>
    </row>
    <row r="28" spans="1:7" x14ac:dyDescent="0.2">
      <c r="A28" s="281" t="s">
        <v>519</v>
      </c>
      <c r="B28" s="282">
        <v>0</v>
      </c>
      <c r="C28" s="282">
        <v>0</v>
      </c>
      <c r="D28" s="282">
        <v>0</v>
      </c>
      <c r="E28" s="282">
        <v>0</v>
      </c>
      <c r="F28" s="282">
        <v>0</v>
      </c>
      <c r="G28" s="283">
        <v>0</v>
      </c>
    </row>
    <row r="29" spans="1:7" x14ac:dyDescent="0.2">
      <c r="A29" s="281" t="s">
        <v>520</v>
      </c>
      <c r="B29" s="282">
        <v>0</v>
      </c>
      <c r="C29" s="282">
        <v>0</v>
      </c>
      <c r="D29" s="282">
        <v>0</v>
      </c>
      <c r="E29" s="282">
        <v>0</v>
      </c>
      <c r="F29" s="282">
        <v>0</v>
      </c>
      <c r="G29" s="283">
        <v>0</v>
      </c>
    </row>
    <row r="30" spans="1:7" x14ac:dyDescent="0.2">
      <c r="A30" s="278" t="s">
        <v>521</v>
      </c>
      <c r="B30" s="279">
        <v>0</v>
      </c>
      <c r="C30" s="279">
        <v>0</v>
      </c>
      <c r="D30" s="279">
        <v>0</v>
      </c>
      <c r="E30" s="279">
        <v>0</v>
      </c>
      <c r="F30" s="279">
        <v>0</v>
      </c>
      <c r="G30" s="280">
        <v>0</v>
      </c>
    </row>
    <row r="31" spans="1:7" x14ac:dyDescent="0.2">
      <c r="A31" s="281" t="s">
        <v>522</v>
      </c>
      <c r="B31" s="282">
        <v>0</v>
      </c>
      <c r="C31" s="282">
        <v>0</v>
      </c>
      <c r="D31" s="282">
        <v>0</v>
      </c>
      <c r="E31" s="282">
        <v>0</v>
      </c>
      <c r="F31" s="282">
        <v>0</v>
      </c>
      <c r="G31" s="283">
        <v>0</v>
      </c>
    </row>
    <row r="32" spans="1:7" x14ac:dyDescent="0.2">
      <c r="A32" s="284" t="s">
        <v>523</v>
      </c>
      <c r="B32" s="279">
        <v>0</v>
      </c>
      <c r="C32" s="279">
        <v>0</v>
      </c>
      <c r="D32" s="279">
        <v>0</v>
      </c>
      <c r="E32" s="279">
        <v>0</v>
      </c>
      <c r="F32" s="279">
        <v>0</v>
      </c>
      <c r="G32" s="280">
        <v>0</v>
      </c>
    </row>
    <row r="33" spans="1:7" x14ac:dyDescent="0.2">
      <c r="A33" s="284" t="s">
        <v>524</v>
      </c>
      <c r="B33" s="279">
        <v>0</v>
      </c>
      <c r="C33" s="279">
        <v>0</v>
      </c>
      <c r="D33" s="279">
        <v>0</v>
      </c>
      <c r="E33" s="279">
        <v>0</v>
      </c>
      <c r="F33" s="279">
        <v>0</v>
      </c>
      <c r="G33" s="280">
        <v>0</v>
      </c>
    </row>
    <row r="34" spans="1:7" x14ac:dyDescent="0.2">
      <c r="A34" s="284" t="s">
        <v>525</v>
      </c>
      <c r="B34" s="279">
        <v>0</v>
      </c>
      <c r="C34" s="279">
        <v>0</v>
      </c>
      <c r="D34" s="279">
        <v>0</v>
      </c>
      <c r="E34" s="279">
        <v>0</v>
      </c>
      <c r="F34" s="279">
        <v>0</v>
      </c>
      <c r="G34" s="280">
        <v>0</v>
      </c>
    </row>
    <row r="35" spans="1:7" ht="12" thickBot="1" x14ac:dyDescent="0.25">
      <c r="A35" s="285"/>
      <c r="B35" s="286"/>
      <c r="C35" s="286"/>
      <c r="D35" s="286"/>
      <c r="E35" s="286"/>
      <c r="F35" s="286"/>
      <c r="G35" s="287"/>
    </row>
    <row r="36" spans="1:7" ht="12.75" thickBot="1" x14ac:dyDescent="0.25">
      <c r="A36" s="288" t="s">
        <v>526</v>
      </c>
      <c r="B36" s="289">
        <v>18336011481.509998</v>
      </c>
      <c r="C36" s="290">
        <v>2152818102.0900002</v>
      </c>
      <c r="D36" s="289">
        <v>20488829583.599998</v>
      </c>
      <c r="E36" s="290">
        <v>19995804446</v>
      </c>
      <c r="F36" s="289">
        <v>19743112223.459999</v>
      </c>
      <c r="G36" s="291">
        <v>493025137.59999657</v>
      </c>
    </row>
    <row r="37" spans="1:7" s="265" customFormat="1" ht="15" x14ac:dyDescent="0.25">
      <c r="A37" s="292" t="s">
        <v>527</v>
      </c>
      <c r="B37" s="293"/>
      <c r="C37" s="293"/>
      <c r="D37" s="293"/>
      <c r="E37" s="293"/>
      <c r="F37" s="293"/>
      <c r="G37" s="293"/>
    </row>
    <row r="38" spans="1:7" s="265" customFormat="1" x14ac:dyDescent="0.2"/>
    <row r="39" spans="1:7" s="265" customFormat="1" x14ac:dyDescent="0.2"/>
    <row r="40" spans="1:7" s="265" customFormat="1" x14ac:dyDescent="0.2"/>
    <row r="41" spans="1:7" s="265" customFormat="1" x14ac:dyDescent="0.2"/>
    <row r="42" spans="1:7" s="265" customFormat="1" x14ac:dyDescent="0.2"/>
    <row r="43" spans="1:7" s="265" customFormat="1" x14ac:dyDescent="0.2"/>
    <row r="44" spans="1:7" s="265" customFormat="1" x14ac:dyDescent="0.2"/>
    <row r="45" spans="1:7" s="265" customFormat="1" x14ac:dyDescent="0.2"/>
    <row r="46" spans="1:7" s="265" customFormat="1" x14ac:dyDescent="0.2"/>
    <row r="47" spans="1:7" s="265" customFormat="1" x14ac:dyDescent="0.2"/>
    <row r="48" spans="1:7" s="265" customFormat="1" x14ac:dyDescent="0.2"/>
    <row r="49" s="265" customFormat="1" x14ac:dyDescent="0.2"/>
    <row r="50" s="265" customFormat="1" x14ac:dyDescent="0.2"/>
  </sheetData>
  <mergeCells count="4">
    <mergeCell ref="A1:G1"/>
    <mergeCell ref="A2:A3"/>
    <mergeCell ref="B2:F2"/>
    <mergeCell ref="G2:G3"/>
  </mergeCells>
  <pageMargins left="0.70866141732283472" right="0.70866141732283472" top="0.74803149606299213" bottom="0.74803149606299213" header="0.31496062992125984" footer="0.31496062992125984"/>
  <pageSetup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11</vt:i4>
      </vt:variant>
    </vt:vector>
  </HeadingPairs>
  <TitlesOfParts>
    <vt:vector size="21" baseType="lpstr">
      <vt:lpstr>EAI</vt:lpstr>
      <vt:lpstr>CE Ingreso</vt:lpstr>
      <vt:lpstr>EAE-CA 1</vt:lpstr>
      <vt:lpstr>EAE-CA 2</vt:lpstr>
      <vt:lpstr>EAE-CA 3</vt:lpstr>
      <vt:lpstr>EAE-COG</vt:lpstr>
      <vt:lpstr>EAE-CFG</vt:lpstr>
      <vt:lpstr>EAE-CTG</vt:lpstr>
      <vt:lpstr>GCP</vt:lpstr>
      <vt:lpstr>PPI</vt:lpstr>
      <vt:lpstr>'CE Ingreso'!Área_de_impresión</vt:lpstr>
      <vt:lpstr>'EAE-CA 1'!Área_de_impresión</vt:lpstr>
      <vt:lpstr>'EAE-COG'!Área_de_impresión</vt:lpstr>
      <vt:lpstr>'EAE-CTG'!Área_de_impresión</vt:lpstr>
      <vt:lpstr>EAI!Área_de_impresión</vt:lpstr>
      <vt:lpstr>GCP!Área_de_impresión</vt:lpstr>
      <vt:lpstr>PPI!Área_de_impresión</vt:lpstr>
      <vt:lpstr>'CE Ingreso'!Títulos_a_imprimir</vt:lpstr>
      <vt:lpstr>'EAE-CA 1'!Títulos_a_imprimir</vt:lpstr>
      <vt:lpstr>'EAE-COG'!Títulos_a_imprimir</vt:lpstr>
      <vt:lpstr>PPI!Títulos_a_imprimir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2026-01-30T22:13:15Z</cp:lastPrinted>
  <dcterms:created xsi:type="dcterms:W3CDTF">2026-01-30T22:00:41Z</dcterms:created>
  <dcterms:modified xsi:type="dcterms:W3CDTF">2026-01-30T22:13:24Z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