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CUARTO TRIMESTRE\PLATAFORMA TRANSPARENCIA DEL GASTO EN SALUD\"/>
    </mc:Choice>
  </mc:AlternateContent>
  <xr:revisionPtr revIDLastSave="0" documentId="13_ncr:1_{ADF0FB0D-BB97-4720-9B44-8F7FCEB7EB4B}" xr6:coauthVersionLast="36" xr6:coauthVersionMax="36" xr10:uidLastSave="{00000000-0000-0000-0000-000000000000}"/>
  <bookViews>
    <workbookView xWindow="0" yWindow="0" windowWidth="28800" windowHeight="10305" xr2:uid="{44A2934C-94D1-4819-A779-F90E15C63880}"/>
  </bookViews>
  <sheets>
    <sheet name="EAI" sheetId="1" r:id="rId1"/>
    <sheet name="CE Ingreso" sheetId="10" r:id="rId2"/>
    <sheet name="EAE-CA 1" sheetId="3" r:id="rId3"/>
    <sheet name="EAE-CA 2" sheetId="4" r:id="rId4"/>
    <sheet name="EAE-CA 3" sheetId="5" r:id="rId5"/>
    <sheet name="EAE-COG" sheetId="2" r:id="rId6"/>
    <sheet name="EAE-CFG" sheetId="7" r:id="rId7"/>
    <sheet name="EAE-CTG" sheetId="6" r:id="rId8"/>
    <sheet name="GCP" sheetId="8" r:id="rId9"/>
    <sheet name="PPI SIRET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EAI!#REF!</definedName>
    <definedName name="_ftn1" localSheetId="1">'CE Ingreso'!#REF!</definedName>
    <definedName name="_ftn2" localSheetId="1">'CE Ingreso'!#REF!</definedName>
    <definedName name="_ftn3" localSheetId="1">'CE Ingreso'!#REF!</definedName>
    <definedName name="_ftn4" localSheetId="1">'CE Ingreso'!#REF!</definedName>
    <definedName name="_ftnref1" localSheetId="1">'CE Ingreso'!#REF!</definedName>
    <definedName name="_ftnref2" localSheetId="1">'CE Ingreso'!#REF!</definedName>
    <definedName name="_ftnref3" localSheetId="1">'CE Ingreso'!#REF!</definedName>
    <definedName name="_ftnref4" localSheetId="1">'CE Ingreso'!#REF!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1">'CE Ingreso'!$B$1:$I$123</definedName>
    <definedName name="_xlnm.Print_Area" localSheetId="2">'EAE-CA 1'!$A$1:$G$125</definedName>
    <definedName name="_xlnm.Print_Area" localSheetId="6">'EAE-CFG'!$A$1:$H$40</definedName>
    <definedName name="_xlnm.Print_Area" localSheetId="5">'EAE-COG'!$A$1:$H$79</definedName>
    <definedName name="_xlnm.Print_Area" localSheetId="7">'EAE-CTG'!$A$1:$G$12</definedName>
    <definedName name="_xlnm.Print_Area" localSheetId="0">EAI!$A$1:$H$46</definedName>
    <definedName name="_xlnm.Print_Area" localSheetId="9">'PPI SIRET'!$A$1:$Q$165</definedName>
    <definedName name="B">[3]EGRESOS!#REF!</definedName>
    <definedName name="BASE" localSheetId="2">#REF!</definedName>
    <definedName name="BASE">#REF!</definedName>
    <definedName name="_xlnm.Database" localSheetId="2">[5]REPORTO!#REF!</definedName>
    <definedName name="_xlnm.Database">[5]REPORTO!#REF!</definedName>
    <definedName name="cba">[2]TOTAL!#REF!</definedName>
    <definedName name="cie">[1]ECABR!#REF!</definedName>
    <definedName name="ELOY" localSheetId="2">#REF!</definedName>
    <definedName name="ELOY">#REF!</definedName>
    <definedName name="ESF">#REF!</definedName>
    <definedName name="Fecha" localSheetId="2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 localSheetId="2">#REF!</definedName>
    <definedName name="N">#REF!</definedName>
    <definedName name="NDM">[5]REPORTO!#REF!</definedName>
    <definedName name="REPORTO" localSheetId="2">#REF!</definedName>
    <definedName name="REPORTO">#REF!</definedName>
    <definedName name="TCAIE">[7]CH1902!$B$20:$B$20</definedName>
    <definedName name="TCFEEIS" localSheetId="2">#REF!</definedName>
    <definedName name="TCFEEIS">#REF!</definedName>
    <definedName name="_xlnm.Print_Titles" localSheetId="1">'CE Ingreso'!$1:$5</definedName>
    <definedName name="_xlnm.Print_Titles" localSheetId="2">'EAE-CA 1'!$1:$4</definedName>
    <definedName name="_xlnm.Print_Titles" localSheetId="5">'EAE-COG'!$1:$4</definedName>
    <definedName name="_xlnm.Print_Titles" localSheetId="9">'PPI SIRET'!$1:$3</definedName>
    <definedName name="TRASP" localSheetId="2">#REF!</definedName>
    <definedName name="TRASP">#REF!</definedName>
    <definedName name="U" localSheetId="2">#REF!</definedName>
    <definedName name="U">#REF!</definedName>
    <definedName name="x" localSheetId="2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8" i="10" l="1"/>
  <c r="F118" i="10"/>
  <c r="I117" i="10"/>
  <c r="F117" i="10"/>
  <c r="I116" i="10"/>
  <c r="F116" i="10"/>
  <c r="I115" i="10"/>
  <c r="F115" i="10"/>
  <c r="I114" i="10"/>
  <c r="F114" i="10"/>
  <c r="H113" i="10"/>
  <c r="G113" i="10"/>
  <c r="E113" i="10"/>
  <c r="D113" i="10"/>
  <c r="I112" i="10"/>
  <c r="F112" i="10"/>
  <c r="I111" i="10"/>
  <c r="F111" i="10"/>
  <c r="I110" i="10"/>
  <c r="F110" i="10"/>
  <c r="H109" i="10"/>
  <c r="I109" i="10" s="1"/>
  <c r="G109" i="10"/>
  <c r="E109" i="10"/>
  <c r="D109" i="10"/>
  <c r="F109" i="10" s="1"/>
  <c r="I108" i="10"/>
  <c r="F108" i="10"/>
  <c r="I107" i="10"/>
  <c r="F107" i="10"/>
  <c r="I106" i="10"/>
  <c r="F106" i="10"/>
  <c r="I105" i="10"/>
  <c r="F105" i="10"/>
  <c r="I104" i="10"/>
  <c r="F104" i="10"/>
  <c r="H103" i="10"/>
  <c r="I103" i="10" s="1"/>
  <c r="G103" i="10"/>
  <c r="F103" i="10"/>
  <c r="E103" i="10"/>
  <c r="D103" i="10"/>
  <c r="I102" i="10"/>
  <c r="F102" i="10"/>
  <c r="I101" i="10"/>
  <c r="F101" i="10"/>
  <c r="I100" i="10"/>
  <c r="F100" i="10"/>
  <c r="I99" i="10"/>
  <c r="F99" i="10"/>
  <c r="H98" i="10"/>
  <c r="G98" i="10"/>
  <c r="E98" i="10"/>
  <c r="E97" i="10" s="1"/>
  <c r="E95" i="10" s="1"/>
  <c r="D98" i="10"/>
  <c r="D97" i="10" s="1"/>
  <c r="I96" i="10"/>
  <c r="F96" i="10"/>
  <c r="I94" i="10"/>
  <c r="F94" i="10"/>
  <c r="I93" i="10"/>
  <c r="F93" i="10"/>
  <c r="I92" i="10"/>
  <c r="F92" i="10"/>
  <c r="I91" i="10"/>
  <c r="F91" i="10"/>
  <c r="H90" i="10"/>
  <c r="G90" i="10"/>
  <c r="E90" i="10"/>
  <c r="D90" i="10"/>
  <c r="I89" i="10"/>
  <c r="F89" i="10"/>
  <c r="I88" i="10"/>
  <c r="F88" i="10"/>
  <c r="I87" i="10"/>
  <c r="F87" i="10"/>
  <c r="I86" i="10"/>
  <c r="F86" i="10"/>
  <c r="I85" i="10"/>
  <c r="F85" i="10"/>
  <c r="I84" i="10"/>
  <c r="F84" i="10"/>
  <c r="I83" i="10"/>
  <c r="F83" i="10"/>
  <c r="H82" i="10"/>
  <c r="G82" i="10"/>
  <c r="E82" i="10"/>
  <c r="D82" i="10"/>
  <c r="F82" i="10" s="1"/>
  <c r="I81" i="10"/>
  <c r="F81" i="10"/>
  <c r="I80" i="10"/>
  <c r="F80" i="10"/>
  <c r="I79" i="10"/>
  <c r="F79" i="10"/>
  <c r="H78" i="10"/>
  <c r="G78" i="10"/>
  <c r="E78" i="10"/>
  <c r="E77" i="10" s="1"/>
  <c r="D78" i="10"/>
  <c r="I76" i="10"/>
  <c r="F76" i="10"/>
  <c r="I75" i="10"/>
  <c r="F75" i="10"/>
  <c r="I74" i="10"/>
  <c r="F74" i="10"/>
  <c r="I73" i="10"/>
  <c r="F73" i="10"/>
  <c r="I72" i="10"/>
  <c r="F72" i="10"/>
  <c r="H71" i="10"/>
  <c r="G71" i="10"/>
  <c r="E71" i="10"/>
  <c r="D71" i="10"/>
  <c r="F71" i="10" s="1"/>
  <c r="I70" i="10"/>
  <c r="F70" i="10"/>
  <c r="I69" i="10"/>
  <c r="F69" i="10"/>
  <c r="I68" i="10"/>
  <c r="F68" i="10"/>
  <c r="I67" i="10"/>
  <c r="F67" i="10"/>
  <c r="I66" i="10"/>
  <c r="F66" i="10"/>
  <c r="H65" i="10"/>
  <c r="G65" i="10"/>
  <c r="E65" i="10"/>
  <c r="D65" i="10"/>
  <c r="F65" i="10" s="1"/>
  <c r="I64" i="10"/>
  <c r="F64" i="10"/>
  <c r="I63" i="10"/>
  <c r="F63" i="10"/>
  <c r="I62" i="10"/>
  <c r="F62" i="10"/>
  <c r="I61" i="10"/>
  <c r="F61" i="10"/>
  <c r="H60" i="10"/>
  <c r="H59" i="10" s="1"/>
  <c r="G60" i="10"/>
  <c r="E60" i="10"/>
  <c r="D60" i="10"/>
  <c r="I58" i="10"/>
  <c r="F58" i="10"/>
  <c r="I56" i="10"/>
  <c r="F56" i="10"/>
  <c r="I55" i="10"/>
  <c r="F55" i="10"/>
  <c r="H54" i="10"/>
  <c r="I54" i="10" s="1"/>
  <c r="G54" i="10"/>
  <c r="E54" i="10"/>
  <c r="D54" i="10"/>
  <c r="I53" i="10"/>
  <c r="F53" i="10"/>
  <c r="I52" i="10"/>
  <c r="F52" i="10"/>
  <c r="I51" i="10"/>
  <c r="F51" i="10"/>
  <c r="H50" i="10"/>
  <c r="G50" i="10"/>
  <c r="E50" i="10"/>
  <c r="D50" i="10"/>
  <c r="F50" i="10" s="1"/>
  <c r="I49" i="10"/>
  <c r="F49" i="10"/>
  <c r="I48" i="10"/>
  <c r="F48" i="10"/>
  <c r="I47" i="10"/>
  <c r="F47" i="10"/>
  <c r="I46" i="10"/>
  <c r="F46" i="10"/>
  <c r="I45" i="10"/>
  <c r="F45" i="10"/>
  <c r="H44" i="10"/>
  <c r="H43" i="10" s="1"/>
  <c r="G44" i="10"/>
  <c r="E44" i="10"/>
  <c r="D44" i="10"/>
  <c r="F44" i="10" s="1"/>
  <c r="G43" i="10"/>
  <c r="E43" i="10"/>
  <c r="I42" i="10"/>
  <c r="F42" i="10"/>
  <c r="I41" i="10"/>
  <c r="F41" i="10"/>
  <c r="I40" i="10"/>
  <c r="F40" i="10"/>
  <c r="H39" i="10"/>
  <c r="I39" i="10" s="1"/>
  <c r="G39" i="10"/>
  <c r="E39" i="10"/>
  <c r="F39" i="10" s="1"/>
  <c r="D39" i="10"/>
  <c r="I38" i="10"/>
  <c r="F38" i="10"/>
  <c r="I37" i="10"/>
  <c r="F37" i="10"/>
  <c r="I36" i="10"/>
  <c r="F36" i="10"/>
  <c r="I35" i="10"/>
  <c r="F35" i="10"/>
  <c r="I34" i="10"/>
  <c r="F34" i="10"/>
  <c r="H33" i="10"/>
  <c r="I33" i="10" s="1"/>
  <c r="G33" i="10"/>
  <c r="E33" i="10"/>
  <c r="F33" i="10" s="1"/>
  <c r="D33" i="10"/>
  <c r="I32" i="10"/>
  <c r="F32" i="10"/>
  <c r="I31" i="10"/>
  <c r="F31" i="10"/>
  <c r="I30" i="10"/>
  <c r="F30" i="10"/>
  <c r="I29" i="10"/>
  <c r="F29" i="10"/>
  <c r="I28" i="10"/>
  <c r="F28" i="10"/>
  <c r="I27" i="10"/>
  <c r="F27" i="10"/>
  <c r="H26" i="10"/>
  <c r="I26" i="10" s="1"/>
  <c r="G26" i="10"/>
  <c r="E26" i="10"/>
  <c r="D26" i="10"/>
  <c r="I25" i="10"/>
  <c r="F25" i="10"/>
  <c r="I24" i="10"/>
  <c r="F24" i="10"/>
  <c r="I23" i="10"/>
  <c r="F23" i="10"/>
  <c r="I22" i="10"/>
  <c r="H22" i="10"/>
  <c r="H21" i="10" s="1"/>
  <c r="G22" i="10"/>
  <c r="G21" i="10" s="1"/>
  <c r="E22" i="10"/>
  <c r="E21" i="10" s="1"/>
  <c r="D22" i="10"/>
  <c r="I20" i="10"/>
  <c r="F20" i="10"/>
  <c r="I19" i="10"/>
  <c r="F19" i="10"/>
  <c r="H18" i="10"/>
  <c r="I18" i="10" s="1"/>
  <c r="G18" i="10"/>
  <c r="E18" i="10"/>
  <c r="D18" i="10"/>
  <c r="I17" i="10"/>
  <c r="F17" i="10"/>
  <c r="I16" i="10"/>
  <c r="F16" i="10"/>
  <c r="H15" i="10"/>
  <c r="H12" i="10" s="1"/>
  <c r="G15" i="10"/>
  <c r="E15" i="10"/>
  <c r="D15" i="10"/>
  <c r="F15" i="10" s="1"/>
  <c r="I14" i="10"/>
  <c r="F14" i="10"/>
  <c r="H13" i="10"/>
  <c r="G13" i="10"/>
  <c r="E13" i="10"/>
  <c r="F13" i="10" s="1"/>
  <c r="D13" i="10"/>
  <c r="I13" i="10" s="1"/>
  <c r="Q163" i="9"/>
  <c r="P163" i="9"/>
  <c r="I163" i="9"/>
  <c r="H163" i="9"/>
  <c r="G163" i="9"/>
  <c r="Q161" i="9"/>
  <c r="P161" i="9"/>
  <c r="O161" i="9"/>
  <c r="N161" i="9"/>
  <c r="Q160" i="9"/>
  <c r="P160" i="9"/>
  <c r="O160" i="9"/>
  <c r="N160" i="9"/>
  <c r="Q159" i="9"/>
  <c r="P159" i="9"/>
  <c r="O159" i="9"/>
  <c r="N159" i="9"/>
  <c r="Q158" i="9"/>
  <c r="P158" i="9"/>
  <c r="O158" i="9"/>
  <c r="N158" i="9"/>
  <c r="Q157" i="9"/>
  <c r="P157" i="9"/>
  <c r="O157" i="9"/>
  <c r="N157" i="9"/>
  <c r="Q156" i="9"/>
  <c r="P156" i="9"/>
  <c r="O156" i="9"/>
  <c r="N156" i="9"/>
  <c r="Q155" i="9"/>
  <c r="P155" i="9"/>
  <c r="O155" i="9"/>
  <c r="N155" i="9"/>
  <c r="Q154" i="9"/>
  <c r="P154" i="9"/>
  <c r="O154" i="9"/>
  <c r="N154" i="9"/>
  <c r="Q153" i="9"/>
  <c r="P153" i="9"/>
  <c r="O153" i="9"/>
  <c r="N153" i="9"/>
  <c r="Q152" i="9"/>
  <c r="P152" i="9"/>
  <c r="O152" i="9"/>
  <c r="N152" i="9"/>
  <c r="Q151" i="9"/>
  <c r="P151" i="9"/>
  <c r="O151" i="9"/>
  <c r="N151" i="9"/>
  <c r="Q150" i="9"/>
  <c r="P150" i="9"/>
  <c r="O150" i="9"/>
  <c r="N150" i="9"/>
  <c r="Q149" i="9"/>
  <c r="P149" i="9"/>
  <c r="O149" i="9"/>
  <c r="N149" i="9"/>
  <c r="Q148" i="9"/>
  <c r="P148" i="9"/>
  <c r="O148" i="9"/>
  <c r="N148" i="9"/>
  <c r="Q147" i="9"/>
  <c r="P147" i="9"/>
  <c r="O147" i="9"/>
  <c r="N147" i="9"/>
  <c r="Q146" i="9"/>
  <c r="P146" i="9"/>
  <c r="O146" i="9"/>
  <c r="N146" i="9"/>
  <c r="Q145" i="9"/>
  <c r="P145" i="9"/>
  <c r="O145" i="9"/>
  <c r="N145" i="9"/>
  <c r="Q144" i="9"/>
  <c r="P144" i="9"/>
  <c r="O144" i="9"/>
  <c r="N144" i="9"/>
  <c r="Q143" i="9"/>
  <c r="P143" i="9"/>
  <c r="O143" i="9"/>
  <c r="N143" i="9"/>
  <c r="Q142" i="9"/>
  <c r="P142" i="9"/>
  <c r="O142" i="9"/>
  <c r="N142" i="9"/>
  <c r="Q141" i="9"/>
  <c r="P141" i="9"/>
  <c r="O141" i="9"/>
  <c r="N141" i="9"/>
  <c r="Q140" i="9"/>
  <c r="P140" i="9"/>
  <c r="O140" i="9"/>
  <c r="N140" i="9"/>
  <c r="Q139" i="9"/>
  <c r="P139" i="9"/>
  <c r="O139" i="9"/>
  <c r="N139" i="9"/>
  <c r="Q138" i="9"/>
  <c r="P138" i="9"/>
  <c r="O138" i="9"/>
  <c r="N138" i="9"/>
  <c r="Q137" i="9"/>
  <c r="P137" i="9"/>
  <c r="O137" i="9"/>
  <c r="N137" i="9"/>
  <c r="Q136" i="9"/>
  <c r="P136" i="9"/>
  <c r="O136" i="9"/>
  <c r="N136" i="9"/>
  <c r="Q135" i="9"/>
  <c r="P135" i="9"/>
  <c r="O135" i="9"/>
  <c r="N135" i="9"/>
  <c r="Q134" i="9"/>
  <c r="P134" i="9"/>
  <c r="O134" i="9"/>
  <c r="N134" i="9"/>
  <c r="Q133" i="9"/>
  <c r="P133" i="9"/>
  <c r="O133" i="9"/>
  <c r="N133" i="9"/>
  <c r="Q132" i="9"/>
  <c r="P132" i="9"/>
  <c r="O132" i="9"/>
  <c r="N132" i="9"/>
  <c r="Q131" i="9"/>
  <c r="P131" i="9"/>
  <c r="O131" i="9"/>
  <c r="N131" i="9"/>
  <c r="Q130" i="9"/>
  <c r="P130" i="9"/>
  <c r="O130" i="9"/>
  <c r="N130" i="9"/>
  <c r="Q129" i="9"/>
  <c r="P129" i="9"/>
  <c r="O129" i="9"/>
  <c r="N129" i="9"/>
  <c r="Q128" i="9"/>
  <c r="P128" i="9"/>
  <c r="O128" i="9"/>
  <c r="N128" i="9"/>
  <c r="Q127" i="9"/>
  <c r="P127" i="9"/>
  <c r="O127" i="9"/>
  <c r="N127" i="9"/>
  <c r="Q126" i="9"/>
  <c r="P126" i="9"/>
  <c r="O126" i="9"/>
  <c r="N126" i="9"/>
  <c r="Q125" i="9"/>
  <c r="P125" i="9"/>
  <c r="O125" i="9"/>
  <c r="N125" i="9"/>
  <c r="Q124" i="9"/>
  <c r="P124" i="9"/>
  <c r="O124" i="9"/>
  <c r="N124" i="9"/>
  <c r="Q123" i="9"/>
  <c r="P123" i="9"/>
  <c r="O123" i="9"/>
  <c r="N123" i="9"/>
  <c r="Q122" i="9"/>
  <c r="P122" i="9"/>
  <c r="O122" i="9"/>
  <c r="N122" i="9"/>
  <c r="Q121" i="9"/>
  <c r="P121" i="9"/>
  <c r="O121" i="9"/>
  <c r="N121" i="9"/>
  <c r="Q120" i="9"/>
  <c r="P120" i="9"/>
  <c r="O120" i="9"/>
  <c r="N120" i="9"/>
  <c r="Q119" i="9"/>
  <c r="P119" i="9"/>
  <c r="O119" i="9"/>
  <c r="N119" i="9"/>
  <c r="Q118" i="9"/>
  <c r="P118" i="9"/>
  <c r="O118" i="9"/>
  <c r="N118" i="9"/>
  <c r="Q117" i="9"/>
  <c r="P117" i="9"/>
  <c r="O117" i="9"/>
  <c r="N117" i="9"/>
  <c r="Q116" i="9"/>
  <c r="P116" i="9"/>
  <c r="O116" i="9"/>
  <c r="N116" i="9"/>
  <c r="Q115" i="9"/>
  <c r="P115" i="9"/>
  <c r="O115" i="9"/>
  <c r="N115" i="9"/>
  <c r="Q114" i="9"/>
  <c r="P114" i="9"/>
  <c r="O114" i="9"/>
  <c r="N114" i="9"/>
  <c r="Q113" i="9"/>
  <c r="P113" i="9"/>
  <c r="O113" i="9"/>
  <c r="N113" i="9"/>
  <c r="Q112" i="9"/>
  <c r="P112" i="9"/>
  <c r="O112" i="9"/>
  <c r="N112" i="9"/>
  <c r="Q111" i="9"/>
  <c r="P111" i="9"/>
  <c r="O111" i="9"/>
  <c r="N111" i="9"/>
  <c r="Q110" i="9"/>
  <c r="P110" i="9"/>
  <c r="O110" i="9"/>
  <c r="N110" i="9"/>
  <c r="Q109" i="9"/>
  <c r="P109" i="9"/>
  <c r="O109" i="9"/>
  <c r="N109" i="9"/>
  <c r="Q108" i="9"/>
  <c r="P108" i="9"/>
  <c r="O108" i="9"/>
  <c r="N108" i="9"/>
  <c r="Q107" i="9"/>
  <c r="P107" i="9"/>
  <c r="O107" i="9"/>
  <c r="N107" i="9"/>
  <c r="Q106" i="9"/>
  <c r="P106" i="9"/>
  <c r="O106" i="9"/>
  <c r="N106" i="9"/>
  <c r="Q105" i="9"/>
  <c r="P105" i="9"/>
  <c r="O105" i="9"/>
  <c r="N105" i="9"/>
  <c r="Q104" i="9"/>
  <c r="P104" i="9"/>
  <c r="O104" i="9"/>
  <c r="N104" i="9"/>
  <c r="Q103" i="9"/>
  <c r="P103" i="9"/>
  <c r="O103" i="9"/>
  <c r="N103" i="9"/>
  <c r="Q102" i="9"/>
  <c r="P102" i="9"/>
  <c r="O102" i="9"/>
  <c r="N102" i="9"/>
  <c r="Q101" i="9"/>
  <c r="P101" i="9"/>
  <c r="O101" i="9"/>
  <c r="N101" i="9"/>
  <c r="Q100" i="9"/>
  <c r="P100" i="9"/>
  <c r="O100" i="9"/>
  <c r="N100" i="9"/>
  <c r="Q99" i="9"/>
  <c r="P99" i="9"/>
  <c r="O99" i="9"/>
  <c r="N99" i="9"/>
  <c r="Q98" i="9"/>
  <c r="P98" i="9"/>
  <c r="O98" i="9"/>
  <c r="N98" i="9"/>
  <c r="Q97" i="9"/>
  <c r="P97" i="9"/>
  <c r="O97" i="9"/>
  <c r="N97" i="9"/>
  <c r="Q96" i="9"/>
  <c r="P96" i="9"/>
  <c r="O96" i="9"/>
  <c r="N96" i="9"/>
  <c r="Q95" i="9"/>
  <c r="P95" i="9"/>
  <c r="O95" i="9"/>
  <c r="N95" i="9"/>
  <c r="Q94" i="9"/>
  <c r="P94" i="9"/>
  <c r="O94" i="9"/>
  <c r="N94" i="9"/>
  <c r="Q93" i="9"/>
  <c r="P93" i="9"/>
  <c r="O93" i="9"/>
  <c r="N93" i="9"/>
  <c r="Q92" i="9"/>
  <c r="P92" i="9"/>
  <c r="O92" i="9"/>
  <c r="N92" i="9"/>
  <c r="Q91" i="9"/>
  <c r="P91" i="9"/>
  <c r="O91" i="9"/>
  <c r="N91" i="9"/>
  <c r="Q90" i="9"/>
  <c r="P90" i="9"/>
  <c r="O90" i="9"/>
  <c r="N90" i="9"/>
  <c r="Q89" i="9"/>
  <c r="P89" i="9"/>
  <c r="O89" i="9"/>
  <c r="N89" i="9"/>
  <c r="Q88" i="9"/>
  <c r="P88" i="9"/>
  <c r="O88" i="9"/>
  <c r="N88" i="9"/>
  <c r="Q87" i="9"/>
  <c r="P87" i="9"/>
  <c r="O87" i="9"/>
  <c r="N87" i="9"/>
  <c r="Q86" i="9"/>
  <c r="P86" i="9"/>
  <c r="O86" i="9"/>
  <c r="N86" i="9"/>
  <c r="Q85" i="9"/>
  <c r="P85" i="9"/>
  <c r="O85" i="9"/>
  <c r="N85" i="9"/>
  <c r="Q84" i="9"/>
  <c r="P84" i="9"/>
  <c r="O84" i="9"/>
  <c r="N84" i="9"/>
  <c r="Q83" i="9"/>
  <c r="P83" i="9"/>
  <c r="O83" i="9"/>
  <c r="N83" i="9"/>
  <c r="Q82" i="9"/>
  <c r="P82" i="9"/>
  <c r="O82" i="9"/>
  <c r="N82" i="9"/>
  <c r="Q81" i="9"/>
  <c r="P81" i="9"/>
  <c r="O81" i="9"/>
  <c r="N81" i="9"/>
  <c r="Q80" i="9"/>
  <c r="P80" i="9"/>
  <c r="O80" i="9"/>
  <c r="N80" i="9"/>
  <c r="Q79" i="9"/>
  <c r="P79" i="9"/>
  <c r="O79" i="9"/>
  <c r="N79" i="9"/>
  <c r="Q78" i="9"/>
  <c r="P78" i="9"/>
  <c r="O78" i="9"/>
  <c r="N78" i="9"/>
  <c r="Q77" i="9"/>
  <c r="P77" i="9"/>
  <c r="O77" i="9"/>
  <c r="N77" i="9"/>
  <c r="Q76" i="9"/>
  <c r="P76" i="9"/>
  <c r="O76" i="9"/>
  <c r="N76" i="9"/>
  <c r="Q75" i="9"/>
  <c r="P75" i="9"/>
  <c r="O75" i="9"/>
  <c r="N75" i="9"/>
  <c r="Q74" i="9"/>
  <c r="P74" i="9"/>
  <c r="O74" i="9"/>
  <c r="N74" i="9"/>
  <c r="Q73" i="9"/>
  <c r="P73" i="9"/>
  <c r="O73" i="9"/>
  <c r="N73" i="9"/>
  <c r="Q72" i="9"/>
  <c r="P72" i="9"/>
  <c r="O72" i="9"/>
  <c r="N72" i="9"/>
  <c r="Q71" i="9"/>
  <c r="P71" i="9"/>
  <c r="O71" i="9"/>
  <c r="N71" i="9"/>
  <c r="Q70" i="9"/>
  <c r="P70" i="9"/>
  <c r="O70" i="9"/>
  <c r="N70" i="9"/>
  <c r="Q69" i="9"/>
  <c r="P69" i="9"/>
  <c r="O69" i="9"/>
  <c r="N69" i="9"/>
  <c r="Q68" i="9"/>
  <c r="P68" i="9"/>
  <c r="O68" i="9"/>
  <c r="N68" i="9"/>
  <c r="Q67" i="9"/>
  <c r="P67" i="9"/>
  <c r="O67" i="9"/>
  <c r="N67" i="9"/>
  <c r="Q66" i="9"/>
  <c r="P66" i="9"/>
  <c r="O66" i="9"/>
  <c r="N66" i="9"/>
  <c r="Q65" i="9"/>
  <c r="P65" i="9"/>
  <c r="O65" i="9"/>
  <c r="N65" i="9"/>
  <c r="Q64" i="9"/>
  <c r="P64" i="9"/>
  <c r="O64" i="9"/>
  <c r="N64" i="9"/>
  <c r="Q63" i="9"/>
  <c r="P63" i="9"/>
  <c r="O63" i="9"/>
  <c r="N63" i="9"/>
  <c r="Q62" i="9"/>
  <c r="P62" i="9"/>
  <c r="O62" i="9"/>
  <c r="N62" i="9"/>
  <c r="Q61" i="9"/>
  <c r="P61" i="9"/>
  <c r="O61" i="9"/>
  <c r="N61" i="9"/>
  <c r="Q60" i="9"/>
  <c r="P60" i="9"/>
  <c r="O60" i="9"/>
  <c r="N60" i="9"/>
  <c r="Q59" i="9"/>
  <c r="P59" i="9"/>
  <c r="O59" i="9"/>
  <c r="N59" i="9"/>
  <c r="Q58" i="9"/>
  <c r="P58" i="9"/>
  <c r="O58" i="9"/>
  <c r="N58" i="9"/>
  <c r="Q57" i="9"/>
  <c r="P57" i="9"/>
  <c r="O57" i="9"/>
  <c r="N57" i="9"/>
  <c r="Q56" i="9"/>
  <c r="P56" i="9"/>
  <c r="O56" i="9"/>
  <c r="N56" i="9"/>
  <c r="Q55" i="9"/>
  <c r="P55" i="9"/>
  <c r="O55" i="9"/>
  <c r="N55" i="9"/>
  <c r="Q54" i="9"/>
  <c r="P54" i="9"/>
  <c r="O54" i="9"/>
  <c r="N54" i="9"/>
  <c r="Q53" i="9"/>
  <c r="P53" i="9"/>
  <c r="O53" i="9"/>
  <c r="N53" i="9"/>
  <c r="Q52" i="9"/>
  <c r="P52" i="9"/>
  <c r="O52" i="9"/>
  <c r="N52" i="9"/>
  <c r="Q51" i="9"/>
  <c r="P51" i="9"/>
  <c r="O51" i="9"/>
  <c r="N51" i="9"/>
  <c r="Q50" i="9"/>
  <c r="P50" i="9"/>
  <c r="O50" i="9"/>
  <c r="N50" i="9"/>
  <c r="Q49" i="9"/>
  <c r="P49" i="9"/>
  <c r="O49" i="9"/>
  <c r="N49" i="9"/>
  <c r="Q48" i="9"/>
  <c r="P48" i="9"/>
  <c r="O48" i="9"/>
  <c r="N48" i="9"/>
  <c r="Q47" i="9"/>
  <c r="P47" i="9"/>
  <c r="O47" i="9"/>
  <c r="N47" i="9"/>
  <c r="Q46" i="9"/>
  <c r="P46" i="9"/>
  <c r="O46" i="9"/>
  <c r="N46" i="9"/>
  <c r="Q45" i="9"/>
  <c r="P45" i="9"/>
  <c r="O45" i="9"/>
  <c r="N45" i="9"/>
  <c r="Q44" i="9"/>
  <c r="P44" i="9"/>
  <c r="O44" i="9"/>
  <c r="N44" i="9"/>
  <c r="Q43" i="9"/>
  <c r="P43" i="9"/>
  <c r="O43" i="9"/>
  <c r="N43" i="9"/>
  <c r="Q42" i="9"/>
  <c r="P42" i="9"/>
  <c r="O42" i="9"/>
  <c r="N42" i="9"/>
  <c r="Q41" i="9"/>
  <c r="P41" i="9"/>
  <c r="O41" i="9"/>
  <c r="N41" i="9"/>
  <c r="Q40" i="9"/>
  <c r="P40" i="9"/>
  <c r="O40" i="9"/>
  <c r="N40" i="9"/>
  <c r="Q39" i="9"/>
  <c r="P39" i="9"/>
  <c r="O39" i="9"/>
  <c r="N39" i="9"/>
  <c r="Q38" i="9"/>
  <c r="P38" i="9"/>
  <c r="O38" i="9"/>
  <c r="N38" i="9"/>
  <c r="Q37" i="9"/>
  <c r="P37" i="9"/>
  <c r="O37" i="9"/>
  <c r="N37" i="9"/>
  <c r="Q36" i="9"/>
  <c r="P36" i="9"/>
  <c r="O36" i="9"/>
  <c r="N36" i="9"/>
  <c r="Q35" i="9"/>
  <c r="P35" i="9"/>
  <c r="O35" i="9"/>
  <c r="N35" i="9"/>
  <c r="Q34" i="9"/>
  <c r="P34" i="9"/>
  <c r="O34" i="9"/>
  <c r="N34" i="9"/>
  <c r="Q33" i="9"/>
  <c r="P33" i="9"/>
  <c r="O33" i="9"/>
  <c r="N33" i="9"/>
  <c r="Q32" i="9"/>
  <c r="P32" i="9"/>
  <c r="O32" i="9"/>
  <c r="N32" i="9"/>
  <c r="Q31" i="9"/>
  <c r="P31" i="9"/>
  <c r="O31" i="9"/>
  <c r="N31" i="9"/>
  <c r="Q30" i="9"/>
  <c r="P30" i="9"/>
  <c r="O30" i="9"/>
  <c r="N30" i="9"/>
  <c r="Q29" i="9"/>
  <c r="P29" i="9"/>
  <c r="O29" i="9"/>
  <c r="N29" i="9"/>
  <c r="Q28" i="9"/>
  <c r="P28" i="9"/>
  <c r="O28" i="9"/>
  <c r="N28" i="9"/>
  <c r="Q27" i="9"/>
  <c r="P27" i="9"/>
  <c r="O27" i="9"/>
  <c r="N27" i="9"/>
  <c r="Q26" i="9"/>
  <c r="P26" i="9"/>
  <c r="O26" i="9"/>
  <c r="N26" i="9"/>
  <c r="Q25" i="9"/>
  <c r="P25" i="9"/>
  <c r="O25" i="9"/>
  <c r="N25" i="9"/>
  <c r="Q24" i="9"/>
  <c r="P24" i="9"/>
  <c r="O24" i="9"/>
  <c r="N24" i="9"/>
  <c r="Q23" i="9"/>
  <c r="P23" i="9"/>
  <c r="O23" i="9"/>
  <c r="N23" i="9"/>
  <c r="Q22" i="9"/>
  <c r="P22" i="9"/>
  <c r="O22" i="9"/>
  <c r="N22" i="9"/>
  <c r="Q21" i="9"/>
  <c r="P21" i="9"/>
  <c r="O21" i="9"/>
  <c r="N21" i="9"/>
  <c r="Q20" i="9"/>
  <c r="P20" i="9"/>
  <c r="O20" i="9"/>
  <c r="N20" i="9"/>
  <c r="Q19" i="9"/>
  <c r="P19" i="9"/>
  <c r="O19" i="9"/>
  <c r="N19" i="9"/>
  <c r="Q18" i="9"/>
  <c r="P18" i="9"/>
  <c r="O18" i="9"/>
  <c r="N18" i="9"/>
  <c r="Q17" i="9"/>
  <c r="P17" i="9"/>
  <c r="O17" i="9"/>
  <c r="N17" i="9"/>
  <c r="Q16" i="9"/>
  <c r="P16" i="9"/>
  <c r="O16" i="9"/>
  <c r="N16" i="9"/>
  <c r="Q15" i="9"/>
  <c r="P15" i="9"/>
  <c r="O15" i="9"/>
  <c r="N15" i="9"/>
  <c r="Q14" i="9"/>
  <c r="P14" i="9"/>
  <c r="O14" i="9"/>
  <c r="N14" i="9"/>
  <c r="Q13" i="9"/>
  <c r="P13" i="9"/>
  <c r="O13" i="9"/>
  <c r="N13" i="9"/>
  <c r="Q12" i="9"/>
  <c r="P12" i="9"/>
  <c r="O12" i="9"/>
  <c r="N12" i="9"/>
  <c r="Q11" i="9"/>
  <c r="P11" i="9"/>
  <c r="O11" i="9"/>
  <c r="N11" i="9"/>
  <c r="Q10" i="9"/>
  <c r="P10" i="9"/>
  <c r="O10" i="9"/>
  <c r="N10" i="9"/>
  <c r="Q9" i="9"/>
  <c r="P9" i="9"/>
  <c r="O9" i="9"/>
  <c r="N9" i="9"/>
  <c r="Q8" i="9"/>
  <c r="P8" i="9"/>
  <c r="O8" i="9"/>
  <c r="N8" i="9"/>
  <c r="Q7" i="9"/>
  <c r="P7" i="9"/>
  <c r="O7" i="9"/>
  <c r="N7" i="9"/>
  <c r="Q6" i="9"/>
  <c r="P6" i="9"/>
  <c r="O6" i="9"/>
  <c r="N6" i="9"/>
  <c r="Q5" i="9"/>
  <c r="P5" i="9"/>
  <c r="O5" i="9"/>
  <c r="N5" i="9"/>
  <c r="Q4" i="9"/>
  <c r="P4" i="9"/>
  <c r="O4" i="9"/>
  <c r="N4" i="9"/>
  <c r="I34" i="8"/>
  <c r="F34" i="8"/>
  <c r="F33" i="8"/>
  <c r="I33" i="8" s="1"/>
  <c r="F32" i="8"/>
  <c r="I32" i="8" s="1"/>
  <c r="F31" i="8"/>
  <c r="I31" i="8" s="1"/>
  <c r="H30" i="8"/>
  <c r="G30" i="8"/>
  <c r="E30" i="8"/>
  <c r="D30" i="8"/>
  <c r="F29" i="8"/>
  <c r="I29" i="8" s="1"/>
  <c r="F28" i="8"/>
  <c r="I28" i="8" s="1"/>
  <c r="F27" i="8"/>
  <c r="I27" i="8" s="1"/>
  <c r="F26" i="8"/>
  <c r="I26" i="8" s="1"/>
  <c r="H25" i="8"/>
  <c r="G25" i="8"/>
  <c r="F25" i="8"/>
  <c r="E25" i="8"/>
  <c r="D25" i="8"/>
  <c r="F24" i="8"/>
  <c r="I24" i="8" s="1"/>
  <c r="F23" i="8"/>
  <c r="I23" i="8" s="1"/>
  <c r="H22" i="8"/>
  <c r="G22" i="8"/>
  <c r="E22" i="8"/>
  <c r="D22" i="8"/>
  <c r="F21" i="8"/>
  <c r="I21" i="8" s="1"/>
  <c r="F20" i="8"/>
  <c r="I20" i="8" s="1"/>
  <c r="F19" i="8"/>
  <c r="F18" i="8" s="1"/>
  <c r="H18" i="8"/>
  <c r="G18" i="8"/>
  <c r="E18" i="8"/>
  <c r="D18" i="8"/>
  <c r="F17" i="8"/>
  <c r="I17" i="8" s="1"/>
  <c r="F16" i="8"/>
  <c r="I16" i="8" s="1"/>
  <c r="F15" i="8"/>
  <c r="I15" i="8" s="1"/>
  <c r="F14" i="8"/>
  <c r="F13" i="8"/>
  <c r="I13" i="8" s="1"/>
  <c r="F12" i="8"/>
  <c r="I12" i="8" s="1"/>
  <c r="F11" i="8"/>
  <c r="I11" i="8" s="1"/>
  <c r="I10" i="8"/>
  <c r="F10" i="8"/>
  <c r="H9" i="8"/>
  <c r="G9" i="8"/>
  <c r="E9" i="8"/>
  <c r="D9" i="8"/>
  <c r="I8" i="8"/>
  <c r="F8" i="8"/>
  <c r="F7" i="8"/>
  <c r="H6" i="8"/>
  <c r="G6" i="8"/>
  <c r="E6" i="8"/>
  <c r="D6" i="8"/>
  <c r="F37" i="7"/>
  <c r="H36" i="7"/>
  <c r="H35" i="7"/>
  <c r="H34" i="7"/>
  <c r="H33" i="7"/>
  <c r="G32" i="7"/>
  <c r="F32" i="7"/>
  <c r="D32" i="7"/>
  <c r="C32" i="7"/>
  <c r="E32" i="7" s="1"/>
  <c r="H32" i="7" s="1"/>
  <c r="H31" i="7"/>
  <c r="H30" i="7"/>
  <c r="H29" i="7"/>
  <c r="H28" i="7"/>
  <c r="H27" i="7"/>
  <c r="H26" i="7"/>
  <c r="H25" i="7"/>
  <c r="H24" i="7"/>
  <c r="H23" i="7"/>
  <c r="G22" i="7"/>
  <c r="F22" i="7"/>
  <c r="E22" i="7"/>
  <c r="H22" i="7" s="1"/>
  <c r="D22" i="7"/>
  <c r="C22" i="7"/>
  <c r="H21" i="7"/>
  <c r="H20" i="7"/>
  <c r="H19" i="7"/>
  <c r="H18" i="7"/>
  <c r="E17" i="7"/>
  <c r="H17" i="7" s="1"/>
  <c r="H16" i="7"/>
  <c r="H15" i="7"/>
  <c r="G14" i="7"/>
  <c r="G37" i="7" s="1"/>
  <c r="F14" i="7"/>
  <c r="D14" i="7"/>
  <c r="C14" i="7"/>
  <c r="C37" i="7" s="1"/>
  <c r="H13" i="7"/>
  <c r="H12" i="7"/>
  <c r="H11" i="7"/>
  <c r="H10" i="7"/>
  <c r="H9" i="7"/>
  <c r="H8" i="7"/>
  <c r="H7" i="7"/>
  <c r="H6" i="7"/>
  <c r="G5" i="7"/>
  <c r="F5" i="7"/>
  <c r="D5" i="7"/>
  <c r="C5" i="7"/>
  <c r="E5" i="7" s="1"/>
  <c r="F10" i="6"/>
  <c r="E10" i="6"/>
  <c r="D10" i="6"/>
  <c r="C10" i="6"/>
  <c r="B10" i="6"/>
  <c r="G9" i="6"/>
  <c r="G8" i="6"/>
  <c r="G7" i="6"/>
  <c r="D6" i="6"/>
  <c r="G6" i="6" s="1"/>
  <c r="D5" i="6"/>
  <c r="G5" i="6" s="1"/>
  <c r="F12" i="5"/>
  <c r="E12" i="5"/>
  <c r="C12" i="5"/>
  <c r="B12" i="5"/>
  <c r="D11" i="5"/>
  <c r="G11" i="5" s="1"/>
  <c r="D10" i="5"/>
  <c r="G10" i="5" s="1"/>
  <c r="G9" i="5"/>
  <c r="D9" i="5"/>
  <c r="D8" i="5"/>
  <c r="G8" i="5" s="1"/>
  <c r="D7" i="5"/>
  <c r="G7" i="5" s="1"/>
  <c r="D6" i="5"/>
  <c r="G6" i="5" s="1"/>
  <c r="D5" i="5"/>
  <c r="G5" i="5" s="1"/>
  <c r="F9" i="4"/>
  <c r="E9" i="4"/>
  <c r="C9" i="4"/>
  <c r="B9" i="4"/>
  <c r="D8" i="4"/>
  <c r="G8" i="4" s="1"/>
  <c r="D7" i="4"/>
  <c r="G7" i="4" s="1"/>
  <c r="D6" i="4"/>
  <c r="G6" i="4" s="1"/>
  <c r="F123" i="3"/>
  <c r="E123" i="3"/>
  <c r="C123" i="3"/>
  <c r="B123" i="3"/>
  <c r="D121" i="3"/>
  <c r="G121" i="3" s="1"/>
  <c r="D120" i="3"/>
  <c r="G120" i="3" s="1"/>
  <c r="D119" i="3"/>
  <c r="G119" i="3" s="1"/>
  <c r="D118" i="3"/>
  <c r="G118" i="3" s="1"/>
  <c r="D117" i="3"/>
  <c r="G117" i="3" s="1"/>
  <c r="D116" i="3"/>
  <c r="G116" i="3" s="1"/>
  <c r="D115" i="3"/>
  <c r="G115" i="3" s="1"/>
  <c r="D114" i="3"/>
  <c r="G114" i="3" s="1"/>
  <c r="D113" i="3"/>
  <c r="G113" i="3" s="1"/>
  <c r="G112" i="3"/>
  <c r="D112" i="3"/>
  <c r="D111" i="3"/>
  <c r="G111" i="3" s="1"/>
  <c r="D110" i="3"/>
  <c r="G110" i="3" s="1"/>
  <c r="D109" i="3"/>
  <c r="G109" i="3" s="1"/>
  <c r="D108" i="3"/>
  <c r="G108" i="3" s="1"/>
  <c r="D107" i="3"/>
  <c r="G107" i="3" s="1"/>
  <c r="D106" i="3"/>
  <c r="G106" i="3" s="1"/>
  <c r="D105" i="3"/>
  <c r="G105" i="3" s="1"/>
  <c r="D104" i="3"/>
  <c r="G104" i="3" s="1"/>
  <c r="D103" i="3"/>
  <c r="G103" i="3" s="1"/>
  <c r="D102" i="3"/>
  <c r="G102" i="3" s="1"/>
  <c r="D101" i="3"/>
  <c r="G101" i="3" s="1"/>
  <c r="D100" i="3"/>
  <c r="G100" i="3" s="1"/>
  <c r="D99" i="3"/>
  <c r="G99" i="3" s="1"/>
  <c r="D98" i="3"/>
  <c r="G98" i="3" s="1"/>
  <c r="D97" i="3"/>
  <c r="G97" i="3" s="1"/>
  <c r="D96" i="3"/>
  <c r="G96" i="3" s="1"/>
  <c r="D95" i="3"/>
  <c r="G95" i="3" s="1"/>
  <c r="D94" i="3"/>
  <c r="G94" i="3" s="1"/>
  <c r="D93" i="3"/>
  <c r="G93" i="3" s="1"/>
  <c r="D92" i="3"/>
  <c r="G92" i="3" s="1"/>
  <c r="D91" i="3"/>
  <c r="G91" i="3" s="1"/>
  <c r="D90" i="3"/>
  <c r="G90" i="3" s="1"/>
  <c r="D89" i="3"/>
  <c r="G89" i="3" s="1"/>
  <c r="D88" i="3"/>
  <c r="G88" i="3" s="1"/>
  <c r="G87" i="3"/>
  <c r="D87" i="3"/>
  <c r="G86" i="3"/>
  <c r="D86" i="3"/>
  <c r="D85" i="3"/>
  <c r="G85" i="3" s="1"/>
  <c r="D84" i="3"/>
  <c r="G84" i="3" s="1"/>
  <c r="D83" i="3"/>
  <c r="G83" i="3" s="1"/>
  <c r="D82" i="3"/>
  <c r="G82" i="3" s="1"/>
  <c r="D81" i="3"/>
  <c r="G81" i="3" s="1"/>
  <c r="D80" i="3"/>
  <c r="G80" i="3" s="1"/>
  <c r="D79" i="3"/>
  <c r="G79" i="3" s="1"/>
  <c r="G78" i="3"/>
  <c r="D78" i="3"/>
  <c r="D77" i="3"/>
  <c r="G77" i="3" s="1"/>
  <c r="D76" i="3"/>
  <c r="G76" i="3" s="1"/>
  <c r="D75" i="3"/>
  <c r="G75" i="3" s="1"/>
  <c r="D74" i="3"/>
  <c r="G74" i="3" s="1"/>
  <c r="D73" i="3"/>
  <c r="G73" i="3" s="1"/>
  <c r="G72" i="3"/>
  <c r="D72" i="3"/>
  <c r="D71" i="3"/>
  <c r="G71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1" i="3"/>
  <c r="G61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G53" i="3"/>
  <c r="D53" i="3"/>
  <c r="D52" i="3"/>
  <c r="G52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4" i="3"/>
  <c r="G44" i="3" s="1"/>
  <c r="D43" i="3"/>
  <c r="G43" i="3" s="1"/>
  <c r="D42" i="3"/>
  <c r="G42" i="3" s="1"/>
  <c r="D41" i="3"/>
  <c r="G41" i="3" s="1"/>
  <c r="G40" i="3"/>
  <c r="D40" i="3"/>
  <c r="G39" i="3"/>
  <c r="D39" i="3"/>
  <c r="D38" i="3"/>
  <c r="G38" i="3" s="1"/>
  <c r="D37" i="3"/>
  <c r="G37" i="3" s="1"/>
  <c r="D36" i="3"/>
  <c r="G36" i="3" s="1"/>
  <c r="D35" i="3"/>
  <c r="G35" i="3" s="1"/>
  <c r="D34" i="3"/>
  <c r="G34" i="3" s="1"/>
  <c r="D33" i="3"/>
  <c r="G33" i="3" s="1"/>
  <c r="D32" i="3"/>
  <c r="G32" i="3" s="1"/>
  <c r="G31" i="3"/>
  <c r="D31" i="3"/>
  <c r="G30" i="3"/>
  <c r="D30" i="3"/>
  <c r="G29" i="3"/>
  <c r="D29" i="3"/>
  <c r="D28" i="3"/>
  <c r="G28" i="3" s="1"/>
  <c r="D27" i="3"/>
  <c r="G27" i="3" s="1"/>
  <c r="D26" i="3"/>
  <c r="G26" i="3" s="1"/>
  <c r="D25" i="3"/>
  <c r="G25" i="3" s="1"/>
  <c r="D24" i="3"/>
  <c r="G24" i="3" s="1"/>
  <c r="D23" i="3"/>
  <c r="G23" i="3" s="1"/>
  <c r="D22" i="3"/>
  <c r="G22" i="3" s="1"/>
  <c r="G21" i="3"/>
  <c r="D21" i="3"/>
  <c r="D20" i="3"/>
  <c r="G20" i="3" s="1"/>
  <c r="D19" i="3"/>
  <c r="G19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D10" i="3"/>
  <c r="G10" i="3" s="1"/>
  <c r="D9" i="3"/>
  <c r="G9" i="3" s="1"/>
  <c r="G8" i="3"/>
  <c r="D8" i="3"/>
  <c r="G7" i="3"/>
  <c r="D7" i="3"/>
  <c r="D6" i="3"/>
  <c r="G6" i="3" s="1"/>
  <c r="D5" i="3"/>
  <c r="G5" i="3" s="1"/>
  <c r="E76" i="2"/>
  <c r="H76" i="2" s="1"/>
  <c r="E75" i="2"/>
  <c r="H75" i="2" s="1"/>
  <c r="E74" i="2"/>
  <c r="H74" i="2" s="1"/>
  <c r="E73" i="2"/>
  <c r="H73" i="2" s="1"/>
  <c r="E72" i="2"/>
  <c r="H72" i="2" s="1"/>
  <c r="E71" i="2"/>
  <c r="H71" i="2" s="1"/>
  <c r="E70" i="2"/>
  <c r="H70" i="2" s="1"/>
  <c r="G69" i="2"/>
  <c r="F69" i="2"/>
  <c r="D69" i="2"/>
  <c r="C69" i="2"/>
  <c r="E68" i="2"/>
  <c r="H68" i="2" s="1"/>
  <c r="H67" i="2"/>
  <c r="E67" i="2"/>
  <c r="H66" i="2"/>
  <c r="E66" i="2"/>
  <c r="G65" i="2"/>
  <c r="F65" i="2"/>
  <c r="D65" i="2"/>
  <c r="C65" i="2"/>
  <c r="E65" i="2" s="1"/>
  <c r="H65" i="2" s="1"/>
  <c r="E64" i="2"/>
  <c r="H64" i="2" s="1"/>
  <c r="E63" i="2"/>
  <c r="H63" i="2" s="1"/>
  <c r="E62" i="2"/>
  <c r="H62" i="2" s="1"/>
  <c r="H61" i="2"/>
  <c r="E61" i="2"/>
  <c r="E60" i="2"/>
  <c r="H60" i="2" s="1"/>
  <c r="E59" i="2"/>
  <c r="H59" i="2" s="1"/>
  <c r="E58" i="2"/>
  <c r="H58" i="2" s="1"/>
  <c r="G57" i="2"/>
  <c r="F57" i="2"/>
  <c r="D57" i="2"/>
  <c r="C57" i="2"/>
  <c r="E56" i="2"/>
  <c r="H56" i="2" s="1"/>
  <c r="E55" i="2"/>
  <c r="H55" i="2" s="1"/>
  <c r="E54" i="2"/>
  <c r="H54" i="2" s="1"/>
  <c r="G53" i="2"/>
  <c r="F53" i="2"/>
  <c r="D53" i="2"/>
  <c r="C53" i="2"/>
  <c r="E53" i="2" s="1"/>
  <c r="H53" i="2" s="1"/>
  <c r="E52" i="2"/>
  <c r="H52" i="2" s="1"/>
  <c r="H51" i="2"/>
  <c r="E51" i="2"/>
  <c r="E50" i="2"/>
  <c r="H50" i="2" s="1"/>
  <c r="E49" i="2"/>
  <c r="H49" i="2" s="1"/>
  <c r="E48" i="2"/>
  <c r="H48" i="2" s="1"/>
  <c r="E47" i="2"/>
  <c r="H47" i="2" s="1"/>
  <c r="E46" i="2"/>
  <c r="H46" i="2" s="1"/>
  <c r="E45" i="2"/>
  <c r="H45" i="2" s="1"/>
  <c r="E44" i="2"/>
  <c r="H44" i="2" s="1"/>
  <c r="G43" i="2"/>
  <c r="F43" i="2"/>
  <c r="D43" i="2"/>
  <c r="E43" i="2" s="1"/>
  <c r="H43" i="2" s="1"/>
  <c r="C43" i="2"/>
  <c r="E42" i="2"/>
  <c r="H42" i="2" s="1"/>
  <c r="E41" i="2"/>
  <c r="H41" i="2" s="1"/>
  <c r="E40" i="2"/>
  <c r="H40" i="2" s="1"/>
  <c r="E39" i="2"/>
  <c r="H39" i="2" s="1"/>
  <c r="E38" i="2"/>
  <c r="H38" i="2" s="1"/>
  <c r="E37" i="2"/>
  <c r="H37" i="2" s="1"/>
  <c r="E36" i="2"/>
  <c r="H36" i="2" s="1"/>
  <c r="E35" i="2"/>
  <c r="H35" i="2" s="1"/>
  <c r="E34" i="2"/>
  <c r="H34" i="2" s="1"/>
  <c r="G33" i="2"/>
  <c r="F33" i="2"/>
  <c r="D33" i="2"/>
  <c r="C33" i="2"/>
  <c r="E33" i="2" s="1"/>
  <c r="H33" i="2" s="1"/>
  <c r="E32" i="2"/>
  <c r="H32" i="2" s="1"/>
  <c r="E31" i="2"/>
  <c r="H31" i="2" s="1"/>
  <c r="E30" i="2"/>
  <c r="H30" i="2" s="1"/>
  <c r="E29" i="2"/>
  <c r="H29" i="2" s="1"/>
  <c r="H28" i="2"/>
  <c r="E28" i="2"/>
  <c r="E27" i="2"/>
  <c r="H27" i="2" s="1"/>
  <c r="E26" i="2"/>
  <c r="H26" i="2" s="1"/>
  <c r="E25" i="2"/>
  <c r="H25" i="2" s="1"/>
  <c r="E24" i="2"/>
  <c r="H24" i="2" s="1"/>
  <c r="G23" i="2"/>
  <c r="F23" i="2"/>
  <c r="D23" i="2"/>
  <c r="C23" i="2"/>
  <c r="E23" i="2" s="1"/>
  <c r="H23" i="2" s="1"/>
  <c r="E22" i="2"/>
  <c r="H22" i="2" s="1"/>
  <c r="E21" i="2"/>
  <c r="H21" i="2" s="1"/>
  <c r="E20" i="2"/>
  <c r="H20" i="2" s="1"/>
  <c r="E19" i="2"/>
  <c r="H19" i="2" s="1"/>
  <c r="E18" i="2"/>
  <c r="H18" i="2" s="1"/>
  <c r="E17" i="2"/>
  <c r="H17" i="2" s="1"/>
  <c r="E16" i="2"/>
  <c r="H16" i="2" s="1"/>
  <c r="E15" i="2"/>
  <c r="H15" i="2" s="1"/>
  <c r="H14" i="2"/>
  <c r="E14" i="2"/>
  <c r="G13" i="2"/>
  <c r="F13" i="2"/>
  <c r="D13" i="2"/>
  <c r="C13" i="2"/>
  <c r="E13" i="2" s="1"/>
  <c r="H13" i="2" s="1"/>
  <c r="E12" i="2"/>
  <c r="H12" i="2" s="1"/>
  <c r="E11" i="2"/>
  <c r="H11" i="2" s="1"/>
  <c r="E10" i="2"/>
  <c r="H10" i="2" s="1"/>
  <c r="E9" i="2"/>
  <c r="H9" i="2" s="1"/>
  <c r="H8" i="2"/>
  <c r="E8" i="2"/>
  <c r="E7" i="2"/>
  <c r="H7" i="2" s="1"/>
  <c r="E6" i="2"/>
  <c r="H6" i="2" s="1"/>
  <c r="G5" i="2"/>
  <c r="F5" i="2"/>
  <c r="D5" i="2"/>
  <c r="C5" i="2"/>
  <c r="H38" i="1"/>
  <c r="H37" i="1" s="1"/>
  <c r="E38" i="1"/>
  <c r="G37" i="1"/>
  <c r="F37" i="1"/>
  <c r="C37" i="1"/>
  <c r="H35" i="1"/>
  <c r="E35" i="1"/>
  <c r="H34" i="1"/>
  <c r="H31" i="1" s="1"/>
  <c r="E34" i="1"/>
  <c r="E31" i="1" s="1"/>
  <c r="G31" i="1"/>
  <c r="G39" i="1" s="1"/>
  <c r="F31" i="1"/>
  <c r="D31" i="1"/>
  <c r="C31" i="1"/>
  <c r="H28" i="1"/>
  <c r="H21" i="1" s="1"/>
  <c r="E28" i="1"/>
  <c r="E21" i="1" s="1"/>
  <c r="G21" i="1"/>
  <c r="F21" i="1"/>
  <c r="D21" i="1"/>
  <c r="C21" i="1"/>
  <c r="G16" i="1"/>
  <c r="F16" i="1"/>
  <c r="D16" i="1"/>
  <c r="C16" i="1"/>
  <c r="H15" i="1"/>
  <c r="H14" i="1"/>
  <c r="E14" i="1"/>
  <c r="H13" i="1"/>
  <c r="E13" i="1"/>
  <c r="H12" i="1"/>
  <c r="E12" i="1"/>
  <c r="H11" i="1"/>
  <c r="E11" i="1"/>
  <c r="H10" i="1"/>
  <c r="H9" i="1"/>
  <c r="H8" i="1"/>
  <c r="H7" i="1"/>
  <c r="H6" i="1"/>
  <c r="H5" i="1"/>
  <c r="H5" i="8" l="1"/>
  <c r="I25" i="8"/>
  <c r="I19" i="8"/>
  <c r="I18" i="8" s="1"/>
  <c r="F6" i="8"/>
  <c r="F9" i="8"/>
  <c r="F22" i="8"/>
  <c r="I7" i="8"/>
  <c r="I6" i="8" s="1"/>
  <c r="I14" i="8"/>
  <c r="I9" i="8" s="1"/>
  <c r="I22" i="8"/>
  <c r="D35" i="8"/>
  <c r="G5" i="8"/>
  <c r="E35" i="8"/>
  <c r="G10" i="6"/>
  <c r="D37" i="7"/>
  <c r="E69" i="2"/>
  <c r="H69" i="2" s="1"/>
  <c r="F77" i="2"/>
  <c r="G77" i="2"/>
  <c r="C77" i="2"/>
  <c r="E57" i="2"/>
  <c r="H57" i="2" s="1"/>
  <c r="E5" i="2"/>
  <c r="H5" i="2" s="1"/>
  <c r="D9" i="4"/>
  <c r="G9" i="4"/>
  <c r="D123" i="3"/>
  <c r="F113" i="10"/>
  <c r="F18" i="10"/>
  <c r="I113" i="10"/>
  <c r="I50" i="10"/>
  <c r="I71" i="10"/>
  <c r="I44" i="10"/>
  <c r="D59" i="10"/>
  <c r="I65" i="10"/>
  <c r="E59" i="10"/>
  <c r="E57" i="10" s="1"/>
  <c r="F26" i="10"/>
  <c r="G59" i="10"/>
  <c r="G57" i="10" s="1"/>
  <c r="E12" i="10"/>
  <c r="E11" i="10" s="1"/>
  <c r="G12" i="10"/>
  <c r="G11" i="10" s="1"/>
  <c r="G10" i="10" s="1"/>
  <c r="F54" i="10"/>
  <c r="I90" i="10"/>
  <c r="G97" i="10"/>
  <c r="G95" i="10" s="1"/>
  <c r="G77" i="10" s="1"/>
  <c r="F22" i="10"/>
  <c r="I82" i="10"/>
  <c r="H97" i="10"/>
  <c r="H39" i="1"/>
  <c r="C39" i="1"/>
  <c r="H16" i="1"/>
  <c r="D39" i="1"/>
  <c r="F39" i="1"/>
  <c r="E16" i="1"/>
  <c r="D57" i="10"/>
  <c r="F57" i="10" s="1"/>
  <c r="I59" i="10"/>
  <c r="H57" i="10"/>
  <c r="I57" i="10" s="1"/>
  <c r="F97" i="10"/>
  <c r="D95" i="10"/>
  <c r="F95" i="10" s="1"/>
  <c r="E10" i="10"/>
  <c r="H11" i="10"/>
  <c r="I97" i="10"/>
  <c r="H95" i="10"/>
  <c r="F60" i="10"/>
  <c r="F98" i="10"/>
  <c r="D12" i="10"/>
  <c r="I12" i="10" s="1"/>
  <c r="I60" i="10"/>
  <c r="I98" i="10"/>
  <c r="D21" i="10"/>
  <c r="F21" i="10" s="1"/>
  <c r="D43" i="10"/>
  <c r="F43" i="10" s="1"/>
  <c r="F78" i="10"/>
  <c r="F90" i="10"/>
  <c r="I15" i="10"/>
  <c r="I78" i="10"/>
  <c r="H5" i="7"/>
  <c r="G123" i="3"/>
  <c r="E39" i="1"/>
  <c r="H77" i="2"/>
  <c r="G12" i="5"/>
  <c r="I30" i="8"/>
  <c r="G35" i="8"/>
  <c r="D5" i="8"/>
  <c r="E5" i="8"/>
  <c r="F30" i="8"/>
  <c r="F35" i="8" s="1"/>
  <c r="H35" i="8"/>
  <c r="D77" i="2"/>
  <c r="D12" i="5"/>
  <c r="E14" i="7"/>
  <c r="H14" i="7" s="1"/>
  <c r="I35" i="8" l="1"/>
  <c r="E77" i="2"/>
  <c r="F59" i="10"/>
  <c r="H10" i="10"/>
  <c r="I95" i="10"/>
  <c r="H77" i="10"/>
  <c r="E119" i="10"/>
  <c r="E9" i="10"/>
  <c r="D11" i="10"/>
  <c r="I11" i="10" s="1"/>
  <c r="F12" i="10"/>
  <c r="D77" i="10"/>
  <c r="F77" i="10" s="1"/>
  <c r="G119" i="10"/>
  <c r="G9" i="10"/>
  <c r="I43" i="10"/>
  <c r="I21" i="10"/>
  <c r="I5" i="8"/>
  <c r="F5" i="8"/>
  <c r="E37" i="7"/>
  <c r="H37" i="7"/>
  <c r="I77" i="10" l="1"/>
  <c r="D10" i="10"/>
  <c r="F11" i="10"/>
  <c r="H119" i="10"/>
  <c r="I10" i="10"/>
  <c r="H9" i="10"/>
  <c r="D119" i="10" l="1"/>
  <c r="F119" i="10" s="1"/>
  <c r="F10" i="10"/>
  <c r="D9" i="10"/>
  <c r="F9" i="10" s="1"/>
  <c r="I9" i="10"/>
  <c r="I11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8DA773DE-4C69-4BE5-9F02-5511BD42109C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<sst xmlns="http://schemas.openxmlformats.org/spreadsheetml/2006/main" count="1834" uniqueCount="877">
  <si>
    <t>INSTITUTO DE SALUD PÚBLICA DEL ESTADO DE GUANAJUATO
Estado Analítico de Ingresos
Del 1 de Enero al 31 de Diciembre de 2024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</si>
  <si>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</si>
  <si>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</si>
  <si>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</si>
  <si>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</si>
  <si>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</si>
  <si>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</si>
  <si>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</si>
  <si>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</si>
  <si>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</si>
  <si>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</si>
  <si>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</si>
  <si>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</si>
  <si>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</si>
  <si>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</si>
  <si>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</si>
  <si>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</si>
  <si>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</si>
  <si>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</si>
  <si>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</si>
  <si>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</si>
  <si>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</si>
  <si>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</si>
  <si>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</si>
  <si>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</si>
  <si>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</si>
  <si>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</si>
  <si>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</si>
  <si>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</si>
  <si>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</si>
  <si>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</si>
  <si>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</si>
  <si>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</si>
  <si>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</si>
  <si>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</si>
  <si>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</si>
  <si>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</si>
  <si>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</si>
  <si>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</si>
  <si>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</si>
  <si>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</si>
  <si>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</si>
  <si>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</si>
  <si>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</si>
  <si>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</si>
  <si>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</si>
  <si>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</si>
  <si>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</si>
  <si>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</si>
  <si>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</si>
  <si>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</si>
  <si>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INSTITUTO DE SALUD PUBLICA DEL ESTADO DE GUANAJUATOe
Estado Analítico del Ejercicio del Presupuesto de Egresos
Clasificación por Objeto del Gasto (Capítulo y Concepto)
Del 1 de Enero al 31 de Diciembre de 2024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</si>
  <si>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</si>
  <si>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</si>
  <si>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</si>
  <si>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</si>
  <si>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</si>
  <si>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</si>
  <si>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</si>
  <si>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</si>
  <si>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</si>
  <si>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</si>
  <si>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</si>
  <si>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</si>
  <si>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</si>
  <si>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</si>
  <si>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</si>
  <si>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</si>
  <si>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</si>
  <si>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</si>
  <si>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</si>
  <si>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</si>
  <si>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</si>
  <si>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</si>
  <si>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</si>
  <si>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</si>
  <si>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</si>
  <si>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</si>
  <si>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</si>
  <si>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</si>
  <si>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</si>
  <si>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</si>
  <si>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</si>
  <si>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</si>
  <si>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</si>
  <si>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</si>
  <si>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</si>
  <si>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</si>
  <si>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</si>
  <si>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</si>
  <si>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</si>
  <si>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</si>
  <si>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</si>
  <si>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</si>
  <si>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</si>
  <si>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</si>
  <si>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</si>
  <si>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</si>
  <si>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</si>
  <si>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ob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</si>
  <si>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</si>
  <si>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</si>
  <si>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</si>
  <si>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</si>
  <si>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</si>
  <si>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</si>
  <si>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</si>
  <si>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</si>
  <si>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</si>
  <si>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</si>
  <si>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</si>
  <si>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</si>
  <si>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</si>
  <si>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</si>
  <si>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</si>
  <si>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</si>
  <si>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</si>
  <si>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</si>
  <si>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</si>
  <si>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</si>
  <si>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</si>
  <si>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</si>
  <si>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</si>
  <si>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</si>
  <si>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</si>
  <si>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</si>
  <si>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</si>
  <si>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</si>
  <si>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</si>
  <si>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</si>
  <si>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</si>
  <si>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</si>
  <si>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</si>
  <si>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</si>
  <si>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DE SALUD PUBLICA DEL ESTADO DE GUANAJUATO
Estado Analítico del Ejercicio del Presupuesto de Egresos
Clasificación Administrativa  
Del 1 de Enero al 31 de Diciembre de 2024</t>
  </si>
  <si>
    <t xml:space="preserve">Egresos </t>
  </si>
  <si>
    <t>211213019010000.Despacho de la Dirección General del ISAPEG</t>
  </si>
  <si>
    <t>211213019010300.Coordinación de Asuntos Jurídicos</t>
  </si>
  <si>
    <t>211213019010400.Coordinación de Comunicación Social</t>
  </si>
  <si>
    <t>211213019010500.Coordinación Intersectorial (inactivo)</t>
  </si>
  <si>
    <t>211213019020000.Coordinación General de Administración y Finanzas</t>
  </si>
  <si>
    <t>211213019020100.Dirección General de Planeación</t>
  </si>
  <si>
    <t>211213019020200.Dirección General de Administración</t>
  </si>
  <si>
    <t>211213019020300.Dirección General de Recursos Humanos</t>
  </si>
  <si>
    <t>211213019020400.Dirección General de Recursos Materiales y Servicios Generales</t>
  </si>
  <si>
    <t>211213019030000.Coordinación General de Salud Pública</t>
  </si>
  <si>
    <t>211213019030100.Dirección General de Servicios de Salud</t>
  </si>
  <si>
    <t>211213019030200.Dirección General de Protección contra Riesgos Sanitarios</t>
  </si>
  <si>
    <t>211213019040100.Jurisdicción Sanitaria I</t>
  </si>
  <si>
    <t>211213019040200.Jurisdicción Sanitaria II</t>
  </si>
  <si>
    <t>211213019040300.Jurisdicción Sanitaria III</t>
  </si>
  <si>
    <t>211213019040400.Jurisdicción Sanitaria IV</t>
  </si>
  <si>
    <t>211213019040500.Jurisdicción Sanitaria V</t>
  </si>
  <si>
    <t>211213019040600.Jurisdicción Sanitaria VI</t>
  </si>
  <si>
    <t>211213019040700.Jurisdicción Sanitaria VII</t>
  </si>
  <si>
    <t>211213019040800.Jurisdicción Sanitaria VIII</t>
  </si>
  <si>
    <t>211213019050100.Hospital General Acámbaro Miguel Hidalgo</t>
  </si>
  <si>
    <t>211213019050200.Hospital General San Miguel Allende Dr. Felipe G. Dobarganes</t>
  </si>
  <si>
    <t>211213019050300.Hospital General Celaya</t>
  </si>
  <si>
    <t>211213019050400.Hospital General Dolores Hidalgo Cuna de la Independencia Nacional</t>
  </si>
  <si>
    <t>211213019050500.Hospital General Guanajuato Dr. Valentín Gracia</t>
  </si>
  <si>
    <t>211213019050600.Hospital General Irapuato</t>
  </si>
  <si>
    <t>211213019050700.Hospital General León</t>
  </si>
  <si>
    <t>211213019050800.Hospital General Salamanca</t>
  </si>
  <si>
    <t>211213019050900.Hospital General Salvatierra</t>
  </si>
  <si>
    <t>211213019051000.Hospital General Uriangato</t>
  </si>
  <si>
    <t>211213019051100.Hospital General Pénjamo</t>
  </si>
  <si>
    <t>211213019051200.Hospital General San Luis de la Paz</t>
  </si>
  <si>
    <t>211213019051300.Hospital de Especialidades Materno Infantil de León</t>
  </si>
  <si>
    <t>211213019051400.Centro de Atención Integral a la Salud Mental de León</t>
  </si>
  <si>
    <t>211213019051500.Hospital General San José Iturbide</t>
  </si>
  <si>
    <t>211213019051600.Hospital General Silao</t>
  </si>
  <si>
    <t>211213019051700.Hospital General Valle de Santiago</t>
  </si>
  <si>
    <t>211213019051800.Hospital de Especialidades Pediátrico de León</t>
  </si>
  <si>
    <t>211213019051900.Hospital Materno San Luis de la Paz</t>
  </si>
  <si>
    <t>211213019052000.Hospital Materno de Celaya</t>
  </si>
  <si>
    <t>211213019052100.Centro Estatal de Cuidados Críticos Salamanca</t>
  </si>
  <si>
    <t>211213019052300.Centro de Atención Integral Adicciones</t>
  </si>
  <si>
    <t>211213019052400.Hospital Comunitario San Felipe</t>
  </si>
  <si>
    <t>211213019052500.Hospital Comunitario San Francisco del Rincón</t>
  </si>
  <si>
    <t>211213019052700.Hospital Comunitario Romita</t>
  </si>
  <si>
    <t>211213019053000.Hospital Comunitario Comonfort</t>
  </si>
  <si>
    <t>211213019053100.Hospital Comunitario Apaseo el Grande</t>
  </si>
  <si>
    <t>211213019053200.Hospital Comunitario Jerécuaro</t>
  </si>
  <si>
    <t>211213019053300.Hospital Comunitario Abasolo</t>
  </si>
  <si>
    <t>211213019053400.Hospital Comunitario Apaseo el Alto</t>
  </si>
  <si>
    <t>211213019053500.Hospital Comunitario Cortazar</t>
  </si>
  <si>
    <t>211213019053700.Hospital Comunitario Huanímaro</t>
  </si>
  <si>
    <t>211213019053800.Hospital Comunitario Jaral del Progreso</t>
  </si>
  <si>
    <t>211213019053900.Hospital Comunitario Manuel Doblado</t>
  </si>
  <si>
    <t>211213019054000.Hospital Comunitario Moroleón</t>
  </si>
  <si>
    <t>211213019054100.Hospital Comunitario Yuriria</t>
  </si>
  <si>
    <t>211213019054200.Hospital Comunitario San Diego de la Unión</t>
  </si>
  <si>
    <t>211213019054300.Hospital Comunitario Santa Cruz de Juventino Rosas</t>
  </si>
  <si>
    <t>211213019054400.Hospital Comunitario Tarimoro</t>
  </si>
  <si>
    <t>211213019054500.Hospital Comunitario Villagrán</t>
  </si>
  <si>
    <t>211213019054600.Hospital Comunitario Las Joyas</t>
  </si>
  <si>
    <t>211213019054700.Laboratorio Salud Pública Estatal</t>
  </si>
  <si>
    <t>211213019054800.Centro Estatal Medicina Transfusional</t>
  </si>
  <si>
    <t>211213019054900.Sistema de Urgencias Estado de Guanajuato</t>
  </si>
  <si>
    <t>211213019055000.Centro Estatal de Trasplantes</t>
  </si>
  <si>
    <t>211213019055100.Hospital Materno infantil Irapuato</t>
  </si>
  <si>
    <t>211213019055200.Hospital General Purisima del Rincón</t>
  </si>
  <si>
    <t>211213019A10000.Órgano Interno de Control</t>
  </si>
  <si>
    <t>211213019030300.Dirección General de Prevención y Promoción de la Salud</t>
  </si>
  <si>
    <t>211213019030400.Dirección General de Atención Médica</t>
  </si>
  <si>
    <t>211213019070101.Hospital General Acámbaro Miguel Hidalgo</t>
  </si>
  <si>
    <t>211213019070102.Hospital General Celaya</t>
  </si>
  <si>
    <t>211213019070103.Hospital General Dolores Hidalgo Cuna de la Independencia Nacional</t>
  </si>
  <si>
    <t>211213019070104.Hospital General Guanajuato Dr. Valentín Gracia</t>
  </si>
  <si>
    <t>211213019070105.Hospital General Irapuato</t>
  </si>
  <si>
    <t>211213019070106.Hospital General León</t>
  </si>
  <si>
    <t>211213019070107.Hospital General Pénjamo</t>
  </si>
  <si>
    <t>211213019070108.Hospital General Purisima del Rincón</t>
  </si>
  <si>
    <t>211213019070109.Hospital General Salamanca</t>
  </si>
  <si>
    <t>211213019070110.Hospital General Salvatierra</t>
  </si>
  <si>
    <t>211213019070111.Hospital General San José Iturbide</t>
  </si>
  <si>
    <t>211213019070112.Hospital General San Luis de la Paz</t>
  </si>
  <si>
    <t>211213019070113.Hospital General San Miguel Allende Dr. Felipe G. Dobarganes</t>
  </si>
  <si>
    <t>211213019070114.Hospital General Silao</t>
  </si>
  <si>
    <t>211213019070115.Hospital General Uriangato</t>
  </si>
  <si>
    <t>211213019070116.Hospital General Valle de Santiago</t>
  </si>
  <si>
    <t>211213019070201.Centro de Atención Integral a la Salud Mental de León</t>
  </si>
  <si>
    <t>211213019070202.Hospital de Especialidades Materno Infantil de León</t>
  </si>
  <si>
    <t>211213019070203.Hospital de Especialidades Pediátrico de León</t>
  </si>
  <si>
    <t>211213019070204.Hospital Materno de Celaya</t>
  </si>
  <si>
    <t>211213019070205.Hospital Materno infantil Irapuato</t>
  </si>
  <si>
    <t>211213019070206.Hospital Materno San Luis de la Paz</t>
  </si>
  <si>
    <t>211213019070207.Centro Estatal de Cuidados Críticos Salamanca</t>
  </si>
  <si>
    <t>211213019070301.Centro Estatal Medicina Transfusional</t>
  </si>
  <si>
    <t>211213019070302.Centro Estatal de Trasplantes</t>
  </si>
  <si>
    <t>211213019070305.Laboratorio Salud Pública Estatal</t>
  </si>
  <si>
    <t>211213019070306.Sistema de Urgencias Estado de Guanajuato</t>
  </si>
  <si>
    <t>211213019070307.Centro de Atención Integral Adicciones</t>
  </si>
  <si>
    <t>211213019070401.Hospital Comunitario Abasolo</t>
  </si>
  <si>
    <t>211213019070402.Hospital Comunitario Apaseo el Alto</t>
  </si>
  <si>
    <t>211213019070403.Hospital Comunitario Apaseo el Grande</t>
  </si>
  <si>
    <t>211213019070404.Hospital Comunitario Comonfort</t>
  </si>
  <si>
    <t>211213019070405.Hospital Comunitario Cortazar</t>
  </si>
  <si>
    <t>211213019070406.Hospital Comunitario Huanímaro</t>
  </si>
  <si>
    <t>211213019070407.Hospital Comunitario Jaral del Progreso</t>
  </si>
  <si>
    <t>211213019070408.Hospital Comunitario Jerécuaro</t>
  </si>
  <si>
    <t>211213019070409.Hospital Comunitario Las Joyas</t>
  </si>
  <si>
    <t>211213019070410.Hospital Comunitario Manuel Doblado</t>
  </si>
  <si>
    <t>211213019070411.Hospital Comunitario Moroleón</t>
  </si>
  <si>
    <t>211213019070412.Hospital Comunitario Romita</t>
  </si>
  <si>
    <t>211213019070413.Hospital Comunitario San Diego de la Unión</t>
  </si>
  <si>
    <t>211213019070414.Hospital Comunitario San Felipe</t>
  </si>
  <si>
    <t>211213019070415.Hospital Comunitario San Francisco del Rincón</t>
  </si>
  <si>
    <t>211213019070416.Hospital Comunitario Santa Cruz de Juventino Rosas</t>
  </si>
  <si>
    <t>211213019070417.Hospital Comunitario Tarimoro</t>
  </si>
  <si>
    <t>211213019070418.Hospital Comunitario Villagrán</t>
  </si>
  <si>
    <t>211213019070419.Hospital Comunitario Yuriria</t>
  </si>
  <si>
    <t>INSTITUTO DE SALUD PUBLICA DEL ESTADO DE GUANAJUATO
Estado Analítico del Ejercicio del Presupuesto de Egresos
Clasificación Administrativa  (Poderes)
Del 1 de Enero al 31 de Diciembre de 2024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</si>
  <si>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</si>
  <si>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</si>
  <si>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</si>
  <si>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</si>
  <si>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31 de Diciembre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</si>
  <si>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</si>
  <si>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</si>
  <si>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</si>
  <si>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</si>
  <si>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</si>
  <si>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</si>
  <si>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</si>
  <si>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INSTITUTO DE SALUD PUBLICA DEL ESTADO DE GUANAJUATO
Estado Analítico del Ejercicio del Presupuesto de Egresos
Clasificación Económica (por Tipo de Gasto)
Del 1 de Enero al 31 de Diciembre de 2024</t>
  </si>
  <si>
    <t>Gasto Corriente</t>
  </si>
  <si>
    <t>Gasto de Capital</t>
  </si>
  <si>
    <t>Amortización de la Deuda y Disminución de Pasivos</t>
  </si>
  <si>
    <t>INSTITUTO DE SALUD PUBLICA DEL ESTADO DE GUANAJUATO
Estado Analítico del Ejercicio del Presupuesto de Egresos
Clasificación Funcional (Finalidad y Función)
Del 1 de Enero al 31 de Diciembre de 2024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</si>
  <si>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</si>
  <si>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</si>
  <si>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</si>
  <si>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</si>
  <si>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</si>
  <si>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</si>
  <si>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</si>
  <si>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</si>
  <si>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</si>
  <si>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</si>
  <si>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</si>
  <si>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</si>
  <si>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</si>
  <si>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</si>
  <si>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</si>
  <si>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</si>
  <si>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</si>
  <si>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</si>
  <si>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</si>
  <si>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</si>
  <si>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</si>
  <si>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</si>
  <si>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</si>
  <si>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</si>
  <si>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</si>
  <si>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</si>
  <si>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</si>
  <si>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</si>
  <si>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</si>
  <si>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</si>
  <si>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</si>
  <si>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DE SALUD PUBLICA DEL ESTADO DE GUANAJUATO
Gasto por Categoría Programática
Del 1 de Enero al 31 de Diciembre de 2024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</si>
  <si>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</si>
  <si>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</si>
  <si>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</si>
  <si>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</si>
  <si>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</si>
  <si>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</si>
  <si>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</si>
  <si>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</si>
  <si>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</si>
  <si>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</si>
  <si>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</si>
  <si>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</si>
  <si>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</si>
  <si>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</si>
  <si>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</si>
  <si>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</si>
  <si>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</si>
  <si>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</si>
  <si>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</si>
  <si>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</si>
  <si>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</si>
  <si>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</si>
  <si>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</si>
  <si>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</si>
  <si>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</si>
  <si>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</si>
  <si>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</si>
  <si>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</si>
  <si>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</si>
  <si>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</si>
  <si>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</si>
  <si>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</si>
  <si>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</si>
  <si>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</si>
  <si>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</si>
  <si>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</si>
  <si>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</si>
  <si>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</si>
  <si>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</si>
  <si>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</si>
  <si>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</si>
  <si>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</si>
  <si>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</si>
  <si>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</si>
  <si>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</si>
  <si>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</si>
  <si>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</si>
  <si>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</si>
  <si>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</si>
  <si>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</si>
  <si>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</si>
  <si>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</si>
  <si>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INSTITUTO DE SALUD PUBLICA DEL ESTADO DE GUANAJUATO
Programas y Proyectos de Inversión
Del 1 de Enero al 31 de Diciembre de 2024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</si>
  <si>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</si>
  <si>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</si>
  <si>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</si>
  <si>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</si>
  <si>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</si>
  <si>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</si>
  <si>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</si>
  <si>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</si>
  <si>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</si>
  <si>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</si>
  <si>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</si>
  <si>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</si>
  <si>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</si>
  <si>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</si>
  <si>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</si>
  <si>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</si>
  <si>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</si>
  <si>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E012PB11102399</t>
  </si>
  <si>
    <t>R23 CENTRO ESTATAL DE MEDICINA TRANSFUSIONAL</t>
  </si>
  <si>
    <t>5110</t>
  </si>
  <si>
    <t>BIENES MUEBLES</t>
  </si>
  <si>
    <t>211213019054800</t>
  </si>
  <si>
    <t>CTRO EST MEDICINA TRANSFUSIONAL ISAPEG</t>
  </si>
  <si>
    <t>Porcentaje</t>
  </si>
  <si>
    <t>E012PB11112399</t>
  </si>
  <si>
    <t>R23 CENTRO URGENCIAS ESTADO GUANAJUATO</t>
  </si>
  <si>
    <t>211213019054900</t>
  </si>
  <si>
    <t>SISTEMA DE URGENCIAS EDO DE GTO ISAPEG</t>
  </si>
  <si>
    <t>E012PB1263</t>
  </si>
  <si>
    <t>HOSPITALIZACIÓN Y VALORACIÓN DE PACIENTES EN EL HOSPITAL COMUNITARIO APASEO EL GRANDE</t>
  </si>
  <si>
    <t>211213019070403</t>
  </si>
  <si>
    <t>HOSPITAL COMUNITARIO APASEO EL GRANDE</t>
  </si>
  <si>
    <t/>
  </si>
  <si>
    <t>211213019053100</t>
  </si>
  <si>
    <t>HOSP COMUNITARIO APASEO EL GRANDE ISAPEG</t>
  </si>
  <si>
    <t>E012PB13082399</t>
  </si>
  <si>
    <t>R23 HOSPITAL COMUNITARIO MOROLEÓN</t>
  </si>
  <si>
    <t>211213019054000</t>
  </si>
  <si>
    <t>HOSP COMUNITARIO MOROLEÓN ISAPEG</t>
  </si>
  <si>
    <t>E012QA14922302</t>
  </si>
  <si>
    <t>MOBILIARIO CLINICO Y ADMVO HC ROMITA</t>
  </si>
  <si>
    <t>211213019052700</t>
  </si>
  <si>
    <t>HOSP COMUNITARIO ROMITA ISAPEG</t>
  </si>
  <si>
    <t>E012QA15242303</t>
  </si>
  <si>
    <t>MOBILIARIO CERANO</t>
  </si>
  <si>
    <t>211213019040500</t>
  </si>
  <si>
    <t>JURISDICCIÓN SANITARIA V ISAPEG</t>
  </si>
  <si>
    <t>E012QA32952402</t>
  </si>
  <si>
    <t>MOBILIARIO CLINICO Y ADMVO HG URIANGATO</t>
  </si>
  <si>
    <t>211213019051000</t>
  </si>
  <si>
    <t>HOSP GRAL URIANGATO ISAPEG</t>
  </si>
  <si>
    <t>E012QA36452301</t>
  </si>
  <si>
    <t>MOBILIARIO CLINICO Y ADMINISTRATIVO JALPA</t>
  </si>
  <si>
    <t>211213019040800</t>
  </si>
  <si>
    <t>JURISDICCIÓN SANITARIA VIII ISAPEG</t>
  </si>
  <si>
    <t>E012QC06792402</t>
  </si>
  <si>
    <t xml:space="preserve"> EQUIPAMIENTO HOSPITAL GENERAL ACAMBARO</t>
  </si>
  <si>
    <t>211213019020100</t>
  </si>
  <si>
    <t>DIRECCIÓN GENERAL DE PLANEACIÓN</t>
  </si>
  <si>
    <t>E012QC06792404</t>
  </si>
  <si>
    <t>EQUIPAMIENTOHOSPITAL GENERAL GUANAJUATO</t>
  </si>
  <si>
    <t>E012QC06792405</t>
  </si>
  <si>
    <t>EQUIPAMIENTO HG PURISIMA RINCON</t>
  </si>
  <si>
    <t>E012QC06792406</t>
  </si>
  <si>
    <t>EQUIPAMIENTO HOSPITAL GENERAL SALAMANCA</t>
  </si>
  <si>
    <t>E012QC06792407</t>
  </si>
  <si>
    <t>EQUIPAMIENTOHOSPITAL GENERAL SALVATIERRA</t>
  </si>
  <si>
    <t>E012QC06792408</t>
  </si>
  <si>
    <t>EQUIPAMIENTO HG SAN JOSE ITURBIDE</t>
  </si>
  <si>
    <t>E012QC06792409</t>
  </si>
  <si>
    <t>EQUIPAMIENTO SAN MIGUEL ALLENDE</t>
  </si>
  <si>
    <t>E012QC06792411</t>
  </si>
  <si>
    <t>EQUIPAMIENTO HOSPITAL GENERAL VALLE</t>
  </si>
  <si>
    <t>E012QC06792413</t>
  </si>
  <si>
    <t>EQUIPAMIENTO HOSPITAL MATERNO IRAPUATO</t>
  </si>
  <si>
    <t>E012QC06792417</t>
  </si>
  <si>
    <t>EQUIPO MEDICO AL CETO</t>
  </si>
  <si>
    <t>E064PB1101</t>
  </si>
  <si>
    <t>OPERACIÓN DE LA JURISDICCIÓN SANITARIA VI</t>
  </si>
  <si>
    <t>211213019040600</t>
  </si>
  <si>
    <t>JURISDICCIÓN SANITARIA VI ISAPEG</t>
  </si>
  <si>
    <t>E064PB27792404173</t>
  </si>
  <si>
    <t>PREVENCIÓN Y ATENCIÓN DE LAS ADICCIONES</t>
  </si>
  <si>
    <t>211213019030100</t>
  </si>
  <si>
    <t>DIR GRAL DE SERVICIOS DE SALUD ISAPEG</t>
  </si>
  <si>
    <t>E064PB34142404173</t>
  </si>
  <si>
    <t>211213019030400</t>
  </si>
  <si>
    <t>DIRECCIÓN GENERAL DE ATENCIÓN MÉDICA</t>
  </si>
  <si>
    <t>M006GB1115</t>
  </si>
  <si>
    <t>OPERACIÓN ADMINISTRATIVA DE LA DIRECCIÓN GENERAL DE ADMINISTRACIÓN</t>
  </si>
  <si>
    <t>211213019020200</t>
  </si>
  <si>
    <t>DIR GRAL DE ADMINISTRACIÓN ISAPEG</t>
  </si>
  <si>
    <t>M007GC21012399</t>
  </si>
  <si>
    <t>R23 COORDINACIÓN GENERAL DE SALUD PÚBLICA</t>
  </si>
  <si>
    <t>211213019030000</t>
  </si>
  <si>
    <t>COORD GENERAL DE SALUD PÚBLICA ISAPEG</t>
  </si>
  <si>
    <t>5120</t>
  </si>
  <si>
    <t>5150</t>
  </si>
  <si>
    <t>E012PB1219</t>
  </si>
  <si>
    <t>HOSPITALIZACIÓN Y VALORACIÓN DE PACIENTES EN EL HOSPITAL GENERAL DOLORES HIDALGO</t>
  </si>
  <si>
    <t>211213019070103</t>
  </si>
  <si>
    <t>HOSPITAL GENERAL DOLORES HIDALGO</t>
  </si>
  <si>
    <t>211213019050400</t>
  </si>
  <si>
    <t>HOSP GRAL DOLORES HIDALGO ISAPEG</t>
  </si>
  <si>
    <t>E012PB12192399</t>
  </si>
  <si>
    <t>R23 HOSPITAL GENERAL DOLORES HIDALGO</t>
  </si>
  <si>
    <t>E012QC06372301</t>
  </si>
  <si>
    <t>INFRAESTRUCTURA TECNOLÓGICA UNIDADES MÉD</t>
  </si>
  <si>
    <t>E012QC06372302</t>
  </si>
  <si>
    <t>INFRAESTRUCTURA TECNOLÓGICA DEL ISAPEG</t>
  </si>
  <si>
    <t>E064PC2781</t>
  </si>
  <si>
    <t>OPERACIÓN ADMINISTRATIVA DE LA DIRECCIÓN GENERAL DE PROTECCIÓN CONTRA RIESGOS SANITARIOS</t>
  </si>
  <si>
    <t>211213019030200</t>
  </si>
  <si>
    <t>DIR GRAL DE PROT CONT RIESG SANIT ISAPEG</t>
  </si>
  <si>
    <t>E064QC13282406</t>
  </si>
  <si>
    <t>FORTALECIMIENTO A OBSERVATORIOS DE LESIONES</t>
  </si>
  <si>
    <t>211213019030300</t>
  </si>
  <si>
    <t>DIR GRAL DE PREV Y PROM DE LA SALUD</t>
  </si>
  <si>
    <t>M005GA2098</t>
  </si>
  <si>
    <t>OPERACIÓN Y ADMINISTRACIÓN DEL LA DIRECCIÓN GENERAL DEL ISAPEG</t>
  </si>
  <si>
    <t>211213019010000</t>
  </si>
  <si>
    <t>DESPACHO DE LA DIRECCIÓN GRAL DEL ISAPEG</t>
  </si>
  <si>
    <t>M006GB11152311089</t>
  </si>
  <si>
    <t>SISTEMAS DE INFORMACIÓN EN SALUD</t>
  </si>
  <si>
    <t>M006GB11152411089</t>
  </si>
  <si>
    <t>M006GB1117</t>
  </si>
  <si>
    <t>OPERACIÓN Y ADMINISTRACIÓN DE LA DIRECCIÓN GENERAL DE RECURSOS HUMANOS.</t>
  </si>
  <si>
    <t>211213019020300</t>
  </si>
  <si>
    <t>DIR GRAL DE RECURSOS HUMANOS ISAPEG</t>
  </si>
  <si>
    <t>M007GC1113</t>
  </si>
  <si>
    <t>OPERACIÓN ADMINISTRATIVA DE LA DIRECCIÓN GENERAL DE SERVICIOS DE SALUD</t>
  </si>
  <si>
    <t>E012PB1110</t>
  </si>
  <si>
    <t>OPERACIÓN DEL CENTRO ESTATAL DE MEDICINA TRANSFUSIONAL</t>
  </si>
  <si>
    <t>5190</t>
  </si>
  <si>
    <t>211213019070301</t>
  </si>
  <si>
    <t>CENTRO ESTATAL DE MEDICINA TRANSFUSIONAL</t>
  </si>
  <si>
    <t>E012PB1111</t>
  </si>
  <si>
    <t>OPERACIÓN DEL SISTEMA DE URGENCIAS DEL ESTADO DE GUANAJUATO</t>
  </si>
  <si>
    <t>211213019070306</t>
  </si>
  <si>
    <t>SISTEMA DE URGENCIAS DEL ESTADO DE GTO</t>
  </si>
  <si>
    <t>E012PB1244</t>
  </si>
  <si>
    <t>HOSPITALIZACIÓN Y VALORACIÓN DE PACIENTES EN EL HOSPITAL GENERAL SAN MIGUEL ALLENDE FELIPE G. DOBARG</t>
  </si>
  <si>
    <t>211213019050200</t>
  </si>
  <si>
    <t>HOSP GRAL SN MIGUEL ALLENDE ISAPEG</t>
  </si>
  <si>
    <t>5210</t>
  </si>
  <si>
    <t>5290</t>
  </si>
  <si>
    <t>E012PB31982408082</t>
  </si>
  <si>
    <t>ENSEÑANZA</t>
  </si>
  <si>
    <t>E012PB1228</t>
  </si>
  <si>
    <t>HOSPITALIZACIÓN Y VALORACIÓN DE PACIENTES EN EL HOSPITAL GENERAL LEÓN</t>
  </si>
  <si>
    <t>5310</t>
  </si>
  <si>
    <t>211213019070106</t>
  </si>
  <si>
    <t>HOSPITAL GENERAL LEÓN</t>
  </si>
  <si>
    <t>E012QA14922401</t>
  </si>
  <si>
    <t>EQUIPAMIENTO MEDICO HC ROMITA</t>
  </si>
  <si>
    <t>E012QA28112301</t>
  </si>
  <si>
    <t>EQUIPAR CON EQUIPO MÉDICO E INST. AL HOPS ESP LEÓN</t>
  </si>
  <si>
    <t>211213019051300</t>
  </si>
  <si>
    <t>HOSP ESP MATERNO INFANTIL LEÓN ISAPEG</t>
  </si>
  <si>
    <t>E012QA28772301</t>
  </si>
  <si>
    <t>RESONANCIA MAGNÉTICA</t>
  </si>
  <si>
    <t>211213019050300</t>
  </si>
  <si>
    <t>HOSP GRAL CELAYA ISAPEG</t>
  </si>
  <si>
    <t>E012QA28772401</t>
  </si>
  <si>
    <t>RENOVACIÓN DEL EQUIPO DE TOMOGRAFÍA HG CELAYA</t>
  </si>
  <si>
    <t>211213019070102</t>
  </si>
  <si>
    <t>HOSPITAL GENERAL CELAYA</t>
  </si>
  <si>
    <t>E012QA32952401</t>
  </si>
  <si>
    <t>EQUIPAMIENTO MEDICO HG URIANGATO</t>
  </si>
  <si>
    <t>E012QA33012202</t>
  </si>
  <si>
    <t>EQUIPO MEDICO TORRE MEDICA IRAPUATO</t>
  </si>
  <si>
    <t>211213019050600</t>
  </si>
  <si>
    <t>HOSP GRAL IRAPUATO ISAPEG</t>
  </si>
  <si>
    <t>E012QA36452304</t>
  </si>
  <si>
    <t>EQUIPO MÉDICO JALPA DE CANOVAS</t>
  </si>
  <si>
    <t>E012QC06792301</t>
  </si>
  <si>
    <t>CRANEOTOMO HOSPITAL GENERAL IRAPUATO</t>
  </si>
  <si>
    <t>E012QC06792304</t>
  </si>
  <si>
    <t>H GRAL LEÓN EQUIPO MEDICO</t>
  </si>
  <si>
    <t>E012QC06792308</t>
  </si>
  <si>
    <t>FORTALECER CON EQUIPO  MEDICO CAISES</t>
  </si>
  <si>
    <t>E012QC06792310</t>
  </si>
  <si>
    <t>FORTALECER CON EQUIPO  MEDICO HG SILAO</t>
  </si>
  <si>
    <t>E012QC06792315</t>
  </si>
  <si>
    <t>FORTALECER A HOSP GEN Y COM CON EQUIP MED</t>
  </si>
  <si>
    <t>E012QC06792401</t>
  </si>
  <si>
    <t>EQUIPAMIENTO HOSPITAL GENERAL  LEON</t>
  </si>
  <si>
    <t>E012QC06792403</t>
  </si>
  <si>
    <t>EQUIPAMIENTO HG DOLORES HIDALGO</t>
  </si>
  <si>
    <t>E012QC06792410</t>
  </si>
  <si>
    <t>EQUIPAMIENTO HOSPITAL GENERAL SILAO</t>
  </si>
  <si>
    <t>E012QC06792412</t>
  </si>
  <si>
    <t>EQUIPAMIENTO HOSPITAL MATERNO CELAYA</t>
  </si>
  <si>
    <t>E012QC06792414</t>
  </si>
  <si>
    <t>EQUIPAMIENTO HOSPITAL PEDIATRICO LEON</t>
  </si>
  <si>
    <t>E012QC06792415</t>
  </si>
  <si>
    <t>EQUIPAMIENTO HC APASEO EL GRANDE</t>
  </si>
  <si>
    <t>E012QC06792416</t>
  </si>
  <si>
    <t>EQUIPAMIENTO HC SAN FRANCISCO DEL RINCON</t>
  </si>
  <si>
    <t>E012QC06792420</t>
  </si>
  <si>
    <t>HOSPITAL MATERNO INFANTIL LEON</t>
  </si>
  <si>
    <t>E012QC32572301</t>
  </si>
  <si>
    <t>EQUIPOS DE RAYOS X PARA UNIDADES MÉDICAS</t>
  </si>
  <si>
    <t>E064PB1109</t>
  </si>
  <si>
    <t>OPERACIÓN DEL LABORATORIO ESTATAL DE SALUD PÚBLICA DE GUANAJUATO PARA COLABORAR EN LA VIGILANCIA SAN</t>
  </si>
  <si>
    <t>211213019054700</t>
  </si>
  <si>
    <t>LABORATORIO SALUD PÚBLICA ESTATAL ISAPEG</t>
  </si>
  <si>
    <t>E064PB2779</t>
  </si>
  <si>
    <t>OPERACIÓN Y ADMINISTRACIÓN DE LA DIRECCIÓN GENERAL DE SERVICIOS DE SALUD IMPULSANDO ACCIONES DE PREV</t>
  </si>
  <si>
    <t>E064PB27792404017</t>
  </si>
  <si>
    <t>PLANIFICACIÓN FAMILIAR Y ANTICONCEPCIÓN</t>
  </si>
  <si>
    <t>E064PB27792404026</t>
  </si>
  <si>
    <t>SEGURIDAD VIAL</t>
  </si>
  <si>
    <t>E064PB27792404149</t>
  </si>
  <si>
    <t>VIG EN SALUD PÚBLICA POR LABORATORIO</t>
  </si>
  <si>
    <t>5320</t>
  </si>
  <si>
    <t>5410</t>
  </si>
  <si>
    <t>M006GB2102</t>
  </si>
  <si>
    <t>PROMOCIÓN E IMPLEMENTACIÓN DE NORMAS, SISTEMAS Y PROCEDIMIENTOS PARA LA ADMINISTRACIÓN DE RECURSOS H</t>
  </si>
  <si>
    <t>211213019020000</t>
  </si>
  <si>
    <t>COORD GRAL DE ADMON Y FINANZAS ISAPEG</t>
  </si>
  <si>
    <t>M007GC2101</t>
  </si>
  <si>
    <t>PROMOCIÓN, IMPLEMENTACIÓN Y EVALUACIÓN DE ESTRATEGIAS EN MATERIA DE SALUD PÚBLICA Y ATENCIÓN MÉDICA</t>
  </si>
  <si>
    <t>E012PB1330</t>
  </si>
  <si>
    <t>VALORACIÓN DE PACIENTES EN EL CENTRO ESTATAL DE ATENCIÓN INTEGRAL EN ADICCIONES DE LEÓN</t>
  </si>
  <si>
    <t>5610</t>
  </si>
  <si>
    <t>211213019052300</t>
  </si>
  <si>
    <t>CTRO DE ATNC INTEGRAL ADICCIONES ISAPEG</t>
  </si>
  <si>
    <t>211213019070307</t>
  </si>
  <si>
    <t>CTRO DE ATENCIÓN INTEGRAL EN ADICCIONES</t>
  </si>
  <si>
    <t>5640</t>
  </si>
  <si>
    <t>5650</t>
  </si>
  <si>
    <t>5660</t>
  </si>
  <si>
    <t>E012PB12252399</t>
  </si>
  <si>
    <t>R23 HOSPITAL GENERAL IRAPUATO</t>
  </si>
  <si>
    <t>E012PB27762399</t>
  </si>
  <si>
    <t>R23 SALUD PÚBLICA EPIDEMIOLÓGICA Y CAPACITA</t>
  </si>
  <si>
    <t>E012PB3283</t>
  </si>
  <si>
    <t>OPERACIÓN DE LAS UNIDADES MÉDICAS ADSCRITAS A LA JURISDICCIÓN SANITARIA VI</t>
  </si>
  <si>
    <t>5670</t>
  </si>
  <si>
    <t>E064PB1106</t>
  </si>
  <si>
    <t>OPERACIÓN DE LA JURISDICCIÓN SANITARIA VIII</t>
  </si>
  <si>
    <t>E064QC00582401</t>
  </si>
  <si>
    <t>VISITAS DE VIVIENDAS ACC DE CONTROL DEL VECTOR</t>
  </si>
  <si>
    <t>E012QA05612301</t>
  </si>
  <si>
    <t>PROYECTO EJECUTIVO LABORATORIO LEÓN</t>
  </si>
  <si>
    <t>6220</t>
  </si>
  <si>
    <t>OBRA</t>
  </si>
  <si>
    <t>E012QA14922201</t>
  </si>
  <si>
    <t>REH/ADEC HCROMITA TOCOCIRUGIA</t>
  </si>
  <si>
    <t>E012QA14922301</t>
  </si>
  <si>
    <t>OBRA HOSPITAL COMUNITARIO ROMITA</t>
  </si>
  <si>
    <t>E012QA15242301</t>
  </si>
  <si>
    <t>AMPLIACIÓN DE LA UMAPS CERANO EN YURIRIA</t>
  </si>
  <si>
    <t>E012QA20662301</t>
  </si>
  <si>
    <t>PROYECTO EJECUTIVO MURO CONCRETO</t>
  </si>
  <si>
    <t>211213019050700</t>
  </si>
  <si>
    <t>HOSP GRAL LEÓN ISAPEG</t>
  </si>
  <si>
    <t>E012QA25602301</t>
  </si>
  <si>
    <t>TERMINACIÓN AMP Y REM HOSP GRAL SILAO</t>
  </si>
  <si>
    <t>211213019051600</t>
  </si>
  <si>
    <t>HOSP GRAL SILAO ISAPEG</t>
  </si>
  <si>
    <t>E012QA26152301</t>
  </si>
  <si>
    <t>TERMINACIÓN CAISAME LEÓN</t>
  </si>
  <si>
    <t>211213019051400</t>
  </si>
  <si>
    <t>CTRO ATCN INT A SALUD MENTAL LEÓN ISAPEG</t>
  </si>
  <si>
    <t>E012QA27472401</t>
  </si>
  <si>
    <t>PE SUST UMAPS OBRAJUELO APASEO EL GRANDE</t>
  </si>
  <si>
    <t>211213019040300</t>
  </si>
  <si>
    <t>JURISDICCIÓN SANITARIA III ISAPEG</t>
  </si>
  <si>
    <t>E012QA27642301</t>
  </si>
  <si>
    <t>CONCLUSIÓN CAISES DE SAN JOSÉ ITURBIDE</t>
  </si>
  <si>
    <t>211213019040200</t>
  </si>
  <si>
    <t>JURISDICCIÓN SANITARIA II ISAPEG</t>
  </si>
  <si>
    <t>E012QA28122301</t>
  </si>
  <si>
    <t>TERMINACIÓN REMODELACIÓN HC SAN FELIPE</t>
  </si>
  <si>
    <t>211213019052400</t>
  </si>
  <si>
    <t>HOSP COMUNITARIO SAN FELIPE ISAPEG</t>
  </si>
  <si>
    <t>E012QA28142201</t>
  </si>
  <si>
    <t>CA SUSTITUCIÓN CAISES VILLAGRÁN</t>
  </si>
  <si>
    <t>E012QA28292201</t>
  </si>
  <si>
    <t>CA UMAPS EL CARRICILLO, ATARJEA</t>
  </si>
  <si>
    <t>E012QA32952201</t>
  </si>
  <si>
    <t>CA HG URIANGATO AMP Y REM</t>
  </si>
  <si>
    <t>E012QA32952301</t>
  </si>
  <si>
    <t>TERMINACIÓN HG URIANGATO (AMP Y FORT)</t>
  </si>
  <si>
    <t>E012QA33012201</t>
  </si>
  <si>
    <t>TORRE MÉDICA HOSPITAL GENERAL IRAPUATO</t>
  </si>
  <si>
    <t>E012QA33012401</t>
  </si>
  <si>
    <t>LÍNEA DESCARGA PLUVIAL TM HG IRAPUATO</t>
  </si>
  <si>
    <t>211213019070105</t>
  </si>
  <si>
    <t>HOSPITAL GENERAL IRAPUATO</t>
  </si>
  <si>
    <t>E012QA33052201</t>
  </si>
  <si>
    <t>CA UMAPS VALTIERRA, SALAMANCA (SUST)</t>
  </si>
  <si>
    <t>E012QA33052301</t>
  </si>
  <si>
    <t>TERMINACIÓN UMAPS VALTIERRA SALAMANCA (SUST)</t>
  </si>
  <si>
    <t>E012QA34182201</t>
  </si>
  <si>
    <t>CENTRO DE SALUD XICHÚ</t>
  </si>
  <si>
    <t>E012QA34182401</t>
  </si>
  <si>
    <t>TERMINACIÓN DEL CENTRO DE SALUD DE XICHÚ</t>
  </si>
  <si>
    <t>E012QA36452202</t>
  </si>
  <si>
    <t>UMAPS JALPA DE CÁNOVAS ( SUSTITUCIÓN)</t>
  </si>
  <si>
    <t>E012QA36912301</t>
  </si>
  <si>
    <t>PROYECTO EJECUTIVO UMAPS SAN BARTOLOMÉ</t>
  </si>
  <si>
    <t>E012QA37012401</t>
  </si>
  <si>
    <t>PROYECTO INTEGRAL SUSTITUCIÓN CAISES LEÓN</t>
  </si>
  <si>
    <t>211213019040700</t>
  </si>
  <si>
    <t>JURISDICCIÓN SANITARIA VII ISAPEG</t>
  </si>
  <si>
    <t>E012QA38322301</t>
  </si>
  <si>
    <t>PROYECTO EJECUTIVO UMAPS SAN JUAN PAN</t>
  </si>
  <si>
    <t>211213019040100</t>
  </si>
  <si>
    <t>JURISDICCIÓN SANITARIA I ISAPEG</t>
  </si>
  <si>
    <t>E012QA38912301</t>
  </si>
  <si>
    <t>PE ÁREA DE RADIOTERAPIA HG LEÓN</t>
  </si>
  <si>
    <t>E012QA38912401</t>
  </si>
  <si>
    <t>CONSTRUCCIÓN ÁREA DE RADIOTERAPIA HG LEÓN</t>
  </si>
  <si>
    <t>E012QA38922401</t>
  </si>
  <si>
    <t>PE ENSEÑANZA Y RESIDENCIAS MÉDICAS HG LEÓN</t>
  </si>
  <si>
    <t>E012QA40142401</t>
  </si>
  <si>
    <t>PE SUST MURO UMAPS LA BORUNDA COMONFORT</t>
  </si>
  <si>
    <t>E064PB27792404115</t>
  </si>
  <si>
    <t>MONITOREO</t>
  </si>
  <si>
    <t>E064PB27792404185</t>
  </si>
  <si>
    <t>EMERGENCIAS</t>
  </si>
  <si>
    <t>ESTADO ANALÍTICO DEL EJERCICIO DEL PRESUPUESTO DE INGRESOS</t>
  </si>
  <si>
    <t xml:space="preserve">CLASIFICACIÓN ECONÓMICA </t>
  </si>
  <si>
    <t>Del 1 de Enero al 31 de Diciembre de 2024</t>
  </si>
  <si>
    <t>Ente Público:</t>
  </si>
  <si>
    <t>INSTITUTO DE SALUD PUBLICA DEL ESTADO DE GUANAJUATO</t>
  </si>
  <si>
    <t>Código</t>
  </si>
  <si>
    <t>Recauadado</t>
  </si>
  <si>
    <t>INGRESOS</t>
  </si>
  <si>
    <t>INGRESOS CORRIENTES</t>
  </si>
  <si>
    <t>1.1.1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</si>
  <si>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</si>
  <si>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</si>
  <si>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</si>
  <si>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</si>
  <si>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</si>
  <si>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</si>
  <si>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</si>
  <si>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</si>
  <si>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</si>
  <si>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</si>
  <si>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</si>
  <si>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</si>
  <si>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</si>
  <si>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</si>
  <si>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</si>
  <si>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</si>
  <si>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</si>
  <si>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</si>
  <si>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</si>
  <si>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</si>
  <si>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</si>
  <si>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</si>
  <si>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</si>
  <si>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</si>
  <si>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</si>
  <si>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</si>
  <si>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</si>
  <si>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</si>
  <si>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</si>
  <si>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</si>
  <si>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</si>
  <si>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</si>
  <si>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</si>
  <si>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</si>
  <si>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</si>
  <si>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</si>
  <si>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</si>
  <si>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</si>
  <si>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</si>
  <si>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</si>
  <si>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</si>
  <si>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</si>
  <si>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</si>
  <si>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</si>
  <si>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</si>
  <si>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</si>
  <si>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</si>
  <si>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</si>
  <si>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</si>
  <si>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</si>
  <si>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</si>
  <si>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</si>
  <si>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</si>
  <si>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</si>
  <si>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</si>
  <si>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</si>
  <si>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</si>
  <si>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</si>
  <si>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</si>
  <si>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</si>
  <si>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</si>
  <si>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</si>
  <si>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</si>
  <si>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</si>
  <si>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</si>
  <si>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</si>
  <si>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</si>
  <si>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</si>
  <si>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</si>
  <si>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</si>
  <si>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</si>
  <si>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</si>
  <si>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</si>
  <si>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</si>
  <si>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</si>
  <si>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</si>
  <si>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</si>
  <si>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</si>
  <si>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</si>
  <si>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</si>
  <si>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</si>
  <si>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</si>
  <si>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</si>
  <si>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</si>
  <si>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</si>
  <si>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</si>
  <si>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</si>
  <si>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</si>
  <si>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</si>
  <si>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</si>
  <si>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</si>
  <si>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</si>
  <si>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</si>
  <si>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</si>
  <si>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</si>
  <si>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</si>
  <si>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</si>
  <si>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</si>
  <si>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</si>
  <si>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</si>
  <si>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</si>
  <si>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</si>
  <si>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</si>
  <si>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</si>
  <si>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</si>
  <si>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</si>
  <si>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</si>
  <si>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</si>
  <si>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</si>
  <si>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</si>
  <si>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</si>
  <si>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</si>
  <si>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</si>
  <si>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</si>
  <si>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</si>
  <si>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</si>
  <si>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</si>
  <si>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</si>
  <si>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</si>
  <si>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</si>
  <si>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</si>
  <si>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</si>
  <si>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</si>
  <si>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</si>
  <si>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</si>
  <si>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</si>
  <si>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</si>
  <si>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</si>
  <si>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</si>
  <si>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</si>
  <si>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</si>
  <si>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</si>
  <si>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</si>
  <si>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</si>
  <si>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</si>
  <si>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</si>
  <si>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</si>
  <si>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</si>
  <si>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</si>
  <si>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</si>
  <si>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</si>
  <si>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</si>
  <si>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</si>
  <si>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</si>
  <si>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</si>
  <si>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</si>
  <si>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</si>
  <si>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</si>
  <si>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</si>
  <si>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</si>
  <si>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</si>
  <si>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</si>
  <si>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</si>
  <si>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</si>
  <si>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</si>
  <si>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</si>
  <si>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</si>
  <si>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</si>
  <si>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</si>
  <si>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</si>
  <si>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</si>
  <si>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</si>
  <si>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</si>
  <si>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</si>
  <si>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</si>
  <si>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</si>
  <si>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</si>
  <si>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</si>
  <si>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</si>
  <si>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</si>
  <si>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</si>
  <si>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</si>
  <si>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</si>
  <si>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</si>
  <si>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</si>
  <si>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</si>
  <si>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</si>
  <si>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</si>
  <si>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</si>
  <si>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</si>
  <si>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</si>
  <si>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</si>
  <si>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</si>
  <si>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</si>
  <si>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</si>
  <si>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No se incluyen los ingresos del rubro 7 tipo 79 del clasificador por rubros de ingreso debido a que no se encuentran relacionadas en el ACUERDO por el que se emite la Clasificación Económica de los Ingresos, de los Gastos y del Financiamiento de los Entes Públicos.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</si>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</sst>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??_-;_-@_-"/>
  </numFmts>
  <fonts count="3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" fontId="23" fillId="4" borderId="34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</cellStyleXfs>
  <cellXfs count="369">
    <xf numFmtId="0" fontId="0" fillId="0" borderId="0" xfId="0"/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0" fontId="4" fillId="2" borderId="2" xfId="3" applyFont="1" applyFill="1" applyBorder="1" applyAlignment="1" applyProtection="1">
      <alignment horizontal="center" vertical="center" wrapText="1"/>
      <protection locked="0"/>
    </xf>
    <xf numFmtId="0" fontId="4" fillId="2" borderId="3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vertical="top"/>
      <protection locked="0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top"/>
      <protection locked="0"/>
    </xf>
    <xf numFmtId="0" fontId="4" fillId="2" borderId="11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4" fillId="2" borderId="3" xfId="3" quotePrefix="1" applyFont="1" applyFill="1" applyBorder="1" applyAlignment="1">
      <alignment horizontal="center" vertical="center" wrapText="1"/>
    </xf>
    <xf numFmtId="0" fontId="4" fillId="2" borderId="9" xfId="3" quotePrefix="1" applyFont="1" applyFill="1" applyBorder="1" applyAlignment="1">
      <alignment horizontal="center" vertical="center" wrapText="1"/>
    </xf>
    <xf numFmtId="0" fontId="6" fillId="0" borderId="7" xfId="3" applyFont="1" applyFill="1" applyBorder="1" applyAlignment="1" applyProtection="1">
      <alignment vertical="top"/>
      <protection locked="0"/>
    </xf>
    <xf numFmtId="0" fontId="6" fillId="0" borderId="0" xfId="3" applyFont="1" applyFill="1" applyBorder="1" applyAlignment="1" applyProtection="1">
      <alignment vertical="top" wrapText="1"/>
      <protection locked="0"/>
    </xf>
    <xf numFmtId="3" fontId="6" fillId="0" borderId="6" xfId="3" applyNumberFormat="1" applyFont="1" applyFill="1" applyBorder="1" applyAlignment="1" applyProtection="1">
      <alignment vertical="top"/>
      <protection locked="0"/>
    </xf>
    <xf numFmtId="49" fontId="7" fillId="0" borderId="0" xfId="3" applyNumberFormat="1" applyFont="1" applyFill="1" applyBorder="1" applyAlignment="1" applyProtection="1">
      <alignment vertical="top"/>
      <protection locked="0"/>
    </xf>
    <xf numFmtId="0" fontId="6" fillId="0" borderId="0" xfId="3" applyFont="1" applyFill="1" applyBorder="1" applyAlignment="1" applyProtection="1">
      <alignment vertical="top"/>
      <protection locked="0"/>
    </xf>
    <xf numFmtId="0" fontId="8" fillId="0" borderId="7" xfId="3" applyFont="1" applyFill="1" applyBorder="1" applyAlignment="1" applyProtection="1">
      <alignment vertical="top"/>
      <protection locked="0"/>
    </xf>
    <xf numFmtId="0" fontId="8" fillId="0" borderId="0" xfId="3" applyFont="1" applyFill="1" applyBorder="1" applyAlignment="1" applyProtection="1">
      <alignment vertical="top" wrapText="1"/>
      <protection locked="0"/>
    </xf>
    <xf numFmtId="3" fontId="6" fillId="0" borderId="13" xfId="3" applyNumberFormat="1" applyFont="1" applyFill="1" applyBorder="1" applyAlignment="1" applyProtection="1">
      <alignment vertical="top"/>
      <protection locked="0"/>
    </xf>
    <xf numFmtId="0" fontId="0" fillId="0" borderId="7" xfId="3" applyFont="1" applyFill="1" applyBorder="1" applyAlignment="1" applyProtection="1">
      <alignment vertical="top"/>
      <protection locked="0"/>
    </xf>
    <xf numFmtId="4" fontId="6" fillId="0" borderId="13" xfId="3" applyNumberFormat="1" applyFont="1" applyFill="1" applyBorder="1" applyAlignment="1" applyProtection="1">
      <alignment vertical="top"/>
      <protection locked="0"/>
    </xf>
    <xf numFmtId="3" fontId="6" fillId="0" borderId="10" xfId="3" applyNumberFormat="1" applyFont="1" applyFill="1" applyBorder="1" applyAlignment="1" applyProtection="1">
      <alignment vertical="top"/>
      <protection locked="0"/>
    </xf>
    <xf numFmtId="0" fontId="8" fillId="0" borderId="1" xfId="3" quotePrefix="1" applyFont="1" applyFill="1" applyBorder="1" applyAlignment="1" applyProtection="1">
      <alignment horizontal="center" vertical="top"/>
      <protection locked="0"/>
    </xf>
    <xf numFmtId="0" fontId="4" fillId="0" borderId="2" xfId="3" applyFont="1" applyFill="1" applyBorder="1" applyAlignment="1" applyProtection="1">
      <alignment horizontal="left" vertical="top" indent="3"/>
      <protection locked="0"/>
    </xf>
    <xf numFmtId="3" fontId="4" fillId="0" borderId="9" xfId="3" applyNumberFormat="1" applyFont="1" applyFill="1" applyBorder="1" applyAlignment="1" applyProtection="1">
      <alignment vertical="top"/>
      <protection locked="0"/>
    </xf>
    <xf numFmtId="0" fontId="8" fillId="0" borderId="4" xfId="3" quotePrefix="1" applyFont="1" applyFill="1" applyBorder="1" applyAlignment="1" applyProtection="1">
      <alignment horizontal="center" vertical="top"/>
      <protection locked="0"/>
    </xf>
    <xf numFmtId="0" fontId="8" fillId="0" borderId="14" xfId="3" applyFont="1" applyFill="1" applyBorder="1" applyAlignment="1" applyProtection="1">
      <alignment vertical="top"/>
      <protection locked="0"/>
    </xf>
    <xf numFmtId="3" fontId="4" fillId="0" borderId="14" xfId="3" applyNumberFormat="1" applyFont="1" applyFill="1" applyBorder="1" applyAlignment="1" applyProtection="1">
      <alignment vertical="top"/>
      <protection locked="0"/>
    </xf>
    <xf numFmtId="3" fontId="4" fillId="0" borderId="5" xfId="3" applyNumberFormat="1" applyFont="1" applyFill="1" applyBorder="1" applyAlignment="1" applyProtection="1">
      <alignment vertical="top"/>
      <protection locked="0"/>
    </xf>
    <xf numFmtId="3" fontId="4" fillId="0" borderId="1" xfId="3" applyNumberFormat="1" applyFont="1" applyFill="1" applyBorder="1" applyAlignment="1" applyProtection="1">
      <alignment vertical="top"/>
      <protection locked="0"/>
    </xf>
    <xf numFmtId="3" fontId="4" fillId="0" borderId="2" xfId="3" applyNumberFormat="1" applyFont="1" applyFill="1" applyBorder="1" applyAlignment="1" applyProtection="1">
      <alignment vertical="top"/>
      <protection locked="0"/>
    </xf>
    <xf numFmtId="3" fontId="4" fillId="0" borderId="10" xfId="3" applyNumberFormat="1" applyFont="1" applyFill="1" applyBorder="1" applyAlignment="1" applyProtection="1">
      <alignment vertical="top"/>
      <protection locked="0"/>
    </xf>
    <xf numFmtId="0" fontId="4" fillId="2" borderId="4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3" fontId="4" fillId="2" borderId="1" xfId="3" applyNumberFormat="1" applyFont="1" applyFill="1" applyBorder="1" applyAlignment="1" applyProtection="1">
      <alignment horizontal="center" vertical="center" wrapText="1"/>
      <protection locked="0"/>
    </xf>
    <xf numFmtId="3" fontId="4" fillId="2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2" borderId="3" xfId="3" applyNumberFormat="1" applyFont="1" applyFill="1" applyBorder="1" applyAlignment="1" applyProtection="1">
      <alignment horizontal="center" vertical="center" wrapText="1"/>
      <protection locked="0"/>
    </xf>
    <xf numFmtId="3" fontId="4" fillId="2" borderId="6" xfId="3" applyNumberFormat="1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3" fontId="4" fillId="2" borderId="3" xfId="3" applyNumberFormat="1" applyFont="1" applyFill="1" applyBorder="1" applyAlignment="1">
      <alignment horizontal="center" vertical="center" wrapText="1"/>
    </xf>
    <xf numFmtId="3" fontId="4" fillId="2" borderId="9" xfId="3" applyNumberFormat="1" applyFont="1" applyFill="1" applyBorder="1" applyAlignment="1">
      <alignment horizontal="center" vertical="center" wrapText="1"/>
    </xf>
    <xf numFmtId="3" fontId="4" fillId="2" borderId="1" xfId="3" applyNumberFormat="1" applyFont="1" applyFill="1" applyBorder="1" applyAlignment="1">
      <alignment horizontal="center" vertical="center" wrapText="1"/>
    </xf>
    <xf numFmtId="3" fontId="4" fillId="2" borderId="10" xfId="3" applyNumberFormat="1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3" fontId="4" fillId="2" borderId="3" xfId="3" quotePrefix="1" applyNumberFormat="1" applyFont="1" applyFill="1" applyBorder="1" applyAlignment="1">
      <alignment horizontal="center" vertical="center" wrapText="1"/>
    </xf>
    <xf numFmtId="3" fontId="4" fillId="2" borderId="9" xfId="3" quotePrefix="1" applyNumberFormat="1" applyFont="1" applyFill="1" applyBorder="1" applyAlignment="1">
      <alignment horizontal="center" vertical="center" wrapText="1"/>
    </xf>
    <xf numFmtId="0" fontId="4" fillId="0" borderId="7" xfId="3" applyFont="1" applyFill="1" applyBorder="1" applyAlignment="1" applyProtection="1">
      <alignment horizontal="left" vertical="top"/>
    </xf>
    <xf numFmtId="0" fontId="4" fillId="0" borderId="0" xfId="3" applyFont="1" applyFill="1" applyBorder="1" applyAlignment="1" applyProtection="1">
      <alignment horizontal="justify" vertical="top" wrapText="1"/>
    </xf>
    <xf numFmtId="3" fontId="4" fillId="0" borderId="6" xfId="3" applyNumberFormat="1" applyFont="1" applyFill="1" applyBorder="1" applyAlignment="1" applyProtection="1">
      <alignment vertical="top"/>
      <protection locked="0"/>
    </xf>
    <xf numFmtId="0" fontId="8" fillId="0" borderId="7" xfId="3" applyFont="1" applyFill="1" applyBorder="1" applyAlignment="1" applyProtection="1">
      <alignment horizontal="center" vertical="top"/>
    </xf>
    <xf numFmtId="0" fontId="8" fillId="0" borderId="0" xfId="3" applyFont="1" applyFill="1" applyBorder="1" applyAlignment="1" applyProtection="1">
      <alignment horizontal="left" vertical="top" wrapText="1"/>
    </xf>
    <xf numFmtId="3" fontId="8" fillId="0" borderId="13" xfId="3" applyNumberFormat="1" applyFont="1" applyFill="1" applyBorder="1" applyAlignment="1" applyProtection="1">
      <alignment vertical="top"/>
      <protection locked="0"/>
    </xf>
    <xf numFmtId="3" fontId="8" fillId="0" borderId="7" xfId="3" applyNumberFormat="1" applyFont="1" applyFill="1" applyBorder="1" applyAlignment="1" applyProtection="1">
      <alignment vertical="top"/>
      <protection locked="0"/>
    </xf>
    <xf numFmtId="3" fontId="6" fillId="0" borderId="13" xfId="4" applyNumberFormat="1" applyFont="1" applyFill="1" applyBorder="1" applyAlignment="1" applyProtection="1">
      <alignment vertical="top"/>
      <protection locked="0"/>
    </xf>
    <xf numFmtId="3" fontId="6" fillId="0" borderId="7" xfId="4" applyNumberFormat="1" applyFont="1" applyFill="1" applyBorder="1" applyAlignment="1" applyProtection="1">
      <alignment vertical="top"/>
      <protection locked="0"/>
    </xf>
    <xf numFmtId="3" fontId="6" fillId="0" borderId="0" xfId="3" applyNumberFormat="1" applyFont="1" applyFill="1" applyBorder="1" applyAlignment="1" applyProtection="1">
      <alignment vertical="top"/>
      <protection locked="0"/>
    </xf>
    <xf numFmtId="0" fontId="4" fillId="0" borderId="7" xfId="3" applyFont="1" applyFill="1" applyBorder="1" applyAlignment="1" applyProtection="1">
      <alignment horizontal="left" vertical="top" wrapText="1"/>
    </xf>
    <xf numFmtId="0" fontId="4" fillId="0" borderId="8" xfId="3" applyFont="1" applyFill="1" applyBorder="1" applyAlignment="1" applyProtection="1">
      <alignment horizontal="left" vertical="top" wrapText="1"/>
    </xf>
    <xf numFmtId="3" fontId="4" fillId="0" borderId="13" xfId="3" applyNumberFormat="1" applyFont="1" applyFill="1" applyBorder="1" applyAlignment="1" applyProtection="1">
      <alignment vertical="top"/>
      <protection locked="0"/>
    </xf>
    <xf numFmtId="3" fontId="4" fillId="0" borderId="7" xfId="3" applyNumberFormat="1" applyFont="1" applyFill="1" applyBorder="1" applyAlignment="1" applyProtection="1">
      <alignment vertical="top"/>
      <protection locked="0"/>
    </xf>
    <xf numFmtId="4" fontId="8" fillId="0" borderId="13" xfId="3" applyNumberFormat="1" applyFont="1" applyFill="1" applyBorder="1" applyAlignment="1" applyProtection="1">
      <alignment vertical="top"/>
      <protection locked="0"/>
    </xf>
    <xf numFmtId="0" fontId="4" fillId="0" borderId="7" xfId="3" applyFont="1" applyFill="1" applyBorder="1" applyAlignment="1" applyProtection="1">
      <alignment vertical="top"/>
    </xf>
    <xf numFmtId="0" fontId="4" fillId="0" borderId="0" xfId="3" applyFont="1" applyFill="1" applyBorder="1" applyAlignment="1" applyProtection="1">
      <alignment vertical="top"/>
    </xf>
    <xf numFmtId="0" fontId="4" fillId="0" borderId="7" xfId="5" applyFont="1" applyFill="1" applyBorder="1" applyAlignment="1" applyProtection="1">
      <alignment horizontal="center" vertical="top"/>
    </xf>
    <xf numFmtId="0" fontId="8" fillId="0" borderId="1" xfId="3" quotePrefix="1" applyFont="1" applyFill="1" applyBorder="1" applyAlignment="1" applyProtection="1">
      <alignment horizontal="center" vertical="top"/>
    </xf>
    <xf numFmtId="0" fontId="4" fillId="0" borderId="2" xfId="3" applyFont="1" applyFill="1" applyBorder="1" applyAlignment="1" applyProtection="1">
      <alignment horizontal="center" vertical="top" wrapText="1"/>
    </xf>
    <xf numFmtId="0" fontId="8" fillId="0" borderId="14" xfId="3" quotePrefix="1" applyFont="1" applyFill="1" applyBorder="1" applyAlignment="1" applyProtection="1">
      <alignment horizontal="center" vertical="top"/>
      <protection locked="0"/>
    </xf>
    <xf numFmtId="4" fontId="4" fillId="0" borderId="14" xfId="3" applyNumberFormat="1" applyFont="1" applyFill="1" applyBorder="1" applyAlignment="1" applyProtection="1">
      <alignment vertical="top"/>
      <protection locked="0"/>
    </xf>
    <xf numFmtId="4" fontId="4" fillId="0" borderId="1" xfId="3" applyNumberFormat="1" applyFont="1" applyFill="1" applyBorder="1" applyAlignment="1" applyProtection="1">
      <alignment vertical="top"/>
      <protection locked="0"/>
    </xf>
    <xf numFmtId="4" fontId="4" fillId="0" borderId="3" xfId="3" applyNumberFormat="1" applyFont="1" applyFill="1" applyBorder="1" applyAlignment="1" applyProtection="1">
      <alignment vertical="top"/>
      <protection locked="0"/>
    </xf>
    <xf numFmtId="0" fontId="8" fillId="0" borderId="0" xfId="3" quotePrefix="1" applyFont="1" applyFill="1" applyBorder="1" applyAlignment="1" applyProtection="1">
      <alignment horizontal="center" vertical="top"/>
      <protection locked="0"/>
    </xf>
    <xf numFmtId="0" fontId="8" fillId="0" borderId="0" xfId="3" applyFont="1" applyFill="1" applyBorder="1" applyAlignment="1" applyProtection="1">
      <alignment vertical="top"/>
      <protection locked="0"/>
    </xf>
    <xf numFmtId="4" fontId="8" fillId="0" borderId="0" xfId="3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3" applyFont="1" applyFill="1" applyBorder="1" applyAlignment="1" applyProtection="1">
      <alignment horizontal="left" vertical="top" wrapText="1"/>
      <protection locked="0"/>
    </xf>
    <xf numFmtId="0" fontId="0" fillId="0" borderId="0" xfId="3" applyFont="1" applyFill="1" applyBorder="1" applyAlignment="1" applyProtection="1">
      <alignment vertical="top"/>
      <protection locked="0"/>
    </xf>
    <xf numFmtId="0" fontId="14" fillId="0" borderId="0" xfId="0" applyFont="1" applyAlignment="1">
      <alignment horizontal="center" vertical="center" wrapText="1"/>
    </xf>
    <xf numFmtId="0" fontId="16" fillId="2" borderId="1" xfId="6" applyFont="1" applyFill="1" applyBorder="1" applyAlignment="1" applyProtection="1">
      <alignment horizontal="center" vertical="center" wrapText="1"/>
      <protection locked="0"/>
    </xf>
    <xf numFmtId="0" fontId="16" fillId="2" borderId="2" xfId="6" applyFont="1" applyFill="1" applyBorder="1" applyAlignment="1" applyProtection="1">
      <alignment horizontal="center" vertical="center" wrapText="1"/>
      <protection locked="0"/>
    </xf>
    <xf numFmtId="0" fontId="16" fillId="2" borderId="3" xfId="6" applyFont="1" applyFill="1" applyBorder="1" applyAlignment="1" applyProtection="1">
      <alignment horizontal="center" vertical="center" wrapText="1"/>
      <protection locked="0"/>
    </xf>
    <xf numFmtId="0" fontId="17" fillId="0" borderId="0" xfId="7" applyFont="1" applyAlignment="1">
      <alignment vertical="center"/>
    </xf>
    <xf numFmtId="0" fontId="16" fillId="2" borderId="4" xfId="6" applyFont="1" applyFill="1" applyBorder="1" applyAlignment="1">
      <alignment horizontal="center" vertical="center"/>
    </xf>
    <xf numFmtId="0" fontId="16" fillId="2" borderId="5" xfId="6" applyFont="1" applyFill="1" applyBorder="1" applyAlignment="1">
      <alignment horizontal="center" vertical="center"/>
    </xf>
    <xf numFmtId="4" fontId="16" fillId="2" borderId="6" xfId="6" applyNumberFormat="1" applyFont="1" applyFill="1" applyBorder="1" applyAlignment="1">
      <alignment horizontal="center" vertical="center" wrapText="1"/>
    </xf>
    <xf numFmtId="0" fontId="16" fillId="2" borderId="7" xfId="6" applyFont="1" applyFill="1" applyBorder="1" applyAlignment="1">
      <alignment horizontal="center" vertical="center"/>
    </xf>
    <xf numFmtId="0" fontId="16" fillId="2" borderId="8" xfId="6" applyFont="1" applyFill="1" applyBorder="1" applyAlignment="1">
      <alignment horizontal="center" vertical="center"/>
    </xf>
    <xf numFmtId="4" fontId="16" fillId="2" borderId="9" xfId="6" applyNumberFormat="1" applyFont="1" applyFill="1" applyBorder="1" applyAlignment="1">
      <alignment horizontal="center" vertical="center" wrapText="1"/>
    </xf>
    <xf numFmtId="4" fontId="16" fillId="2" borderId="10" xfId="6" applyNumberFormat="1" applyFont="1" applyFill="1" applyBorder="1" applyAlignment="1">
      <alignment horizontal="center" vertical="center" wrapText="1"/>
    </xf>
    <xf numFmtId="0" fontId="16" fillId="2" borderId="11" xfId="6" applyFont="1" applyFill="1" applyBorder="1" applyAlignment="1">
      <alignment horizontal="center" vertical="center"/>
    </xf>
    <xf numFmtId="0" fontId="16" fillId="2" borderId="12" xfId="6" applyFont="1" applyFill="1" applyBorder="1" applyAlignment="1">
      <alignment horizontal="center" vertical="center"/>
    </xf>
    <xf numFmtId="0" fontId="16" fillId="2" borderId="9" xfId="6" applyNumberFormat="1" applyFont="1" applyFill="1" applyBorder="1" applyAlignment="1">
      <alignment horizontal="center" vertical="center" wrapText="1"/>
    </xf>
    <xf numFmtId="0" fontId="18" fillId="0" borderId="7" xfId="7" applyFont="1" applyBorder="1" applyAlignment="1">
      <alignment horizontal="left" vertical="center" wrapText="1"/>
    </xf>
    <xf numFmtId="0" fontId="18" fillId="0" borderId="0" xfId="7" applyFont="1" applyBorder="1" applyAlignment="1">
      <alignment horizontal="left" vertical="center" wrapText="1"/>
    </xf>
    <xf numFmtId="3" fontId="4" fillId="0" borderId="6" xfId="0" applyNumberFormat="1" applyFont="1" applyBorder="1" applyProtection="1">
      <protection locked="0"/>
    </xf>
    <xf numFmtId="0" fontId="7" fillId="0" borderId="7" xfId="7" applyFont="1" applyBorder="1" applyAlignment="1">
      <alignment horizontal="center" vertical="center" wrapText="1"/>
    </xf>
    <xf numFmtId="0" fontId="19" fillId="0" borderId="0" xfId="7" applyFont="1" applyBorder="1" applyAlignment="1">
      <alignment vertical="center" wrapText="1"/>
    </xf>
    <xf numFmtId="4" fontId="8" fillId="0" borderId="13" xfId="0" applyNumberFormat="1" applyFont="1" applyBorder="1" applyProtection="1">
      <protection locked="0"/>
    </xf>
    <xf numFmtId="3" fontId="8" fillId="0" borderId="13" xfId="0" applyNumberFormat="1" applyFont="1" applyBorder="1" applyProtection="1">
      <protection locked="0"/>
    </xf>
    <xf numFmtId="3" fontId="4" fillId="0" borderId="13" xfId="0" applyNumberFormat="1" applyFont="1" applyBorder="1" applyProtection="1">
      <protection locked="0"/>
    </xf>
    <xf numFmtId="3" fontId="8" fillId="0" borderId="10" xfId="0" applyNumberFormat="1" applyFont="1" applyBorder="1" applyProtection="1">
      <protection locked="0"/>
    </xf>
    <xf numFmtId="0" fontId="5" fillId="0" borderId="1" xfId="7" applyFont="1" applyBorder="1" applyAlignment="1">
      <alignment horizontal="justify" vertical="center" wrapText="1"/>
    </xf>
    <xf numFmtId="0" fontId="5" fillId="0" borderId="3" xfId="7" applyFont="1" applyBorder="1" applyAlignment="1">
      <alignment horizontal="justify" vertical="center" wrapText="1"/>
    </xf>
    <xf numFmtId="3" fontId="21" fillId="3" borderId="9" xfId="8" applyNumberFormat="1" applyFont="1" applyFill="1" applyBorder="1" applyAlignment="1">
      <alignment vertical="center"/>
    </xf>
    <xf numFmtId="0" fontId="6" fillId="0" borderId="0" xfId="7" applyFont="1"/>
    <xf numFmtId="3" fontId="17" fillId="0" borderId="0" xfId="7" applyNumberFormat="1" applyFont="1" applyAlignment="1">
      <alignment vertical="center"/>
    </xf>
    <xf numFmtId="0" fontId="4" fillId="2" borderId="16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/>
    </xf>
    <xf numFmtId="0" fontId="4" fillId="2" borderId="18" xfId="5" applyFont="1" applyFill="1" applyBorder="1" applyAlignment="1">
      <alignment horizontal="center" vertical="center"/>
    </xf>
    <xf numFmtId="0" fontId="17" fillId="0" borderId="0" xfId="9" applyFont="1"/>
    <xf numFmtId="0" fontId="4" fillId="2" borderId="16" xfId="9" applyFont="1" applyFill="1" applyBorder="1" applyAlignment="1">
      <alignment horizontal="center" vertical="center"/>
    </xf>
    <xf numFmtId="0" fontId="4" fillId="2" borderId="19" xfId="9" applyFont="1" applyFill="1" applyBorder="1" applyAlignment="1">
      <alignment horizontal="center" vertical="center" wrapText="1"/>
    </xf>
    <xf numFmtId="0" fontId="4" fillId="2" borderId="20" xfId="9" applyFont="1" applyFill="1" applyBorder="1" applyAlignment="1">
      <alignment horizontal="center" vertical="center" wrapText="1"/>
    </xf>
    <xf numFmtId="0" fontId="4" fillId="2" borderId="21" xfId="9" applyFont="1" applyFill="1" applyBorder="1" applyAlignment="1">
      <alignment horizontal="center" vertical="center" wrapText="1"/>
    </xf>
    <xf numFmtId="0" fontId="4" fillId="2" borderId="22" xfId="9" applyFont="1" applyFill="1" applyBorder="1" applyAlignment="1">
      <alignment horizontal="center" vertical="center" wrapText="1"/>
    </xf>
    <xf numFmtId="0" fontId="17" fillId="3" borderId="0" xfId="9" applyFont="1" applyFill="1"/>
    <xf numFmtId="0" fontId="4" fillId="2" borderId="23" xfId="9" applyFont="1" applyFill="1" applyBorder="1" applyAlignment="1">
      <alignment horizontal="center" vertical="center"/>
    </xf>
    <xf numFmtId="0" fontId="4" fillId="2" borderId="24" xfId="9" applyFont="1" applyFill="1" applyBorder="1" applyAlignment="1">
      <alignment horizontal="center" vertical="center" wrapText="1"/>
    </xf>
    <xf numFmtId="0" fontId="4" fillId="2" borderId="25" xfId="9" applyFont="1" applyFill="1" applyBorder="1" applyAlignment="1">
      <alignment horizontal="center" vertical="center" wrapText="1"/>
    </xf>
    <xf numFmtId="0" fontId="4" fillId="2" borderId="26" xfId="9" applyFont="1" applyFill="1" applyBorder="1" applyAlignment="1">
      <alignment horizontal="center" vertical="center" wrapText="1"/>
    </xf>
    <xf numFmtId="0" fontId="4" fillId="2" borderId="27" xfId="9" applyFont="1" applyFill="1" applyBorder="1" applyAlignment="1">
      <alignment horizontal="center" vertical="center" wrapText="1"/>
    </xf>
    <xf numFmtId="0" fontId="4" fillId="2" borderId="28" xfId="9" applyFont="1" applyFill="1" applyBorder="1" applyAlignment="1">
      <alignment horizontal="center" vertical="center"/>
    </xf>
    <xf numFmtId="0" fontId="4" fillId="2" borderId="29" xfId="9" applyFont="1" applyFill="1" applyBorder="1" applyAlignment="1">
      <alignment horizontal="center" vertical="center" wrapText="1"/>
    </xf>
    <xf numFmtId="0" fontId="8" fillId="0" borderId="30" xfId="0" applyFont="1" applyFill="1" applyBorder="1" applyAlignment="1" applyProtection="1">
      <alignment horizontal="left" indent="1"/>
      <protection locked="0"/>
    </xf>
    <xf numFmtId="3" fontId="8" fillId="0" borderId="13" xfId="0" applyNumberFormat="1" applyFont="1" applyFill="1" applyBorder="1" applyProtection="1">
      <protection locked="0"/>
    </xf>
    <xf numFmtId="3" fontId="8" fillId="0" borderId="31" xfId="0" applyNumberFormat="1" applyFont="1" applyFill="1" applyBorder="1" applyProtection="1"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3" fontId="4" fillId="0" borderId="25" xfId="0" applyNumberFormat="1" applyFont="1" applyFill="1" applyBorder="1" applyProtection="1">
      <protection locked="0"/>
    </xf>
    <xf numFmtId="3" fontId="4" fillId="0" borderId="32" xfId="0" applyNumberFormat="1" applyFont="1" applyFill="1" applyBorder="1" applyProtection="1">
      <protection locked="0"/>
    </xf>
    <xf numFmtId="3" fontId="4" fillId="0" borderId="33" xfId="0" applyNumberFormat="1" applyFont="1" applyFill="1" applyBorder="1" applyProtection="1">
      <protection locked="0"/>
    </xf>
    <xf numFmtId="0" fontId="6" fillId="3" borderId="0" xfId="9" applyFont="1" applyFill="1"/>
    <xf numFmtId="0" fontId="4" fillId="2" borderId="4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/>
    </xf>
    <xf numFmtId="0" fontId="4" fillId="2" borderId="5" xfId="5" applyFont="1" applyFill="1" applyBorder="1" applyAlignment="1">
      <alignment horizontal="center"/>
    </xf>
    <xf numFmtId="0" fontId="22" fillId="0" borderId="0" xfId="5" applyFont="1" applyAlignment="1">
      <alignment vertical="center"/>
    </xf>
    <xf numFmtId="0" fontId="4" fillId="2" borderId="9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vertical="center" wrapText="1"/>
    </xf>
    <xf numFmtId="0" fontId="4" fillId="2" borderId="9" xfId="5" applyFont="1" applyFill="1" applyBorder="1" applyAlignment="1">
      <alignment horizontal="center" vertical="center" wrapText="1"/>
    </xf>
    <xf numFmtId="0" fontId="8" fillId="5" borderId="6" xfId="12" applyNumberFormat="1" applyFont="1" applyFill="1" applyBorder="1" applyAlignment="1" applyProtection="1">
      <alignment horizontal="left" vertical="center" wrapText="1"/>
      <protection locked="0"/>
    </xf>
    <xf numFmtId="0" fontId="8" fillId="5" borderId="13" xfId="12" applyNumberFormat="1" applyFont="1" applyFill="1" applyBorder="1" applyAlignment="1" applyProtection="1">
      <alignment horizontal="left" vertical="center" wrapText="1"/>
      <protection locked="0"/>
    </xf>
    <xf numFmtId="0" fontId="4" fillId="5" borderId="9" xfId="12" applyNumberFormat="1" applyFont="1" applyFill="1" applyBorder="1" applyAlignment="1" applyProtection="1">
      <alignment horizontal="center" vertical="center" wrapText="1"/>
      <protection locked="0"/>
    </xf>
    <xf numFmtId="3" fontId="4" fillId="0" borderId="9" xfId="13" applyNumberFormat="1" applyFont="1" applyBorder="1" applyAlignment="1">
      <alignment vertical="center"/>
    </xf>
    <xf numFmtId="0" fontId="8" fillId="5" borderId="14" xfId="12" applyNumberFormat="1" applyFont="1" applyFill="1" applyBorder="1" applyAlignment="1" applyProtection="1">
      <alignment horizontal="left" vertical="center" wrapText="1"/>
      <protection locked="0"/>
    </xf>
    <xf numFmtId="3" fontId="17" fillId="0" borderId="0" xfId="5" applyNumberFormat="1" applyFont="1"/>
    <xf numFmtId="3" fontId="22" fillId="0" borderId="0" xfId="5" applyNumberFormat="1" applyFont="1" applyAlignment="1">
      <alignment vertical="center"/>
    </xf>
    <xf numFmtId="43" fontId="22" fillId="0" borderId="0" xfId="14" applyFont="1" applyAlignment="1">
      <alignment vertical="center"/>
    </xf>
    <xf numFmtId="0" fontId="17" fillId="0" borderId="0" xfId="15" applyFont="1"/>
    <xf numFmtId="0" fontId="4" fillId="2" borderId="35" xfId="5" applyFont="1" applyFill="1" applyBorder="1" applyAlignment="1">
      <alignment horizontal="center" wrapText="1"/>
    </xf>
    <xf numFmtId="0" fontId="4" fillId="2" borderId="36" xfId="5" applyFont="1" applyFill="1" applyBorder="1" applyAlignment="1">
      <alignment horizontal="center" wrapText="1"/>
    </xf>
    <xf numFmtId="0" fontId="4" fillId="2" borderId="37" xfId="5" applyFont="1" applyFill="1" applyBorder="1" applyAlignment="1">
      <alignment horizontal="center" wrapText="1"/>
    </xf>
    <xf numFmtId="0" fontId="11" fillId="0" borderId="0" xfId="5" applyFont="1" applyAlignment="1">
      <alignment vertical="center"/>
    </xf>
    <xf numFmtId="0" fontId="4" fillId="2" borderId="3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9" xfId="5" applyFont="1" applyFill="1" applyBorder="1" applyAlignment="1">
      <alignment horizontal="center" vertical="center" wrapText="1"/>
    </xf>
    <xf numFmtId="0" fontId="4" fillId="2" borderId="30" xfId="5" applyFont="1" applyFill="1" applyBorder="1" applyAlignment="1">
      <alignment horizontal="center" vertical="center"/>
    </xf>
    <xf numFmtId="0" fontId="4" fillId="2" borderId="40" xfId="5" applyFont="1" applyFill="1" applyBorder="1" applyAlignment="1">
      <alignment horizontal="center" vertical="center" wrapText="1"/>
    </xf>
    <xf numFmtId="0" fontId="4" fillId="2" borderId="41" xfId="5" applyFont="1" applyFill="1" applyBorder="1" applyAlignment="1">
      <alignment horizontal="center" vertical="center"/>
    </xf>
    <xf numFmtId="0" fontId="4" fillId="2" borderId="42" xfId="5" applyFont="1" applyFill="1" applyBorder="1" applyAlignment="1">
      <alignment horizontal="center" vertical="center" wrapText="1"/>
    </xf>
    <xf numFmtId="0" fontId="8" fillId="0" borderId="30" xfId="5" applyFont="1" applyFill="1" applyBorder="1" applyAlignment="1" applyProtection="1">
      <alignment vertical="center"/>
    </xf>
    <xf numFmtId="3" fontId="8" fillId="0" borderId="31" xfId="0" applyNumberFormat="1" applyFont="1" applyBorder="1" applyProtection="1">
      <protection locked="0"/>
    </xf>
    <xf numFmtId="0" fontId="8" fillId="0" borderId="30" xfId="5" applyFont="1" applyFill="1" applyBorder="1" applyAlignment="1" applyProtection="1">
      <alignment vertical="center" wrapText="1"/>
    </xf>
    <xf numFmtId="0" fontId="5" fillId="0" borderId="43" xfId="5" applyFont="1" applyFill="1" applyBorder="1" applyAlignment="1" applyProtection="1">
      <alignment horizontal="center" vertical="center"/>
    </xf>
    <xf numFmtId="3" fontId="5" fillId="0" borderId="44" xfId="5" applyNumberFormat="1" applyFont="1" applyBorder="1" applyAlignment="1" applyProtection="1">
      <alignment horizontal="right" vertical="center"/>
      <protection locked="0"/>
    </xf>
    <xf numFmtId="3" fontId="5" fillId="0" borderId="45" xfId="5" applyNumberFormat="1" applyFont="1" applyBorder="1" applyAlignment="1" applyProtection="1">
      <alignment horizontal="right" vertical="center"/>
      <protection locked="0"/>
    </xf>
    <xf numFmtId="0" fontId="8" fillId="0" borderId="0" xfId="5" applyFont="1" applyAlignment="1">
      <alignment vertical="center"/>
    </xf>
    <xf numFmtId="164" fontId="8" fillId="0" borderId="0" xfId="5" applyNumberFormat="1" applyFont="1" applyAlignment="1">
      <alignment vertical="center"/>
    </xf>
    <xf numFmtId="4" fontId="4" fillId="0" borderId="0" xfId="5" applyNumberFormat="1" applyFont="1" applyFill="1" applyBorder="1" applyAlignment="1" applyProtection="1">
      <alignment vertical="center"/>
      <protection locked="0"/>
    </xf>
    <xf numFmtId="4" fontId="11" fillId="0" borderId="0" xfId="5" applyNumberFormat="1" applyFont="1" applyAlignment="1">
      <alignment vertical="center"/>
    </xf>
    <xf numFmtId="0" fontId="4" fillId="2" borderId="35" xfId="6" applyFont="1" applyFill="1" applyBorder="1" applyAlignment="1" applyProtection="1">
      <alignment horizontal="center" vertical="center" wrapText="1"/>
      <protection locked="0"/>
    </xf>
    <xf numFmtId="0" fontId="4" fillId="2" borderId="36" xfId="6" applyFont="1" applyFill="1" applyBorder="1" applyAlignment="1" applyProtection="1">
      <alignment horizontal="center" vertical="center" wrapText="1"/>
      <protection locked="0"/>
    </xf>
    <xf numFmtId="0" fontId="4" fillId="2" borderId="37" xfId="6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4" fillId="2" borderId="38" xfId="6" applyFont="1" applyFill="1" applyBorder="1" applyAlignment="1">
      <alignment horizontal="center" vertical="center"/>
    </xf>
    <xf numFmtId="0" fontId="4" fillId="2" borderId="1" xfId="6" applyFont="1" applyFill="1" applyBorder="1" applyAlignment="1" applyProtection="1">
      <alignment horizontal="center" vertical="center" wrapText="1"/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  <xf numFmtId="4" fontId="4" fillId="2" borderId="39" xfId="6" applyNumberFormat="1" applyFont="1" applyFill="1" applyBorder="1" applyAlignment="1">
      <alignment horizontal="center" vertical="center" wrapText="1"/>
    </xf>
    <xf numFmtId="0" fontId="4" fillId="2" borderId="30" xfId="6" applyFont="1" applyFill="1" applyBorder="1" applyAlignment="1">
      <alignment horizontal="center" vertical="center"/>
    </xf>
    <xf numFmtId="4" fontId="4" fillId="2" borderId="9" xfId="6" applyNumberFormat="1" applyFont="1" applyFill="1" applyBorder="1" applyAlignment="1">
      <alignment horizontal="center" vertical="center" wrapText="1"/>
    </xf>
    <xf numFmtId="4" fontId="4" fillId="2" borderId="40" xfId="6" applyNumberFormat="1" applyFont="1" applyFill="1" applyBorder="1" applyAlignment="1">
      <alignment horizontal="center" vertical="center" wrapText="1"/>
    </xf>
    <xf numFmtId="0" fontId="4" fillId="2" borderId="41" xfId="6" applyFont="1" applyFill="1" applyBorder="1" applyAlignment="1">
      <alignment horizontal="center" vertical="center"/>
    </xf>
    <xf numFmtId="0" fontId="4" fillId="2" borderId="9" xfId="6" applyNumberFormat="1" applyFont="1" applyFill="1" applyBorder="1" applyAlignment="1">
      <alignment horizontal="center" vertical="center" wrapText="1"/>
    </xf>
    <xf numFmtId="0" fontId="4" fillId="2" borderId="42" xfId="6" applyNumberFormat="1" applyFont="1" applyFill="1" applyBorder="1" applyAlignment="1">
      <alignment horizontal="center" vertical="center" wrapText="1"/>
    </xf>
    <xf numFmtId="0" fontId="8" fillId="0" borderId="23" xfId="0" applyFont="1" applyBorder="1" applyProtection="1"/>
    <xf numFmtId="0" fontId="6" fillId="0" borderId="0" xfId="0" applyFont="1" applyBorder="1" applyAlignment="1" applyProtection="1">
      <alignment horizontal="left" vertical="top" wrapText="1"/>
      <protection locked="0"/>
    </xf>
    <xf numFmtId="0" fontId="4" fillId="0" borderId="43" xfId="0" applyFont="1" applyFill="1" applyBorder="1" applyAlignment="1" applyProtection="1">
      <alignment horizontal="left"/>
      <protection locked="0"/>
    </xf>
    <xf numFmtId="3" fontId="4" fillId="0" borderId="44" xfId="0" applyNumberFormat="1" applyFont="1" applyFill="1" applyBorder="1" applyProtection="1">
      <protection locked="0"/>
    </xf>
    <xf numFmtId="3" fontId="4" fillId="0" borderId="45" xfId="0" applyNumberFormat="1" applyFont="1" applyFill="1" applyBorder="1" applyProtection="1">
      <protection locked="0"/>
    </xf>
    <xf numFmtId="0" fontId="6" fillId="0" borderId="0" xfId="0" applyFont="1"/>
    <xf numFmtId="3" fontId="13" fillId="0" borderId="0" xfId="0" applyNumberFormat="1" applyFont="1"/>
    <xf numFmtId="43" fontId="6" fillId="0" borderId="0" xfId="1" applyFont="1" applyProtection="1">
      <protection locked="0"/>
    </xf>
    <xf numFmtId="0" fontId="6" fillId="0" borderId="0" xfId="0" applyFont="1" applyBorder="1" applyProtection="1">
      <protection locked="0"/>
    </xf>
    <xf numFmtId="3" fontId="6" fillId="0" borderId="0" xfId="0" applyNumberFormat="1" applyFont="1" applyProtection="1">
      <protection locked="0"/>
    </xf>
    <xf numFmtId="3" fontId="8" fillId="0" borderId="0" xfId="0" applyNumberFormat="1" applyFont="1" applyFill="1" applyBorder="1" applyProtection="1">
      <protection locked="0"/>
    </xf>
    <xf numFmtId="0" fontId="24" fillId="2" borderId="1" xfId="6" applyFont="1" applyFill="1" applyBorder="1" applyAlignment="1" applyProtection="1">
      <alignment horizontal="center" vertical="center" wrapText="1"/>
      <protection locked="0"/>
    </xf>
    <xf numFmtId="0" fontId="24" fillId="2" borderId="2" xfId="6" applyFont="1" applyFill="1" applyBorder="1" applyAlignment="1" applyProtection="1">
      <alignment horizontal="center" vertical="center" wrapText="1"/>
      <protection locked="0"/>
    </xf>
    <xf numFmtId="0" fontId="24" fillId="2" borderId="3" xfId="6" applyFont="1" applyFill="1" applyBorder="1" applyAlignment="1" applyProtection="1">
      <alignment horizontal="center" vertical="center" wrapText="1"/>
      <protection locked="0"/>
    </xf>
    <xf numFmtId="0" fontId="24" fillId="2" borderId="4" xfId="6" applyFont="1" applyFill="1" applyBorder="1" applyAlignment="1">
      <alignment horizontal="center" vertical="center"/>
    </xf>
    <xf numFmtId="0" fontId="24" fillId="2" borderId="5" xfId="6" applyFont="1" applyFill="1" applyBorder="1" applyAlignment="1">
      <alignment horizontal="center" vertical="center"/>
    </xf>
    <xf numFmtId="4" fontId="24" fillId="2" borderId="6" xfId="6" applyNumberFormat="1" applyFont="1" applyFill="1" applyBorder="1" applyAlignment="1">
      <alignment horizontal="center" vertical="center" wrapText="1"/>
    </xf>
    <xf numFmtId="0" fontId="24" fillId="2" borderId="7" xfId="6" applyFont="1" applyFill="1" applyBorder="1" applyAlignment="1">
      <alignment horizontal="center" vertical="center"/>
    </xf>
    <xf numFmtId="0" fontId="24" fillId="2" borderId="8" xfId="6" applyFont="1" applyFill="1" applyBorder="1" applyAlignment="1">
      <alignment horizontal="center" vertical="center"/>
    </xf>
    <xf numFmtId="4" fontId="24" fillId="2" borderId="9" xfId="6" applyNumberFormat="1" applyFont="1" applyFill="1" applyBorder="1" applyAlignment="1">
      <alignment horizontal="center" vertical="center" wrapText="1"/>
    </xf>
    <xf numFmtId="4" fontId="24" fillId="2" borderId="10" xfId="6" applyNumberFormat="1" applyFont="1" applyFill="1" applyBorder="1" applyAlignment="1">
      <alignment horizontal="center" vertical="center" wrapText="1"/>
    </xf>
    <xf numFmtId="0" fontId="24" fillId="2" borderId="11" xfId="6" applyFont="1" applyFill="1" applyBorder="1" applyAlignment="1">
      <alignment horizontal="center" vertical="center"/>
    </xf>
    <xf numFmtId="0" fontId="24" fillId="2" borderId="12" xfId="6" applyFont="1" applyFill="1" applyBorder="1" applyAlignment="1">
      <alignment horizontal="center" vertical="center"/>
    </xf>
    <xf numFmtId="0" fontId="24" fillId="2" borderId="9" xfId="6" applyNumberFormat="1" applyFont="1" applyFill="1" applyBorder="1" applyAlignment="1">
      <alignment horizontal="center" vertical="center" wrapText="1"/>
    </xf>
    <xf numFmtId="0" fontId="25" fillId="3" borderId="7" xfId="7" applyFont="1" applyFill="1" applyBorder="1" applyAlignment="1">
      <alignment horizontal="left" vertical="center" wrapText="1"/>
    </xf>
    <xf numFmtId="0" fontId="25" fillId="3" borderId="8" xfId="7" applyFont="1" applyFill="1" applyBorder="1" applyAlignment="1">
      <alignment horizontal="left" vertical="center" wrapText="1"/>
    </xf>
    <xf numFmtId="3" fontId="25" fillId="3" borderId="13" xfId="16" applyNumberFormat="1" applyFont="1" applyFill="1" applyBorder="1" applyAlignment="1">
      <alignment vertical="center"/>
    </xf>
    <xf numFmtId="0" fontId="25" fillId="0" borderId="0" xfId="7" applyFont="1" applyAlignment="1">
      <alignment vertical="center"/>
    </xf>
    <xf numFmtId="0" fontId="26" fillId="3" borderId="7" xfId="7" applyFont="1" applyFill="1" applyBorder="1" applyAlignment="1">
      <alignment horizontal="left" vertical="center"/>
    </xf>
    <xf numFmtId="0" fontId="17" fillId="3" borderId="8" xfId="7" applyFont="1" applyFill="1" applyBorder="1" applyAlignment="1">
      <alignment horizontal="justify" vertical="center"/>
    </xf>
    <xf numFmtId="3" fontId="17" fillId="3" borderId="13" xfId="16" applyNumberFormat="1" applyFont="1" applyFill="1" applyBorder="1" applyAlignment="1">
      <alignment vertical="center"/>
    </xf>
    <xf numFmtId="3" fontId="17" fillId="3" borderId="13" xfId="7" applyNumberFormat="1" applyFont="1" applyFill="1" applyBorder="1" applyAlignment="1">
      <alignment vertical="center"/>
    </xf>
    <xf numFmtId="0" fontId="25" fillId="3" borderId="1" xfId="7" applyFont="1" applyFill="1" applyBorder="1" applyAlignment="1">
      <alignment horizontal="left" vertical="center"/>
    </xf>
    <xf numFmtId="0" fontId="25" fillId="3" borderId="3" xfId="7" applyFont="1" applyFill="1" applyBorder="1" applyAlignment="1">
      <alignment vertical="center"/>
    </xf>
    <xf numFmtId="3" fontId="25" fillId="3" borderId="9" xfId="16" applyNumberFormat="1" applyFont="1" applyFill="1" applyBorder="1" applyAlignment="1">
      <alignment vertical="center"/>
    </xf>
    <xf numFmtId="0" fontId="17" fillId="0" borderId="0" xfId="7" applyFont="1" applyAlignment="1">
      <alignment horizontal="left" vertical="center"/>
    </xf>
    <xf numFmtId="0" fontId="6" fillId="3" borderId="0" xfId="7" applyFont="1" applyFill="1" applyAlignment="1">
      <alignment vertical="center"/>
    </xf>
    <xf numFmtId="3" fontId="13" fillId="0" borderId="0" xfId="7" applyNumberFormat="1" applyFont="1" applyAlignment="1">
      <alignment vertical="center"/>
    </xf>
    <xf numFmtId="41" fontId="17" fillId="0" borderId="0" xfId="7" applyNumberFormat="1" applyFont="1" applyAlignment="1">
      <alignment vertical="center"/>
    </xf>
    <xf numFmtId="0" fontId="6" fillId="0" borderId="0" xfId="7" applyFont="1" applyProtection="1">
      <protection locked="0"/>
    </xf>
    <xf numFmtId="0" fontId="4" fillId="2" borderId="46" xfId="6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23" xfId="6" applyFont="1" applyFill="1" applyBorder="1" applyAlignment="1">
      <alignment horizontal="center" vertical="center"/>
    </xf>
    <xf numFmtId="0" fontId="4" fillId="2" borderId="0" xfId="6" applyFont="1" applyFill="1" applyBorder="1" applyAlignment="1">
      <alignment horizontal="center" vertical="center"/>
    </xf>
    <xf numFmtId="0" fontId="4" fillId="2" borderId="8" xfId="6" applyFont="1" applyFill="1" applyBorder="1" applyAlignment="1">
      <alignment horizontal="center" vertical="center"/>
    </xf>
    <xf numFmtId="4" fontId="4" fillId="2" borderId="3" xfId="6" applyNumberFormat="1" applyFont="1" applyFill="1" applyBorder="1" applyAlignment="1">
      <alignment horizontal="center" vertical="center" wrapText="1"/>
    </xf>
    <xf numFmtId="4" fontId="4" fillId="2" borderId="1" xfId="6" applyNumberFormat="1" applyFont="1" applyFill="1" applyBorder="1" applyAlignment="1">
      <alignment horizontal="center" vertical="center" wrapText="1"/>
    </xf>
    <xf numFmtId="0" fontId="4" fillId="2" borderId="47" xfId="6" applyFont="1" applyFill="1" applyBorder="1" applyAlignment="1">
      <alignment horizontal="center" vertical="center"/>
    </xf>
    <xf numFmtId="0" fontId="4" fillId="2" borderId="15" xfId="6" applyFont="1" applyFill="1" applyBorder="1" applyAlignment="1">
      <alignment horizontal="center" vertical="center"/>
    </xf>
    <xf numFmtId="0" fontId="4" fillId="2" borderId="12" xfId="6" applyFont="1" applyFill="1" applyBorder="1" applyAlignment="1">
      <alignment horizontal="center" vertical="center"/>
    </xf>
    <xf numFmtId="0" fontId="4" fillId="0" borderId="23" xfId="6" applyFont="1" applyFill="1" applyBorder="1" applyAlignment="1" applyProtection="1"/>
    <xf numFmtId="0" fontId="4" fillId="0" borderId="0" xfId="17" applyFont="1" applyFill="1" applyBorder="1" applyAlignment="1" applyProtection="1"/>
    <xf numFmtId="3" fontId="4" fillId="0" borderId="13" xfId="0" applyNumberFormat="1" applyFont="1" applyBorder="1" applyAlignment="1" applyProtection="1">
      <alignment horizontal="right"/>
      <protection locked="0"/>
    </xf>
    <xf numFmtId="3" fontId="4" fillId="0" borderId="31" xfId="0" applyNumberFormat="1" applyFont="1" applyBorder="1" applyAlignment="1" applyProtection="1">
      <alignment horizontal="right"/>
      <protection locked="0"/>
    </xf>
    <xf numFmtId="0" fontId="27" fillId="0" borderId="23" xfId="7" applyFont="1" applyBorder="1" applyProtection="1">
      <protection locked="0"/>
    </xf>
    <xf numFmtId="0" fontId="4" fillId="0" borderId="0" xfId="5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/>
    </xf>
    <xf numFmtId="3" fontId="5" fillId="0" borderId="13" xfId="16" applyNumberFormat="1" applyFont="1" applyFill="1" applyBorder="1" applyProtection="1">
      <protection locked="0"/>
    </xf>
    <xf numFmtId="3" fontId="4" fillId="0" borderId="13" xfId="16" applyNumberFormat="1" applyFont="1" applyFill="1" applyBorder="1" applyProtection="1">
      <protection locked="0"/>
    </xf>
    <xf numFmtId="3" fontId="4" fillId="0" borderId="31" xfId="16" applyNumberFormat="1" applyFont="1" applyFill="1" applyBorder="1" applyProtection="1">
      <protection locked="0"/>
    </xf>
    <xf numFmtId="0" fontId="7" fillId="0" borderId="23" xfId="7" applyFont="1" applyBorder="1" applyProtection="1">
      <protection locked="0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3" fontId="8" fillId="0" borderId="13" xfId="16" applyNumberFormat="1" applyFont="1" applyFill="1" applyBorder="1" applyProtection="1">
      <protection locked="0"/>
    </xf>
    <xf numFmtId="3" fontId="8" fillId="0" borderId="31" xfId="16" applyNumberFormat="1" applyFont="1" applyFill="1" applyBorder="1" applyProtection="1">
      <protection locked="0"/>
    </xf>
    <xf numFmtId="3" fontId="4" fillId="0" borderId="13" xfId="0" applyNumberFormat="1" applyFont="1" applyFill="1" applyBorder="1" applyProtection="1">
      <protection locked="0"/>
    </xf>
    <xf numFmtId="3" fontId="4" fillId="0" borderId="31" xfId="0" applyNumberFormat="1" applyFont="1" applyFill="1" applyBorder="1" applyProtection="1">
      <protection locked="0"/>
    </xf>
    <xf numFmtId="3" fontId="8" fillId="0" borderId="13" xfId="18" applyNumberFormat="1" applyFont="1" applyFill="1" applyBorder="1" applyProtection="1">
      <protection locked="0"/>
    </xf>
    <xf numFmtId="3" fontId="8" fillId="0" borderId="13" xfId="19" applyNumberFormat="1" applyFont="1" applyFill="1" applyBorder="1" applyProtection="1">
      <protection locked="0"/>
    </xf>
    <xf numFmtId="0" fontId="4" fillId="0" borderId="48" xfId="7" applyFont="1" applyFill="1" applyBorder="1" applyAlignment="1" applyProtection="1">
      <alignment horizontal="center"/>
      <protection locked="0"/>
    </xf>
    <xf numFmtId="0" fontId="4" fillId="0" borderId="49" xfId="7" applyFont="1" applyFill="1" applyBorder="1" applyAlignment="1" applyProtection="1">
      <alignment horizontal="center"/>
      <protection locked="0"/>
    </xf>
    <xf numFmtId="0" fontId="4" fillId="0" borderId="50" xfId="7" applyFont="1" applyFill="1" applyBorder="1" applyAlignment="1" applyProtection="1">
      <alignment horizontal="center"/>
      <protection locked="0"/>
    </xf>
    <xf numFmtId="3" fontId="4" fillId="0" borderId="44" xfId="7" applyNumberFormat="1" applyFont="1" applyFill="1" applyBorder="1" applyProtection="1">
      <protection locked="0"/>
    </xf>
    <xf numFmtId="3" fontId="4" fillId="0" borderId="45" xfId="7" applyNumberFormat="1" applyFont="1" applyFill="1" applyBorder="1" applyProtection="1">
      <protection locked="0"/>
    </xf>
    <xf numFmtId="3" fontId="6" fillId="0" borderId="0" xfId="7" applyNumberFormat="1" applyFont="1"/>
    <xf numFmtId="3" fontId="6" fillId="0" borderId="0" xfId="7" applyNumberFormat="1" applyFont="1" applyProtection="1">
      <protection locked="0"/>
    </xf>
    <xf numFmtId="4" fontId="6" fillId="0" borderId="0" xfId="7" applyNumberFormat="1" applyFont="1" applyProtection="1">
      <protection locked="0"/>
    </xf>
    <xf numFmtId="0" fontId="4" fillId="2" borderId="51" xfId="20" applyFont="1" applyFill="1" applyBorder="1" applyAlignment="1" applyProtection="1">
      <alignment horizontal="center" wrapText="1"/>
      <protection locked="0"/>
    </xf>
    <xf numFmtId="0" fontId="4" fillId="2" borderId="52" xfId="20" applyFont="1" applyFill="1" applyBorder="1" applyAlignment="1" applyProtection="1">
      <alignment horizontal="center" wrapText="1"/>
      <protection locked="0"/>
    </xf>
    <xf numFmtId="0" fontId="4" fillId="2" borderId="53" xfId="20" applyFont="1" applyFill="1" applyBorder="1" applyAlignment="1" applyProtection="1">
      <alignment horizontal="center" wrapText="1"/>
      <protection locked="0"/>
    </xf>
    <xf numFmtId="0" fontId="4" fillId="2" borderId="54" xfId="21" applyFont="1" applyFill="1" applyBorder="1" applyAlignment="1" applyProtection="1">
      <alignment horizontal="center" vertical="top" wrapText="1"/>
      <protection locked="0"/>
    </xf>
    <xf numFmtId="0" fontId="4" fillId="2" borderId="9" xfId="21" applyFont="1" applyFill="1" applyBorder="1" applyAlignment="1" applyProtection="1">
      <alignment horizontal="center" vertical="top" wrapText="1"/>
      <protection locked="0"/>
    </xf>
    <xf numFmtId="0" fontId="4" fillId="2" borderId="9" xfId="20" applyFont="1" applyFill="1" applyBorder="1" applyAlignment="1" applyProtection="1">
      <alignment horizontal="center" wrapText="1"/>
      <protection locked="0"/>
    </xf>
    <xf numFmtId="0" fontId="4" fillId="2" borderId="9" xfId="20" applyFont="1" applyFill="1" applyBorder="1" applyAlignment="1" applyProtection="1">
      <alignment horizontal="center"/>
      <protection locked="0"/>
    </xf>
    <xf numFmtId="0" fontId="4" fillId="2" borderId="9" xfId="22" applyFont="1" applyFill="1" applyBorder="1" applyAlignment="1" applyProtection="1">
      <alignment horizontal="center" vertical="center"/>
      <protection locked="0"/>
    </xf>
    <xf numFmtId="0" fontId="4" fillId="2" borderId="42" xfId="22" applyFont="1" applyFill="1" applyBorder="1" applyAlignment="1" applyProtection="1">
      <alignment horizontal="center" vertical="center"/>
      <protection locked="0"/>
    </xf>
    <xf numFmtId="0" fontId="4" fillId="2" borderId="9" xfId="20" applyFont="1" applyFill="1" applyBorder="1" applyAlignment="1" applyProtection="1">
      <alignment horizontal="center" vertical="center" wrapText="1"/>
      <protection locked="0"/>
    </xf>
    <xf numFmtId="0" fontId="4" fillId="2" borderId="9" xfId="20" applyFont="1" applyFill="1" applyBorder="1" applyAlignment="1" applyProtection="1">
      <alignment horizontal="center" wrapText="1"/>
      <protection locked="0"/>
    </xf>
    <xf numFmtId="4" fontId="4" fillId="2" borderId="9" xfId="22" applyNumberFormat="1" applyFont="1" applyFill="1" applyBorder="1" applyAlignment="1" applyProtection="1">
      <alignment horizontal="center" vertical="center" wrapText="1"/>
      <protection locked="0"/>
    </xf>
    <xf numFmtId="4" fontId="4" fillId="2" borderId="42" xfId="22" applyNumberFormat="1" applyFont="1" applyFill="1" applyBorder="1" applyAlignment="1" applyProtection="1">
      <alignment horizontal="center" vertical="center" wrapText="1"/>
      <protection locked="0"/>
    </xf>
    <xf numFmtId="49" fontId="8" fillId="0" borderId="41" xfId="21" applyNumberFormat="1" applyFont="1" applyBorder="1" applyAlignment="1" applyProtection="1">
      <alignment horizontal="center" vertical="top" wrapText="1"/>
      <protection locked="0"/>
    </xf>
    <xf numFmtId="49" fontId="8" fillId="0" borderId="10" xfId="21" applyNumberFormat="1" applyFont="1" applyBorder="1" applyAlignment="1" applyProtection="1">
      <alignment horizontal="center" vertical="top" wrapText="1"/>
      <protection locked="0"/>
    </xf>
    <xf numFmtId="4" fontId="8" fillId="0" borderId="9" xfId="20" applyNumberFormat="1" applyFont="1" applyBorder="1" applyAlignment="1" applyProtection="1">
      <alignment horizontal="center" vertical="center" wrapText="1"/>
      <protection locked="0"/>
    </xf>
    <xf numFmtId="0" fontId="8" fillId="0" borderId="9" xfId="20" applyFont="1" applyBorder="1" applyAlignment="1" applyProtection="1">
      <alignment horizontal="center" vertical="center" wrapText="1"/>
      <protection locked="0"/>
    </xf>
    <xf numFmtId="0" fontId="8" fillId="0" borderId="9" xfId="20" applyFont="1" applyBorder="1" applyAlignment="1" applyProtection="1">
      <alignment vertical="center" wrapText="1"/>
      <protection locked="0"/>
    </xf>
    <xf numFmtId="10" fontId="8" fillId="0" borderId="9" xfId="2" applyNumberFormat="1" applyFont="1" applyBorder="1" applyAlignment="1" applyProtection="1">
      <alignment horizontal="center" vertical="center" wrapText="1"/>
      <protection locked="0"/>
    </xf>
    <xf numFmtId="10" fontId="8" fillId="0" borderId="9" xfId="2" applyNumberFormat="1" applyFont="1" applyBorder="1" applyAlignment="1" applyProtection="1">
      <alignment vertical="center" wrapText="1"/>
      <protection locked="0"/>
    </xf>
    <xf numFmtId="10" fontId="8" fillId="0" borderId="42" xfId="2" applyNumberFormat="1" applyFont="1" applyBorder="1" applyAlignment="1" applyProtection="1">
      <alignment vertical="center" wrapText="1"/>
      <protection locked="0"/>
    </xf>
    <xf numFmtId="0" fontId="0" fillId="3" borderId="0" xfId="0" applyFill="1" applyBorder="1"/>
    <xf numFmtId="0" fontId="0" fillId="3" borderId="0" xfId="0" applyFill="1"/>
    <xf numFmtId="49" fontId="8" fillId="0" borderId="41" xfId="21" applyNumberFormat="1" applyFont="1" applyBorder="1" applyAlignment="1" applyProtection="1">
      <alignment horizontal="left" vertical="top" wrapText="1"/>
      <protection locked="0"/>
    </xf>
    <xf numFmtId="49" fontId="8" fillId="0" borderId="10" xfId="21" applyNumberFormat="1" applyFont="1" applyBorder="1" applyAlignment="1" applyProtection="1">
      <alignment horizontal="center" vertical="center" wrapText="1"/>
      <protection locked="0"/>
    </xf>
    <xf numFmtId="1" fontId="8" fillId="0" borderId="10" xfId="21" applyNumberFormat="1" applyFont="1" applyBorder="1" applyAlignment="1" applyProtection="1">
      <alignment horizontal="center" vertical="top" wrapText="1"/>
      <protection locked="0"/>
    </xf>
    <xf numFmtId="49" fontId="8" fillId="0" borderId="10" xfId="21" applyNumberFormat="1" applyFont="1" applyBorder="1" applyAlignment="1" applyProtection="1">
      <alignment horizontal="left" vertical="top" wrapText="1"/>
      <protection locked="0"/>
    </xf>
    <xf numFmtId="49" fontId="8" fillId="0" borderId="28" xfId="21" applyNumberFormat="1" applyFont="1" applyBorder="1" applyAlignment="1" applyProtection="1">
      <alignment horizontal="left" vertical="top" wrapText="1"/>
      <protection locked="0"/>
    </xf>
    <xf numFmtId="49" fontId="8" fillId="0" borderId="55" xfId="21" applyNumberFormat="1" applyFont="1" applyBorder="1" applyAlignment="1" applyProtection="1">
      <alignment horizontal="left" vertical="top" wrapText="1"/>
      <protection locked="0"/>
    </xf>
    <xf numFmtId="3" fontId="8" fillId="0" borderId="44" xfId="20" applyNumberFormat="1" applyFont="1" applyBorder="1" applyAlignment="1" applyProtection="1">
      <alignment horizontal="right" vertical="center" wrapText="1"/>
      <protection locked="0"/>
    </xf>
    <xf numFmtId="0" fontId="8" fillId="0" borderId="44" xfId="20" applyFont="1" applyBorder="1" applyAlignment="1" applyProtection="1">
      <alignment horizontal="center" vertical="center" wrapText="1"/>
      <protection locked="0"/>
    </xf>
    <xf numFmtId="0" fontId="8" fillId="0" borderId="44" xfId="20" applyFont="1" applyBorder="1" applyAlignment="1" applyProtection="1">
      <alignment vertical="center" wrapText="1"/>
      <protection locked="0"/>
    </xf>
    <xf numFmtId="10" fontId="8" fillId="0" borderId="44" xfId="2" applyNumberFormat="1" applyFont="1" applyBorder="1" applyAlignment="1" applyProtection="1">
      <alignment horizontal="center" vertical="center" wrapText="1"/>
      <protection locked="0"/>
    </xf>
    <xf numFmtId="10" fontId="8" fillId="0" borderId="44" xfId="2" applyNumberFormat="1" applyFont="1" applyBorder="1" applyAlignment="1" applyProtection="1">
      <alignment vertical="center" wrapText="1"/>
      <protection locked="0"/>
    </xf>
    <xf numFmtId="10" fontId="8" fillId="0" borderId="45" xfId="2" applyNumberFormat="1" applyFont="1" applyBorder="1" applyAlignment="1" applyProtection="1">
      <alignment vertical="center" wrapText="1"/>
      <protection locked="0"/>
    </xf>
    <xf numFmtId="0" fontId="0" fillId="3" borderId="0" xfId="0" applyFont="1" applyFill="1" applyBorder="1" applyAlignment="1">
      <alignment horizontal="left"/>
    </xf>
    <xf numFmtId="3" fontId="3" fillId="3" borderId="24" xfId="0" applyNumberFormat="1" applyFont="1" applyFill="1" applyBorder="1" applyAlignment="1">
      <alignment horizontal="right"/>
    </xf>
    <xf numFmtId="3" fontId="3" fillId="3" borderId="56" xfId="0" applyNumberFormat="1" applyFont="1" applyFill="1" applyBorder="1" applyAlignment="1">
      <alignment horizontal="right"/>
    </xf>
    <xf numFmtId="3" fontId="3" fillId="3" borderId="57" xfId="0" applyNumberFormat="1" applyFont="1" applyFill="1" applyBorder="1" applyAlignment="1">
      <alignment horizontal="right"/>
    </xf>
    <xf numFmtId="0" fontId="0" fillId="3" borderId="0" xfId="0" applyFont="1" applyFill="1" applyBorder="1"/>
    <xf numFmtId="10" fontId="7" fillId="3" borderId="0" xfId="2" applyNumberFormat="1" applyFont="1" applyFill="1" applyBorder="1" applyAlignment="1" applyProtection="1">
      <alignment vertical="center" wrapText="1"/>
      <protection locked="0"/>
    </xf>
    <xf numFmtId="0" fontId="28" fillId="3" borderId="0" xfId="23" applyFont="1" applyFill="1" applyBorder="1"/>
    <xf numFmtId="0" fontId="29" fillId="3" borderId="0" xfId="23" applyFont="1" applyFill="1" applyBorder="1" applyAlignment="1">
      <alignment horizontal="center"/>
    </xf>
    <xf numFmtId="0" fontId="30" fillId="0" borderId="0" xfId="23" applyFont="1"/>
    <xf numFmtId="0" fontId="29" fillId="3" borderId="0" xfId="23" applyFont="1" applyFill="1" applyBorder="1" applyAlignment="1">
      <alignment horizontal="center"/>
    </xf>
    <xf numFmtId="43" fontId="29" fillId="3" borderId="0" xfId="16" applyFont="1" applyFill="1" applyBorder="1" applyAlignment="1">
      <alignment horizontal="center"/>
    </xf>
    <xf numFmtId="0" fontId="29" fillId="3" borderId="0" xfId="23" applyFont="1" applyFill="1" applyBorder="1" applyAlignment="1">
      <alignment horizontal="right"/>
    </xf>
    <xf numFmtId="43" fontId="29" fillId="3" borderId="15" xfId="16" applyFont="1" applyFill="1" applyBorder="1" applyAlignment="1" applyProtection="1">
      <protection locked="0"/>
    </xf>
    <xf numFmtId="43" fontId="29" fillId="3" borderId="15" xfId="16" applyFont="1" applyFill="1" applyBorder="1" applyAlignment="1">
      <alignment horizontal="center"/>
    </xf>
    <xf numFmtId="0" fontId="29" fillId="6" borderId="6" xfId="23" applyFont="1" applyFill="1" applyBorder="1" applyAlignment="1">
      <alignment horizontal="center" vertical="center" wrapText="1"/>
    </xf>
    <xf numFmtId="0" fontId="29" fillId="6" borderId="14" xfId="23" applyFont="1" applyFill="1" applyBorder="1" applyAlignment="1">
      <alignment horizontal="center" vertical="center"/>
    </xf>
    <xf numFmtId="43" fontId="29" fillId="6" borderId="9" xfId="16" applyFont="1" applyFill="1" applyBorder="1" applyAlignment="1">
      <alignment horizontal="center" vertical="center" wrapText="1"/>
    </xf>
    <xf numFmtId="0" fontId="29" fillId="6" borderId="13" xfId="23" applyFont="1" applyFill="1" applyBorder="1" applyAlignment="1">
      <alignment horizontal="center" vertical="center" wrapText="1"/>
    </xf>
    <xf numFmtId="0" fontId="29" fillId="6" borderId="0" xfId="23" applyFont="1" applyFill="1" applyBorder="1" applyAlignment="1">
      <alignment horizontal="center" vertical="center"/>
    </xf>
    <xf numFmtId="43" fontId="29" fillId="6" borderId="9" xfId="16" applyFont="1" applyFill="1" applyBorder="1" applyAlignment="1">
      <alignment horizontal="center" vertical="center" wrapText="1"/>
    </xf>
    <xf numFmtId="43" fontId="29" fillId="6" borderId="3" xfId="16" applyFont="1" applyFill="1" applyBorder="1" applyAlignment="1">
      <alignment horizontal="center" vertical="center" wrapText="1"/>
    </xf>
    <xf numFmtId="0" fontId="31" fillId="3" borderId="0" xfId="23" applyFont="1" applyFill="1" applyBorder="1" applyAlignment="1">
      <alignment horizontal="justify" vertical="top"/>
    </xf>
    <xf numFmtId="0" fontId="29" fillId="6" borderId="9" xfId="23" applyFont="1" applyFill="1" applyBorder="1" applyAlignment="1">
      <alignment horizontal="justify" vertical="top"/>
    </xf>
    <xf numFmtId="0" fontId="29" fillId="6" borderId="2" xfId="23" applyFont="1" applyFill="1" applyBorder="1" applyAlignment="1">
      <alignment horizontal="justify" vertical="top"/>
    </xf>
    <xf numFmtId="43" fontId="29" fillId="6" borderId="9" xfId="16" applyFont="1" applyFill="1" applyBorder="1"/>
    <xf numFmtId="43" fontId="29" fillId="6" borderId="3" xfId="16" applyFont="1" applyFill="1" applyBorder="1"/>
    <xf numFmtId="0" fontId="29" fillId="7" borderId="13" xfId="23" applyFont="1" applyFill="1" applyBorder="1" applyAlignment="1">
      <alignment horizontal="justify" vertical="top"/>
    </xf>
    <xf numFmtId="0" fontId="29" fillId="7" borderId="0" xfId="23" applyFont="1" applyFill="1" applyBorder="1" applyAlignment="1">
      <alignment horizontal="justify" vertical="top"/>
    </xf>
    <xf numFmtId="43" fontId="29" fillId="7" borderId="13" xfId="16" applyFont="1" applyFill="1" applyBorder="1"/>
    <xf numFmtId="43" fontId="29" fillId="7" borderId="8" xfId="16" applyFont="1" applyFill="1" applyBorder="1"/>
    <xf numFmtId="0" fontId="29" fillId="0" borderId="13" xfId="23" applyFont="1" applyBorder="1" applyAlignment="1">
      <alignment horizontal="justify" vertical="top"/>
    </xf>
    <xf numFmtId="0" fontId="29" fillId="0" borderId="0" xfId="23" applyFont="1" applyBorder="1" applyAlignment="1">
      <alignment horizontal="justify" vertical="top"/>
    </xf>
    <xf numFmtId="43" fontId="29" fillId="0" borderId="13" xfId="16" applyFont="1" applyBorder="1"/>
    <xf numFmtId="43" fontId="29" fillId="0" borderId="8" xfId="16" applyFont="1" applyBorder="1"/>
    <xf numFmtId="0" fontId="28" fillId="3" borderId="0" xfId="23" applyFont="1" applyFill="1" applyBorder="1" applyAlignment="1">
      <alignment horizontal="justify" vertical="top"/>
    </xf>
    <xf numFmtId="0" fontId="30" fillId="0" borderId="13" xfId="23" applyFont="1" applyBorder="1" applyAlignment="1">
      <alignment horizontal="justify" vertical="top"/>
    </xf>
    <xf numFmtId="0" fontId="30" fillId="0" borderId="0" xfId="23" applyFont="1" applyBorder="1" applyAlignment="1">
      <alignment horizontal="justify" vertical="top"/>
    </xf>
    <xf numFmtId="43" fontId="30" fillId="0" borderId="13" xfId="16" applyFont="1" applyBorder="1"/>
    <xf numFmtId="43" fontId="30" fillId="0" borderId="8" xfId="16" applyFont="1" applyBorder="1"/>
    <xf numFmtId="0" fontId="29" fillId="3" borderId="13" xfId="23" applyFont="1" applyFill="1" applyBorder="1" applyAlignment="1">
      <alignment horizontal="justify" vertical="top"/>
    </xf>
    <xf numFmtId="0" fontId="29" fillId="3" borderId="0" xfId="23" applyFont="1" applyFill="1" applyBorder="1" applyAlignment="1">
      <alignment horizontal="justify" vertical="top"/>
    </xf>
    <xf numFmtId="0" fontId="30" fillId="3" borderId="13" xfId="23" applyFont="1" applyFill="1" applyBorder="1" applyAlignment="1">
      <alignment horizontal="justify" vertical="top"/>
    </xf>
    <xf numFmtId="0" fontId="30" fillId="3" borderId="0" xfId="23" applyFont="1" applyFill="1" applyBorder="1" applyAlignment="1">
      <alignment horizontal="justify" vertical="top"/>
    </xf>
    <xf numFmtId="43" fontId="30" fillId="7" borderId="13" xfId="16" applyFont="1" applyFill="1" applyBorder="1"/>
    <xf numFmtId="43" fontId="30" fillId="7" borderId="8" xfId="16" applyFont="1" applyFill="1" applyBorder="1"/>
    <xf numFmtId="0" fontId="30" fillId="0" borderId="10" xfId="23" applyFont="1" applyBorder="1" applyAlignment="1">
      <alignment horizontal="justify" vertical="top"/>
    </xf>
    <xf numFmtId="43" fontId="30" fillId="0" borderId="10" xfId="16" applyFont="1" applyBorder="1"/>
    <xf numFmtId="0" fontId="29" fillId="6" borderId="1" xfId="23" applyFont="1" applyFill="1" applyBorder="1" applyAlignment="1">
      <alignment horizontal="justify" vertical="top"/>
    </xf>
    <xf numFmtId="43" fontId="29" fillId="6" borderId="1" xfId="16" applyFont="1" applyFill="1" applyBorder="1"/>
    <xf numFmtId="0" fontId="1" fillId="0" borderId="0" xfId="23"/>
    <xf numFmtId="0" fontId="30" fillId="0" borderId="0" xfId="23" applyFont="1" applyBorder="1"/>
    <xf numFmtId="43" fontId="30" fillId="0" borderId="0" xfId="16" applyFont="1" applyBorder="1"/>
    <xf numFmtId="43" fontId="30" fillId="0" borderId="0" xfId="16" applyFont="1"/>
    <xf numFmtId="0" fontId="6" fillId="3" borderId="0" xfId="23" applyFont="1" applyFill="1"/>
    <xf numFmtId="0" fontId="13" fillId="0" borderId="0" xfId="23" applyFont="1"/>
    <xf numFmtId="43" fontId="13" fillId="0" borderId="0" xfId="16" applyFont="1"/>
    <xf numFmtId="0" fontId="32" fillId="0" borderId="0" xfId="23" applyFont="1" applyAlignment="1">
      <alignment horizontal="center"/>
    </xf>
    <xf numFmtId="43" fontId="32" fillId="0" borderId="0" xfId="16" applyFont="1" applyAlignment="1">
      <alignment horizontal="center"/>
    </xf>
    <xf numFmtId="0" fontId="1" fillId="0" borderId="14" xfId="23" applyFill="1" applyBorder="1" applyAlignment="1">
      <alignment horizontal="justify"/>
    </xf>
    <xf numFmtId="0" fontId="1" fillId="0" borderId="0" xfId="23" applyFill="1" applyAlignment="1">
      <alignment horizontal="justify"/>
    </xf>
    <xf numFmtId="0" fontId="8" fillId="0" borderId="30" xfId="0" applyFont="1" applyBorder="1" applyAlignment="1" applyProtection="1">
      <alignment horizontal="left" indent="1"/>
      <protection locked="0"/>
    </xf>
    <xf numFmtId="4" fontId="8" fillId="0" borderId="31" xfId="0" applyNumberFormat="1" applyFont="1" applyBorder="1" applyProtection="1">
      <protection locked="0"/>
    </xf>
  </cellXfs>
  <cellStyles count="24">
    <cellStyle name="Millares" xfId="1" builtinId="3"/>
    <cellStyle name="Millares 10" xfId="16" xr:uid="{597ABDC3-C124-4824-B1A8-11C72EE60DB3}"/>
    <cellStyle name="Millares 2 2" xfId="8" xr:uid="{D4DA0C59-767A-4B83-AD6F-D7341E8C1ED6}"/>
    <cellStyle name="Millares 2 2 2 2" xfId="13" xr:uid="{0893E239-5E0F-46F7-89EB-18EBCE672700}"/>
    <cellStyle name="Millares 2 31" xfId="11" xr:uid="{CA55BA3B-0D79-4DB8-B30E-BB357433E8DF}"/>
    <cellStyle name="Millares 5 2 2" xfId="14" xr:uid="{F5B1DD1D-DC02-4327-A5EF-F1146B9DAFC9}"/>
    <cellStyle name="Normal" xfId="0" builtinId="0"/>
    <cellStyle name="Normal 16 6" xfId="23" xr:uid="{339A7279-664F-413E-B847-C284BBF13B77}"/>
    <cellStyle name="Normal 2 2" xfId="5" xr:uid="{C5C12A26-995A-486D-9411-ABDAEC537E95}"/>
    <cellStyle name="Normal 2 24" xfId="3" xr:uid="{F07349AF-6631-4B4D-ABAE-B184D6E5137F}"/>
    <cellStyle name="Normal 2 3 3" xfId="7" xr:uid="{DEC01447-12CF-4CA4-8991-ABA232E6D3EE}"/>
    <cellStyle name="Normal 2 31" xfId="10" xr:uid="{113BB610-9453-42AC-8535-6D7830DD8D40}"/>
    <cellStyle name="Normal 2 48" xfId="4" xr:uid="{DB4AA133-CA4F-46CC-A891-27489E5FAF1A}"/>
    <cellStyle name="Normal 3 10 2" xfId="17" xr:uid="{AE6E2650-DB2F-4A14-BE71-D9A4682AC083}"/>
    <cellStyle name="Normal 3 2 3" xfId="6" xr:uid="{868B8C8E-125E-46E8-BAE3-231FE7730518}"/>
    <cellStyle name="Normal 4 2" xfId="22" xr:uid="{F1349A52-9CA3-4C08-AE66-E773B3818F7E}"/>
    <cellStyle name="Normal 5 3 2 8" xfId="9" xr:uid="{0E9D9C35-AA69-47DC-AD95-D3B566C6FFDF}"/>
    <cellStyle name="Normal 5 3 3 2" xfId="15" xr:uid="{0C0D137C-6965-4107-8DB8-CBE386A0B9A8}"/>
    <cellStyle name="Normal 77" xfId="18" xr:uid="{161A6E58-3C2F-49CD-ABA8-34C3AF29043F}"/>
    <cellStyle name="Normal 78" xfId="19" xr:uid="{D1EDAA67-3C55-4B82-A9ED-2F49D8046177}"/>
    <cellStyle name="Normal 8" xfId="20" xr:uid="{C01A988B-D48B-412B-BE22-7DC71EC74573}"/>
    <cellStyle name="Normal_141008Reportes Cuadros Institucionales-sectorialesADV" xfId="21" xr:uid="{E3E82CA6-9188-4FC5-BED9-896BA999115B}"/>
    <cellStyle name="Porcentaje" xfId="2" builtinId="5"/>
    <cellStyle name="SAPBEXstdItem" xfId="12" xr:uid="{4F934E5A-D039-4768-9160-AC06A2CF41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4/CUENTA%20P&#218;BLICA/CUARTO%20TRIMESTRE/EDITABLE%20PARA%204o%20T%202024/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A31FC-5B04-4F62-882D-0BD8513CE809}">
  <sheetPr>
    <tabColor theme="7" tint="-0.249977111117893"/>
    <pageSetUpPr fitToPage="1"/>
  </sheetPr>
  <dimension ref="A1:I45"/>
  <sheetViews>
    <sheetView showGridLines="0" tabSelected="1" zoomScaleNormal="100" workbookViewId="0">
      <selection activeCell="B32" sqref="B32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5" width="17.83203125" style="23" customWidth="1"/>
    <col min="6" max="7" width="20.83203125" style="23" customWidth="1"/>
    <col min="8" max="8" width="18.83203125" style="23" customWidth="1"/>
    <col min="9" max="9" width="2.5" style="23" hidden="1" customWidth="1"/>
    <col min="10" max="16384" width="12" style="23"/>
  </cols>
  <sheetData>
    <row r="1" spans="1:9" s="4" customFormat="1" ht="43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f t="shared" ref="H5:H15" si="0">+G5-C5</f>
        <v>0</v>
      </c>
      <c r="I5" s="22" t="s">
        <v>16</v>
      </c>
    </row>
    <row r="6" spans="1:9" x14ac:dyDescent="0.2">
      <c r="A6" s="24"/>
      <c r="B6" s="25" t="s">
        <v>17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f t="shared" si="0"/>
        <v>0</v>
      </c>
      <c r="I6" s="22" t="s">
        <v>18</v>
      </c>
    </row>
    <row r="7" spans="1:9" x14ac:dyDescent="0.2">
      <c r="A7" s="19"/>
      <c r="B7" s="20" t="s">
        <v>19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f t="shared" si="0"/>
        <v>0</v>
      </c>
      <c r="I7" s="22" t="s">
        <v>20</v>
      </c>
    </row>
    <row r="8" spans="1:9" x14ac:dyDescent="0.2">
      <c r="A8" s="19"/>
      <c r="B8" s="20" t="s">
        <v>21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f t="shared" si="0"/>
        <v>0</v>
      </c>
      <c r="I8" s="22" t="s">
        <v>22</v>
      </c>
    </row>
    <row r="9" spans="1:9" x14ac:dyDescent="0.2">
      <c r="A9" s="19"/>
      <c r="B9" s="20" t="s">
        <v>23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f t="shared" si="0"/>
        <v>0</v>
      </c>
      <c r="I9" s="22" t="s">
        <v>24</v>
      </c>
    </row>
    <row r="10" spans="1:9" x14ac:dyDescent="0.2">
      <c r="A10" s="24"/>
      <c r="B10" s="25" t="s">
        <v>25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f t="shared" si="0"/>
        <v>0</v>
      </c>
      <c r="I10" s="22" t="s">
        <v>26</v>
      </c>
    </row>
    <row r="11" spans="1:9" x14ac:dyDescent="0.2">
      <c r="A11" s="27"/>
      <c r="B11" s="20" t="s">
        <v>27</v>
      </c>
      <c r="C11" s="28">
        <v>51397536</v>
      </c>
      <c r="D11" s="28">
        <v>696672261.54999995</v>
      </c>
      <c r="E11" s="26">
        <f t="shared" ref="E11:E14" si="1">C11+D11</f>
        <v>748069797.54999995</v>
      </c>
      <c r="F11" s="28">
        <v>382371392.88999999</v>
      </c>
      <c r="G11" s="28">
        <v>382371392.88999999</v>
      </c>
      <c r="H11" s="26">
        <f t="shared" ref="H11:H14" si="2">G11-C11</f>
        <v>330973856.88999999</v>
      </c>
      <c r="I11" s="22" t="s">
        <v>28</v>
      </c>
    </row>
    <row r="12" spans="1:9" ht="22.5" x14ac:dyDescent="0.2">
      <c r="A12" s="27"/>
      <c r="B12" s="20" t="s">
        <v>29</v>
      </c>
      <c r="C12" s="28">
        <v>9036876197</v>
      </c>
      <c r="D12" s="28">
        <v>697117313.88</v>
      </c>
      <c r="E12" s="26">
        <f t="shared" si="1"/>
        <v>9733993510.8799992</v>
      </c>
      <c r="F12" s="28">
        <v>9703909883.25</v>
      </c>
      <c r="G12" s="28">
        <v>9703909883.25</v>
      </c>
      <c r="H12" s="26">
        <f t="shared" si="2"/>
        <v>667033686.25</v>
      </c>
      <c r="I12" s="22" t="s">
        <v>30</v>
      </c>
    </row>
    <row r="13" spans="1:9" ht="22.5" x14ac:dyDescent="0.2">
      <c r="A13" s="27"/>
      <c r="B13" s="20" t="s">
        <v>31</v>
      </c>
      <c r="C13" s="28">
        <v>8377262478.6099997</v>
      </c>
      <c r="D13" s="28">
        <v>744074985.59000003</v>
      </c>
      <c r="E13" s="26">
        <f t="shared" si="1"/>
        <v>9121337464.1999989</v>
      </c>
      <c r="F13" s="28">
        <v>9121337464.2000008</v>
      </c>
      <c r="G13" s="28">
        <v>9121337464.2000008</v>
      </c>
      <c r="H13" s="26">
        <f t="shared" si="2"/>
        <v>744074985.59000111</v>
      </c>
      <c r="I13" s="22" t="s">
        <v>32</v>
      </c>
    </row>
    <row r="14" spans="1:9" x14ac:dyDescent="0.2">
      <c r="A14" s="19"/>
      <c r="B14" s="20" t="s">
        <v>33</v>
      </c>
      <c r="C14" s="26">
        <v>0</v>
      </c>
      <c r="D14" s="26">
        <v>0</v>
      </c>
      <c r="E14" s="26">
        <f t="shared" si="1"/>
        <v>0</v>
      </c>
      <c r="F14" s="26">
        <v>0</v>
      </c>
      <c r="G14" s="26">
        <v>0</v>
      </c>
      <c r="H14" s="26">
        <f t="shared" si="2"/>
        <v>0</v>
      </c>
      <c r="I14" s="22" t="s">
        <v>34</v>
      </c>
    </row>
    <row r="15" spans="1:9" x14ac:dyDescent="0.2">
      <c r="A15" s="19"/>
      <c r="C15" s="29"/>
      <c r="D15" s="29"/>
      <c r="E15" s="29"/>
      <c r="F15" s="29">
        <v>0</v>
      </c>
      <c r="G15" s="29">
        <v>0</v>
      </c>
      <c r="H15" s="29">
        <f t="shared" si="0"/>
        <v>0</v>
      </c>
      <c r="I15" s="22" t="s">
        <v>35</v>
      </c>
    </row>
    <row r="16" spans="1:9" x14ac:dyDescent="0.2">
      <c r="A16" s="30"/>
      <c r="B16" s="31" t="s">
        <v>36</v>
      </c>
      <c r="C16" s="32">
        <f t="shared" ref="C16:H16" si="3">SUM(C5:C15)</f>
        <v>17465536211.610001</v>
      </c>
      <c r="D16" s="32">
        <f t="shared" si="3"/>
        <v>2137864561.02</v>
      </c>
      <c r="E16" s="32">
        <f t="shared" si="3"/>
        <v>19603400772.629997</v>
      </c>
      <c r="F16" s="32">
        <f t="shared" si="3"/>
        <v>19207618740.34</v>
      </c>
      <c r="G16" s="32">
        <f t="shared" si="3"/>
        <v>19207618740.34</v>
      </c>
      <c r="H16" s="32">
        <f t="shared" si="3"/>
        <v>1742082528.730001</v>
      </c>
      <c r="I16" s="22" t="s">
        <v>35</v>
      </c>
    </row>
    <row r="17" spans="1:9" x14ac:dyDescent="0.2">
      <c r="A17" s="33"/>
      <c r="B17" s="34"/>
      <c r="C17" s="35"/>
      <c r="D17" s="35"/>
      <c r="E17" s="36"/>
      <c r="F17" s="37" t="s">
        <v>37</v>
      </c>
      <c r="G17" s="38"/>
      <c r="H17" s="39">
        <v>0</v>
      </c>
      <c r="I17" s="22" t="s">
        <v>35</v>
      </c>
    </row>
    <row r="18" spans="1:9" ht="10.15" customHeight="1" x14ac:dyDescent="0.2">
      <c r="A18" s="40" t="s">
        <v>38</v>
      </c>
      <c r="B18" s="41"/>
      <c r="C18" s="42" t="s">
        <v>2</v>
      </c>
      <c r="D18" s="43"/>
      <c r="E18" s="43"/>
      <c r="F18" s="43"/>
      <c r="G18" s="44"/>
      <c r="H18" s="45" t="s">
        <v>3</v>
      </c>
      <c r="I18" s="22" t="s">
        <v>35</v>
      </c>
    </row>
    <row r="19" spans="1:9" ht="22.5" x14ac:dyDescent="0.2">
      <c r="A19" s="46"/>
      <c r="B19" s="47"/>
      <c r="C19" s="48" t="s">
        <v>4</v>
      </c>
      <c r="D19" s="49" t="s">
        <v>5</v>
      </c>
      <c r="E19" s="49" t="s">
        <v>6</v>
      </c>
      <c r="F19" s="49" t="s">
        <v>7</v>
      </c>
      <c r="G19" s="50" t="s">
        <v>8</v>
      </c>
      <c r="H19" s="51"/>
      <c r="I19" s="22" t="s">
        <v>35</v>
      </c>
    </row>
    <row r="20" spans="1:9" x14ac:dyDescent="0.2">
      <c r="A20" s="52"/>
      <c r="B20" s="53"/>
      <c r="C20" s="54" t="s">
        <v>9</v>
      </c>
      <c r="D20" s="55" t="s">
        <v>10</v>
      </c>
      <c r="E20" s="55" t="s">
        <v>11</v>
      </c>
      <c r="F20" s="55" t="s">
        <v>12</v>
      </c>
      <c r="G20" s="55" t="s">
        <v>13</v>
      </c>
      <c r="H20" s="55" t="s">
        <v>14</v>
      </c>
      <c r="I20" s="22" t="s">
        <v>35</v>
      </c>
    </row>
    <row r="21" spans="1:9" x14ac:dyDescent="0.2">
      <c r="A21" s="56" t="s">
        <v>39</v>
      </c>
      <c r="B21" s="57"/>
      <c r="C21" s="58">
        <f>SUM(C22+C23+C24+C25+C26+C27+C28+C29)</f>
        <v>9036876197</v>
      </c>
      <c r="D21" s="58">
        <f>SUM(D22+D23+D24+D25+D26+D27+D28+D29)</f>
        <v>697117313.88</v>
      </c>
      <c r="E21" s="58">
        <f>SUM(E22+E23+E24+E25+E26+E27+E28+E29)</f>
        <v>9733993510.8799992</v>
      </c>
      <c r="F21" s="58">
        <f>SUM(F22+F23+F24+F25+F26+F27+F28+F29)</f>
        <v>9703909883.25</v>
      </c>
      <c r="G21" s="58">
        <f>SUM(G22+G23+G24+G25+G26+G27+G28+G29)</f>
        <v>9703909883.25</v>
      </c>
      <c r="H21" s="58">
        <f>SUM(H22:H29)</f>
        <v>667033686.25</v>
      </c>
      <c r="I21" s="22" t="s">
        <v>35</v>
      </c>
    </row>
    <row r="22" spans="1:9" x14ac:dyDescent="0.2">
      <c r="A22" s="59"/>
      <c r="B22" s="60" t="s">
        <v>15</v>
      </c>
      <c r="C22" s="61">
        <v>0</v>
      </c>
      <c r="D22" s="61">
        <v>0</v>
      </c>
      <c r="E22" s="61">
        <v>0</v>
      </c>
      <c r="F22" s="62">
        <v>0</v>
      </c>
      <c r="G22" s="61">
        <v>0</v>
      </c>
      <c r="H22" s="61">
        <v>0</v>
      </c>
      <c r="I22" s="22" t="s">
        <v>16</v>
      </c>
    </row>
    <row r="23" spans="1:9" x14ac:dyDescent="0.2">
      <c r="A23" s="59"/>
      <c r="B23" s="60" t="s">
        <v>17</v>
      </c>
      <c r="C23" s="61">
        <v>0</v>
      </c>
      <c r="D23" s="61">
        <v>0</v>
      </c>
      <c r="E23" s="61">
        <v>0</v>
      </c>
      <c r="F23" s="62">
        <v>0</v>
      </c>
      <c r="G23" s="61">
        <v>0</v>
      </c>
      <c r="H23" s="61">
        <v>0</v>
      </c>
      <c r="I23" s="22" t="s">
        <v>18</v>
      </c>
    </row>
    <row r="24" spans="1:9" x14ac:dyDescent="0.2">
      <c r="A24" s="59"/>
      <c r="B24" s="60" t="s">
        <v>19</v>
      </c>
      <c r="C24" s="61">
        <v>0</v>
      </c>
      <c r="D24" s="61">
        <v>0</v>
      </c>
      <c r="E24" s="61">
        <v>0</v>
      </c>
      <c r="F24" s="62">
        <v>0</v>
      </c>
      <c r="G24" s="61">
        <v>0</v>
      </c>
      <c r="H24" s="61">
        <v>0</v>
      </c>
      <c r="I24" s="22" t="s">
        <v>20</v>
      </c>
    </row>
    <row r="25" spans="1:9" x14ac:dyDescent="0.2">
      <c r="A25" s="59"/>
      <c r="B25" s="60" t="s">
        <v>21</v>
      </c>
      <c r="C25" s="61">
        <v>0</v>
      </c>
      <c r="D25" s="61">
        <v>0</v>
      </c>
      <c r="E25" s="61">
        <v>0</v>
      </c>
      <c r="F25" s="62">
        <v>0</v>
      </c>
      <c r="G25" s="61">
        <v>0</v>
      </c>
      <c r="H25" s="61">
        <v>0</v>
      </c>
      <c r="I25" s="22" t="s">
        <v>22</v>
      </c>
    </row>
    <row r="26" spans="1:9" x14ac:dyDescent="0.2">
      <c r="A26" s="59"/>
      <c r="B26" s="60" t="s">
        <v>40</v>
      </c>
      <c r="C26" s="61">
        <v>0</v>
      </c>
      <c r="D26" s="61">
        <v>0</v>
      </c>
      <c r="E26" s="61">
        <v>0</v>
      </c>
      <c r="F26" s="62">
        <v>0</v>
      </c>
      <c r="G26" s="61">
        <v>0</v>
      </c>
      <c r="H26" s="61">
        <v>0</v>
      </c>
      <c r="I26" s="22" t="s">
        <v>24</v>
      </c>
    </row>
    <row r="27" spans="1:9" x14ac:dyDescent="0.2">
      <c r="A27" s="59"/>
      <c r="B27" s="60" t="s">
        <v>41</v>
      </c>
      <c r="C27" s="63">
        <v>0</v>
      </c>
      <c r="D27" s="63">
        <v>0</v>
      </c>
      <c r="E27" s="63">
        <v>0</v>
      </c>
      <c r="F27" s="64">
        <v>0</v>
      </c>
      <c r="G27" s="63">
        <v>0</v>
      </c>
      <c r="H27" s="61">
        <v>0</v>
      </c>
      <c r="I27" s="22" t="s">
        <v>26</v>
      </c>
    </row>
    <row r="28" spans="1:9" ht="22.5" x14ac:dyDescent="0.2">
      <c r="A28" s="59"/>
      <c r="B28" s="60" t="s">
        <v>42</v>
      </c>
      <c r="C28" s="28">
        <v>9036876197</v>
      </c>
      <c r="D28" s="28">
        <v>697117313.88</v>
      </c>
      <c r="E28" s="26">
        <f t="shared" ref="E28" si="4">C28+D28</f>
        <v>9733993510.8799992</v>
      </c>
      <c r="F28" s="28">
        <v>9703909883.25</v>
      </c>
      <c r="G28" s="28">
        <v>9703909883.25</v>
      </c>
      <c r="H28" s="26">
        <f t="shared" ref="H28" si="5">G28-C28</f>
        <v>667033686.25</v>
      </c>
      <c r="I28" s="22" t="s">
        <v>30</v>
      </c>
    </row>
    <row r="29" spans="1:9" ht="22.5" x14ac:dyDescent="0.2">
      <c r="A29" s="59"/>
      <c r="B29" s="60" t="s">
        <v>31</v>
      </c>
      <c r="C29" s="61">
        <v>0</v>
      </c>
      <c r="D29" s="61">
        <v>0</v>
      </c>
      <c r="E29" s="61">
        <v>0</v>
      </c>
      <c r="F29" s="65">
        <v>0</v>
      </c>
      <c r="G29" s="26">
        <v>0</v>
      </c>
      <c r="H29" s="61">
        <v>0</v>
      </c>
      <c r="I29" s="22" t="s">
        <v>32</v>
      </c>
    </row>
    <row r="30" spans="1:9" x14ac:dyDescent="0.2">
      <c r="A30" s="59"/>
      <c r="B30" s="60"/>
      <c r="C30" s="61"/>
      <c r="D30" s="61"/>
      <c r="E30" s="61"/>
      <c r="F30" s="62"/>
      <c r="G30" s="61"/>
      <c r="H30" s="61"/>
      <c r="I30" s="22" t="s">
        <v>35</v>
      </c>
    </row>
    <row r="31" spans="1:9" ht="38.25" customHeight="1" x14ac:dyDescent="0.2">
      <c r="A31" s="66" t="s">
        <v>43</v>
      </c>
      <c r="B31" s="67"/>
      <c r="C31" s="68">
        <f t="shared" ref="C31:H31" si="6">SUM(C32:C35)</f>
        <v>8428660014.6099997</v>
      </c>
      <c r="D31" s="68">
        <f t="shared" si="6"/>
        <v>1440747247.1399999</v>
      </c>
      <c r="E31" s="68">
        <f t="shared" si="6"/>
        <v>9869407261.7499981</v>
      </c>
      <c r="F31" s="69">
        <f t="shared" si="6"/>
        <v>9503708857.0900002</v>
      </c>
      <c r="G31" s="68">
        <f t="shared" si="6"/>
        <v>9503708857.0900002</v>
      </c>
      <c r="H31" s="68">
        <f t="shared" si="6"/>
        <v>1075048842.480001</v>
      </c>
      <c r="I31" s="22" t="s">
        <v>35</v>
      </c>
    </row>
    <row r="32" spans="1:9" x14ac:dyDescent="0.2">
      <c r="A32" s="59"/>
      <c r="B32" s="60" t="s">
        <v>17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22" t="s">
        <v>18</v>
      </c>
    </row>
    <row r="33" spans="1:9" x14ac:dyDescent="0.2">
      <c r="A33" s="59"/>
      <c r="B33" s="60" t="s">
        <v>44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22" t="s">
        <v>24</v>
      </c>
    </row>
    <row r="34" spans="1:9" x14ac:dyDescent="0.2">
      <c r="A34" s="59"/>
      <c r="B34" s="60" t="s">
        <v>45</v>
      </c>
      <c r="C34" s="70">
        <v>51397536</v>
      </c>
      <c r="D34" s="70">
        <v>696672261.54999995</v>
      </c>
      <c r="E34" s="61">
        <f>C34+D34</f>
        <v>748069797.54999995</v>
      </c>
      <c r="F34" s="70">
        <v>382371392.88999999</v>
      </c>
      <c r="G34" s="70">
        <v>382371392.88999999</v>
      </c>
      <c r="H34" s="61">
        <f t="shared" ref="H34:H35" si="7">G34-C34</f>
        <v>330973856.88999999</v>
      </c>
      <c r="I34" s="22" t="s">
        <v>28</v>
      </c>
    </row>
    <row r="35" spans="1:9" ht="22.5" x14ac:dyDescent="0.2">
      <c r="A35" s="59"/>
      <c r="B35" s="60" t="s">
        <v>31</v>
      </c>
      <c r="C35" s="70">
        <v>8377262478.6099997</v>
      </c>
      <c r="D35" s="70">
        <v>744074985.59000003</v>
      </c>
      <c r="E35" s="61">
        <f>C35+D35</f>
        <v>9121337464.1999989</v>
      </c>
      <c r="F35" s="70">
        <v>9121337464.2000008</v>
      </c>
      <c r="G35" s="70">
        <v>9121337464.2000008</v>
      </c>
      <c r="H35" s="61">
        <f t="shared" si="7"/>
        <v>744074985.59000111</v>
      </c>
      <c r="I35" s="22" t="s">
        <v>32</v>
      </c>
    </row>
    <row r="36" spans="1:9" x14ac:dyDescent="0.2">
      <c r="A36" s="59"/>
      <c r="B36" s="60"/>
      <c r="C36" s="61"/>
      <c r="D36" s="61"/>
      <c r="E36" s="61"/>
      <c r="F36" s="62"/>
      <c r="G36" s="61"/>
      <c r="H36" s="61"/>
      <c r="I36" s="22" t="s">
        <v>35</v>
      </c>
    </row>
    <row r="37" spans="1:9" x14ac:dyDescent="0.2">
      <c r="A37" s="71" t="s">
        <v>46</v>
      </c>
      <c r="B37" s="72"/>
      <c r="C37" s="68">
        <f>SUM(C38)</f>
        <v>0</v>
      </c>
      <c r="D37" s="68">
        <v>0</v>
      </c>
      <c r="E37" s="68">
        <v>0</v>
      </c>
      <c r="F37" s="69">
        <f>+F38</f>
        <v>0</v>
      </c>
      <c r="G37" s="68">
        <f>+G38</f>
        <v>0</v>
      </c>
      <c r="H37" s="68">
        <f>+H38</f>
        <v>0</v>
      </c>
      <c r="I37" s="22" t="s">
        <v>35</v>
      </c>
    </row>
    <row r="38" spans="1:9" x14ac:dyDescent="0.2">
      <c r="A38" s="73"/>
      <c r="B38" s="60" t="s">
        <v>33</v>
      </c>
      <c r="C38" s="61">
        <v>0</v>
      </c>
      <c r="D38" s="61">
        <v>0</v>
      </c>
      <c r="E38" s="61">
        <f>+C38+D38</f>
        <v>0</v>
      </c>
      <c r="F38" s="64">
        <v>0</v>
      </c>
      <c r="G38" s="63">
        <v>0</v>
      </c>
      <c r="H38" s="61">
        <f>+G38-C38</f>
        <v>0</v>
      </c>
      <c r="I38" s="22" t="s">
        <v>34</v>
      </c>
    </row>
    <row r="39" spans="1:9" x14ac:dyDescent="0.2">
      <c r="A39" s="74"/>
      <c r="B39" s="75" t="s">
        <v>36</v>
      </c>
      <c r="C39" s="32">
        <f t="shared" ref="C39:H39" si="8">+C21+C31+C37</f>
        <v>17465536211.610001</v>
      </c>
      <c r="D39" s="32">
        <f t="shared" si="8"/>
        <v>2137864561.02</v>
      </c>
      <c r="E39" s="32">
        <f t="shared" si="8"/>
        <v>19603400772.629997</v>
      </c>
      <c r="F39" s="32">
        <f t="shared" si="8"/>
        <v>19207618740.34</v>
      </c>
      <c r="G39" s="32">
        <f t="shared" si="8"/>
        <v>19207618740.34</v>
      </c>
      <c r="H39" s="32">
        <f t="shared" si="8"/>
        <v>1742082528.730001</v>
      </c>
      <c r="I39" s="22" t="s">
        <v>35</v>
      </c>
    </row>
    <row r="40" spans="1:9" x14ac:dyDescent="0.2">
      <c r="A40" s="76"/>
      <c r="B40" s="34"/>
      <c r="C40" s="77"/>
      <c r="D40" s="77"/>
      <c r="E40" s="77"/>
      <c r="F40" s="78" t="s">
        <v>37</v>
      </c>
      <c r="G40" s="79"/>
      <c r="H40" s="32">
        <v>0</v>
      </c>
      <c r="I40" s="22" t="s">
        <v>35</v>
      </c>
    </row>
    <row r="41" spans="1:9" x14ac:dyDescent="0.2">
      <c r="A41" s="80"/>
      <c r="B41" s="81"/>
      <c r="C41" s="82"/>
      <c r="D41" s="82"/>
      <c r="E41" s="82"/>
      <c r="F41" s="82"/>
      <c r="G41" s="82"/>
      <c r="H41" s="82"/>
      <c r="I41" s="82"/>
    </row>
    <row r="42" spans="1:9" x14ac:dyDescent="0.2">
      <c r="B42" s="83" t="s">
        <v>47</v>
      </c>
    </row>
    <row r="43" spans="1:9" ht="11.25" customHeight="1" x14ac:dyDescent="0.2">
      <c r="B43" s="84" t="s">
        <v>48</v>
      </c>
      <c r="C43" s="84"/>
      <c r="D43" s="84"/>
      <c r="E43" s="84"/>
      <c r="F43" s="84"/>
    </row>
    <row r="44" spans="1:9" x14ac:dyDescent="0.2">
      <c r="B44" s="85" t="s">
        <v>49</v>
      </c>
    </row>
    <row r="45" spans="1:9" ht="30.75" customHeight="1" x14ac:dyDescent="0.2">
      <c r="B45" s="84" t="s">
        <v>50</v>
      </c>
      <c r="C45" s="84"/>
      <c r="D45" s="84"/>
      <c r="E45" s="84"/>
      <c r="F45" s="84"/>
      <c r="G45" s="84"/>
      <c r="H45" s="84"/>
    </row>
  </sheetData>
  <sheetProtection formatCells="0" formatColumns="0" formatRows="0" insertRows="0" autoFilter="0"/>
  <mergeCells count="10">
    <mergeCell ref="A31:B31"/>
    <mergeCell ref="B43:F43"/>
    <mergeCell ref="B45:H45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993B-AFAC-4312-BFD3-24931BD34BB6}">
  <sheetPr>
    <pageSetUpPr fitToPage="1"/>
  </sheetPr>
  <dimension ref="A1:R177"/>
  <sheetViews>
    <sheetView topLeftCell="A49" workbookViewId="0">
      <selection activeCell="B32" sqref="B32"/>
    </sheetView>
  </sheetViews>
  <sheetFormatPr baseColWidth="10" defaultRowHeight="11.25" x14ac:dyDescent="0.2"/>
  <cols>
    <col min="1" max="1" width="19.6640625" customWidth="1"/>
    <col min="2" max="2" width="79.1640625" customWidth="1"/>
    <col min="3" max="3" width="12.1640625" customWidth="1"/>
    <col min="4" max="4" width="17.6640625" customWidth="1"/>
    <col min="5" max="5" width="18.1640625" customWidth="1"/>
    <col min="6" max="6" width="47.83203125" customWidth="1"/>
    <col min="7" max="9" width="17.33203125" customWidth="1"/>
    <col min="10" max="10" width="13.33203125" customWidth="1"/>
    <col min="11" max="11" width="13.1640625" customWidth="1"/>
    <col min="14" max="14" width="12.6640625" customWidth="1"/>
  </cols>
  <sheetData>
    <row r="1" spans="1:17" ht="47.1" customHeight="1" x14ac:dyDescent="0.2">
      <c r="A1" s="272" t="s">
        <v>355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4"/>
    </row>
    <row r="2" spans="1:17" x14ac:dyDescent="0.2">
      <c r="A2" s="275"/>
      <c r="B2" s="276"/>
      <c r="C2" s="276"/>
      <c r="D2" s="276"/>
      <c r="E2" s="276"/>
      <c r="F2" s="276"/>
      <c r="G2" s="277" t="s">
        <v>356</v>
      </c>
      <c r="H2" s="277"/>
      <c r="I2" s="277"/>
      <c r="J2" s="277" t="s">
        <v>357</v>
      </c>
      <c r="K2" s="277"/>
      <c r="L2" s="277"/>
      <c r="M2" s="277"/>
      <c r="N2" s="278" t="s">
        <v>358</v>
      </c>
      <c r="O2" s="278"/>
      <c r="P2" s="279" t="s">
        <v>359</v>
      </c>
      <c r="Q2" s="280"/>
    </row>
    <row r="3" spans="1:17" ht="33.75" x14ac:dyDescent="0.2">
      <c r="A3" s="275" t="s">
        <v>360</v>
      </c>
      <c r="B3" s="276" t="s">
        <v>361</v>
      </c>
      <c r="C3" s="276" t="s">
        <v>362</v>
      </c>
      <c r="D3" s="276" t="s">
        <v>363</v>
      </c>
      <c r="E3" s="276" t="s">
        <v>364</v>
      </c>
      <c r="F3" s="276" t="s">
        <v>365</v>
      </c>
      <c r="G3" s="281" t="s">
        <v>55</v>
      </c>
      <c r="H3" s="281" t="s">
        <v>6</v>
      </c>
      <c r="I3" s="281" t="s">
        <v>7</v>
      </c>
      <c r="J3" s="281" t="s">
        <v>366</v>
      </c>
      <c r="K3" s="281" t="s">
        <v>6</v>
      </c>
      <c r="L3" s="281" t="s">
        <v>367</v>
      </c>
      <c r="M3" s="281" t="s">
        <v>368</v>
      </c>
      <c r="N3" s="282" t="s">
        <v>369</v>
      </c>
      <c r="O3" s="282" t="s">
        <v>370</v>
      </c>
      <c r="P3" s="283" t="s">
        <v>371</v>
      </c>
      <c r="Q3" s="284" t="s">
        <v>372</v>
      </c>
    </row>
    <row r="4" spans="1:17" x14ac:dyDescent="0.2">
      <c r="A4" s="285" t="s">
        <v>373</v>
      </c>
      <c r="B4" s="286" t="s">
        <v>374</v>
      </c>
      <c r="C4" s="286" t="s">
        <v>375</v>
      </c>
      <c r="D4" s="286" t="s">
        <v>376</v>
      </c>
      <c r="E4" s="286" t="s">
        <v>377</v>
      </c>
      <c r="F4" s="286" t="s">
        <v>378</v>
      </c>
      <c r="G4" s="287">
        <v>0</v>
      </c>
      <c r="H4" s="287">
        <v>72520</v>
      </c>
      <c r="I4" s="287">
        <v>72520</v>
      </c>
      <c r="J4" s="288"/>
      <c r="K4" s="288"/>
      <c r="L4" s="288"/>
      <c r="M4" s="289" t="s">
        <v>379</v>
      </c>
      <c r="N4" s="290">
        <f t="shared" ref="N4:N67" si="0">IF(G4&gt;0,I4/G4,0)</f>
        <v>0</v>
      </c>
      <c r="O4" s="290">
        <f t="shared" ref="O4:O67" si="1">IF(H4&gt;0,I4/H4,0)</f>
        <v>1</v>
      </c>
      <c r="P4" s="291">
        <f t="shared" ref="P4:P67" si="2">IF(J4=0,0,L4/J4)</f>
        <v>0</v>
      </c>
      <c r="Q4" s="292">
        <f t="shared" ref="Q4:Q67" si="3">IF(L4=0,0,L4/K4)</f>
        <v>0</v>
      </c>
    </row>
    <row r="5" spans="1:17" x14ac:dyDescent="0.2">
      <c r="A5" s="285" t="s">
        <v>380</v>
      </c>
      <c r="B5" s="286" t="s">
        <v>381</v>
      </c>
      <c r="C5" s="286" t="s">
        <v>375</v>
      </c>
      <c r="D5" s="286" t="s">
        <v>376</v>
      </c>
      <c r="E5" s="286" t="s">
        <v>382</v>
      </c>
      <c r="F5" s="286" t="s">
        <v>383</v>
      </c>
      <c r="G5" s="287">
        <v>0</v>
      </c>
      <c r="H5" s="287">
        <v>9850</v>
      </c>
      <c r="I5" s="287">
        <v>9850</v>
      </c>
      <c r="J5" s="288"/>
      <c r="K5" s="288"/>
      <c r="L5" s="288"/>
      <c r="M5" s="289" t="s">
        <v>379</v>
      </c>
      <c r="N5" s="290">
        <f t="shared" si="0"/>
        <v>0</v>
      </c>
      <c r="O5" s="290">
        <f t="shared" si="1"/>
        <v>1</v>
      </c>
      <c r="P5" s="291">
        <f t="shared" si="2"/>
        <v>0</v>
      </c>
      <c r="Q5" s="292">
        <f t="shared" si="3"/>
        <v>0</v>
      </c>
    </row>
    <row r="6" spans="1:17" ht="26.25" customHeight="1" x14ac:dyDescent="0.2">
      <c r="A6" s="285" t="s">
        <v>384</v>
      </c>
      <c r="B6" s="286" t="s">
        <v>385</v>
      </c>
      <c r="C6" s="286" t="s">
        <v>375</v>
      </c>
      <c r="D6" s="286" t="s">
        <v>376</v>
      </c>
      <c r="E6" s="286" t="s">
        <v>386</v>
      </c>
      <c r="F6" s="286" t="s">
        <v>387</v>
      </c>
      <c r="G6" s="287">
        <v>0</v>
      </c>
      <c r="H6" s="287">
        <v>7979</v>
      </c>
      <c r="I6" s="287">
        <v>0</v>
      </c>
      <c r="J6" s="288"/>
      <c r="K6" s="288"/>
      <c r="L6" s="288"/>
      <c r="M6" s="289" t="s">
        <v>379</v>
      </c>
      <c r="N6" s="290">
        <f t="shared" si="0"/>
        <v>0</v>
      </c>
      <c r="O6" s="290">
        <f t="shared" si="1"/>
        <v>0</v>
      </c>
      <c r="P6" s="291">
        <f t="shared" si="2"/>
        <v>0</v>
      </c>
      <c r="Q6" s="292">
        <f t="shared" si="3"/>
        <v>0</v>
      </c>
    </row>
    <row r="7" spans="1:17" ht="22.5" x14ac:dyDescent="0.2">
      <c r="A7" s="285" t="s">
        <v>388</v>
      </c>
      <c r="B7" s="286" t="s">
        <v>385</v>
      </c>
      <c r="C7" s="286" t="s">
        <v>375</v>
      </c>
      <c r="D7" s="286" t="s">
        <v>376</v>
      </c>
      <c r="E7" s="286" t="s">
        <v>389</v>
      </c>
      <c r="F7" s="286" t="s">
        <v>390</v>
      </c>
      <c r="G7" s="287">
        <v>0</v>
      </c>
      <c r="H7" s="287">
        <v>8095</v>
      </c>
      <c r="I7" s="287">
        <v>8095</v>
      </c>
      <c r="J7" s="288"/>
      <c r="K7" s="288"/>
      <c r="L7" s="288"/>
      <c r="M7" s="289" t="s">
        <v>379</v>
      </c>
      <c r="N7" s="290">
        <f t="shared" si="0"/>
        <v>0</v>
      </c>
      <c r="O7" s="290">
        <f t="shared" si="1"/>
        <v>1</v>
      </c>
      <c r="P7" s="291">
        <f t="shared" si="2"/>
        <v>0</v>
      </c>
      <c r="Q7" s="292">
        <f t="shared" si="3"/>
        <v>0</v>
      </c>
    </row>
    <row r="8" spans="1:17" x14ac:dyDescent="0.2">
      <c r="A8" s="285" t="s">
        <v>391</v>
      </c>
      <c r="B8" s="286" t="s">
        <v>392</v>
      </c>
      <c r="C8" s="286" t="s">
        <v>375</v>
      </c>
      <c r="D8" s="286" t="s">
        <v>376</v>
      </c>
      <c r="E8" s="286" t="s">
        <v>393</v>
      </c>
      <c r="F8" s="286" t="s">
        <v>394</v>
      </c>
      <c r="G8" s="287">
        <v>0</v>
      </c>
      <c r="H8" s="287">
        <v>39400</v>
      </c>
      <c r="I8" s="287">
        <v>39400</v>
      </c>
      <c r="J8" s="288"/>
      <c r="K8" s="288"/>
      <c r="L8" s="288"/>
      <c r="M8" s="289" t="s">
        <v>379</v>
      </c>
      <c r="N8" s="290">
        <f t="shared" si="0"/>
        <v>0</v>
      </c>
      <c r="O8" s="290">
        <f t="shared" si="1"/>
        <v>1</v>
      </c>
      <c r="P8" s="291">
        <f t="shared" si="2"/>
        <v>0</v>
      </c>
      <c r="Q8" s="292">
        <f t="shared" si="3"/>
        <v>0</v>
      </c>
    </row>
    <row r="9" spans="1:17" x14ac:dyDescent="0.2">
      <c r="A9" s="285" t="s">
        <v>395</v>
      </c>
      <c r="B9" s="286" t="s">
        <v>396</v>
      </c>
      <c r="C9" s="286" t="s">
        <v>375</v>
      </c>
      <c r="D9" s="286" t="s">
        <v>376</v>
      </c>
      <c r="E9" s="286" t="s">
        <v>397</v>
      </c>
      <c r="F9" s="286" t="s">
        <v>398</v>
      </c>
      <c r="G9" s="287">
        <v>0</v>
      </c>
      <c r="H9" s="287">
        <v>69924.800000000003</v>
      </c>
      <c r="I9" s="287">
        <v>69924.800000000003</v>
      </c>
      <c r="J9" s="288"/>
      <c r="K9" s="288"/>
      <c r="L9" s="288"/>
      <c r="M9" s="289" t="s">
        <v>379</v>
      </c>
      <c r="N9" s="290">
        <f t="shared" si="0"/>
        <v>0</v>
      </c>
      <c r="O9" s="290">
        <f t="shared" si="1"/>
        <v>1</v>
      </c>
      <c r="P9" s="291">
        <f t="shared" si="2"/>
        <v>0</v>
      </c>
      <c r="Q9" s="292">
        <f t="shared" si="3"/>
        <v>0</v>
      </c>
    </row>
    <row r="10" spans="1:17" x14ac:dyDescent="0.2">
      <c r="A10" s="285" t="s">
        <v>399</v>
      </c>
      <c r="B10" s="286" t="s">
        <v>400</v>
      </c>
      <c r="C10" s="286" t="s">
        <v>375</v>
      </c>
      <c r="D10" s="286" t="s">
        <v>376</v>
      </c>
      <c r="E10" s="286" t="s">
        <v>401</v>
      </c>
      <c r="F10" s="286" t="s">
        <v>402</v>
      </c>
      <c r="G10" s="287">
        <v>0</v>
      </c>
      <c r="H10" s="287">
        <v>92894.8</v>
      </c>
      <c r="I10" s="287">
        <v>92894.8</v>
      </c>
      <c r="J10" s="288"/>
      <c r="K10" s="288"/>
      <c r="L10" s="288"/>
      <c r="M10" s="289" t="s">
        <v>379</v>
      </c>
      <c r="N10" s="290">
        <f t="shared" si="0"/>
        <v>0</v>
      </c>
      <c r="O10" s="290">
        <f t="shared" si="1"/>
        <v>1</v>
      </c>
      <c r="P10" s="291">
        <f t="shared" si="2"/>
        <v>0</v>
      </c>
      <c r="Q10" s="292">
        <f t="shared" si="3"/>
        <v>0</v>
      </c>
    </row>
    <row r="11" spans="1:17" x14ac:dyDescent="0.2">
      <c r="A11" s="285" t="s">
        <v>403</v>
      </c>
      <c r="B11" s="286" t="s">
        <v>404</v>
      </c>
      <c r="C11" s="286" t="s">
        <v>375</v>
      </c>
      <c r="D11" s="286" t="s">
        <v>376</v>
      </c>
      <c r="E11" s="286" t="s">
        <v>405</v>
      </c>
      <c r="F11" s="286" t="s">
        <v>406</v>
      </c>
      <c r="G11" s="287">
        <v>0</v>
      </c>
      <c r="H11" s="287">
        <v>752581.8</v>
      </c>
      <c r="I11" s="287">
        <v>545684.19999999995</v>
      </c>
      <c r="J11" s="288"/>
      <c r="K11" s="288"/>
      <c r="L11" s="288"/>
      <c r="M11" s="289" t="s">
        <v>379</v>
      </c>
      <c r="N11" s="290">
        <f t="shared" si="0"/>
        <v>0</v>
      </c>
      <c r="O11" s="290">
        <f t="shared" si="1"/>
        <v>0.72508290793107133</v>
      </c>
      <c r="P11" s="291">
        <f t="shared" si="2"/>
        <v>0</v>
      </c>
      <c r="Q11" s="292">
        <f t="shared" si="3"/>
        <v>0</v>
      </c>
    </row>
    <row r="12" spans="1:17" x14ac:dyDescent="0.2">
      <c r="A12" s="285" t="s">
        <v>407</v>
      </c>
      <c r="B12" s="286" t="s">
        <v>408</v>
      </c>
      <c r="C12" s="286" t="s">
        <v>375</v>
      </c>
      <c r="D12" s="286" t="s">
        <v>376</v>
      </c>
      <c r="E12" s="286" t="s">
        <v>409</v>
      </c>
      <c r="F12" s="286" t="s">
        <v>410</v>
      </c>
      <c r="G12" s="287">
        <v>0</v>
      </c>
      <c r="H12" s="287">
        <v>173754.8</v>
      </c>
      <c r="I12" s="287">
        <v>173754.8</v>
      </c>
      <c r="J12" s="288"/>
      <c r="K12" s="288"/>
      <c r="L12" s="288"/>
      <c r="M12" s="289" t="s">
        <v>379</v>
      </c>
      <c r="N12" s="290">
        <f t="shared" si="0"/>
        <v>0</v>
      </c>
      <c r="O12" s="290">
        <f t="shared" si="1"/>
        <v>1</v>
      </c>
      <c r="P12" s="291">
        <f t="shared" si="2"/>
        <v>0</v>
      </c>
      <c r="Q12" s="292">
        <f t="shared" si="3"/>
        <v>0</v>
      </c>
    </row>
    <row r="13" spans="1:17" x14ac:dyDescent="0.2">
      <c r="A13" s="285" t="s">
        <v>411</v>
      </c>
      <c r="B13" s="286" t="s">
        <v>412</v>
      </c>
      <c r="C13" s="286" t="s">
        <v>375</v>
      </c>
      <c r="D13" s="286" t="s">
        <v>376</v>
      </c>
      <c r="E13" s="286" t="s">
        <v>413</v>
      </c>
      <c r="F13" s="286" t="s">
        <v>414</v>
      </c>
      <c r="G13" s="287">
        <v>0</v>
      </c>
      <c r="H13" s="287">
        <v>86072</v>
      </c>
      <c r="I13" s="287">
        <v>86072</v>
      </c>
      <c r="J13" s="288"/>
      <c r="K13" s="288"/>
      <c r="L13" s="288"/>
      <c r="M13" s="289" t="s">
        <v>379</v>
      </c>
      <c r="N13" s="290">
        <f t="shared" si="0"/>
        <v>0</v>
      </c>
      <c r="O13" s="290">
        <f t="shared" si="1"/>
        <v>1</v>
      </c>
      <c r="P13" s="291">
        <f t="shared" si="2"/>
        <v>0</v>
      </c>
      <c r="Q13" s="292">
        <f t="shared" si="3"/>
        <v>0</v>
      </c>
    </row>
    <row r="14" spans="1:17" x14ac:dyDescent="0.2">
      <c r="A14" s="285" t="s">
        <v>415</v>
      </c>
      <c r="B14" s="286" t="s">
        <v>416</v>
      </c>
      <c r="C14" s="286" t="s">
        <v>375</v>
      </c>
      <c r="D14" s="286" t="s">
        <v>376</v>
      </c>
      <c r="E14" s="286" t="s">
        <v>413</v>
      </c>
      <c r="F14" s="286" t="s">
        <v>414</v>
      </c>
      <c r="G14" s="287">
        <v>0</v>
      </c>
      <c r="H14" s="287">
        <v>86072</v>
      </c>
      <c r="I14" s="287">
        <v>86072</v>
      </c>
      <c r="J14" s="288"/>
      <c r="K14" s="288"/>
      <c r="L14" s="288"/>
      <c r="M14" s="289" t="s">
        <v>379</v>
      </c>
      <c r="N14" s="290">
        <f t="shared" si="0"/>
        <v>0</v>
      </c>
      <c r="O14" s="290">
        <f t="shared" si="1"/>
        <v>1</v>
      </c>
      <c r="P14" s="291">
        <f t="shared" si="2"/>
        <v>0</v>
      </c>
      <c r="Q14" s="292">
        <f t="shared" si="3"/>
        <v>0</v>
      </c>
    </row>
    <row r="15" spans="1:17" x14ac:dyDescent="0.2">
      <c r="A15" s="285" t="s">
        <v>417</v>
      </c>
      <c r="B15" s="286" t="s">
        <v>418</v>
      </c>
      <c r="C15" s="286" t="s">
        <v>375</v>
      </c>
      <c r="D15" s="286" t="s">
        <v>376</v>
      </c>
      <c r="E15" s="286" t="s">
        <v>413</v>
      </c>
      <c r="F15" s="286" t="s">
        <v>414</v>
      </c>
      <c r="G15" s="287">
        <v>0</v>
      </c>
      <c r="H15" s="287">
        <v>68857.600000000006</v>
      </c>
      <c r="I15" s="287">
        <v>68857.600000000006</v>
      </c>
      <c r="J15" s="288"/>
      <c r="K15" s="288"/>
      <c r="L15" s="288"/>
      <c r="M15" s="289" t="s">
        <v>379</v>
      </c>
      <c r="N15" s="290">
        <f t="shared" si="0"/>
        <v>0</v>
      </c>
      <c r="O15" s="290">
        <f t="shared" si="1"/>
        <v>1</v>
      </c>
      <c r="P15" s="291">
        <f t="shared" si="2"/>
        <v>0</v>
      </c>
      <c r="Q15" s="292">
        <f t="shared" si="3"/>
        <v>0</v>
      </c>
    </row>
    <row r="16" spans="1:17" x14ac:dyDescent="0.2">
      <c r="A16" s="285" t="s">
        <v>419</v>
      </c>
      <c r="B16" s="286" t="s">
        <v>420</v>
      </c>
      <c r="C16" s="286" t="s">
        <v>375</v>
      </c>
      <c r="D16" s="286" t="s">
        <v>376</v>
      </c>
      <c r="E16" s="286" t="s">
        <v>413</v>
      </c>
      <c r="F16" s="286" t="s">
        <v>414</v>
      </c>
      <c r="G16" s="287">
        <v>0</v>
      </c>
      <c r="H16" s="287">
        <v>51643.199999999997</v>
      </c>
      <c r="I16" s="287">
        <v>51643.199999999997</v>
      </c>
      <c r="J16" s="288"/>
      <c r="K16" s="288"/>
      <c r="L16" s="288"/>
      <c r="M16" s="289" t="s">
        <v>379</v>
      </c>
      <c r="N16" s="290">
        <f t="shared" si="0"/>
        <v>0</v>
      </c>
      <c r="O16" s="290">
        <f t="shared" si="1"/>
        <v>1</v>
      </c>
      <c r="P16" s="291">
        <f t="shared" si="2"/>
        <v>0</v>
      </c>
      <c r="Q16" s="292">
        <f t="shared" si="3"/>
        <v>0</v>
      </c>
    </row>
    <row r="17" spans="1:17" x14ac:dyDescent="0.2">
      <c r="A17" s="285" t="s">
        <v>421</v>
      </c>
      <c r="B17" s="286" t="s">
        <v>422</v>
      </c>
      <c r="C17" s="286" t="s">
        <v>375</v>
      </c>
      <c r="D17" s="286" t="s">
        <v>376</v>
      </c>
      <c r="E17" s="286" t="s">
        <v>413</v>
      </c>
      <c r="F17" s="286" t="s">
        <v>414</v>
      </c>
      <c r="G17" s="287">
        <v>0</v>
      </c>
      <c r="H17" s="287">
        <v>86072</v>
      </c>
      <c r="I17" s="287">
        <v>86072</v>
      </c>
      <c r="J17" s="288"/>
      <c r="K17" s="288"/>
      <c r="L17" s="288"/>
      <c r="M17" s="289" t="s">
        <v>379</v>
      </c>
      <c r="N17" s="290">
        <f t="shared" si="0"/>
        <v>0</v>
      </c>
      <c r="O17" s="290">
        <f t="shared" si="1"/>
        <v>1</v>
      </c>
      <c r="P17" s="291">
        <f t="shared" si="2"/>
        <v>0</v>
      </c>
      <c r="Q17" s="292">
        <f t="shared" si="3"/>
        <v>0</v>
      </c>
    </row>
    <row r="18" spans="1:17" x14ac:dyDescent="0.2">
      <c r="A18" s="285" t="s">
        <v>423</v>
      </c>
      <c r="B18" s="286" t="s">
        <v>424</v>
      </c>
      <c r="C18" s="286" t="s">
        <v>375</v>
      </c>
      <c r="D18" s="286" t="s">
        <v>376</v>
      </c>
      <c r="E18" s="286" t="s">
        <v>413</v>
      </c>
      <c r="F18" s="286" t="s">
        <v>414</v>
      </c>
      <c r="G18" s="287">
        <v>0</v>
      </c>
      <c r="H18" s="287">
        <v>86072</v>
      </c>
      <c r="I18" s="287">
        <v>86072</v>
      </c>
      <c r="J18" s="288"/>
      <c r="K18" s="288"/>
      <c r="L18" s="288"/>
      <c r="M18" s="289" t="s">
        <v>379</v>
      </c>
      <c r="N18" s="290">
        <f t="shared" si="0"/>
        <v>0</v>
      </c>
      <c r="O18" s="290">
        <f t="shared" si="1"/>
        <v>1</v>
      </c>
      <c r="P18" s="291">
        <f t="shared" si="2"/>
        <v>0</v>
      </c>
      <c r="Q18" s="292">
        <f t="shared" si="3"/>
        <v>0</v>
      </c>
    </row>
    <row r="19" spans="1:17" x14ac:dyDescent="0.2">
      <c r="A19" s="285" t="s">
        <v>425</v>
      </c>
      <c r="B19" s="286" t="s">
        <v>426</v>
      </c>
      <c r="C19" s="286" t="s">
        <v>375</v>
      </c>
      <c r="D19" s="286" t="s">
        <v>376</v>
      </c>
      <c r="E19" s="286" t="s">
        <v>413</v>
      </c>
      <c r="F19" s="286" t="s">
        <v>414</v>
      </c>
      <c r="G19" s="287">
        <v>0</v>
      </c>
      <c r="H19" s="287">
        <v>86072</v>
      </c>
      <c r="I19" s="287">
        <v>86072</v>
      </c>
      <c r="J19" s="288"/>
      <c r="K19" s="288"/>
      <c r="L19" s="288"/>
      <c r="M19" s="289" t="s">
        <v>379</v>
      </c>
      <c r="N19" s="290">
        <f t="shared" si="0"/>
        <v>0</v>
      </c>
      <c r="O19" s="290">
        <f t="shared" si="1"/>
        <v>1</v>
      </c>
      <c r="P19" s="291">
        <f t="shared" si="2"/>
        <v>0</v>
      </c>
      <c r="Q19" s="292">
        <f t="shared" si="3"/>
        <v>0</v>
      </c>
    </row>
    <row r="20" spans="1:17" x14ac:dyDescent="0.2">
      <c r="A20" s="285" t="s">
        <v>427</v>
      </c>
      <c r="B20" s="286" t="s">
        <v>428</v>
      </c>
      <c r="C20" s="286" t="s">
        <v>375</v>
      </c>
      <c r="D20" s="286" t="s">
        <v>376</v>
      </c>
      <c r="E20" s="286" t="s">
        <v>413</v>
      </c>
      <c r="F20" s="286" t="s">
        <v>414</v>
      </c>
      <c r="G20" s="287">
        <v>0</v>
      </c>
      <c r="H20" s="287">
        <v>86072</v>
      </c>
      <c r="I20" s="287">
        <v>86072</v>
      </c>
      <c r="J20" s="288"/>
      <c r="K20" s="288"/>
      <c r="L20" s="288"/>
      <c r="M20" s="289" t="s">
        <v>379</v>
      </c>
      <c r="N20" s="290">
        <f t="shared" si="0"/>
        <v>0</v>
      </c>
      <c r="O20" s="290">
        <f t="shared" si="1"/>
        <v>1</v>
      </c>
      <c r="P20" s="291">
        <f t="shared" si="2"/>
        <v>0</v>
      </c>
      <c r="Q20" s="292">
        <f t="shared" si="3"/>
        <v>0</v>
      </c>
    </row>
    <row r="21" spans="1:17" x14ac:dyDescent="0.2">
      <c r="A21" s="285" t="s">
        <v>429</v>
      </c>
      <c r="B21" s="286" t="s">
        <v>430</v>
      </c>
      <c r="C21" s="286" t="s">
        <v>375</v>
      </c>
      <c r="D21" s="286" t="s">
        <v>376</v>
      </c>
      <c r="E21" s="286" t="s">
        <v>413</v>
      </c>
      <c r="F21" s="286" t="s">
        <v>414</v>
      </c>
      <c r="G21" s="287">
        <v>0</v>
      </c>
      <c r="H21" s="287">
        <v>172144</v>
      </c>
      <c r="I21" s="287">
        <v>172144</v>
      </c>
      <c r="J21" s="288"/>
      <c r="K21" s="288"/>
      <c r="L21" s="288"/>
      <c r="M21" s="289" t="s">
        <v>379</v>
      </c>
      <c r="N21" s="290">
        <f t="shared" si="0"/>
        <v>0</v>
      </c>
      <c r="O21" s="290">
        <f t="shared" si="1"/>
        <v>1</v>
      </c>
      <c r="P21" s="291">
        <f t="shared" si="2"/>
        <v>0</v>
      </c>
      <c r="Q21" s="292">
        <f t="shared" si="3"/>
        <v>0</v>
      </c>
    </row>
    <row r="22" spans="1:17" x14ac:dyDescent="0.2">
      <c r="A22" s="285" t="s">
        <v>431</v>
      </c>
      <c r="B22" s="286" t="s">
        <v>432</v>
      </c>
      <c r="C22" s="286" t="s">
        <v>375</v>
      </c>
      <c r="D22" s="286" t="s">
        <v>376</v>
      </c>
      <c r="E22" s="286" t="s">
        <v>413</v>
      </c>
      <c r="F22" s="286" t="s">
        <v>414</v>
      </c>
      <c r="G22" s="287">
        <v>0</v>
      </c>
      <c r="H22" s="287">
        <v>86072</v>
      </c>
      <c r="I22" s="287">
        <v>86072</v>
      </c>
      <c r="J22" s="288"/>
      <c r="K22" s="288"/>
      <c r="L22" s="288"/>
      <c r="M22" s="289" t="s">
        <v>379</v>
      </c>
      <c r="N22" s="290">
        <f t="shared" si="0"/>
        <v>0</v>
      </c>
      <c r="O22" s="290">
        <f t="shared" si="1"/>
        <v>1</v>
      </c>
      <c r="P22" s="291">
        <f t="shared" si="2"/>
        <v>0</v>
      </c>
      <c r="Q22" s="292">
        <f t="shared" si="3"/>
        <v>0</v>
      </c>
    </row>
    <row r="23" spans="1:17" x14ac:dyDescent="0.2">
      <c r="A23" s="285" t="s">
        <v>433</v>
      </c>
      <c r="B23" s="286" t="s">
        <v>434</v>
      </c>
      <c r="C23" s="286" t="s">
        <v>375</v>
      </c>
      <c r="D23" s="286" t="s">
        <v>376</v>
      </c>
      <c r="E23" s="286" t="s">
        <v>435</v>
      </c>
      <c r="F23" s="286" t="s">
        <v>436</v>
      </c>
      <c r="G23" s="287">
        <v>0</v>
      </c>
      <c r="H23" s="287">
        <v>3165.75</v>
      </c>
      <c r="I23" s="287">
        <v>3165.75</v>
      </c>
      <c r="J23" s="288"/>
      <c r="K23" s="288"/>
      <c r="L23" s="288"/>
      <c r="M23" s="289" t="s">
        <v>379</v>
      </c>
      <c r="N23" s="290">
        <f t="shared" si="0"/>
        <v>0</v>
      </c>
      <c r="O23" s="290">
        <f t="shared" si="1"/>
        <v>1</v>
      </c>
      <c r="P23" s="291">
        <f t="shared" si="2"/>
        <v>0</v>
      </c>
      <c r="Q23" s="292">
        <f t="shared" si="3"/>
        <v>0</v>
      </c>
    </row>
    <row r="24" spans="1:17" x14ac:dyDescent="0.2">
      <c r="A24" s="285" t="s">
        <v>437</v>
      </c>
      <c r="B24" s="286" t="s">
        <v>438</v>
      </c>
      <c r="C24" s="286" t="s">
        <v>375</v>
      </c>
      <c r="D24" s="286" t="s">
        <v>376</v>
      </c>
      <c r="E24" s="286" t="s">
        <v>439</v>
      </c>
      <c r="F24" s="286" t="s">
        <v>440</v>
      </c>
      <c r="G24" s="287">
        <v>0</v>
      </c>
      <c r="H24" s="287">
        <v>272372.76</v>
      </c>
      <c r="I24" s="287">
        <v>161460</v>
      </c>
      <c r="J24" s="288"/>
      <c r="K24" s="288"/>
      <c r="L24" s="288"/>
      <c r="M24" s="289" t="s">
        <v>379</v>
      </c>
      <c r="N24" s="290">
        <f t="shared" si="0"/>
        <v>0</v>
      </c>
      <c r="O24" s="290">
        <f t="shared" si="1"/>
        <v>0.5927905565886985</v>
      </c>
      <c r="P24" s="291">
        <f t="shared" si="2"/>
        <v>0</v>
      </c>
      <c r="Q24" s="292">
        <f t="shared" si="3"/>
        <v>0</v>
      </c>
    </row>
    <row r="25" spans="1:17" x14ac:dyDescent="0.2">
      <c r="A25" s="285" t="s">
        <v>441</v>
      </c>
      <c r="B25" s="286" t="s">
        <v>438</v>
      </c>
      <c r="C25" s="286" t="s">
        <v>375</v>
      </c>
      <c r="D25" s="286" t="s">
        <v>376</v>
      </c>
      <c r="E25" s="286" t="s">
        <v>442</v>
      </c>
      <c r="F25" s="286" t="s">
        <v>443</v>
      </c>
      <c r="G25" s="287">
        <v>0</v>
      </c>
      <c r="H25" s="287">
        <v>105627.24</v>
      </c>
      <c r="I25" s="287">
        <v>0</v>
      </c>
      <c r="J25" s="288"/>
      <c r="K25" s="288"/>
      <c r="L25" s="288"/>
      <c r="M25" s="289" t="s">
        <v>379</v>
      </c>
      <c r="N25" s="290">
        <f t="shared" si="0"/>
        <v>0</v>
      </c>
      <c r="O25" s="290">
        <f t="shared" si="1"/>
        <v>0</v>
      </c>
      <c r="P25" s="291">
        <f t="shared" si="2"/>
        <v>0</v>
      </c>
      <c r="Q25" s="292">
        <f t="shared" si="3"/>
        <v>0</v>
      </c>
    </row>
    <row r="26" spans="1:17" x14ac:dyDescent="0.2">
      <c r="A26" s="285" t="s">
        <v>444</v>
      </c>
      <c r="B26" s="286" t="s">
        <v>445</v>
      </c>
      <c r="C26" s="286" t="s">
        <v>375</v>
      </c>
      <c r="D26" s="286" t="s">
        <v>376</v>
      </c>
      <c r="E26" s="286" t="s">
        <v>446</v>
      </c>
      <c r="F26" s="286" t="s">
        <v>447</v>
      </c>
      <c r="G26" s="287">
        <v>0</v>
      </c>
      <c r="H26" s="287">
        <v>0</v>
      </c>
      <c r="I26" s="287">
        <v>0</v>
      </c>
      <c r="J26" s="288"/>
      <c r="K26" s="288"/>
      <c r="L26" s="288"/>
      <c r="M26" s="289" t="s">
        <v>379</v>
      </c>
      <c r="N26" s="290">
        <f t="shared" si="0"/>
        <v>0</v>
      </c>
      <c r="O26" s="290">
        <f t="shared" si="1"/>
        <v>0</v>
      </c>
      <c r="P26" s="291">
        <f t="shared" si="2"/>
        <v>0</v>
      </c>
      <c r="Q26" s="292">
        <f t="shared" si="3"/>
        <v>0</v>
      </c>
    </row>
    <row r="27" spans="1:17" x14ac:dyDescent="0.2">
      <c r="A27" s="285" t="s">
        <v>448</v>
      </c>
      <c r="B27" s="286" t="s">
        <v>449</v>
      </c>
      <c r="C27" s="286" t="s">
        <v>375</v>
      </c>
      <c r="D27" s="286" t="s">
        <v>376</v>
      </c>
      <c r="E27" s="286" t="s">
        <v>450</v>
      </c>
      <c r="F27" s="286" t="s">
        <v>451</v>
      </c>
      <c r="G27" s="287">
        <v>0</v>
      </c>
      <c r="H27" s="287">
        <v>49764</v>
      </c>
      <c r="I27" s="287">
        <v>49764</v>
      </c>
      <c r="J27" s="288"/>
      <c r="K27" s="288"/>
      <c r="L27" s="288"/>
      <c r="M27" s="289" t="s">
        <v>379</v>
      </c>
      <c r="N27" s="290">
        <f t="shared" si="0"/>
        <v>0</v>
      </c>
      <c r="O27" s="290">
        <f t="shared" si="1"/>
        <v>1</v>
      </c>
      <c r="P27" s="291">
        <f t="shared" si="2"/>
        <v>0</v>
      </c>
      <c r="Q27" s="292">
        <f t="shared" si="3"/>
        <v>0</v>
      </c>
    </row>
    <row r="28" spans="1:17" x14ac:dyDescent="0.2">
      <c r="A28" s="285" t="s">
        <v>380</v>
      </c>
      <c r="B28" s="286" t="s">
        <v>381</v>
      </c>
      <c r="C28" s="286" t="s">
        <v>452</v>
      </c>
      <c r="D28" s="286" t="s">
        <v>376</v>
      </c>
      <c r="E28" s="286" t="s">
        <v>382</v>
      </c>
      <c r="F28" s="286" t="s">
        <v>383</v>
      </c>
      <c r="G28" s="287">
        <v>0</v>
      </c>
      <c r="H28" s="287">
        <v>39500</v>
      </c>
      <c r="I28" s="287">
        <v>39500</v>
      </c>
      <c r="J28" s="288"/>
      <c r="K28" s="288"/>
      <c r="L28" s="288"/>
      <c r="M28" s="289" t="s">
        <v>379</v>
      </c>
      <c r="N28" s="290">
        <f t="shared" si="0"/>
        <v>0</v>
      </c>
      <c r="O28" s="290">
        <f t="shared" si="1"/>
        <v>1</v>
      </c>
      <c r="P28" s="291">
        <f t="shared" si="2"/>
        <v>0</v>
      </c>
      <c r="Q28" s="292">
        <f t="shared" si="3"/>
        <v>0</v>
      </c>
    </row>
    <row r="29" spans="1:17" x14ac:dyDescent="0.2">
      <c r="A29" s="285" t="s">
        <v>395</v>
      </c>
      <c r="B29" s="286" t="s">
        <v>396</v>
      </c>
      <c r="C29" s="286" t="s">
        <v>452</v>
      </c>
      <c r="D29" s="286" t="s">
        <v>376</v>
      </c>
      <c r="E29" s="286" t="s">
        <v>397</v>
      </c>
      <c r="F29" s="286" t="s">
        <v>398</v>
      </c>
      <c r="G29" s="287">
        <v>0</v>
      </c>
      <c r="H29" s="287">
        <v>54677.760000000002</v>
      </c>
      <c r="I29" s="287">
        <v>54677.760000000002</v>
      </c>
      <c r="J29" s="288"/>
      <c r="K29" s="288"/>
      <c r="L29" s="288"/>
      <c r="M29" s="289" t="s">
        <v>379</v>
      </c>
      <c r="N29" s="290">
        <f t="shared" si="0"/>
        <v>0</v>
      </c>
      <c r="O29" s="290">
        <f t="shared" si="1"/>
        <v>1</v>
      </c>
      <c r="P29" s="291">
        <f t="shared" si="2"/>
        <v>0</v>
      </c>
      <c r="Q29" s="292">
        <f t="shared" si="3"/>
        <v>0</v>
      </c>
    </row>
    <row r="30" spans="1:17" x14ac:dyDescent="0.2">
      <c r="A30" s="285" t="s">
        <v>380</v>
      </c>
      <c r="B30" s="286" t="s">
        <v>381</v>
      </c>
      <c r="C30" s="286" t="s">
        <v>453</v>
      </c>
      <c r="D30" s="286" t="s">
        <v>376</v>
      </c>
      <c r="E30" s="286" t="s">
        <v>382</v>
      </c>
      <c r="F30" s="286" t="s">
        <v>383</v>
      </c>
      <c r="G30" s="287">
        <v>0</v>
      </c>
      <c r="H30" s="287">
        <v>29612.48</v>
      </c>
      <c r="I30" s="287">
        <v>29612.48</v>
      </c>
      <c r="J30" s="288"/>
      <c r="K30" s="288"/>
      <c r="L30" s="288"/>
      <c r="M30" s="289" t="s">
        <v>379</v>
      </c>
      <c r="N30" s="290">
        <f t="shared" si="0"/>
        <v>0</v>
      </c>
      <c r="O30" s="290">
        <f t="shared" si="1"/>
        <v>1</v>
      </c>
      <c r="P30" s="291">
        <f t="shared" si="2"/>
        <v>0</v>
      </c>
      <c r="Q30" s="292">
        <f t="shared" si="3"/>
        <v>0</v>
      </c>
    </row>
    <row r="31" spans="1:17" ht="22.5" x14ac:dyDescent="0.2">
      <c r="A31" s="285" t="s">
        <v>454</v>
      </c>
      <c r="B31" s="286" t="s">
        <v>455</v>
      </c>
      <c r="C31" s="286" t="s">
        <v>453</v>
      </c>
      <c r="D31" s="286" t="s">
        <v>376</v>
      </c>
      <c r="E31" s="286" t="s">
        <v>456</v>
      </c>
      <c r="F31" s="286" t="s">
        <v>457</v>
      </c>
      <c r="G31" s="287">
        <v>0</v>
      </c>
      <c r="H31" s="287">
        <v>1018.27</v>
      </c>
      <c r="I31" s="287">
        <v>0</v>
      </c>
      <c r="J31" s="288"/>
      <c r="K31" s="288"/>
      <c r="L31" s="288"/>
      <c r="M31" s="289" t="s">
        <v>379</v>
      </c>
      <c r="N31" s="290">
        <f t="shared" si="0"/>
        <v>0</v>
      </c>
      <c r="O31" s="290">
        <f t="shared" si="1"/>
        <v>0</v>
      </c>
      <c r="P31" s="291">
        <f t="shared" si="2"/>
        <v>0</v>
      </c>
      <c r="Q31" s="292">
        <f t="shared" si="3"/>
        <v>0</v>
      </c>
    </row>
    <row r="32" spans="1:17" ht="22.5" x14ac:dyDescent="0.2">
      <c r="A32" s="285" t="s">
        <v>388</v>
      </c>
      <c r="B32" s="286" t="s">
        <v>455</v>
      </c>
      <c r="C32" s="286" t="s">
        <v>453</v>
      </c>
      <c r="D32" s="286" t="s">
        <v>376</v>
      </c>
      <c r="E32" s="286" t="s">
        <v>458</v>
      </c>
      <c r="F32" s="286" t="s">
        <v>459</v>
      </c>
      <c r="G32" s="287">
        <v>0</v>
      </c>
      <c r="H32" s="287">
        <v>9651.2000000000007</v>
      </c>
      <c r="I32" s="287">
        <v>9651.2000000000007</v>
      </c>
      <c r="J32" s="288"/>
      <c r="K32" s="288"/>
      <c r="L32" s="288"/>
      <c r="M32" s="289" t="s">
        <v>379</v>
      </c>
      <c r="N32" s="290">
        <f t="shared" si="0"/>
        <v>0</v>
      </c>
      <c r="O32" s="290">
        <f t="shared" si="1"/>
        <v>1</v>
      </c>
      <c r="P32" s="291">
        <f t="shared" si="2"/>
        <v>0</v>
      </c>
      <c r="Q32" s="292">
        <f t="shared" si="3"/>
        <v>0</v>
      </c>
    </row>
    <row r="33" spans="1:17" x14ac:dyDescent="0.2">
      <c r="A33" s="285" t="s">
        <v>460</v>
      </c>
      <c r="B33" s="286" t="s">
        <v>461</v>
      </c>
      <c r="C33" s="286" t="s">
        <v>453</v>
      </c>
      <c r="D33" s="286" t="s">
        <v>376</v>
      </c>
      <c r="E33" s="286" t="s">
        <v>458</v>
      </c>
      <c r="F33" s="286" t="s">
        <v>459</v>
      </c>
      <c r="G33" s="287">
        <v>0</v>
      </c>
      <c r="H33" s="287">
        <v>8642</v>
      </c>
      <c r="I33" s="287">
        <v>8642</v>
      </c>
      <c r="J33" s="288"/>
      <c r="K33" s="288"/>
      <c r="L33" s="288"/>
      <c r="M33" s="289" t="s">
        <v>379</v>
      </c>
      <c r="N33" s="290">
        <f t="shared" si="0"/>
        <v>0</v>
      </c>
      <c r="O33" s="290">
        <f t="shared" si="1"/>
        <v>1</v>
      </c>
      <c r="P33" s="291">
        <f t="shared" si="2"/>
        <v>0</v>
      </c>
      <c r="Q33" s="292">
        <f t="shared" si="3"/>
        <v>0</v>
      </c>
    </row>
    <row r="34" spans="1:17" x14ac:dyDescent="0.2">
      <c r="A34" s="285" t="s">
        <v>462</v>
      </c>
      <c r="B34" s="286" t="s">
        <v>463</v>
      </c>
      <c r="C34" s="286" t="s">
        <v>453</v>
      </c>
      <c r="D34" s="286" t="s">
        <v>376</v>
      </c>
      <c r="E34" s="286" t="s">
        <v>413</v>
      </c>
      <c r="F34" s="286" t="s">
        <v>414</v>
      </c>
      <c r="G34" s="287">
        <v>0</v>
      </c>
      <c r="H34" s="287">
        <v>4849950.7199999997</v>
      </c>
      <c r="I34" s="287">
        <v>4849950.7199999997</v>
      </c>
      <c r="J34" s="288"/>
      <c r="K34" s="288"/>
      <c r="L34" s="288"/>
      <c r="M34" s="289" t="s">
        <v>379</v>
      </c>
      <c r="N34" s="290">
        <f t="shared" si="0"/>
        <v>0</v>
      </c>
      <c r="O34" s="290">
        <f t="shared" si="1"/>
        <v>1</v>
      </c>
      <c r="P34" s="291">
        <f t="shared" si="2"/>
        <v>0</v>
      </c>
      <c r="Q34" s="292">
        <f t="shared" si="3"/>
        <v>0</v>
      </c>
    </row>
    <row r="35" spans="1:17" x14ac:dyDescent="0.2">
      <c r="A35" s="285" t="s">
        <v>464</v>
      </c>
      <c r="B35" s="286" t="s">
        <v>465</v>
      </c>
      <c r="C35" s="286" t="s">
        <v>453</v>
      </c>
      <c r="D35" s="286" t="s">
        <v>376</v>
      </c>
      <c r="E35" s="286" t="s">
        <v>413</v>
      </c>
      <c r="F35" s="286" t="s">
        <v>414</v>
      </c>
      <c r="G35" s="287">
        <v>0</v>
      </c>
      <c r="H35" s="287">
        <v>3902694.72</v>
      </c>
      <c r="I35" s="287">
        <v>3902694.72</v>
      </c>
      <c r="J35" s="288"/>
      <c r="K35" s="288"/>
      <c r="L35" s="288"/>
      <c r="M35" s="289" t="s">
        <v>379</v>
      </c>
      <c r="N35" s="290">
        <f t="shared" si="0"/>
        <v>0</v>
      </c>
      <c r="O35" s="290">
        <f t="shared" si="1"/>
        <v>1</v>
      </c>
      <c r="P35" s="291">
        <f t="shared" si="2"/>
        <v>0</v>
      </c>
      <c r="Q35" s="292">
        <f t="shared" si="3"/>
        <v>0</v>
      </c>
    </row>
    <row r="36" spans="1:17" x14ac:dyDescent="0.2">
      <c r="A36" s="285" t="s">
        <v>433</v>
      </c>
      <c r="B36" s="286" t="s">
        <v>434</v>
      </c>
      <c r="C36" s="286" t="s">
        <v>453</v>
      </c>
      <c r="D36" s="286" t="s">
        <v>376</v>
      </c>
      <c r="E36" s="286" t="s">
        <v>435</v>
      </c>
      <c r="F36" s="286" t="s">
        <v>436</v>
      </c>
      <c r="G36" s="287">
        <v>0</v>
      </c>
      <c r="H36" s="287">
        <v>134037.25</v>
      </c>
      <c r="I36" s="287">
        <v>0</v>
      </c>
      <c r="J36" s="288"/>
      <c r="K36" s="288"/>
      <c r="L36" s="288"/>
      <c r="M36" s="289" t="s">
        <v>379</v>
      </c>
      <c r="N36" s="290">
        <f t="shared" si="0"/>
        <v>0</v>
      </c>
      <c r="O36" s="290">
        <f t="shared" si="1"/>
        <v>0</v>
      </c>
      <c r="P36" s="291">
        <f t="shared" si="2"/>
        <v>0</v>
      </c>
      <c r="Q36" s="292">
        <f t="shared" si="3"/>
        <v>0</v>
      </c>
    </row>
    <row r="37" spans="1:17" x14ac:dyDescent="0.2">
      <c r="A37" s="285" t="s">
        <v>437</v>
      </c>
      <c r="B37" s="286" t="s">
        <v>438</v>
      </c>
      <c r="C37" s="286" t="s">
        <v>453</v>
      </c>
      <c r="D37" s="286" t="s">
        <v>376</v>
      </c>
      <c r="E37" s="286" t="s">
        <v>439</v>
      </c>
      <c r="F37" s="286" t="s">
        <v>440</v>
      </c>
      <c r="G37" s="287">
        <v>0</v>
      </c>
      <c r="H37" s="287">
        <v>0</v>
      </c>
      <c r="I37" s="287">
        <v>0</v>
      </c>
      <c r="J37" s="288"/>
      <c r="K37" s="288"/>
      <c r="L37" s="288"/>
      <c r="M37" s="289" t="s">
        <v>379</v>
      </c>
      <c r="N37" s="290">
        <f t="shared" si="0"/>
        <v>0</v>
      </c>
      <c r="O37" s="290">
        <f t="shared" si="1"/>
        <v>0</v>
      </c>
      <c r="P37" s="291">
        <f t="shared" si="2"/>
        <v>0</v>
      </c>
      <c r="Q37" s="292">
        <f t="shared" si="3"/>
        <v>0</v>
      </c>
    </row>
    <row r="38" spans="1:17" x14ac:dyDescent="0.2">
      <c r="A38" s="285" t="s">
        <v>441</v>
      </c>
      <c r="B38" s="286" t="s">
        <v>438</v>
      </c>
      <c r="C38" s="286" t="s">
        <v>453</v>
      </c>
      <c r="D38" s="286" t="s">
        <v>376</v>
      </c>
      <c r="E38" s="286" t="s">
        <v>442</v>
      </c>
      <c r="F38" s="286" t="s">
        <v>443</v>
      </c>
      <c r="G38" s="287">
        <v>0</v>
      </c>
      <c r="H38" s="287">
        <v>46455</v>
      </c>
      <c r="I38" s="287">
        <v>0</v>
      </c>
      <c r="J38" s="288"/>
      <c r="K38" s="288"/>
      <c r="L38" s="288"/>
      <c r="M38" s="289" t="s">
        <v>379</v>
      </c>
      <c r="N38" s="290">
        <f t="shared" si="0"/>
        <v>0</v>
      </c>
      <c r="O38" s="290">
        <f t="shared" si="1"/>
        <v>0</v>
      </c>
      <c r="P38" s="291">
        <f t="shared" si="2"/>
        <v>0</v>
      </c>
      <c r="Q38" s="292">
        <f t="shared" si="3"/>
        <v>0</v>
      </c>
    </row>
    <row r="39" spans="1:17" ht="22.5" x14ac:dyDescent="0.2">
      <c r="A39" s="285" t="s">
        <v>466</v>
      </c>
      <c r="B39" s="286" t="s">
        <v>467</v>
      </c>
      <c r="C39" s="286" t="s">
        <v>453</v>
      </c>
      <c r="D39" s="286" t="s">
        <v>376</v>
      </c>
      <c r="E39" s="286" t="s">
        <v>468</v>
      </c>
      <c r="F39" s="286" t="s">
        <v>469</v>
      </c>
      <c r="G39" s="287">
        <v>0</v>
      </c>
      <c r="H39" s="287">
        <v>0</v>
      </c>
      <c r="I39" s="287">
        <v>0</v>
      </c>
      <c r="J39" s="288"/>
      <c r="K39" s="288"/>
      <c r="L39" s="288"/>
      <c r="M39" s="289" t="s">
        <v>379</v>
      </c>
      <c r="N39" s="290">
        <f t="shared" si="0"/>
        <v>0</v>
      </c>
      <c r="O39" s="290">
        <f t="shared" si="1"/>
        <v>0</v>
      </c>
      <c r="P39" s="291">
        <f t="shared" si="2"/>
        <v>0</v>
      </c>
      <c r="Q39" s="292">
        <f t="shared" si="3"/>
        <v>0</v>
      </c>
    </row>
    <row r="40" spans="1:17" x14ac:dyDescent="0.2">
      <c r="A40" s="285" t="s">
        <v>470</v>
      </c>
      <c r="B40" s="286" t="s">
        <v>471</v>
      </c>
      <c r="C40" s="286" t="s">
        <v>453</v>
      </c>
      <c r="D40" s="286" t="s">
        <v>376</v>
      </c>
      <c r="E40" s="286" t="s">
        <v>439</v>
      </c>
      <c r="F40" s="286" t="s">
        <v>440</v>
      </c>
      <c r="G40" s="287">
        <v>432000</v>
      </c>
      <c r="H40" s="287">
        <v>357754.5</v>
      </c>
      <c r="I40" s="287">
        <v>0</v>
      </c>
      <c r="J40" s="288"/>
      <c r="K40" s="288"/>
      <c r="L40" s="288"/>
      <c r="M40" s="289" t="s">
        <v>379</v>
      </c>
      <c r="N40" s="290">
        <f t="shared" si="0"/>
        <v>0</v>
      </c>
      <c r="O40" s="290">
        <f t="shared" si="1"/>
        <v>0</v>
      </c>
      <c r="P40" s="291">
        <f t="shared" si="2"/>
        <v>0</v>
      </c>
      <c r="Q40" s="292">
        <f t="shared" si="3"/>
        <v>0</v>
      </c>
    </row>
    <row r="41" spans="1:17" x14ac:dyDescent="0.2">
      <c r="A41" s="285" t="s">
        <v>388</v>
      </c>
      <c r="B41" s="286" t="s">
        <v>471</v>
      </c>
      <c r="C41" s="286" t="s">
        <v>453</v>
      </c>
      <c r="D41" s="286" t="s">
        <v>376</v>
      </c>
      <c r="E41" s="286" t="s">
        <v>472</v>
      </c>
      <c r="F41" s="286" t="s">
        <v>473</v>
      </c>
      <c r="G41" s="287">
        <v>0</v>
      </c>
      <c r="H41" s="287">
        <v>74245.5</v>
      </c>
      <c r="I41" s="287">
        <v>0</v>
      </c>
      <c r="J41" s="288"/>
      <c r="K41" s="288"/>
      <c r="L41" s="288"/>
      <c r="M41" s="289" t="s">
        <v>379</v>
      </c>
      <c r="N41" s="290">
        <f t="shared" si="0"/>
        <v>0</v>
      </c>
      <c r="O41" s="290">
        <f t="shared" si="1"/>
        <v>0</v>
      </c>
      <c r="P41" s="291">
        <f t="shared" si="2"/>
        <v>0</v>
      </c>
      <c r="Q41" s="292">
        <f t="shared" si="3"/>
        <v>0</v>
      </c>
    </row>
    <row r="42" spans="1:17" x14ac:dyDescent="0.2">
      <c r="A42" s="285" t="s">
        <v>474</v>
      </c>
      <c r="B42" s="286" t="s">
        <v>475</v>
      </c>
      <c r="C42" s="286" t="s">
        <v>453</v>
      </c>
      <c r="D42" s="286" t="s">
        <v>376</v>
      </c>
      <c r="E42" s="286" t="s">
        <v>476</v>
      </c>
      <c r="F42" s="286" t="s">
        <v>477</v>
      </c>
      <c r="G42" s="287">
        <v>0</v>
      </c>
      <c r="H42" s="287">
        <v>50000</v>
      </c>
      <c r="I42" s="287">
        <v>0</v>
      </c>
      <c r="J42" s="288"/>
      <c r="K42" s="288"/>
      <c r="L42" s="288"/>
      <c r="M42" s="289" t="s">
        <v>379</v>
      </c>
      <c r="N42" s="290">
        <f t="shared" si="0"/>
        <v>0</v>
      </c>
      <c r="O42" s="290">
        <f t="shared" si="1"/>
        <v>0</v>
      </c>
      <c r="P42" s="291">
        <f t="shared" si="2"/>
        <v>0</v>
      </c>
      <c r="Q42" s="292">
        <f t="shared" si="3"/>
        <v>0</v>
      </c>
    </row>
    <row r="43" spans="1:17" x14ac:dyDescent="0.2">
      <c r="A43" s="285" t="s">
        <v>444</v>
      </c>
      <c r="B43" s="286" t="s">
        <v>445</v>
      </c>
      <c r="C43" s="286" t="s">
        <v>453</v>
      </c>
      <c r="D43" s="286" t="s">
        <v>376</v>
      </c>
      <c r="E43" s="286" t="s">
        <v>446</v>
      </c>
      <c r="F43" s="286" t="s">
        <v>447</v>
      </c>
      <c r="G43" s="287">
        <v>1586586</v>
      </c>
      <c r="H43" s="287">
        <v>0</v>
      </c>
      <c r="I43" s="287">
        <v>0</v>
      </c>
      <c r="J43" s="288"/>
      <c r="K43" s="288"/>
      <c r="L43" s="288"/>
      <c r="M43" s="289" t="s">
        <v>379</v>
      </c>
      <c r="N43" s="290">
        <f t="shared" si="0"/>
        <v>0</v>
      </c>
      <c r="O43" s="290">
        <f t="shared" si="1"/>
        <v>0</v>
      </c>
      <c r="P43" s="291">
        <f t="shared" si="2"/>
        <v>0</v>
      </c>
      <c r="Q43" s="292">
        <f t="shared" si="3"/>
        <v>0</v>
      </c>
    </row>
    <row r="44" spans="1:17" x14ac:dyDescent="0.2">
      <c r="A44" s="285" t="s">
        <v>478</v>
      </c>
      <c r="B44" s="286" t="s">
        <v>479</v>
      </c>
      <c r="C44" s="286" t="s">
        <v>453</v>
      </c>
      <c r="D44" s="286" t="s">
        <v>376</v>
      </c>
      <c r="E44" s="286" t="s">
        <v>446</v>
      </c>
      <c r="F44" s="286" t="s">
        <v>447</v>
      </c>
      <c r="G44" s="287">
        <v>0</v>
      </c>
      <c r="H44" s="287">
        <v>61723.6</v>
      </c>
      <c r="I44" s="287">
        <v>61723.6</v>
      </c>
      <c r="J44" s="288"/>
      <c r="K44" s="288"/>
      <c r="L44" s="288"/>
      <c r="M44" s="289" t="s">
        <v>379</v>
      </c>
      <c r="N44" s="290">
        <f t="shared" si="0"/>
        <v>0</v>
      </c>
      <c r="O44" s="290">
        <f t="shared" si="1"/>
        <v>1</v>
      </c>
      <c r="P44" s="291">
        <f t="shared" si="2"/>
        <v>0</v>
      </c>
      <c r="Q44" s="292">
        <f t="shared" si="3"/>
        <v>0</v>
      </c>
    </row>
    <row r="45" spans="1:17" x14ac:dyDescent="0.2">
      <c r="A45" s="285" t="s">
        <v>480</v>
      </c>
      <c r="B45" s="286" t="s">
        <v>479</v>
      </c>
      <c r="C45" s="286" t="s">
        <v>453</v>
      </c>
      <c r="D45" s="286" t="s">
        <v>376</v>
      </c>
      <c r="E45" s="286" t="s">
        <v>446</v>
      </c>
      <c r="F45" s="286" t="s">
        <v>447</v>
      </c>
      <c r="G45" s="287">
        <v>0</v>
      </c>
      <c r="H45" s="287">
        <v>1171770.72</v>
      </c>
      <c r="I45" s="287">
        <v>1171770.72</v>
      </c>
      <c r="J45" s="288"/>
      <c r="K45" s="288"/>
      <c r="L45" s="288"/>
      <c r="M45" s="289" t="s">
        <v>379</v>
      </c>
      <c r="N45" s="290">
        <f t="shared" si="0"/>
        <v>0</v>
      </c>
      <c r="O45" s="290">
        <f t="shared" si="1"/>
        <v>1</v>
      </c>
      <c r="P45" s="291">
        <f t="shared" si="2"/>
        <v>0</v>
      </c>
      <c r="Q45" s="292">
        <f t="shared" si="3"/>
        <v>0</v>
      </c>
    </row>
    <row r="46" spans="1:17" x14ac:dyDescent="0.2">
      <c r="A46" s="285" t="s">
        <v>481</v>
      </c>
      <c r="B46" s="286" t="s">
        <v>482</v>
      </c>
      <c r="C46" s="286" t="s">
        <v>453</v>
      </c>
      <c r="D46" s="286" t="s">
        <v>376</v>
      </c>
      <c r="E46" s="286" t="s">
        <v>483</v>
      </c>
      <c r="F46" s="286" t="s">
        <v>484</v>
      </c>
      <c r="G46" s="287">
        <v>0</v>
      </c>
      <c r="H46" s="287">
        <v>300000</v>
      </c>
      <c r="I46" s="287">
        <v>0</v>
      </c>
      <c r="J46" s="288"/>
      <c r="K46" s="288"/>
      <c r="L46" s="288"/>
      <c r="M46" s="289" t="s">
        <v>379</v>
      </c>
      <c r="N46" s="290">
        <f t="shared" si="0"/>
        <v>0</v>
      </c>
      <c r="O46" s="290">
        <f t="shared" si="1"/>
        <v>0</v>
      </c>
      <c r="P46" s="291">
        <f t="shared" si="2"/>
        <v>0</v>
      </c>
      <c r="Q46" s="292">
        <f t="shared" si="3"/>
        <v>0</v>
      </c>
    </row>
    <row r="47" spans="1:17" x14ac:dyDescent="0.2">
      <c r="A47" s="285" t="s">
        <v>485</v>
      </c>
      <c r="B47" s="286" t="s">
        <v>486</v>
      </c>
      <c r="C47" s="286" t="s">
        <v>453</v>
      </c>
      <c r="D47" s="286" t="s">
        <v>376</v>
      </c>
      <c r="E47" s="286" t="s">
        <v>442</v>
      </c>
      <c r="F47" s="286" t="s">
        <v>443</v>
      </c>
      <c r="G47" s="287">
        <v>0</v>
      </c>
      <c r="H47" s="287">
        <v>50</v>
      </c>
      <c r="I47" s="287">
        <v>0</v>
      </c>
      <c r="J47" s="288"/>
      <c r="K47" s="288"/>
      <c r="L47" s="288"/>
      <c r="M47" s="289" t="s">
        <v>379</v>
      </c>
      <c r="N47" s="290">
        <f t="shared" si="0"/>
        <v>0</v>
      </c>
      <c r="O47" s="290">
        <f t="shared" si="1"/>
        <v>0</v>
      </c>
      <c r="P47" s="291">
        <f t="shared" si="2"/>
        <v>0</v>
      </c>
      <c r="Q47" s="292">
        <f t="shared" si="3"/>
        <v>0</v>
      </c>
    </row>
    <row r="48" spans="1:17" x14ac:dyDescent="0.2">
      <c r="A48" s="285" t="s">
        <v>388</v>
      </c>
      <c r="B48" s="286" t="s">
        <v>486</v>
      </c>
      <c r="C48" s="286" t="s">
        <v>453</v>
      </c>
      <c r="D48" s="286" t="s">
        <v>376</v>
      </c>
      <c r="E48" s="286" t="s">
        <v>439</v>
      </c>
      <c r="F48" s="286" t="s">
        <v>440</v>
      </c>
      <c r="G48" s="287">
        <v>0</v>
      </c>
      <c r="H48" s="287">
        <v>7950</v>
      </c>
      <c r="I48" s="287">
        <v>0</v>
      </c>
      <c r="J48" s="288"/>
      <c r="K48" s="288"/>
      <c r="L48" s="288"/>
      <c r="M48" s="289" t="s">
        <v>379</v>
      </c>
      <c r="N48" s="290">
        <f t="shared" si="0"/>
        <v>0</v>
      </c>
      <c r="O48" s="290">
        <f t="shared" si="1"/>
        <v>0</v>
      </c>
      <c r="P48" s="291">
        <f t="shared" si="2"/>
        <v>0</v>
      </c>
      <c r="Q48" s="292">
        <f t="shared" si="3"/>
        <v>0</v>
      </c>
    </row>
    <row r="49" spans="1:17" x14ac:dyDescent="0.2">
      <c r="A49" s="285" t="s">
        <v>487</v>
      </c>
      <c r="B49" s="286" t="s">
        <v>488</v>
      </c>
      <c r="C49" s="286" t="s">
        <v>489</v>
      </c>
      <c r="D49" s="286" t="s">
        <v>376</v>
      </c>
      <c r="E49" s="286" t="s">
        <v>490</v>
      </c>
      <c r="F49" s="286" t="s">
        <v>491</v>
      </c>
      <c r="G49" s="287">
        <v>0</v>
      </c>
      <c r="H49" s="287">
        <v>373.67</v>
      </c>
      <c r="I49" s="287">
        <v>0</v>
      </c>
      <c r="J49" s="288"/>
      <c r="K49" s="288"/>
      <c r="L49" s="288"/>
      <c r="M49" s="289" t="s">
        <v>379</v>
      </c>
      <c r="N49" s="290">
        <f t="shared" si="0"/>
        <v>0</v>
      </c>
      <c r="O49" s="290">
        <f t="shared" si="1"/>
        <v>0</v>
      </c>
      <c r="P49" s="291">
        <f t="shared" si="2"/>
        <v>0</v>
      </c>
      <c r="Q49" s="292">
        <f t="shared" si="3"/>
        <v>0</v>
      </c>
    </row>
    <row r="50" spans="1:17" x14ac:dyDescent="0.2">
      <c r="A50" s="285" t="s">
        <v>388</v>
      </c>
      <c r="B50" s="286" t="s">
        <v>488</v>
      </c>
      <c r="C50" s="286" t="s">
        <v>489</v>
      </c>
      <c r="D50" s="286" t="s">
        <v>376</v>
      </c>
      <c r="E50" s="286" t="s">
        <v>377</v>
      </c>
      <c r="F50" s="286" t="s">
        <v>378</v>
      </c>
      <c r="G50" s="287">
        <v>0</v>
      </c>
      <c r="H50" s="287">
        <v>102134.33</v>
      </c>
      <c r="I50" s="287">
        <v>93920.79</v>
      </c>
      <c r="J50" s="288"/>
      <c r="K50" s="288"/>
      <c r="L50" s="288"/>
      <c r="M50" s="289" t="s">
        <v>379</v>
      </c>
      <c r="N50" s="290">
        <f t="shared" si="0"/>
        <v>0</v>
      </c>
      <c r="O50" s="290">
        <f t="shared" si="1"/>
        <v>0.9195810066997061</v>
      </c>
      <c r="P50" s="291">
        <f t="shared" si="2"/>
        <v>0</v>
      </c>
      <c r="Q50" s="292">
        <f t="shared" si="3"/>
        <v>0</v>
      </c>
    </row>
    <row r="51" spans="1:17" x14ac:dyDescent="0.2">
      <c r="A51" s="285" t="s">
        <v>492</v>
      </c>
      <c r="B51" s="286" t="s">
        <v>493</v>
      </c>
      <c r="C51" s="286" t="s">
        <v>489</v>
      </c>
      <c r="D51" s="286" t="s">
        <v>376</v>
      </c>
      <c r="E51" s="286" t="s">
        <v>382</v>
      </c>
      <c r="F51" s="286" t="s">
        <v>383</v>
      </c>
      <c r="G51" s="287">
        <v>0</v>
      </c>
      <c r="H51" s="287">
        <v>0</v>
      </c>
      <c r="I51" s="287">
        <v>0</v>
      </c>
      <c r="J51" s="288"/>
      <c r="K51" s="288"/>
      <c r="L51" s="288"/>
      <c r="M51" s="289" t="s">
        <v>379</v>
      </c>
      <c r="N51" s="290">
        <f t="shared" si="0"/>
        <v>0</v>
      </c>
      <c r="O51" s="290">
        <f t="shared" si="1"/>
        <v>0</v>
      </c>
      <c r="P51" s="291">
        <f t="shared" si="2"/>
        <v>0</v>
      </c>
      <c r="Q51" s="292">
        <f t="shared" si="3"/>
        <v>0</v>
      </c>
    </row>
    <row r="52" spans="1:17" x14ac:dyDescent="0.2">
      <c r="A52" s="285" t="s">
        <v>388</v>
      </c>
      <c r="B52" s="286" t="s">
        <v>493</v>
      </c>
      <c r="C52" s="286" t="s">
        <v>489</v>
      </c>
      <c r="D52" s="286" t="s">
        <v>376</v>
      </c>
      <c r="E52" s="286" t="s">
        <v>494</v>
      </c>
      <c r="F52" s="286" t="s">
        <v>495</v>
      </c>
      <c r="G52" s="287">
        <v>0</v>
      </c>
      <c r="H52" s="287">
        <v>39340</v>
      </c>
      <c r="I52" s="287">
        <v>0</v>
      </c>
      <c r="J52" s="288"/>
      <c r="K52" s="288"/>
      <c r="L52" s="288"/>
      <c r="M52" s="289" t="s">
        <v>379</v>
      </c>
      <c r="N52" s="290">
        <f t="shared" si="0"/>
        <v>0</v>
      </c>
      <c r="O52" s="290">
        <f t="shared" si="1"/>
        <v>0</v>
      </c>
      <c r="P52" s="291">
        <f t="shared" si="2"/>
        <v>0</v>
      </c>
      <c r="Q52" s="292">
        <f t="shared" si="3"/>
        <v>0</v>
      </c>
    </row>
    <row r="53" spans="1:17" ht="22.5" x14ac:dyDescent="0.2">
      <c r="A53" s="285" t="s">
        <v>496</v>
      </c>
      <c r="B53" s="286" t="s">
        <v>497</v>
      </c>
      <c r="C53" s="286" t="s">
        <v>489</v>
      </c>
      <c r="D53" s="286" t="s">
        <v>376</v>
      </c>
      <c r="E53" s="286" t="s">
        <v>498</v>
      </c>
      <c r="F53" s="286" t="s">
        <v>499</v>
      </c>
      <c r="G53" s="287">
        <v>0</v>
      </c>
      <c r="H53" s="287">
        <v>60000</v>
      </c>
      <c r="I53" s="287">
        <v>0</v>
      </c>
      <c r="J53" s="288"/>
      <c r="K53" s="288"/>
      <c r="L53" s="288"/>
      <c r="M53" s="289" t="s">
        <v>379</v>
      </c>
      <c r="N53" s="290">
        <f t="shared" si="0"/>
        <v>0</v>
      </c>
      <c r="O53" s="290">
        <f t="shared" si="1"/>
        <v>0</v>
      </c>
      <c r="P53" s="291">
        <f t="shared" si="2"/>
        <v>0</v>
      </c>
      <c r="Q53" s="292">
        <f t="shared" si="3"/>
        <v>0</v>
      </c>
    </row>
    <row r="54" spans="1:17" ht="22.5" x14ac:dyDescent="0.2">
      <c r="A54" s="285" t="s">
        <v>384</v>
      </c>
      <c r="B54" s="286" t="s">
        <v>385</v>
      </c>
      <c r="C54" s="286" t="s">
        <v>489</v>
      </c>
      <c r="D54" s="286" t="s">
        <v>376</v>
      </c>
      <c r="E54" s="286" t="s">
        <v>386</v>
      </c>
      <c r="F54" s="286" t="s">
        <v>387</v>
      </c>
      <c r="G54" s="287">
        <v>0</v>
      </c>
      <c r="H54" s="287">
        <v>18060</v>
      </c>
      <c r="I54" s="287">
        <v>0</v>
      </c>
      <c r="J54" s="288"/>
      <c r="K54" s="288"/>
      <c r="L54" s="288"/>
      <c r="M54" s="289" t="s">
        <v>379</v>
      </c>
      <c r="N54" s="290">
        <f t="shared" si="0"/>
        <v>0</v>
      </c>
      <c r="O54" s="290">
        <f t="shared" si="1"/>
        <v>0</v>
      </c>
      <c r="P54" s="291">
        <f t="shared" si="2"/>
        <v>0</v>
      </c>
      <c r="Q54" s="292">
        <f t="shared" si="3"/>
        <v>0</v>
      </c>
    </row>
    <row r="55" spans="1:17" ht="22.5" x14ac:dyDescent="0.2">
      <c r="A55" s="285" t="s">
        <v>388</v>
      </c>
      <c r="B55" s="286" t="s">
        <v>385</v>
      </c>
      <c r="C55" s="286" t="s">
        <v>489</v>
      </c>
      <c r="D55" s="286" t="s">
        <v>376</v>
      </c>
      <c r="E55" s="286" t="s">
        <v>389</v>
      </c>
      <c r="F55" s="286" t="s">
        <v>390</v>
      </c>
      <c r="G55" s="287">
        <v>0</v>
      </c>
      <c r="H55" s="287">
        <v>13940</v>
      </c>
      <c r="I55" s="287">
        <v>13940</v>
      </c>
      <c r="J55" s="288"/>
      <c r="K55" s="288"/>
      <c r="L55" s="288"/>
      <c r="M55" s="289" t="s">
        <v>379</v>
      </c>
      <c r="N55" s="290">
        <f t="shared" si="0"/>
        <v>0</v>
      </c>
      <c r="O55" s="290">
        <f t="shared" si="1"/>
        <v>1</v>
      </c>
      <c r="P55" s="291">
        <f t="shared" si="2"/>
        <v>0</v>
      </c>
      <c r="Q55" s="292">
        <f t="shared" si="3"/>
        <v>0</v>
      </c>
    </row>
    <row r="56" spans="1:17" x14ac:dyDescent="0.2">
      <c r="A56" s="285" t="s">
        <v>444</v>
      </c>
      <c r="B56" s="286" t="s">
        <v>445</v>
      </c>
      <c r="C56" s="286" t="s">
        <v>489</v>
      </c>
      <c r="D56" s="286" t="s">
        <v>376</v>
      </c>
      <c r="E56" s="286" t="s">
        <v>446</v>
      </c>
      <c r="F56" s="286" t="s">
        <v>447</v>
      </c>
      <c r="G56" s="287">
        <v>0</v>
      </c>
      <c r="H56" s="287">
        <v>27390.04</v>
      </c>
      <c r="I56" s="287">
        <v>27390.04</v>
      </c>
      <c r="J56" s="288"/>
      <c r="K56" s="288"/>
      <c r="L56" s="288"/>
      <c r="M56" s="289" t="s">
        <v>379</v>
      </c>
      <c r="N56" s="290">
        <f t="shared" si="0"/>
        <v>0</v>
      </c>
      <c r="O56" s="290">
        <f t="shared" si="1"/>
        <v>1</v>
      </c>
      <c r="P56" s="291">
        <f t="shared" si="2"/>
        <v>0</v>
      </c>
      <c r="Q56" s="292">
        <f t="shared" si="3"/>
        <v>0</v>
      </c>
    </row>
    <row r="57" spans="1:17" x14ac:dyDescent="0.2">
      <c r="A57" s="285" t="s">
        <v>448</v>
      </c>
      <c r="B57" s="286" t="s">
        <v>449</v>
      </c>
      <c r="C57" s="286" t="s">
        <v>489</v>
      </c>
      <c r="D57" s="286" t="s">
        <v>376</v>
      </c>
      <c r="E57" s="286" t="s">
        <v>450</v>
      </c>
      <c r="F57" s="286" t="s">
        <v>451</v>
      </c>
      <c r="G57" s="287">
        <v>0</v>
      </c>
      <c r="H57" s="287">
        <v>14339</v>
      </c>
      <c r="I57" s="287">
        <v>14339</v>
      </c>
      <c r="J57" s="288"/>
      <c r="K57" s="288"/>
      <c r="L57" s="288"/>
      <c r="M57" s="289" t="s">
        <v>379</v>
      </c>
      <c r="N57" s="290">
        <f t="shared" si="0"/>
        <v>0</v>
      </c>
      <c r="O57" s="290">
        <f t="shared" si="1"/>
        <v>1</v>
      </c>
      <c r="P57" s="291">
        <f t="shared" si="2"/>
        <v>0</v>
      </c>
      <c r="Q57" s="292">
        <f t="shared" si="3"/>
        <v>0</v>
      </c>
    </row>
    <row r="58" spans="1:17" x14ac:dyDescent="0.2">
      <c r="A58" s="285" t="s">
        <v>492</v>
      </c>
      <c r="B58" s="286" t="s">
        <v>493</v>
      </c>
      <c r="C58" s="286" t="s">
        <v>500</v>
      </c>
      <c r="D58" s="286" t="s">
        <v>376</v>
      </c>
      <c r="E58" s="286" t="s">
        <v>494</v>
      </c>
      <c r="F58" s="286" t="s">
        <v>495</v>
      </c>
      <c r="G58" s="287">
        <v>0</v>
      </c>
      <c r="H58" s="287">
        <v>0.4</v>
      </c>
      <c r="I58" s="287">
        <v>0</v>
      </c>
      <c r="J58" s="288"/>
      <c r="K58" s="288"/>
      <c r="L58" s="288"/>
      <c r="M58" s="289" t="s">
        <v>379</v>
      </c>
      <c r="N58" s="290">
        <f t="shared" si="0"/>
        <v>0</v>
      </c>
      <c r="O58" s="290">
        <f t="shared" si="1"/>
        <v>0</v>
      </c>
      <c r="P58" s="291">
        <f t="shared" si="2"/>
        <v>0</v>
      </c>
      <c r="Q58" s="292">
        <f t="shared" si="3"/>
        <v>0</v>
      </c>
    </row>
    <row r="59" spans="1:17" x14ac:dyDescent="0.2">
      <c r="A59" s="285" t="s">
        <v>388</v>
      </c>
      <c r="B59" s="286" t="s">
        <v>493</v>
      </c>
      <c r="C59" s="286" t="s">
        <v>500</v>
      </c>
      <c r="D59" s="286" t="s">
        <v>376</v>
      </c>
      <c r="E59" s="286" t="s">
        <v>382</v>
      </c>
      <c r="F59" s="286" t="s">
        <v>383</v>
      </c>
      <c r="G59" s="287">
        <v>0</v>
      </c>
      <c r="H59" s="287">
        <v>20659.599999999999</v>
      </c>
      <c r="I59" s="287">
        <v>20659.599999999999</v>
      </c>
      <c r="J59" s="288"/>
      <c r="K59" s="288"/>
      <c r="L59" s="288"/>
      <c r="M59" s="289" t="s">
        <v>379</v>
      </c>
      <c r="N59" s="290">
        <f t="shared" si="0"/>
        <v>0</v>
      </c>
      <c r="O59" s="290">
        <f t="shared" si="1"/>
        <v>1</v>
      </c>
      <c r="P59" s="291">
        <f t="shared" si="2"/>
        <v>0</v>
      </c>
      <c r="Q59" s="292">
        <f t="shared" si="3"/>
        <v>0</v>
      </c>
    </row>
    <row r="60" spans="1:17" x14ac:dyDescent="0.2">
      <c r="A60" s="285" t="s">
        <v>388</v>
      </c>
      <c r="B60" s="286" t="s">
        <v>493</v>
      </c>
      <c r="C60" s="286" t="s">
        <v>501</v>
      </c>
      <c r="D60" s="286" t="s">
        <v>376</v>
      </c>
      <c r="E60" s="286" t="s">
        <v>382</v>
      </c>
      <c r="F60" s="286" t="s">
        <v>383</v>
      </c>
      <c r="G60" s="287">
        <v>0</v>
      </c>
      <c r="H60" s="287">
        <v>0</v>
      </c>
      <c r="I60" s="287">
        <v>0</v>
      </c>
      <c r="J60" s="288"/>
      <c r="K60" s="288"/>
      <c r="L60" s="288"/>
      <c r="M60" s="289" t="s">
        <v>379</v>
      </c>
      <c r="N60" s="290">
        <f t="shared" si="0"/>
        <v>0</v>
      </c>
      <c r="O60" s="290">
        <f t="shared" si="1"/>
        <v>0</v>
      </c>
      <c r="P60" s="291">
        <f t="shared" si="2"/>
        <v>0</v>
      </c>
      <c r="Q60" s="292">
        <f t="shared" si="3"/>
        <v>0</v>
      </c>
    </row>
    <row r="61" spans="1:17" x14ac:dyDescent="0.2">
      <c r="A61" s="285" t="s">
        <v>388</v>
      </c>
      <c r="B61" s="286" t="s">
        <v>493</v>
      </c>
      <c r="C61" s="286" t="s">
        <v>501</v>
      </c>
      <c r="D61" s="286" t="s">
        <v>376</v>
      </c>
      <c r="E61" s="286" t="s">
        <v>494</v>
      </c>
      <c r="F61" s="286" t="s">
        <v>495</v>
      </c>
      <c r="G61" s="287">
        <v>0</v>
      </c>
      <c r="H61" s="287">
        <v>60000</v>
      </c>
      <c r="I61" s="287">
        <v>0</v>
      </c>
      <c r="J61" s="288"/>
      <c r="K61" s="288"/>
      <c r="L61" s="288"/>
      <c r="M61" s="289" t="s">
        <v>379</v>
      </c>
      <c r="N61" s="290">
        <f t="shared" si="0"/>
        <v>0</v>
      </c>
      <c r="O61" s="290">
        <f t="shared" si="1"/>
        <v>0</v>
      </c>
      <c r="P61" s="291">
        <f t="shared" si="2"/>
        <v>0</v>
      </c>
      <c r="Q61" s="292">
        <f t="shared" si="3"/>
        <v>0</v>
      </c>
    </row>
    <row r="62" spans="1:17" x14ac:dyDescent="0.2">
      <c r="A62" s="285" t="s">
        <v>502</v>
      </c>
      <c r="B62" s="286" t="s">
        <v>503</v>
      </c>
      <c r="C62" s="286" t="s">
        <v>501</v>
      </c>
      <c r="D62" s="286" t="s">
        <v>376</v>
      </c>
      <c r="E62" s="286" t="s">
        <v>442</v>
      </c>
      <c r="F62" s="286" t="s">
        <v>443</v>
      </c>
      <c r="G62" s="287">
        <v>0</v>
      </c>
      <c r="H62" s="287">
        <v>3027553.6</v>
      </c>
      <c r="I62" s="287">
        <v>0</v>
      </c>
      <c r="J62" s="288"/>
      <c r="K62" s="288"/>
      <c r="L62" s="288"/>
      <c r="M62" s="289" t="s">
        <v>379</v>
      </c>
      <c r="N62" s="290">
        <f t="shared" si="0"/>
        <v>0</v>
      </c>
      <c r="O62" s="290">
        <f t="shared" si="1"/>
        <v>0</v>
      </c>
      <c r="P62" s="291">
        <f t="shared" si="2"/>
        <v>0</v>
      </c>
      <c r="Q62" s="292">
        <f t="shared" si="3"/>
        <v>0</v>
      </c>
    </row>
    <row r="63" spans="1:17" x14ac:dyDescent="0.2">
      <c r="A63" s="285" t="s">
        <v>388</v>
      </c>
      <c r="B63" s="286" t="s">
        <v>503</v>
      </c>
      <c r="C63" s="286" t="s">
        <v>501</v>
      </c>
      <c r="D63" s="286" t="s">
        <v>376</v>
      </c>
      <c r="E63" s="286" t="s">
        <v>439</v>
      </c>
      <c r="F63" s="286" t="s">
        <v>440</v>
      </c>
      <c r="G63" s="287">
        <v>0</v>
      </c>
      <c r="H63" s="287">
        <v>0</v>
      </c>
      <c r="I63" s="287">
        <v>0</v>
      </c>
      <c r="J63" s="288"/>
      <c r="K63" s="288"/>
      <c r="L63" s="288"/>
      <c r="M63" s="289" t="s">
        <v>379</v>
      </c>
      <c r="N63" s="290">
        <f t="shared" si="0"/>
        <v>0</v>
      </c>
      <c r="O63" s="290">
        <f t="shared" si="1"/>
        <v>0</v>
      </c>
      <c r="P63" s="291">
        <f t="shared" si="2"/>
        <v>0</v>
      </c>
      <c r="Q63" s="292">
        <f t="shared" si="3"/>
        <v>0</v>
      </c>
    </row>
    <row r="64" spans="1:17" x14ac:dyDescent="0.2">
      <c r="A64" s="285" t="s">
        <v>504</v>
      </c>
      <c r="B64" s="286" t="s">
        <v>505</v>
      </c>
      <c r="C64" s="286" t="s">
        <v>506</v>
      </c>
      <c r="D64" s="286" t="s">
        <v>376</v>
      </c>
      <c r="E64" s="286" t="s">
        <v>507</v>
      </c>
      <c r="F64" s="286" t="s">
        <v>508</v>
      </c>
      <c r="G64" s="287">
        <v>0</v>
      </c>
      <c r="H64" s="287">
        <v>2305186.67</v>
      </c>
      <c r="I64" s="287">
        <v>0</v>
      </c>
      <c r="J64" s="288"/>
      <c r="K64" s="288"/>
      <c r="L64" s="288"/>
      <c r="M64" s="289" t="s">
        <v>379</v>
      </c>
      <c r="N64" s="290">
        <f t="shared" si="0"/>
        <v>0</v>
      </c>
      <c r="O64" s="290">
        <f t="shared" si="1"/>
        <v>0</v>
      </c>
      <c r="P64" s="291">
        <f t="shared" si="2"/>
        <v>0</v>
      </c>
      <c r="Q64" s="292">
        <f t="shared" si="3"/>
        <v>0</v>
      </c>
    </row>
    <row r="65" spans="1:18" s="294" customFormat="1" x14ac:dyDescent="0.2">
      <c r="A65" s="285" t="s">
        <v>509</v>
      </c>
      <c r="B65" s="286" t="s">
        <v>510</v>
      </c>
      <c r="C65" s="286" t="s">
        <v>506</v>
      </c>
      <c r="D65" s="286" t="s">
        <v>376</v>
      </c>
      <c r="E65" s="286" t="s">
        <v>397</v>
      </c>
      <c r="F65" s="286" t="s">
        <v>398</v>
      </c>
      <c r="G65" s="287">
        <v>0</v>
      </c>
      <c r="H65" s="287">
        <v>3023271.72</v>
      </c>
      <c r="I65" s="287">
        <v>3023271.72</v>
      </c>
      <c r="J65" s="288"/>
      <c r="K65" s="288"/>
      <c r="L65" s="288"/>
      <c r="M65" s="289" t="s">
        <v>379</v>
      </c>
      <c r="N65" s="290">
        <f t="shared" si="0"/>
        <v>0</v>
      </c>
      <c r="O65" s="290">
        <f t="shared" si="1"/>
        <v>1</v>
      </c>
      <c r="P65" s="291">
        <f t="shared" si="2"/>
        <v>0</v>
      </c>
      <c r="Q65" s="292">
        <f t="shared" si="3"/>
        <v>0</v>
      </c>
      <c r="R65" s="293"/>
    </row>
    <row r="66" spans="1:18" s="294" customFormat="1" x14ac:dyDescent="0.2">
      <c r="A66" s="285" t="s">
        <v>511</v>
      </c>
      <c r="B66" s="286" t="s">
        <v>512</v>
      </c>
      <c r="C66" s="286" t="s">
        <v>506</v>
      </c>
      <c r="D66" s="286" t="s">
        <v>376</v>
      </c>
      <c r="E66" s="286" t="s">
        <v>513</v>
      </c>
      <c r="F66" s="286" t="s">
        <v>514</v>
      </c>
      <c r="G66" s="287">
        <v>0</v>
      </c>
      <c r="H66" s="287">
        <v>1968456</v>
      </c>
      <c r="I66" s="287">
        <v>1968456</v>
      </c>
      <c r="J66" s="288"/>
      <c r="K66" s="288"/>
      <c r="L66" s="288"/>
      <c r="M66" s="289" t="s">
        <v>379</v>
      </c>
      <c r="N66" s="290">
        <f t="shared" si="0"/>
        <v>0</v>
      </c>
      <c r="O66" s="290">
        <f t="shared" si="1"/>
        <v>1</v>
      </c>
      <c r="P66" s="291">
        <f t="shared" si="2"/>
        <v>0</v>
      </c>
      <c r="Q66" s="292">
        <f t="shared" si="3"/>
        <v>0</v>
      </c>
    </row>
    <row r="67" spans="1:18" s="294" customFormat="1" x14ac:dyDescent="0.2">
      <c r="A67" s="285" t="s">
        <v>515</v>
      </c>
      <c r="B67" s="286" t="s">
        <v>516</v>
      </c>
      <c r="C67" s="286" t="s">
        <v>506</v>
      </c>
      <c r="D67" s="286" t="s">
        <v>376</v>
      </c>
      <c r="E67" s="286" t="s">
        <v>517</v>
      </c>
      <c r="F67" s="286" t="s">
        <v>518</v>
      </c>
      <c r="G67" s="287">
        <v>0</v>
      </c>
      <c r="H67" s="287">
        <v>41180000</v>
      </c>
      <c r="I67" s="287">
        <v>41180000</v>
      </c>
      <c r="J67" s="288"/>
      <c r="K67" s="288"/>
      <c r="L67" s="288"/>
      <c r="M67" s="289" t="s">
        <v>379</v>
      </c>
      <c r="N67" s="290">
        <f t="shared" si="0"/>
        <v>0</v>
      </c>
      <c r="O67" s="290">
        <f t="shared" si="1"/>
        <v>1</v>
      </c>
      <c r="P67" s="291">
        <f t="shared" si="2"/>
        <v>0</v>
      </c>
      <c r="Q67" s="292">
        <f t="shared" si="3"/>
        <v>0</v>
      </c>
    </row>
    <row r="68" spans="1:18" s="294" customFormat="1" x14ac:dyDescent="0.2">
      <c r="A68" s="285" t="s">
        <v>519</v>
      </c>
      <c r="B68" s="286" t="s">
        <v>520</v>
      </c>
      <c r="C68" s="286" t="s">
        <v>506</v>
      </c>
      <c r="D68" s="286" t="s">
        <v>376</v>
      </c>
      <c r="E68" s="286" t="s">
        <v>517</v>
      </c>
      <c r="F68" s="286" t="s">
        <v>518</v>
      </c>
      <c r="G68" s="287">
        <v>14000000</v>
      </c>
      <c r="H68" s="287">
        <v>0</v>
      </c>
      <c r="I68" s="287">
        <v>0</v>
      </c>
      <c r="J68" s="288"/>
      <c r="K68" s="288"/>
      <c r="L68" s="288"/>
      <c r="M68" s="289" t="s">
        <v>379</v>
      </c>
      <c r="N68" s="290">
        <f t="shared" ref="N68:N131" si="4">IF(G68&gt;0,I68/G68,0)</f>
        <v>0</v>
      </c>
      <c r="O68" s="290">
        <f t="shared" ref="O68:O131" si="5">IF(H68&gt;0,I68/H68,0)</f>
        <v>0</v>
      </c>
      <c r="P68" s="291">
        <f t="shared" ref="P68:P131" si="6">IF(J68=0,0,L68/J68)</f>
        <v>0</v>
      </c>
      <c r="Q68" s="292">
        <f t="shared" ref="Q68:Q131" si="7">IF(L68=0,0,L68/K68)</f>
        <v>0</v>
      </c>
    </row>
    <row r="69" spans="1:18" s="294" customFormat="1" x14ac:dyDescent="0.2">
      <c r="A69" s="285" t="s">
        <v>388</v>
      </c>
      <c r="B69" s="286" t="s">
        <v>520</v>
      </c>
      <c r="C69" s="286" t="s">
        <v>506</v>
      </c>
      <c r="D69" s="286" t="s">
        <v>376</v>
      </c>
      <c r="E69" s="286" t="s">
        <v>521</v>
      </c>
      <c r="F69" s="286" t="s">
        <v>522</v>
      </c>
      <c r="G69" s="287">
        <v>0</v>
      </c>
      <c r="H69" s="287">
        <v>15279200</v>
      </c>
      <c r="I69" s="287">
        <v>0</v>
      </c>
      <c r="J69" s="288"/>
      <c r="K69" s="288"/>
      <c r="L69" s="288"/>
      <c r="M69" s="289" t="s">
        <v>379</v>
      </c>
      <c r="N69" s="290">
        <f t="shared" si="4"/>
        <v>0</v>
      </c>
      <c r="O69" s="290">
        <f t="shared" si="5"/>
        <v>0</v>
      </c>
      <c r="P69" s="291">
        <f t="shared" si="6"/>
        <v>0</v>
      </c>
      <c r="Q69" s="292">
        <f t="shared" si="7"/>
        <v>0</v>
      </c>
    </row>
    <row r="70" spans="1:18" s="294" customFormat="1" x14ac:dyDescent="0.2">
      <c r="A70" s="285" t="s">
        <v>523</v>
      </c>
      <c r="B70" s="286" t="s">
        <v>524</v>
      </c>
      <c r="C70" s="286" t="s">
        <v>506</v>
      </c>
      <c r="D70" s="286" t="s">
        <v>376</v>
      </c>
      <c r="E70" s="286" t="s">
        <v>405</v>
      </c>
      <c r="F70" s="286" t="s">
        <v>406</v>
      </c>
      <c r="G70" s="287">
        <v>0</v>
      </c>
      <c r="H70" s="287">
        <v>20955692.32</v>
      </c>
      <c r="I70" s="287">
        <v>20955692.32</v>
      </c>
      <c r="J70" s="288"/>
      <c r="K70" s="288"/>
      <c r="L70" s="288"/>
      <c r="M70" s="289" t="s">
        <v>379</v>
      </c>
      <c r="N70" s="290">
        <f t="shared" si="4"/>
        <v>0</v>
      </c>
      <c r="O70" s="290">
        <f t="shared" si="5"/>
        <v>1</v>
      </c>
      <c r="P70" s="291">
        <f t="shared" si="6"/>
        <v>0</v>
      </c>
      <c r="Q70" s="292">
        <f t="shared" si="7"/>
        <v>0</v>
      </c>
    </row>
    <row r="71" spans="1:18" s="294" customFormat="1" x14ac:dyDescent="0.2">
      <c r="A71" s="285" t="s">
        <v>525</v>
      </c>
      <c r="B71" s="286" t="s">
        <v>526</v>
      </c>
      <c r="C71" s="286" t="s">
        <v>506</v>
      </c>
      <c r="D71" s="286" t="s">
        <v>376</v>
      </c>
      <c r="E71" s="286" t="s">
        <v>527</v>
      </c>
      <c r="F71" s="286" t="s">
        <v>528</v>
      </c>
      <c r="G71" s="287">
        <v>0</v>
      </c>
      <c r="H71" s="287">
        <v>6425054.7199999997</v>
      </c>
      <c r="I71" s="287">
        <v>2673588</v>
      </c>
      <c r="J71" s="288"/>
      <c r="K71" s="288"/>
      <c r="L71" s="288"/>
      <c r="M71" s="289" t="s">
        <v>379</v>
      </c>
      <c r="N71" s="290">
        <f t="shared" si="4"/>
        <v>0</v>
      </c>
      <c r="O71" s="290">
        <f t="shared" si="5"/>
        <v>0.4161191019397264</v>
      </c>
      <c r="P71" s="291">
        <f t="shared" si="6"/>
        <v>0</v>
      </c>
      <c r="Q71" s="292">
        <f t="shared" si="7"/>
        <v>0</v>
      </c>
    </row>
    <row r="72" spans="1:18" s="294" customFormat="1" x14ac:dyDescent="0.2">
      <c r="A72" s="285" t="s">
        <v>529</v>
      </c>
      <c r="B72" s="286" t="s">
        <v>530</v>
      </c>
      <c r="C72" s="286" t="s">
        <v>506</v>
      </c>
      <c r="D72" s="286" t="s">
        <v>376</v>
      </c>
      <c r="E72" s="286" t="s">
        <v>409</v>
      </c>
      <c r="F72" s="286" t="s">
        <v>410</v>
      </c>
      <c r="G72" s="287">
        <v>0</v>
      </c>
      <c r="H72" s="287">
        <v>144652</v>
      </c>
      <c r="I72" s="287">
        <v>144652</v>
      </c>
      <c r="J72" s="288"/>
      <c r="K72" s="288"/>
      <c r="L72" s="288"/>
      <c r="M72" s="289" t="s">
        <v>379</v>
      </c>
      <c r="N72" s="290">
        <f t="shared" si="4"/>
        <v>0</v>
      </c>
      <c r="O72" s="290">
        <f t="shared" si="5"/>
        <v>1</v>
      </c>
      <c r="P72" s="291">
        <f t="shared" si="6"/>
        <v>0</v>
      </c>
      <c r="Q72" s="292">
        <f t="shared" si="7"/>
        <v>0</v>
      </c>
    </row>
    <row r="73" spans="1:18" s="294" customFormat="1" x14ac:dyDescent="0.2">
      <c r="A73" s="285" t="s">
        <v>531</v>
      </c>
      <c r="B73" s="286" t="s">
        <v>532</v>
      </c>
      <c r="C73" s="286" t="s">
        <v>506</v>
      </c>
      <c r="D73" s="286" t="s">
        <v>376</v>
      </c>
      <c r="E73" s="286" t="s">
        <v>413</v>
      </c>
      <c r="F73" s="286" t="s">
        <v>414</v>
      </c>
      <c r="G73" s="287">
        <v>0</v>
      </c>
      <c r="H73" s="287">
        <v>1854000</v>
      </c>
      <c r="I73" s="287">
        <v>1854000</v>
      </c>
      <c r="J73" s="288"/>
      <c r="K73" s="288"/>
      <c r="L73" s="288"/>
      <c r="M73" s="289" t="s">
        <v>379</v>
      </c>
      <c r="N73" s="290">
        <f t="shared" si="4"/>
        <v>0</v>
      </c>
      <c r="O73" s="290">
        <f t="shared" si="5"/>
        <v>1</v>
      </c>
      <c r="P73" s="291">
        <f t="shared" si="6"/>
        <v>0</v>
      </c>
      <c r="Q73" s="292">
        <f t="shared" si="7"/>
        <v>0</v>
      </c>
    </row>
    <row r="74" spans="1:18" s="294" customFormat="1" x14ac:dyDescent="0.2">
      <c r="A74" s="285" t="s">
        <v>533</v>
      </c>
      <c r="B74" s="286" t="s">
        <v>534</v>
      </c>
      <c r="C74" s="286" t="s">
        <v>506</v>
      </c>
      <c r="D74" s="286" t="s">
        <v>376</v>
      </c>
      <c r="E74" s="286" t="s">
        <v>413</v>
      </c>
      <c r="F74" s="286" t="s">
        <v>414</v>
      </c>
      <c r="G74" s="287">
        <v>0</v>
      </c>
      <c r="H74" s="287">
        <v>2412800</v>
      </c>
      <c r="I74" s="287">
        <v>2412800</v>
      </c>
      <c r="J74" s="288"/>
      <c r="K74" s="288"/>
      <c r="L74" s="288"/>
      <c r="M74" s="289" t="s">
        <v>379</v>
      </c>
      <c r="N74" s="290">
        <f t="shared" si="4"/>
        <v>0</v>
      </c>
      <c r="O74" s="290">
        <f t="shared" si="5"/>
        <v>1</v>
      </c>
      <c r="P74" s="291">
        <f t="shared" si="6"/>
        <v>0</v>
      </c>
      <c r="Q74" s="292">
        <f t="shared" si="7"/>
        <v>0</v>
      </c>
    </row>
    <row r="75" spans="1:18" s="294" customFormat="1" x14ac:dyDescent="0.2">
      <c r="A75" s="285" t="s">
        <v>535</v>
      </c>
      <c r="B75" s="286" t="s">
        <v>536</v>
      </c>
      <c r="C75" s="286" t="s">
        <v>506</v>
      </c>
      <c r="D75" s="286" t="s">
        <v>376</v>
      </c>
      <c r="E75" s="286" t="s">
        <v>413</v>
      </c>
      <c r="F75" s="286" t="s">
        <v>414</v>
      </c>
      <c r="G75" s="287">
        <v>0</v>
      </c>
      <c r="H75" s="287">
        <v>350052</v>
      </c>
      <c r="I75" s="287">
        <v>350052</v>
      </c>
      <c r="J75" s="288"/>
      <c r="K75" s="288"/>
      <c r="L75" s="288"/>
      <c r="M75" s="289" t="s">
        <v>379</v>
      </c>
      <c r="N75" s="290">
        <f t="shared" si="4"/>
        <v>0</v>
      </c>
      <c r="O75" s="290">
        <f t="shared" si="5"/>
        <v>1</v>
      </c>
      <c r="P75" s="291">
        <f t="shared" si="6"/>
        <v>0</v>
      </c>
      <c r="Q75" s="292">
        <f t="shared" si="7"/>
        <v>0</v>
      </c>
    </row>
    <row r="76" spans="1:18" s="294" customFormat="1" x14ac:dyDescent="0.2">
      <c r="A76" s="285" t="s">
        <v>537</v>
      </c>
      <c r="B76" s="286" t="s">
        <v>538</v>
      </c>
      <c r="C76" s="286" t="s">
        <v>506</v>
      </c>
      <c r="D76" s="286" t="s">
        <v>376</v>
      </c>
      <c r="E76" s="286" t="s">
        <v>413</v>
      </c>
      <c r="F76" s="286" t="s">
        <v>414</v>
      </c>
      <c r="G76" s="287">
        <v>0</v>
      </c>
      <c r="H76" s="287">
        <v>480854</v>
      </c>
      <c r="I76" s="287">
        <v>480854</v>
      </c>
      <c r="J76" s="288"/>
      <c r="K76" s="288"/>
      <c r="L76" s="288"/>
      <c r="M76" s="289" t="s">
        <v>379</v>
      </c>
      <c r="N76" s="290">
        <f t="shared" si="4"/>
        <v>0</v>
      </c>
      <c r="O76" s="290">
        <f t="shared" si="5"/>
        <v>1</v>
      </c>
      <c r="P76" s="291">
        <f t="shared" si="6"/>
        <v>0</v>
      </c>
      <c r="Q76" s="292">
        <f t="shared" si="7"/>
        <v>0</v>
      </c>
    </row>
    <row r="77" spans="1:18" s="294" customFormat="1" x14ac:dyDescent="0.2">
      <c r="A77" s="285" t="s">
        <v>539</v>
      </c>
      <c r="B77" s="286" t="s">
        <v>540</v>
      </c>
      <c r="C77" s="286" t="s">
        <v>506</v>
      </c>
      <c r="D77" s="286" t="s">
        <v>376</v>
      </c>
      <c r="E77" s="286" t="s">
        <v>413</v>
      </c>
      <c r="F77" s="286" t="s">
        <v>414</v>
      </c>
      <c r="G77" s="287">
        <v>0</v>
      </c>
      <c r="H77" s="287">
        <v>426706</v>
      </c>
      <c r="I77" s="287">
        <v>426706</v>
      </c>
      <c r="J77" s="288"/>
      <c r="K77" s="288"/>
      <c r="L77" s="288"/>
      <c r="M77" s="289" t="s">
        <v>379</v>
      </c>
      <c r="N77" s="290">
        <f t="shared" si="4"/>
        <v>0</v>
      </c>
      <c r="O77" s="290">
        <f t="shared" si="5"/>
        <v>1</v>
      </c>
      <c r="P77" s="291">
        <f t="shared" si="6"/>
        <v>0</v>
      </c>
      <c r="Q77" s="292">
        <f t="shared" si="7"/>
        <v>0</v>
      </c>
    </row>
    <row r="78" spans="1:18" s="294" customFormat="1" x14ac:dyDescent="0.2">
      <c r="A78" s="285" t="s">
        <v>541</v>
      </c>
      <c r="B78" s="286" t="s">
        <v>542</v>
      </c>
      <c r="C78" s="286" t="s">
        <v>506</v>
      </c>
      <c r="D78" s="286" t="s">
        <v>376</v>
      </c>
      <c r="E78" s="286" t="s">
        <v>413</v>
      </c>
      <c r="F78" s="286" t="s">
        <v>414</v>
      </c>
      <c r="G78" s="287">
        <v>0</v>
      </c>
      <c r="H78" s="287">
        <v>13757449.6</v>
      </c>
      <c r="I78" s="287">
        <v>13757449.6</v>
      </c>
      <c r="J78" s="288"/>
      <c r="K78" s="288"/>
      <c r="L78" s="288"/>
      <c r="M78" s="289" t="s">
        <v>379</v>
      </c>
      <c r="N78" s="290">
        <f t="shared" si="4"/>
        <v>0</v>
      </c>
      <c r="O78" s="290">
        <f t="shared" si="5"/>
        <v>1</v>
      </c>
      <c r="P78" s="291">
        <f t="shared" si="6"/>
        <v>0</v>
      </c>
      <c r="Q78" s="292">
        <f t="shared" si="7"/>
        <v>0</v>
      </c>
    </row>
    <row r="79" spans="1:18" s="294" customFormat="1" x14ac:dyDescent="0.2">
      <c r="A79" s="285" t="s">
        <v>411</v>
      </c>
      <c r="B79" s="286" t="s">
        <v>412</v>
      </c>
      <c r="C79" s="286" t="s">
        <v>506</v>
      </c>
      <c r="D79" s="286" t="s">
        <v>376</v>
      </c>
      <c r="E79" s="286" t="s">
        <v>413</v>
      </c>
      <c r="F79" s="286" t="s">
        <v>414</v>
      </c>
      <c r="G79" s="287">
        <v>0</v>
      </c>
      <c r="H79" s="287">
        <v>709920</v>
      </c>
      <c r="I79" s="287">
        <v>709920</v>
      </c>
      <c r="J79" s="288"/>
      <c r="K79" s="288"/>
      <c r="L79" s="288"/>
      <c r="M79" s="289" t="s">
        <v>379</v>
      </c>
      <c r="N79" s="290">
        <f t="shared" si="4"/>
        <v>0</v>
      </c>
      <c r="O79" s="290">
        <f t="shared" si="5"/>
        <v>1</v>
      </c>
      <c r="P79" s="291">
        <f t="shared" si="6"/>
        <v>0</v>
      </c>
      <c r="Q79" s="292">
        <f t="shared" si="7"/>
        <v>0</v>
      </c>
    </row>
    <row r="80" spans="1:18" s="294" customFormat="1" x14ac:dyDescent="0.2">
      <c r="A80" s="285" t="s">
        <v>543</v>
      </c>
      <c r="B80" s="286" t="s">
        <v>544</v>
      </c>
      <c r="C80" s="286" t="s">
        <v>506</v>
      </c>
      <c r="D80" s="286" t="s">
        <v>376</v>
      </c>
      <c r="E80" s="286" t="s">
        <v>413</v>
      </c>
      <c r="F80" s="286" t="s">
        <v>414</v>
      </c>
      <c r="G80" s="287">
        <v>0</v>
      </c>
      <c r="H80" s="287">
        <v>585000</v>
      </c>
      <c r="I80" s="287">
        <v>585000</v>
      </c>
      <c r="J80" s="288"/>
      <c r="K80" s="288"/>
      <c r="L80" s="288"/>
      <c r="M80" s="289" t="s">
        <v>379</v>
      </c>
      <c r="N80" s="290">
        <f t="shared" si="4"/>
        <v>0</v>
      </c>
      <c r="O80" s="290">
        <f t="shared" si="5"/>
        <v>1</v>
      </c>
      <c r="P80" s="291">
        <f t="shared" si="6"/>
        <v>0</v>
      </c>
      <c r="Q80" s="292">
        <f t="shared" si="7"/>
        <v>0</v>
      </c>
    </row>
    <row r="81" spans="1:17" s="294" customFormat="1" x14ac:dyDescent="0.2">
      <c r="A81" s="285" t="s">
        <v>425</v>
      </c>
      <c r="B81" s="286" t="s">
        <v>426</v>
      </c>
      <c r="C81" s="286" t="s">
        <v>506</v>
      </c>
      <c r="D81" s="286" t="s">
        <v>376</v>
      </c>
      <c r="E81" s="286" t="s">
        <v>413</v>
      </c>
      <c r="F81" s="286" t="s">
        <v>414</v>
      </c>
      <c r="G81" s="287">
        <v>0</v>
      </c>
      <c r="H81" s="287">
        <v>1030000</v>
      </c>
      <c r="I81" s="287">
        <v>1030000</v>
      </c>
      <c r="J81" s="288"/>
      <c r="K81" s="288"/>
      <c r="L81" s="288"/>
      <c r="M81" s="289" t="s">
        <v>379</v>
      </c>
      <c r="N81" s="290">
        <f t="shared" si="4"/>
        <v>0</v>
      </c>
      <c r="O81" s="290">
        <f t="shared" si="5"/>
        <v>1</v>
      </c>
      <c r="P81" s="291">
        <f t="shared" si="6"/>
        <v>0</v>
      </c>
      <c r="Q81" s="292">
        <f t="shared" si="7"/>
        <v>0</v>
      </c>
    </row>
    <row r="82" spans="1:17" s="294" customFormat="1" x14ac:dyDescent="0.2">
      <c r="A82" s="285" t="s">
        <v>545</v>
      </c>
      <c r="B82" s="286" t="s">
        <v>546</v>
      </c>
      <c r="C82" s="286" t="s">
        <v>506</v>
      </c>
      <c r="D82" s="286" t="s">
        <v>376</v>
      </c>
      <c r="E82" s="286" t="s">
        <v>413</v>
      </c>
      <c r="F82" s="286" t="s">
        <v>414</v>
      </c>
      <c r="G82" s="287">
        <v>0</v>
      </c>
      <c r="H82" s="287">
        <v>520000</v>
      </c>
      <c r="I82" s="287">
        <v>520000</v>
      </c>
      <c r="J82" s="288"/>
      <c r="K82" s="288"/>
      <c r="L82" s="288"/>
      <c r="M82" s="289" t="s">
        <v>379</v>
      </c>
      <c r="N82" s="290">
        <f t="shared" si="4"/>
        <v>0</v>
      </c>
      <c r="O82" s="290">
        <f t="shared" si="5"/>
        <v>1</v>
      </c>
      <c r="P82" s="291">
        <f t="shared" si="6"/>
        <v>0</v>
      </c>
      <c r="Q82" s="292">
        <f t="shared" si="7"/>
        <v>0</v>
      </c>
    </row>
    <row r="83" spans="1:17" s="294" customFormat="1" x14ac:dyDescent="0.2">
      <c r="A83" s="285" t="s">
        <v>427</v>
      </c>
      <c r="B83" s="286" t="s">
        <v>428</v>
      </c>
      <c r="C83" s="286" t="s">
        <v>506</v>
      </c>
      <c r="D83" s="286" t="s">
        <v>376</v>
      </c>
      <c r="E83" s="286" t="s">
        <v>413</v>
      </c>
      <c r="F83" s="286" t="s">
        <v>414</v>
      </c>
      <c r="G83" s="287">
        <v>0</v>
      </c>
      <c r="H83" s="287">
        <v>709920</v>
      </c>
      <c r="I83" s="287">
        <v>709920</v>
      </c>
      <c r="J83" s="288"/>
      <c r="K83" s="288"/>
      <c r="L83" s="288"/>
      <c r="M83" s="289" t="s">
        <v>379</v>
      </c>
      <c r="N83" s="290">
        <f t="shared" si="4"/>
        <v>0</v>
      </c>
      <c r="O83" s="290">
        <f t="shared" si="5"/>
        <v>1</v>
      </c>
      <c r="P83" s="291">
        <f t="shared" si="6"/>
        <v>0</v>
      </c>
      <c r="Q83" s="292">
        <f t="shared" si="7"/>
        <v>0</v>
      </c>
    </row>
    <row r="84" spans="1:17" s="294" customFormat="1" x14ac:dyDescent="0.2">
      <c r="A84" s="285" t="s">
        <v>547</v>
      </c>
      <c r="B84" s="286" t="s">
        <v>548</v>
      </c>
      <c r="C84" s="286" t="s">
        <v>506</v>
      </c>
      <c r="D84" s="286" t="s">
        <v>376</v>
      </c>
      <c r="E84" s="286" t="s">
        <v>413</v>
      </c>
      <c r="F84" s="286" t="s">
        <v>414</v>
      </c>
      <c r="G84" s="287">
        <v>0</v>
      </c>
      <c r="H84" s="287">
        <v>3814950</v>
      </c>
      <c r="I84" s="287">
        <v>3814950</v>
      </c>
      <c r="J84" s="288"/>
      <c r="K84" s="288"/>
      <c r="L84" s="288"/>
      <c r="M84" s="289" t="s">
        <v>379</v>
      </c>
      <c r="N84" s="290">
        <f t="shared" si="4"/>
        <v>0</v>
      </c>
      <c r="O84" s="290">
        <f t="shared" si="5"/>
        <v>1</v>
      </c>
      <c r="P84" s="291">
        <f t="shared" si="6"/>
        <v>0</v>
      </c>
      <c r="Q84" s="292">
        <f t="shared" si="7"/>
        <v>0</v>
      </c>
    </row>
    <row r="85" spans="1:17" s="294" customFormat="1" x14ac:dyDescent="0.2">
      <c r="A85" s="285" t="s">
        <v>549</v>
      </c>
      <c r="B85" s="286" t="s">
        <v>550</v>
      </c>
      <c r="C85" s="286" t="s">
        <v>506</v>
      </c>
      <c r="D85" s="286" t="s">
        <v>376</v>
      </c>
      <c r="E85" s="286" t="s">
        <v>413</v>
      </c>
      <c r="F85" s="286" t="s">
        <v>414</v>
      </c>
      <c r="G85" s="287">
        <v>0</v>
      </c>
      <c r="H85" s="287">
        <v>2173600</v>
      </c>
      <c r="I85" s="287">
        <v>2173600</v>
      </c>
      <c r="J85" s="288"/>
      <c r="K85" s="288"/>
      <c r="L85" s="288"/>
      <c r="M85" s="289" t="s">
        <v>379</v>
      </c>
      <c r="N85" s="290">
        <f t="shared" si="4"/>
        <v>0</v>
      </c>
      <c r="O85" s="290">
        <f t="shared" si="5"/>
        <v>1</v>
      </c>
      <c r="P85" s="291">
        <f t="shared" si="6"/>
        <v>0</v>
      </c>
      <c r="Q85" s="292">
        <f t="shared" si="7"/>
        <v>0</v>
      </c>
    </row>
    <row r="86" spans="1:17" s="294" customFormat="1" x14ac:dyDescent="0.2">
      <c r="A86" s="285" t="s">
        <v>551</v>
      </c>
      <c r="B86" s="286" t="s">
        <v>552</v>
      </c>
      <c r="C86" s="286" t="s">
        <v>506</v>
      </c>
      <c r="D86" s="286" t="s">
        <v>376</v>
      </c>
      <c r="E86" s="286" t="s">
        <v>413</v>
      </c>
      <c r="F86" s="286" t="s">
        <v>414</v>
      </c>
      <c r="G86" s="287">
        <v>0</v>
      </c>
      <c r="H86" s="287">
        <v>709920</v>
      </c>
      <c r="I86" s="287">
        <v>709920</v>
      </c>
      <c r="J86" s="288"/>
      <c r="K86" s="288"/>
      <c r="L86" s="288"/>
      <c r="M86" s="289" t="s">
        <v>379</v>
      </c>
      <c r="N86" s="290">
        <f t="shared" si="4"/>
        <v>0</v>
      </c>
      <c r="O86" s="290">
        <f t="shared" si="5"/>
        <v>1</v>
      </c>
      <c r="P86" s="291">
        <f t="shared" si="6"/>
        <v>0</v>
      </c>
      <c r="Q86" s="292">
        <f t="shared" si="7"/>
        <v>0</v>
      </c>
    </row>
    <row r="87" spans="1:17" s="294" customFormat="1" x14ac:dyDescent="0.2">
      <c r="A87" s="285" t="s">
        <v>553</v>
      </c>
      <c r="B87" s="286" t="s">
        <v>554</v>
      </c>
      <c r="C87" s="286" t="s">
        <v>506</v>
      </c>
      <c r="D87" s="286" t="s">
        <v>376</v>
      </c>
      <c r="E87" s="286" t="s">
        <v>413</v>
      </c>
      <c r="F87" s="286" t="s">
        <v>414</v>
      </c>
      <c r="G87" s="287">
        <v>0</v>
      </c>
      <c r="H87" s="287">
        <v>709920</v>
      </c>
      <c r="I87" s="287">
        <v>709920</v>
      </c>
      <c r="J87" s="288"/>
      <c r="K87" s="288"/>
      <c r="L87" s="288"/>
      <c r="M87" s="289" t="s">
        <v>379</v>
      </c>
      <c r="N87" s="290">
        <f t="shared" si="4"/>
        <v>0</v>
      </c>
      <c r="O87" s="290">
        <f t="shared" si="5"/>
        <v>1</v>
      </c>
      <c r="P87" s="291">
        <f t="shared" si="6"/>
        <v>0</v>
      </c>
      <c r="Q87" s="292">
        <f t="shared" si="7"/>
        <v>0</v>
      </c>
    </row>
    <row r="88" spans="1:17" s="294" customFormat="1" x14ac:dyDescent="0.2">
      <c r="A88" s="285" t="s">
        <v>555</v>
      </c>
      <c r="B88" s="286" t="s">
        <v>556</v>
      </c>
      <c r="C88" s="286" t="s">
        <v>506</v>
      </c>
      <c r="D88" s="286" t="s">
        <v>376</v>
      </c>
      <c r="E88" s="286" t="s">
        <v>413</v>
      </c>
      <c r="F88" s="286" t="s">
        <v>414</v>
      </c>
      <c r="G88" s="287">
        <v>0</v>
      </c>
      <c r="H88" s="287">
        <v>788800</v>
      </c>
      <c r="I88" s="287">
        <v>788800</v>
      </c>
      <c r="J88" s="288"/>
      <c r="K88" s="288"/>
      <c r="L88" s="288"/>
      <c r="M88" s="289" t="s">
        <v>379</v>
      </c>
      <c r="N88" s="290">
        <f t="shared" si="4"/>
        <v>0</v>
      </c>
      <c r="O88" s="290">
        <f t="shared" si="5"/>
        <v>1</v>
      </c>
      <c r="P88" s="291">
        <f t="shared" si="6"/>
        <v>0</v>
      </c>
      <c r="Q88" s="292">
        <f t="shared" si="7"/>
        <v>0</v>
      </c>
    </row>
    <row r="89" spans="1:17" s="294" customFormat="1" x14ac:dyDescent="0.2">
      <c r="A89" s="285" t="s">
        <v>557</v>
      </c>
      <c r="B89" s="286" t="s">
        <v>558</v>
      </c>
      <c r="C89" s="286" t="s">
        <v>506</v>
      </c>
      <c r="D89" s="286" t="s">
        <v>376</v>
      </c>
      <c r="E89" s="286" t="s">
        <v>413</v>
      </c>
      <c r="F89" s="286" t="s">
        <v>414</v>
      </c>
      <c r="G89" s="287">
        <v>0</v>
      </c>
      <c r="H89" s="287">
        <v>3474200</v>
      </c>
      <c r="I89" s="287">
        <v>3474200</v>
      </c>
      <c r="J89" s="288"/>
      <c r="K89" s="288"/>
      <c r="L89" s="288"/>
      <c r="M89" s="289" t="s">
        <v>379</v>
      </c>
      <c r="N89" s="290">
        <f t="shared" si="4"/>
        <v>0</v>
      </c>
      <c r="O89" s="290">
        <f t="shared" si="5"/>
        <v>1</v>
      </c>
      <c r="P89" s="291">
        <f t="shared" si="6"/>
        <v>0</v>
      </c>
      <c r="Q89" s="292">
        <f t="shared" si="7"/>
        <v>0</v>
      </c>
    </row>
    <row r="90" spans="1:17" s="294" customFormat="1" ht="22.5" x14ac:dyDescent="0.2">
      <c r="A90" s="285" t="s">
        <v>559</v>
      </c>
      <c r="B90" s="286" t="s">
        <v>560</v>
      </c>
      <c r="C90" s="286" t="s">
        <v>506</v>
      </c>
      <c r="D90" s="286" t="s">
        <v>376</v>
      </c>
      <c r="E90" s="286" t="s">
        <v>561</v>
      </c>
      <c r="F90" s="286" t="s">
        <v>562</v>
      </c>
      <c r="G90" s="287">
        <v>0</v>
      </c>
      <c r="H90" s="287">
        <v>3488039</v>
      </c>
      <c r="I90" s="287">
        <v>2712774.7</v>
      </c>
      <c r="J90" s="288"/>
      <c r="K90" s="288"/>
      <c r="L90" s="288"/>
      <c r="M90" s="289" t="s">
        <v>379</v>
      </c>
      <c r="N90" s="290">
        <f t="shared" si="4"/>
        <v>0</v>
      </c>
      <c r="O90" s="290">
        <f t="shared" si="5"/>
        <v>0.77773634411771209</v>
      </c>
      <c r="P90" s="291">
        <f t="shared" si="6"/>
        <v>0</v>
      </c>
      <c r="Q90" s="292">
        <f t="shared" si="7"/>
        <v>0</v>
      </c>
    </row>
    <row r="91" spans="1:17" s="294" customFormat="1" ht="22.5" x14ac:dyDescent="0.2">
      <c r="A91" s="285" t="s">
        <v>563</v>
      </c>
      <c r="B91" s="286" t="s">
        <v>564</v>
      </c>
      <c r="C91" s="286" t="s">
        <v>506</v>
      </c>
      <c r="D91" s="286" t="s">
        <v>376</v>
      </c>
      <c r="E91" s="286" t="s">
        <v>439</v>
      </c>
      <c r="F91" s="286" t="s">
        <v>440</v>
      </c>
      <c r="G91" s="287">
        <v>0</v>
      </c>
      <c r="H91" s="287">
        <v>0</v>
      </c>
      <c r="I91" s="287">
        <v>0</v>
      </c>
      <c r="J91" s="288"/>
      <c r="K91" s="288"/>
      <c r="L91" s="288"/>
      <c r="M91" s="289" t="s">
        <v>379</v>
      </c>
      <c r="N91" s="290">
        <f t="shared" si="4"/>
        <v>0</v>
      </c>
      <c r="O91" s="290">
        <f t="shared" si="5"/>
        <v>0</v>
      </c>
      <c r="P91" s="291">
        <f t="shared" si="6"/>
        <v>0</v>
      </c>
      <c r="Q91" s="292">
        <f t="shared" si="7"/>
        <v>0</v>
      </c>
    </row>
    <row r="92" spans="1:17" s="294" customFormat="1" x14ac:dyDescent="0.2">
      <c r="A92" s="285" t="s">
        <v>565</v>
      </c>
      <c r="B92" s="286" t="s">
        <v>566</v>
      </c>
      <c r="C92" s="286" t="s">
        <v>506</v>
      </c>
      <c r="D92" s="286" t="s">
        <v>376</v>
      </c>
      <c r="E92" s="286" t="s">
        <v>439</v>
      </c>
      <c r="F92" s="286" t="s">
        <v>440</v>
      </c>
      <c r="G92" s="287">
        <v>0</v>
      </c>
      <c r="H92" s="287">
        <v>0</v>
      </c>
      <c r="I92" s="287">
        <v>0</v>
      </c>
      <c r="J92" s="288"/>
      <c r="K92" s="288"/>
      <c r="L92" s="288"/>
      <c r="M92" s="289" t="s">
        <v>379</v>
      </c>
      <c r="N92" s="290">
        <f t="shared" si="4"/>
        <v>0</v>
      </c>
      <c r="O92" s="290">
        <f t="shared" si="5"/>
        <v>0</v>
      </c>
      <c r="P92" s="291">
        <f t="shared" si="6"/>
        <v>0</v>
      </c>
      <c r="Q92" s="292">
        <f t="shared" si="7"/>
        <v>0</v>
      </c>
    </row>
    <row r="93" spans="1:17" s="294" customFormat="1" x14ac:dyDescent="0.2">
      <c r="A93" s="285" t="s">
        <v>388</v>
      </c>
      <c r="B93" s="286" t="s">
        <v>566</v>
      </c>
      <c r="C93" s="286" t="s">
        <v>506</v>
      </c>
      <c r="D93" s="286" t="s">
        <v>376</v>
      </c>
      <c r="E93" s="286" t="s">
        <v>472</v>
      </c>
      <c r="F93" s="286" t="s">
        <v>473</v>
      </c>
      <c r="G93" s="287">
        <v>0</v>
      </c>
      <c r="H93" s="287">
        <v>87380</v>
      </c>
      <c r="I93" s="287">
        <v>0</v>
      </c>
      <c r="J93" s="288"/>
      <c r="K93" s="288"/>
      <c r="L93" s="288"/>
      <c r="M93" s="289" t="s">
        <v>379</v>
      </c>
      <c r="N93" s="290">
        <f t="shared" si="4"/>
        <v>0</v>
      </c>
      <c r="O93" s="290">
        <f t="shared" si="5"/>
        <v>0</v>
      </c>
      <c r="P93" s="291">
        <f t="shared" si="6"/>
        <v>0</v>
      </c>
      <c r="Q93" s="292">
        <f t="shared" si="7"/>
        <v>0</v>
      </c>
    </row>
    <row r="94" spans="1:17" s="294" customFormat="1" x14ac:dyDescent="0.2">
      <c r="A94" s="285" t="s">
        <v>567</v>
      </c>
      <c r="B94" s="286" t="s">
        <v>568</v>
      </c>
      <c r="C94" s="286" t="s">
        <v>506</v>
      </c>
      <c r="D94" s="286" t="s">
        <v>376</v>
      </c>
      <c r="E94" s="286" t="s">
        <v>472</v>
      </c>
      <c r="F94" s="286" t="s">
        <v>473</v>
      </c>
      <c r="G94" s="287">
        <v>0</v>
      </c>
      <c r="H94" s="287">
        <v>203000</v>
      </c>
      <c r="I94" s="287">
        <v>0</v>
      </c>
      <c r="J94" s="288"/>
      <c r="K94" s="288"/>
      <c r="L94" s="288"/>
      <c r="M94" s="289" t="s">
        <v>379</v>
      </c>
      <c r="N94" s="290">
        <f t="shared" si="4"/>
        <v>0</v>
      </c>
      <c r="O94" s="290">
        <f t="shared" si="5"/>
        <v>0</v>
      </c>
      <c r="P94" s="291">
        <f t="shared" si="6"/>
        <v>0</v>
      </c>
      <c r="Q94" s="292">
        <f t="shared" si="7"/>
        <v>0</v>
      </c>
    </row>
    <row r="95" spans="1:17" s="294" customFormat="1" x14ac:dyDescent="0.2">
      <c r="A95" s="285" t="s">
        <v>388</v>
      </c>
      <c r="B95" s="286" t="s">
        <v>568</v>
      </c>
      <c r="C95" s="286" t="s">
        <v>506</v>
      </c>
      <c r="D95" s="286" t="s">
        <v>376</v>
      </c>
      <c r="E95" s="286" t="s">
        <v>439</v>
      </c>
      <c r="F95" s="286" t="s">
        <v>440</v>
      </c>
      <c r="G95" s="287">
        <v>0</v>
      </c>
      <c r="H95" s="287">
        <v>0</v>
      </c>
      <c r="I95" s="287">
        <v>0</v>
      </c>
      <c r="J95" s="288"/>
      <c r="K95" s="288"/>
      <c r="L95" s="288"/>
      <c r="M95" s="289" t="s">
        <v>379</v>
      </c>
      <c r="N95" s="290">
        <f t="shared" si="4"/>
        <v>0</v>
      </c>
      <c r="O95" s="290">
        <f t="shared" si="5"/>
        <v>0</v>
      </c>
      <c r="P95" s="291">
        <f t="shared" si="6"/>
        <v>0</v>
      </c>
      <c r="Q95" s="292">
        <f t="shared" si="7"/>
        <v>0</v>
      </c>
    </row>
    <row r="96" spans="1:17" s="294" customFormat="1" x14ac:dyDescent="0.2">
      <c r="A96" s="285" t="s">
        <v>569</v>
      </c>
      <c r="B96" s="286" t="s">
        <v>570</v>
      </c>
      <c r="C96" s="286" t="s">
        <v>506</v>
      </c>
      <c r="D96" s="286" t="s">
        <v>376</v>
      </c>
      <c r="E96" s="286" t="s">
        <v>439</v>
      </c>
      <c r="F96" s="286" t="s">
        <v>440</v>
      </c>
      <c r="G96" s="287">
        <v>0</v>
      </c>
      <c r="H96" s="287">
        <v>1376026</v>
      </c>
      <c r="I96" s="287">
        <v>1214953.8999999999</v>
      </c>
      <c r="J96" s="288"/>
      <c r="K96" s="288"/>
      <c r="L96" s="288"/>
      <c r="M96" s="289" t="s">
        <v>379</v>
      </c>
      <c r="N96" s="290">
        <f t="shared" si="4"/>
        <v>0</v>
      </c>
      <c r="O96" s="290">
        <f t="shared" si="5"/>
        <v>0.88294399960465852</v>
      </c>
      <c r="P96" s="291">
        <f t="shared" si="6"/>
        <v>0</v>
      </c>
      <c r="Q96" s="292">
        <f t="shared" si="7"/>
        <v>0</v>
      </c>
    </row>
    <row r="97" spans="1:17" s="294" customFormat="1" x14ac:dyDescent="0.2">
      <c r="A97" s="285" t="s">
        <v>388</v>
      </c>
      <c r="B97" s="286" t="s">
        <v>570</v>
      </c>
      <c r="C97" s="286" t="s">
        <v>506</v>
      </c>
      <c r="D97" s="286" t="s">
        <v>376</v>
      </c>
      <c r="E97" s="286" t="s">
        <v>472</v>
      </c>
      <c r="F97" s="286" t="s">
        <v>473</v>
      </c>
      <c r="G97" s="287">
        <v>0</v>
      </c>
      <c r="H97" s="287">
        <v>6000</v>
      </c>
      <c r="I97" s="287">
        <v>0</v>
      </c>
      <c r="J97" s="288"/>
      <c r="K97" s="288"/>
      <c r="L97" s="288"/>
      <c r="M97" s="289" t="s">
        <v>379</v>
      </c>
      <c r="N97" s="290">
        <f t="shared" si="4"/>
        <v>0</v>
      </c>
      <c r="O97" s="290">
        <f t="shared" si="5"/>
        <v>0</v>
      </c>
      <c r="P97" s="291">
        <f t="shared" si="6"/>
        <v>0</v>
      </c>
      <c r="Q97" s="292">
        <f t="shared" si="7"/>
        <v>0</v>
      </c>
    </row>
    <row r="98" spans="1:17" s="294" customFormat="1" x14ac:dyDescent="0.2">
      <c r="A98" s="285" t="s">
        <v>509</v>
      </c>
      <c r="B98" s="286" t="s">
        <v>510</v>
      </c>
      <c r="C98" s="286" t="s">
        <v>571</v>
      </c>
      <c r="D98" s="286" t="s">
        <v>376</v>
      </c>
      <c r="E98" s="286" t="s">
        <v>397</v>
      </c>
      <c r="F98" s="286" t="s">
        <v>398</v>
      </c>
      <c r="G98" s="287">
        <v>0</v>
      </c>
      <c r="H98" s="287">
        <v>118784</v>
      </c>
      <c r="I98" s="287">
        <v>118784</v>
      </c>
      <c r="J98" s="288"/>
      <c r="K98" s="288"/>
      <c r="L98" s="288"/>
      <c r="M98" s="289" t="s">
        <v>379</v>
      </c>
      <c r="N98" s="290">
        <f t="shared" si="4"/>
        <v>0</v>
      </c>
      <c r="O98" s="290">
        <f t="shared" si="5"/>
        <v>1</v>
      </c>
      <c r="P98" s="291">
        <f t="shared" si="6"/>
        <v>0</v>
      </c>
      <c r="Q98" s="292">
        <f t="shared" si="7"/>
        <v>0</v>
      </c>
    </row>
    <row r="99" spans="1:17" s="294" customFormat="1" x14ac:dyDescent="0.2">
      <c r="A99" s="285" t="s">
        <v>511</v>
      </c>
      <c r="B99" s="286" t="s">
        <v>512</v>
      </c>
      <c r="C99" s="286" t="s">
        <v>571</v>
      </c>
      <c r="D99" s="286" t="s">
        <v>376</v>
      </c>
      <c r="E99" s="286" t="s">
        <v>513</v>
      </c>
      <c r="F99" s="286" t="s">
        <v>514</v>
      </c>
      <c r="G99" s="287">
        <v>0</v>
      </c>
      <c r="H99" s="287">
        <v>78996</v>
      </c>
      <c r="I99" s="287">
        <v>78996</v>
      </c>
      <c r="J99" s="288"/>
      <c r="K99" s="288"/>
      <c r="L99" s="288"/>
      <c r="M99" s="289" t="s">
        <v>379</v>
      </c>
      <c r="N99" s="290">
        <f t="shared" si="4"/>
        <v>0</v>
      </c>
      <c r="O99" s="290">
        <f t="shared" si="5"/>
        <v>1</v>
      </c>
      <c r="P99" s="291">
        <f t="shared" si="6"/>
        <v>0</v>
      </c>
      <c r="Q99" s="292">
        <f t="shared" si="7"/>
        <v>0</v>
      </c>
    </row>
    <row r="100" spans="1:17" s="294" customFormat="1" x14ac:dyDescent="0.2">
      <c r="A100" s="285" t="s">
        <v>523</v>
      </c>
      <c r="B100" s="286" t="s">
        <v>524</v>
      </c>
      <c r="C100" s="286" t="s">
        <v>571</v>
      </c>
      <c r="D100" s="286" t="s">
        <v>376</v>
      </c>
      <c r="E100" s="286" t="s">
        <v>405</v>
      </c>
      <c r="F100" s="286" t="s">
        <v>406</v>
      </c>
      <c r="G100" s="287">
        <v>0</v>
      </c>
      <c r="H100" s="287">
        <v>505190</v>
      </c>
      <c r="I100" s="287">
        <v>505190</v>
      </c>
      <c r="J100" s="288"/>
      <c r="K100" s="288"/>
      <c r="L100" s="288"/>
      <c r="M100" s="289" t="s">
        <v>379</v>
      </c>
      <c r="N100" s="290">
        <f t="shared" si="4"/>
        <v>0</v>
      </c>
      <c r="O100" s="290">
        <f t="shared" si="5"/>
        <v>1</v>
      </c>
      <c r="P100" s="291">
        <f t="shared" si="6"/>
        <v>0</v>
      </c>
      <c r="Q100" s="292">
        <f t="shared" si="7"/>
        <v>0</v>
      </c>
    </row>
    <row r="101" spans="1:17" s="294" customFormat="1" x14ac:dyDescent="0.2">
      <c r="A101" s="285" t="s">
        <v>535</v>
      </c>
      <c r="B101" s="286" t="s">
        <v>536</v>
      </c>
      <c r="C101" s="286" t="s">
        <v>571</v>
      </c>
      <c r="D101" s="286" t="s">
        <v>376</v>
      </c>
      <c r="E101" s="286" t="s">
        <v>413</v>
      </c>
      <c r="F101" s="286" t="s">
        <v>414</v>
      </c>
      <c r="G101" s="287">
        <v>0</v>
      </c>
      <c r="H101" s="287">
        <v>50576</v>
      </c>
      <c r="I101" s="287">
        <v>50576</v>
      </c>
      <c r="J101" s="288"/>
      <c r="K101" s="288"/>
      <c r="L101" s="288"/>
      <c r="M101" s="289" t="s">
        <v>379</v>
      </c>
      <c r="N101" s="290">
        <f t="shared" si="4"/>
        <v>0</v>
      </c>
      <c r="O101" s="290">
        <f t="shared" si="5"/>
        <v>1</v>
      </c>
      <c r="P101" s="291">
        <f t="shared" si="6"/>
        <v>0</v>
      </c>
      <c r="Q101" s="292">
        <f t="shared" si="7"/>
        <v>0</v>
      </c>
    </row>
    <row r="102" spans="1:17" s="294" customFormat="1" x14ac:dyDescent="0.2">
      <c r="A102" s="285" t="s">
        <v>549</v>
      </c>
      <c r="B102" s="286" t="s">
        <v>550</v>
      </c>
      <c r="C102" s="286" t="s">
        <v>571</v>
      </c>
      <c r="D102" s="286" t="s">
        <v>376</v>
      </c>
      <c r="E102" s="286" t="s">
        <v>413</v>
      </c>
      <c r="F102" s="286" t="s">
        <v>414</v>
      </c>
      <c r="G102" s="287">
        <v>0</v>
      </c>
      <c r="H102" s="287">
        <v>2542368</v>
      </c>
      <c r="I102" s="287">
        <v>2542368</v>
      </c>
      <c r="J102" s="288"/>
      <c r="K102" s="288"/>
      <c r="L102" s="288"/>
      <c r="M102" s="289" t="s">
        <v>379</v>
      </c>
      <c r="N102" s="290">
        <f t="shared" si="4"/>
        <v>0</v>
      </c>
      <c r="O102" s="290">
        <f t="shared" si="5"/>
        <v>1</v>
      </c>
      <c r="P102" s="291">
        <f t="shared" si="6"/>
        <v>0</v>
      </c>
      <c r="Q102" s="292">
        <f t="shared" si="7"/>
        <v>0</v>
      </c>
    </row>
    <row r="103" spans="1:17" s="294" customFormat="1" x14ac:dyDescent="0.2">
      <c r="A103" s="285" t="s">
        <v>565</v>
      </c>
      <c r="B103" s="286" t="s">
        <v>566</v>
      </c>
      <c r="C103" s="286" t="s">
        <v>571</v>
      </c>
      <c r="D103" s="286" t="s">
        <v>376</v>
      </c>
      <c r="E103" s="286" t="s">
        <v>439</v>
      </c>
      <c r="F103" s="286" t="s">
        <v>440</v>
      </c>
      <c r="G103" s="287">
        <v>0</v>
      </c>
      <c r="H103" s="287">
        <v>0</v>
      </c>
      <c r="I103" s="287">
        <v>0</v>
      </c>
      <c r="J103" s="288"/>
      <c r="K103" s="288"/>
      <c r="L103" s="288"/>
      <c r="M103" s="289" t="s">
        <v>379</v>
      </c>
      <c r="N103" s="290">
        <f t="shared" si="4"/>
        <v>0</v>
      </c>
      <c r="O103" s="290">
        <f t="shared" si="5"/>
        <v>0</v>
      </c>
      <c r="P103" s="291">
        <f t="shared" si="6"/>
        <v>0</v>
      </c>
      <c r="Q103" s="292">
        <f t="shared" si="7"/>
        <v>0</v>
      </c>
    </row>
    <row r="104" spans="1:17" s="294" customFormat="1" x14ac:dyDescent="0.2">
      <c r="A104" s="285" t="s">
        <v>388</v>
      </c>
      <c r="B104" s="286" t="s">
        <v>566</v>
      </c>
      <c r="C104" s="286" t="s">
        <v>571</v>
      </c>
      <c r="D104" s="286" t="s">
        <v>376</v>
      </c>
      <c r="E104" s="286" t="s">
        <v>472</v>
      </c>
      <c r="F104" s="286" t="s">
        <v>473</v>
      </c>
      <c r="G104" s="287">
        <v>0</v>
      </c>
      <c r="H104" s="287">
        <v>468000</v>
      </c>
      <c r="I104" s="287">
        <v>0</v>
      </c>
      <c r="J104" s="288"/>
      <c r="K104" s="288"/>
      <c r="L104" s="288"/>
      <c r="M104" s="289" t="s">
        <v>379</v>
      </c>
      <c r="N104" s="290">
        <f t="shared" si="4"/>
        <v>0</v>
      </c>
      <c r="O104" s="290">
        <f t="shared" si="5"/>
        <v>0</v>
      </c>
      <c r="P104" s="291">
        <f t="shared" si="6"/>
        <v>0</v>
      </c>
      <c r="Q104" s="292">
        <f t="shared" si="7"/>
        <v>0</v>
      </c>
    </row>
    <row r="105" spans="1:17" s="294" customFormat="1" x14ac:dyDescent="0.2">
      <c r="A105" s="285" t="s">
        <v>474</v>
      </c>
      <c r="B105" s="286" t="s">
        <v>475</v>
      </c>
      <c r="C105" s="286" t="s">
        <v>572</v>
      </c>
      <c r="D105" s="286" t="s">
        <v>376</v>
      </c>
      <c r="E105" s="286" t="s">
        <v>476</v>
      </c>
      <c r="F105" s="286" t="s">
        <v>477</v>
      </c>
      <c r="G105" s="287">
        <v>0</v>
      </c>
      <c r="H105" s="287">
        <v>1123638</v>
      </c>
      <c r="I105" s="287">
        <v>954070</v>
      </c>
      <c r="J105" s="288"/>
      <c r="K105" s="288"/>
      <c r="L105" s="288"/>
      <c r="M105" s="289" t="s">
        <v>379</v>
      </c>
      <c r="N105" s="290">
        <f t="shared" si="4"/>
        <v>0</v>
      </c>
      <c r="O105" s="290">
        <f t="shared" si="5"/>
        <v>0.84909018740911224</v>
      </c>
      <c r="P105" s="291">
        <f t="shared" si="6"/>
        <v>0</v>
      </c>
      <c r="Q105" s="292">
        <f t="shared" si="7"/>
        <v>0</v>
      </c>
    </row>
    <row r="106" spans="1:17" s="294" customFormat="1" ht="22.5" x14ac:dyDescent="0.2">
      <c r="A106" s="285" t="s">
        <v>573</v>
      </c>
      <c r="B106" s="286" t="s">
        <v>574</v>
      </c>
      <c r="C106" s="286" t="s">
        <v>572</v>
      </c>
      <c r="D106" s="286" t="s">
        <v>376</v>
      </c>
      <c r="E106" s="286" t="s">
        <v>575</v>
      </c>
      <c r="F106" s="286" t="s">
        <v>576</v>
      </c>
      <c r="G106" s="287">
        <v>0</v>
      </c>
      <c r="H106" s="287">
        <v>670131</v>
      </c>
      <c r="I106" s="287">
        <v>670131</v>
      </c>
      <c r="J106" s="288"/>
      <c r="K106" s="288"/>
      <c r="L106" s="288"/>
      <c r="M106" s="289" t="s">
        <v>379</v>
      </c>
      <c r="N106" s="290">
        <f t="shared" si="4"/>
        <v>0</v>
      </c>
      <c r="O106" s="290">
        <f t="shared" si="5"/>
        <v>1</v>
      </c>
      <c r="P106" s="291">
        <f t="shared" si="6"/>
        <v>0</v>
      </c>
      <c r="Q106" s="292">
        <f t="shared" si="7"/>
        <v>0</v>
      </c>
    </row>
    <row r="107" spans="1:17" s="294" customFormat="1" ht="22.5" x14ac:dyDescent="0.2">
      <c r="A107" s="285" t="s">
        <v>577</v>
      </c>
      <c r="B107" s="286" t="s">
        <v>578</v>
      </c>
      <c r="C107" s="286" t="s">
        <v>572</v>
      </c>
      <c r="D107" s="286" t="s">
        <v>376</v>
      </c>
      <c r="E107" s="286" t="s">
        <v>450</v>
      </c>
      <c r="F107" s="286" t="s">
        <v>451</v>
      </c>
      <c r="G107" s="287">
        <v>0</v>
      </c>
      <c r="H107" s="287">
        <v>670131</v>
      </c>
      <c r="I107" s="287">
        <v>670131</v>
      </c>
      <c r="J107" s="288"/>
      <c r="K107" s="288"/>
      <c r="L107" s="288"/>
      <c r="M107" s="289" t="s">
        <v>379</v>
      </c>
      <c r="N107" s="290">
        <f t="shared" si="4"/>
        <v>0</v>
      </c>
      <c r="O107" s="290">
        <f t="shared" si="5"/>
        <v>1</v>
      </c>
      <c r="P107" s="291">
        <f t="shared" si="6"/>
        <v>0</v>
      </c>
      <c r="Q107" s="292">
        <f t="shared" si="7"/>
        <v>0</v>
      </c>
    </row>
    <row r="108" spans="1:17" s="294" customFormat="1" ht="22.5" x14ac:dyDescent="0.2">
      <c r="A108" s="285" t="s">
        <v>579</v>
      </c>
      <c r="B108" s="286" t="s">
        <v>580</v>
      </c>
      <c r="C108" s="286" t="s">
        <v>581</v>
      </c>
      <c r="D108" s="286" t="s">
        <v>376</v>
      </c>
      <c r="E108" s="286" t="s">
        <v>582</v>
      </c>
      <c r="F108" s="286" t="s">
        <v>583</v>
      </c>
      <c r="G108" s="287">
        <v>0</v>
      </c>
      <c r="H108" s="287">
        <v>206364</v>
      </c>
      <c r="I108" s="287">
        <v>206364</v>
      </c>
      <c r="J108" s="288"/>
      <c r="K108" s="288"/>
      <c r="L108" s="288"/>
      <c r="M108" s="289" t="s">
        <v>379</v>
      </c>
      <c r="N108" s="290">
        <f t="shared" si="4"/>
        <v>0</v>
      </c>
      <c r="O108" s="290">
        <f t="shared" si="5"/>
        <v>1</v>
      </c>
      <c r="P108" s="291">
        <f t="shared" si="6"/>
        <v>0</v>
      </c>
      <c r="Q108" s="292">
        <f t="shared" si="7"/>
        <v>0</v>
      </c>
    </row>
    <row r="109" spans="1:17" s="294" customFormat="1" ht="22.5" x14ac:dyDescent="0.2">
      <c r="A109" s="285" t="s">
        <v>388</v>
      </c>
      <c r="B109" s="286" t="s">
        <v>580</v>
      </c>
      <c r="C109" s="286" t="s">
        <v>581</v>
      </c>
      <c r="D109" s="286" t="s">
        <v>376</v>
      </c>
      <c r="E109" s="286" t="s">
        <v>584</v>
      </c>
      <c r="F109" s="286" t="s">
        <v>585</v>
      </c>
      <c r="G109" s="287">
        <v>0</v>
      </c>
      <c r="H109" s="287">
        <v>0</v>
      </c>
      <c r="I109" s="287">
        <v>0</v>
      </c>
      <c r="J109" s="288"/>
      <c r="K109" s="288"/>
      <c r="L109" s="288"/>
      <c r="M109" s="289" t="s">
        <v>379</v>
      </c>
      <c r="N109" s="290">
        <f t="shared" si="4"/>
        <v>0</v>
      </c>
      <c r="O109" s="290">
        <f t="shared" si="5"/>
        <v>0</v>
      </c>
      <c r="P109" s="291">
        <f t="shared" si="6"/>
        <v>0</v>
      </c>
      <c r="Q109" s="292">
        <f t="shared" si="7"/>
        <v>0</v>
      </c>
    </row>
    <row r="110" spans="1:17" s="294" customFormat="1" x14ac:dyDescent="0.2">
      <c r="A110" s="285" t="s">
        <v>444</v>
      </c>
      <c r="B110" s="286" t="s">
        <v>445</v>
      </c>
      <c r="C110" s="286" t="s">
        <v>586</v>
      </c>
      <c r="D110" s="286" t="s">
        <v>376</v>
      </c>
      <c r="E110" s="286" t="s">
        <v>446</v>
      </c>
      <c r="F110" s="286" t="s">
        <v>447</v>
      </c>
      <c r="G110" s="287">
        <v>0</v>
      </c>
      <c r="H110" s="287">
        <v>138995.95000000001</v>
      </c>
      <c r="I110" s="287">
        <v>0</v>
      </c>
      <c r="J110" s="288"/>
      <c r="K110" s="288"/>
      <c r="L110" s="288"/>
      <c r="M110" s="289" t="s">
        <v>379</v>
      </c>
      <c r="N110" s="290">
        <f t="shared" si="4"/>
        <v>0</v>
      </c>
      <c r="O110" s="290">
        <f t="shared" si="5"/>
        <v>0</v>
      </c>
      <c r="P110" s="291">
        <f t="shared" si="6"/>
        <v>0</v>
      </c>
      <c r="Q110" s="292">
        <f t="shared" si="7"/>
        <v>0</v>
      </c>
    </row>
    <row r="111" spans="1:17" s="294" customFormat="1" ht="22.5" x14ac:dyDescent="0.2">
      <c r="A111" s="285" t="s">
        <v>384</v>
      </c>
      <c r="B111" s="286" t="s">
        <v>385</v>
      </c>
      <c r="C111" s="286" t="s">
        <v>587</v>
      </c>
      <c r="D111" s="286" t="s">
        <v>376</v>
      </c>
      <c r="E111" s="286" t="s">
        <v>386</v>
      </c>
      <c r="F111" s="286" t="s">
        <v>387</v>
      </c>
      <c r="G111" s="287">
        <v>0</v>
      </c>
      <c r="H111" s="287">
        <v>305</v>
      </c>
      <c r="I111" s="287">
        <v>0</v>
      </c>
      <c r="J111" s="288"/>
      <c r="K111" s="288"/>
      <c r="L111" s="288"/>
      <c r="M111" s="289" t="s">
        <v>379</v>
      </c>
      <c r="N111" s="290">
        <f t="shared" si="4"/>
        <v>0</v>
      </c>
      <c r="O111" s="290">
        <f t="shared" si="5"/>
        <v>0</v>
      </c>
      <c r="P111" s="291">
        <f t="shared" si="6"/>
        <v>0</v>
      </c>
      <c r="Q111" s="292">
        <f t="shared" si="7"/>
        <v>0</v>
      </c>
    </row>
    <row r="112" spans="1:17" s="294" customFormat="1" ht="22.5" x14ac:dyDescent="0.2">
      <c r="A112" s="285" t="s">
        <v>388</v>
      </c>
      <c r="B112" s="286" t="s">
        <v>385</v>
      </c>
      <c r="C112" s="286" t="s">
        <v>587</v>
      </c>
      <c r="D112" s="286" t="s">
        <v>376</v>
      </c>
      <c r="E112" s="286" t="s">
        <v>389</v>
      </c>
      <c r="F112" s="286" t="s">
        <v>390</v>
      </c>
      <c r="G112" s="287">
        <v>0</v>
      </c>
      <c r="H112" s="287">
        <v>12695</v>
      </c>
      <c r="I112" s="287">
        <v>0</v>
      </c>
      <c r="J112" s="288"/>
      <c r="K112" s="288"/>
      <c r="L112" s="288"/>
      <c r="M112" s="289" t="s">
        <v>379</v>
      </c>
      <c r="N112" s="290">
        <f t="shared" si="4"/>
        <v>0</v>
      </c>
      <c r="O112" s="290">
        <f t="shared" si="5"/>
        <v>0</v>
      </c>
      <c r="P112" s="291">
        <f t="shared" si="6"/>
        <v>0</v>
      </c>
      <c r="Q112" s="292">
        <f t="shared" si="7"/>
        <v>0</v>
      </c>
    </row>
    <row r="113" spans="1:17" s="294" customFormat="1" x14ac:dyDescent="0.2">
      <c r="A113" s="285" t="s">
        <v>567</v>
      </c>
      <c r="B113" s="286" t="s">
        <v>568</v>
      </c>
      <c r="C113" s="286" t="s">
        <v>587</v>
      </c>
      <c r="D113" s="286" t="s">
        <v>376</v>
      </c>
      <c r="E113" s="286" t="s">
        <v>439</v>
      </c>
      <c r="F113" s="286" t="s">
        <v>440</v>
      </c>
      <c r="G113" s="287">
        <v>0</v>
      </c>
      <c r="H113" s="287">
        <v>0</v>
      </c>
      <c r="I113" s="287">
        <v>0</v>
      </c>
      <c r="J113" s="288"/>
      <c r="K113" s="288"/>
      <c r="L113" s="288"/>
      <c r="M113" s="289" t="s">
        <v>379</v>
      </c>
      <c r="N113" s="290">
        <f t="shared" si="4"/>
        <v>0</v>
      </c>
      <c r="O113" s="290">
        <f t="shared" si="5"/>
        <v>0</v>
      </c>
      <c r="P113" s="291">
        <f t="shared" si="6"/>
        <v>0</v>
      </c>
      <c r="Q113" s="292">
        <f t="shared" si="7"/>
        <v>0</v>
      </c>
    </row>
    <row r="114" spans="1:17" s="294" customFormat="1" x14ac:dyDescent="0.2">
      <c r="A114" s="285" t="s">
        <v>388</v>
      </c>
      <c r="B114" s="286" t="s">
        <v>568</v>
      </c>
      <c r="C114" s="286" t="s">
        <v>587</v>
      </c>
      <c r="D114" s="286" t="s">
        <v>376</v>
      </c>
      <c r="E114" s="286" t="s">
        <v>472</v>
      </c>
      <c r="F114" s="286" t="s">
        <v>473</v>
      </c>
      <c r="G114" s="287">
        <v>0</v>
      </c>
      <c r="H114" s="287">
        <v>11282.5</v>
      </c>
      <c r="I114" s="287">
        <v>0</v>
      </c>
      <c r="J114" s="288"/>
      <c r="K114" s="288"/>
      <c r="L114" s="288"/>
      <c r="M114" s="289" t="s">
        <v>379</v>
      </c>
      <c r="N114" s="290">
        <f t="shared" si="4"/>
        <v>0</v>
      </c>
      <c r="O114" s="290">
        <f t="shared" si="5"/>
        <v>0</v>
      </c>
      <c r="P114" s="291">
        <f t="shared" si="6"/>
        <v>0</v>
      </c>
      <c r="Q114" s="292">
        <f t="shared" si="7"/>
        <v>0</v>
      </c>
    </row>
    <row r="115" spans="1:17" s="294" customFormat="1" x14ac:dyDescent="0.2">
      <c r="A115" s="285" t="s">
        <v>487</v>
      </c>
      <c r="B115" s="286" t="s">
        <v>488</v>
      </c>
      <c r="C115" s="286" t="s">
        <v>588</v>
      </c>
      <c r="D115" s="286" t="s">
        <v>376</v>
      </c>
      <c r="E115" s="286" t="s">
        <v>377</v>
      </c>
      <c r="F115" s="286" t="s">
        <v>378</v>
      </c>
      <c r="G115" s="287">
        <v>0</v>
      </c>
      <c r="H115" s="287">
        <v>26017.200000000001</v>
      </c>
      <c r="I115" s="287">
        <v>0</v>
      </c>
      <c r="J115" s="288"/>
      <c r="K115" s="288"/>
      <c r="L115" s="288"/>
      <c r="M115" s="289" t="s">
        <v>379</v>
      </c>
      <c r="N115" s="290">
        <f t="shared" si="4"/>
        <v>0</v>
      </c>
      <c r="O115" s="290">
        <f t="shared" si="5"/>
        <v>0</v>
      </c>
      <c r="P115" s="291">
        <f t="shared" si="6"/>
        <v>0</v>
      </c>
      <c r="Q115" s="292">
        <f t="shared" si="7"/>
        <v>0</v>
      </c>
    </row>
    <row r="116" spans="1:17" s="294" customFormat="1" x14ac:dyDescent="0.2">
      <c r="A116" s="285" t="s">
        <v>388</v>
      </c>
      <c r="B116" s="286" t="s">
        <v>488</v>
      </c>
      <c r="C116" s="286" t="s">
        <v>588</v>
      </c>
      <c r="D116" s="286" t="s">
        <v>376</v>
      </c>
      <c r="E116" s="286" t="s">
        <v>490</v>
      </c>
      <c r="F116" s="286" t="s">
        <v>491</v>
      </c>
      <c r="G116" s="287">
        <v>0</v>
      </c>
      <c r="H116" s="287">
        <v>2890.8</v>
      </c>
      <c r="I116" s="287">
        <v>0</v>
      </c>
      <c r="J116" s="288"/>
      <c r="K116" s="288"/>
      <c r="L116" s="288"/>
      <c r="M116" s="289" t="s">
        <v>379</v>
      </c>
      <c r="N116" s="290">
        <f t="shared" si="4"/>
        <v>0</v>
      </c>
      <c r="O116" s="290">
        <f t="shared" si="5"/>
        <v>0</v>
      </c>
      <c r="P116" s="291">
        <f t="shared" si="6"/>
        <v>0</v>
      </c>
      <c r="Q116" s="292">
        <f t="shared" si="7"/>
        <v>0</v>
      </c>
    </row>
    <row r="117" spans="1:17" s="294" customFormat="1" x14ac:dyDescent="0.2">
      <c r="A117" s="285" t="s">
        <v>589</v>
      </c>
      <c r="B117" s="286" t="s">
        <v>590</v>
      </c>
      <c r="C117" s="286" t="s">
        <v>588</v>
      </c>
      <c r="D117" s="286" t="s">
        <v>376</v>
      </c>
      <c r="E117" s="286" t="s">
        <v>527</v>
      </c>
      <c r="F117" s="286" t="s">
        <v>528</v>
      </c>
      <c r="G117" s="287">
        <v>0</v>
      </c>
      <c r="H117" s="287">
        <v>69344.800000000003</v>
      </c>
      <c r="I117" s="287">
        <v>69344.800000000003</v>
      </c>
      <c r="J117" s="288"/>
      <c r="K117" s="288"/>
      <c r="L117" s="288"/>
      <c r="M117" s="289" t="s">
        <v>379</v>
      </c>
      <c r="N117" s="290">
        <f t="shared" si="4"/>
        <v>0</v>
      </c>
      <c r="O117" s="290">
        <f t="shared" si="5"/>
        <v>1</v>
      </c>
      <c r="P117" s="291">
        <f t="shared" si="6"/>
        <v>0</v>
      </c>
      <c r="Q117" s="292">
        <f t="shared" si="7"/>
        <v>0</v>
      </c>
    </row>
    <row r="118" spans="1:17" s="294" customFormat="1" x14ac:dyDescent="0.2">
      <c r="A118" s="285" t="s">
        <v>591</v>
      </c>
      <c r="B118" s="286" t="s">
        <v>592</v>
      </c>
      <c r="C118" s="286" t="s">
        <v>588</v>
      </c>
      <c r="D118" s="286" t="s">
        <v>376</v>
      </c>
      <c r="E118" s="286" t="s">
        <v>561</v>
      </c>
      <c r="F118" s="286" t="s">
        <v>562</v>
      </c>
      <c r="G118" s="287">
        <v>0</v>
      </c>
      <c r="H118" s="287">
        <v>106362.03</v>
      </c>
      <c r="I118" s="287">
        <v>106362.03</v>
      </c>
      <c r="J118" s="288"/>
      <c r="K118" s="288"/>
      <c r="L118" s="288"/>
      <c r="M118" s="289" t="s">
        <v>379</v>
      </c>
      <c r="N118" s="290">
        <f t="shared" si="4"/>
        <v>0</v>
      </c>
      <c r="O118" s="290">
        <f t="shared" si="5"/>
        <v>1</v>
      </c>
      <c r="P118" s="291">
        <f t="shared" si="6"/>
        <v>0</v>
      </c>
      <c r="Q118" s="292">
        <f t="shared" si="7"/>
        <v>0</v>
      </c>
    </row>
    <row r="119" spans="1:17" s="294" customFormat="1" x14ac:dyDescent="0.2">
      <c r="A119" s="285" t="s">
        <v>593</v>
      </c>
      <c r="B119" s="286" t="s">
        <v>594</v>
      </c>
      <c r="C119" s="286" t="s">
        <v>588</v>
      </c>
      <c r="D119" s="286" t="s">
        <v>376</v>
      </c>
      <c r="E119" s="286" t="s">
        <v>435</v>
      </c>
      <c r="F119" s="286" t="s">
        <v>436</v>
      </c>
      <c r="G119" s="287">
        <v>0</v>
      </c>
      <c r="H119" s="287">
        <v>0</v>
      </c>
      <c r="I119" s="287">
        <v>0</v>
      </c>
      <c r="J119" s="288"/>
      <c r="K119" s="288"/>
      <c r="L119" s="288"/>
      <c r="M119" s="289" t="s">
        <v>379</v>
      </c>
      <c r="N119" s="290">
        <f t="shared" si="4"/>
        <v>0</v>
      </c>
      <c r="O119" s="290">
        <f t="shared" si="5"/>
        <v>0</v>
      </c>
      <c r="P119" s="291">
        <f t="shared" si="6"/>
        <v>0</v>
      </c>
      <c r="Q119" s="292">
        <f t="shared" si="7"/>
        <v>0</v>
      </c>
    </row>
    <row r="120" spans="1:17" s="294" customFormat="1" x14ac:dyDescent="0.2">
      <c r="A120" s="285" t="s">
        <v>444</v>
      </c>
      <c r="B120" s="286" t="s">
        <v>445</v>
      </c>
      <c r="C120" s="286" t="s">
        <v>588</v>
      </c>
      <c r="D120" s="286" t="s">
        <v>376</v>
      </c>
      <c r="E120" s="286" t="s">
        <v>446</v>
      </c>
      <c r="F120" s="286" t="s">
        <v>447</v>
      </c>
      <c r="G120" s="287">
        <v>294266</v>
      </c>
      <c r="H120" s="287">
        <v>0</v>
      </c>
      <c r="I120" s="287">
        <v>0</v>
      </c>
      <c r="J120" s="288"/>
      <c r="K120" s="288"/>
      <c r="L120" s="288"/>
      <c r="M120" s="289" t="s">
        <v>379</v>
      </c>
      <c r="N120" s="290">
        <f t="shared" si="4"/>
        <v>0</v>
      </c>
      <c r="O120" s="290">
        <f t="shared" si="5"/>
        <v>0</v>
      </c>
      <c r="P120" s="291">
        <f t="shared" si="6"/>
        <v>0</v>
      </c>
      <c r="Q120" s="292">
        <f t="shared" si="7"/>
        <v>0</v>
      </c>
    </row>
    <row r="121" spans="1:17" s="294" customFormat="1" x14ac:dyDescent="0.2">
      <c r="A121" s="285" t="s">
        <v>480</v>
      </c>
      <c r="B121" s="286" t="s">
        <v>479</v>
      </c>
      <c r="C121" s="286" t="s">
        <v>588</v>
      </c>
      <c r="D121" s="286" t="s">
        <v>376</v>
      </c>
      <c r="E121" s="286" t="s">
        <v>446</v>
      </c>
      <c r="F121" s="286" t="s">
        <v>447</v>
      </c>
      <c r="G121" s="287">
        <v>0</v>
      </c>
      <c r="H121" s="287">
        <v>240038.64</v>
      </c>
      <c r="I121" s="287">
        <v>240038.64</v>
      </c>
      <c r="J121" s="288"/>
      <c r="K121" s="288"/>
      <c r="L121" s="288"/>
      <c r="M121" s="289" t="s">
        <v>379</v>
      </c>
      <c r="N121" s="290">
        <f t="shared" si="4"/>
        <v>0</v>
      </c>
      <c r="O121" s="290">
        <f t="shared" si="5"/>
        <v>1</v>
      </c>
      <c r="P121" s="291">
        <f t="shared" si="6"/>
        <v>0</v>
      </c>
      <c r="Q121" s="292">
        <f t="shared" si="7"/>
        <v>0</v>
      </c>
    </row>
    <row r="122" spans="1:17" s="294" customFormat="1" ht="22.5" x14ac:dyDescent="0.2">
      <c r="A122" s="285" t="s">
        <v>454</v>
      </c>
      <c r="B122" s="286" t="s">
        <v>455</v>
      </c>
      <c r="C122" s="286" t="s">
        <v>595</v>
      </c>
      <c r="D122" s="286" t="s">
        <v>376</v>
      </c>
      <c r="E122" s="286" t="s">
        <v>456</v>
      </c>
      <c r="F122" s="286" t="s">
        <v>457</v>
      </c>
      <c r="G122" s="287">
        <v>0</v>
      </c>
      <c r="H122" s="287">
        <v>0</v>
      </c>
      <c r="I122" s="287">
        <v>0</v>
      </c>
      <c r="J122" s="288"/>
      <c r="K122" s="288"/>
      <c r="L122" s="288"/>
      <c r="M122" s="289" t="s">
        <v>379</v>
      </c>
      <c r="N122" s="290">
        <f t="shared" si="4"/>
        <v>0</v>
      </c>
      <c r="O122" s="290">
        <f t="shared" si="5"/>
        <v>0</v>
      </c>
      <c r="P122" s="291">
        <f t="shared" si="6"/>
        <v>0</v>
      </c>
      <c r="Q122" s="292">
        <f t="shared" si="7"/>
        <v>0</v>
      </c>
    </row>
    <row r="123" spans="1:17" s="294" customFormat="1" ht="22.5" x14ac:dyDescent="0.2">
      <c r="A123" s="285" t="s">
        <v>388</v>
      </c>
      <c r="B123" s="286" t="s">
        <v>455</v>
      </c>
      <c r="C123" s="286" t="s">
        <v>595</v>
      </c>
      <c r="D123" s="286" t="s">
        <v>376</v>
      </c>
      <c r="E123" s="286" t="s">
        <v>458</v>
      </c>
      <c r="F123" s="286" t="s">
        <v>459</v>
      </c>
      <c r="G123" s="287">
        <v>0</v>
      </c>
      <c r="H123" s="287">
        <v>27842</v>
      </c>
      <c r="I123" s="287">
        <v>27842</v>
      </c>
      <c r="J123" s="288"/>
      <c r="K123" s="288"/>
      <c r="L123" s="288"/>
      <c r="M123" s="289" t="s">
        <v>379</v>
      </c>
      <c r="N123" s="290">
        <f t="shared" si="4"/>
        <v>0</v>
      </c>
      <c r="O123" s="290">
        <f t="shared" si="5"/>
        <v>1</v>
      </c>
      <c r="P123" s="291">
        <f t="shared" si="6"/>
        <v>0</v>
      </c>
      <c r="Q123" s="292">
        <f t="shared" si="7"/>
        <v>0</v>
      </c>
    </row>
    <row r="124" spans="1:17" s="294" customFormat="1" x14ac:dyDescent="0.2">
      <c r="A124" s="285" t="s">
        <v>593</v>
      </c>
      <c r="B124" s="286" t="s">
        <v>594</v>
      </c>
      <c r="C124" s="286" t="s">
        <v>595</v>
      </c>
      <c r="D124" s="286" t="s">
        <v>376</v>
      </c>
      <c r="E124" s="286" t="s">
        <v>435</v>
      </c>
      <c r="F124" s="286" t="s">
        <v>436</v>
      </c>
      <c r="G124" s="287">
        <v>0</v>
      </c>
      <c r="H124" s="287">
        <v>44330</v>
      </c>
      <c r="I124" s="287">
        <v>0</v>
      </c>
      <c r="J124" s="288"/>
      <c r="K124" s="288"/>
      <c r="L124" s="288"/>
      <c r="M124" s="289" t="s">
        <v>379</v>
      </c>
      <c r="N124" s="290">
        <f t="shared" si="4"/>
        <v>0</v>
      </c>
      <c r="O124" s="290">
        <f t="shared" si="5"/>
        <v>0</v>
      </c>
      <c r="P124" s="291">
        <f t="shared" si="6"/>
        <v>0</v>
      </c>
      <c r="Q124" s="292">
        <f t="shared" si="7"/>
        <v>0</v>
      </c>
    </row>
    <row r="125" spans="1:17" s="294" customFormat="1" x14ac:dyDescent="0.2">
      <c r="A125" s="285" t="s">
        <v>433</v>
      </c>
      <c r="B125" s="286" t="s">
        <v>434</v>
      </c>
      <c r="C125" s="286" t="s">
        <v>595</v>
      </c>
      <c r="D125" s="286" t="s">
        <v>376</v>
      </c>
      <c r="E125" s="286" t="s">
        <v>435</v>
      </c>
      <c r="F125" s="286" t="s">
        <v>436</v>
      </c>
      <c r="G125" s="287">
        <v>0</v>
      </c>
      <c r="H125" s="287">
        <v>1320</v>
      </c>
      <c r="I125" s="287">
        <v>0</v>
      </c>
      <c r="J125" s="288"/>
      <c r="K125" s="288"/>
      <c r="L125" s="288"/>
      <c r="M125" s="289" t="s">
        <v>379</v>
      </c>
      <c r="N125" s="290">
        <f t="shared" si="4"/>
        <v>0</v>
      </c>
      <c r="O125" s="290">
        <f t="shared" si="5"/>
        <v>0</v>
      </c>
      <c r="P125" s="291">
        <f t="shared" si="6"/>
        <v>0</v>
      </c>
      <c r="Q125" s="292">
        <f t="shared" si="7"/>
        <v>0</v>
      </c>
    </row>
    <row r="126" spans="1:17" s="294" customFormat="1" x14ac:dyDescent="0.2">
      <c r="A126" s="285" t="s">
        <v>596</v>
      </c>
      <c r="B126" s="286" t="s">
        <v>597</v>
      </c>
      <c r="C126" s="286" t="s">
        <v>595</v>
      </c>
      <c r="D126" s="286" t="s">
        <v>376</v>
      </c>
      <c r="E126" s="286" t="s">
        <v>409</v>
      </c>
      <c r="F126" s="286" t="s">
        <v>410</v>
      </c>
      <c r="G126" s="287">
        <v>0</v>
      </c>
      <c r="H126" s="287">
        <v>10000</v>
      </c>
      <c r="I126" s="287">
        <v>6731.61</v>
      </c>
      <c r="J126" s="288"/>
      <c r="K126" s="288"/>
      <c r="L126" s="288"/>
      <c r="M126" s="289" t="s">
        <v>379</v>
      </c>
      <c r="N126" s="290">
        <f t="shared" si="4"/>
        <v>0</v>
      </c>
      <c r="O126" s="290">
        <f t="shared" si="5"/>
        <v>0.67316100000000001</v>
      </c>
      <c r="P126" s="291">
        <f t="shared" si="6"/>
        <v>0</v>
      </c>
      <c r="Q126" s="292">
        <f t="shared" si="7"/>
        <v>0</v>
      </c>
    </row>
    <row r="127" spans="1:17" s="294" customFormat="1" x14ac:dyDescent="0.2">
      <c r="A127" s="285" t="s">
        <v>598</v>
      </c>
      <c r="B127" s="286" t="s">
        <v>599</v>
      </c>
      <c r="C127" s="286" t="s">
        <v>595</v>
      </c>
      <c r="D127" s="286" t="s">
        <v>376</v>
      </c>
      <c r="E127" s="286" t="s">
        <v>439</v>
      </c>
      <c r="F127" s="286" t="s">
        <v>440</v>
      </c>
      <c r="G127" s="287">
        <v>0</v>
      </c>
      <c r="H127" s="287">
        <v>27470700</v>
      </c>
      <c r="I127" s="287">
        <v>27470700</v>
      </c>
      <c r="J127" s="288"/>
      <c r="K127" s="288"/>
      <c r="L127" s="288"/>
      <c r="M127" s="289" t="s">
        <v>379</v>
      </c>
      <c r="N127" s="290">
        <f t="shared" si="4"/>
        <v>0</v>
      </c>
      <c r="O127" s="290">
        <f t="shared" si="5"/>
        <v>1</v>
      </c>
      <c r="P127" s="291">
        <f t="shared" si="6"/>
        <v>0</v>
      </c>
      <c r="Q127" s="292">
        <f t="shared" si="7"/>
        <v>0</v>
      </c>
    </row>
    <row r="128" spans="1:17" s="294" customFormat="1" x14ac:dyDescent="0.2">
      <c r="A128" s="285" t="s">
        <v>388</v>
      </c>
      <c r="B128" s="286" t="s">
        <v>599</v>
      </c>
      <c r="C128" s="286" t="s">
        <v>595</v>
      </c>
      <c r="D128" s="286" t="s">
        <v>376</v>
      </c>
      <c r="E128" s="286" t="s">
        <v>472</v>
      </c>
      <c r="F128" s="286" t="s">
        <v>473</v>
      </c>
      <c r="G128" s="287">
        <v>0</v>
      </c>
      <c r="H128" s="287">
        <v>4300</v>
      </c>
      <c r="I128" s="287">
        <v>0</v>
      </c>
      <c r="J128" s="288"/>
      <c r="K128" s="288"/>
      <c r="L128" s="288"/>
      <c r="M128" s="289" t="s">
        <v>379</v>
      </c>
      <c r="N128" s="290">
        <f t="shared" si="4"/>
        <v>0</v>
      </c>
      <c r="O128" s="290">
        <f t="shared" si="5"/>
        <v>0</v>
      </c>
      <c r="P128" s="291">
        <f t="shared" si="6"/>
        <v>0</v>
      </c>
      <c r="Q128" s="292">
        <f t="shared" si="7"/>
        <v>0</v>
      </c>
    </row>
    <row r="129" spans="1:17" s="294" customFormat="1" x14ac:dyDescent="0.2">
      <c r="A129" s="285" t="s">
        <v>600</v>
      </c>
      <c r="B129" s="286" t="s">
        <v>601</v>
      </c>
      <c r="C129" s="286" t="s">
        <v>602</v>
      </c>
      <c r="D129" s="286" t="s">
        <v>603</v>
      </c>
      <c r="E129" s="286" t="s">
        <v>561</v>
      </c>
      <c r="F129" s="286" t="s">
        <v>562</v>
      </c>
      <c r="G129" s="287">
        <v>0</v>
      </c>
      <c r="H129" s="287">
        <v>48213.27</v>
      </c>
      <c r="I129" s="287">
        <v>48213.27</v>
      </c>
      <c r="J129" s="288"/>
      <c r="K129" s="288"/>
      <c r="L129" s="288"/>
      <c r="M129" s="289" t="s">
        <v>379</v>
      </c>
      <c r="N129" s="290">
        <f t="shared" si="4"/>
        <v>0</v>
      </c>
      <c r="O129" s="290">
        <f t="shared" si="5"/>
        <v>1</v>
      </c>
      <c r="P129" s="291">
        <f t="shared" si="6"/>
        <v>0</v>
      </c>
      <c r="Q129" s="292">
        <f t="shared" si="7"/>
        <v>0</v>
      </c>
    </row>
    <row r="130" spans="1:17" s="294" customFormat="1" x14ac:dyDescent="0.2">
      <c r="A130" s="285" t="s">
        <v>604</v>
      </c>
      <c r="B130" s="286" t="s">
        <v>605</v>
      </c>
      <c r="C130" s="286" t="s">
        <v>602</v>
      </c>
      <c r="D130" s="286" t="s">
        <v>603</v>
      </c>
      <c r="E130" s="286" t="s">
        <v>397</v>
      </c>
      <c r="F130" s="286" t="s">
        <v>398</v>
      </c>
      <c r="G130" s="287">
        <v>0</v>
      </c>
      <c r="H130" s="287">
        <v>2544401.11</v>
      </c>
      <c r="I130" s="287">
        <v>0</v>
      </c>
      <c r="J130" s="288"/>
      <c r="K130" s="288"/>
      <c r="L130" s="288"/>
      <c r="M130" s="289" t="s">
        <v>379</v>
      </c>
      <c r="N130" s="290">
        <f t="shared" si="4"/>
        <v>0</v>
      </c>
      <c r="O130" s="290">
        <f t="shared" si="5"/>
        <v>0</v>
      </c>
      <c r="P130" s="291">
        <f t="shared" si="6"/>
        <v>0</v>
      </c>
      <c r="Q130" s="292">
        <f t="shared" si="7"/>
        <v>0</v>
      </c>
    </row>
    <row r="131" spans="1:17" s="294" customFormat="1" x14ac:dyDescent="0.2">
      <c r="A131" s="285" t="s">
        <v>606</v>
      </c>
      <c r="B131" s="286" t="s">
        <v>607</v>
      </c>
      <c r="C131" s="286" t="s">
        <v>602</v>
      </c>
      <c r="D131" s="286" t="s">
        <v>603</v>
      </c>
      <c r="E131" s="286" t="s">
        <v>397</v>
      </c>
      <c r="F131" s="286" t="s">
        <v>398</v>
      </c>
      <c r="G131" s="287">
        <v>0</v>
      </c>
      <c r="H131" s="287">
        <v>22045331.449999999</v>
      </c>
      <c r="I131" s="287">
        <v>16203492.18</v>
      </c>
      <c r="J131" s="288"/>
      <c r="K131" s="288"/>
      <c r="L131" s="288"/>
      <c r="M131" s="289" t="s">
        <v>379</v>
      </c>
      <c r="N131" s="290">
        <f t="shared" si="4"/>
        <v>0</v>
      </c>
      <c r="O131" s="290">
        <f t="shared" si="5"/>
        <v>0.73500787306148674</v>
      </c>
      <c r="P131" s="291">
        <f t="shared" si="6"/>
        <v>0</v>
      </c>
      <c r="Q131" s="292">
        <f t="shared" si="7"/>
        <v>0</v>
      </c>
    </row>
    <row r="132" spans="1:17" s="294" customFormat="1" x14ac:dyDescent="0.2">
      <c r="A132" s="285" t="s">
        <v>608</v>
      </c>
      <c r="B132" s="286" t="s">
        <v>609</v>
      </c>
      <c r="C132" s="286" t="s">
        <v>602</v>
      </c>
      <c r="D132" s="286" t="s">
        <v>603</v>
      </c>
      <c r="E132" s="286" t="s">
        <v>401</v>
      </c>
      <c r="F132" s="286" t="s">
        <v>402</v>
      </c>
      <c r="G132" s="287">
        <v>0</v>
      </c>
      <c r="H132" s="287">
        <v>0</v>
      </c>
      <c r="I132" s="287">
        <v>0</v>
      </c>
      <c r="J132" s="288"/>
      <c r="K132" s="288"/>
      <c r="L132" s="288"/>
      <c r="M132" s="289" t="s">
        <v>379</v>
      </c>
      <c r="N132" s="290">
        <f t="shared" ref="N132:N161" si="8">IF(G132&gt;0,I132/G132,0)</f>
        <v>0</v>
      </c>
      <c r="O132" s="290">
        <f t="shared" ref="O132:O161" si="9">IF(H132&gt;0,I132/H132,0)</f>
        <v>0</v>
      </c>
      <c r="P132" s="291">
        <f t="shared" ref="P132:P161" si="10">IF(J132=0,0,L132/J132)</f>
        <v>0</v>
      </c>
      <c r="Q132" s="292">
        <f t="shared" ref="Q132:Q161" si="11">IF(L132=0,0,L132/K132)</f>
        <v>0</v>
      </c>
    </row>
    <row r="133" spans="1:17" s="294" customFormat="1" x14ac:dyDescent="0.2">
      <c r="A133" s="285" t="s">
        <v>610</v>
      </c>
      <c r="B133" s="286" t="s">
        <v>611</v>
      </c>
      <c r="C133" s="286" t="s">
        <v>602</v>
      </c>
      <c r="D133" s="286" t="s">
        <v>603</v>
      </c>
      <c r="E133" s="286" t="s">
        <v>612</v>
      </c>
      <c r="F133" s="286" t="s">
        <v>613</v>
      </c>
      <c r="G133" s="287">
        <v>0</v>
      </c>
      <c r="H133" s="287">
        <v>119623.36</v>
      </c>
      <c r="I133" s="287">
        <v>119623.36</v>
      </c>
      <c r="J133" s="288"/>
      <c r="K133" s="288"/>
      <c r="L133" s="288"/>
      <c r="M133" s="289" t="s">
        <v>379</v>
      </c>
      <c r="N133" s="290">
        <f t="shared" si="8"/>
        <v>0</v>
      </c>
      <c r="O133" s="290">
        <f t="shared" si="9"/>
        <v>1</v>
      </c>
      <c r="P133" s="291">
        <f t="shared" si="10"/>
        <v>0</v>
      </c>
      <c r="Q133" s="292">
        <f t="shared" si="11"/>
        <v>0</v>
      </c>
    </row>
    <row r="134" spans="1:17" s="294" customFormat="1" x14ac:dyDescent="0.2">
      <c r="A134" s="285" t="s">
        <v>614</v>
      </c>
      <c r="B134" s="286" t="s">
        <v>615</v>
      </c>
      <c r="C134" s="286" t="s">
        <v>602</v>
      </c>
      <c r="D134" s="286" t="s">
        <v>603</v>
      </c>
      <c r="E134" s="286" t="s">
        <v>616</v>
      </c>
      <c r="F134" s="286" t="s">
        <v>617</v>
      </c>
      <c r="G134" s="287">
        <v>0</v>
      </c>
      <c r="H134" s="287">
        <v>2618102.67</v>
      </c>
      <c r="I134" s="287">
        <v>2618102.67</v>
      </c>
      <c r="J134" s="288"/>
      <c r="K134" s="288"/>
      <c r="L134" s="288"/>
      <c r="M134" s="289" t="s">
        <v>379</v>
      </c>
      <c r="N134" s="290">
        <f t="shared" si="8"/>
        <v>0</v>
      </c>
      <c r="O134" s="290">
        <f t="shared" si="9"/>
        <v>1</v>
      </c>
      <c r="P134" s="291">
        <f t="shared" si="10"/>
        <v>0</v>
      </c>
      <c r="Q134" s="292">
        <f t="shared" si="11"/>
        <v>0</v>
      </c>
    </row>
    <row r="135" spans="1:17" s="294" customFormat="1" x14ac:dyDescent="0.2">
      <c r="A135" s="285" t="s">
        <v>618</v>
      </c>
      <c r="B135" s="286" t="s">
        <v>619</v>
      </c>
      <c r="C135" s="286" t="s">
        <v>602</v>
      </c>
      <c r="D135" s="286" t="s">
        <v>603</v>
      </c>
      <c r="E135" s="286" t="s">
        <v>620</v>
      </c>
      <c r="F135" s="286" t="s">
        <v>621</v>
      </c>
      <c r="G135" s="287">
        <v>0</v>
      </c>
      <c r="H135" s="287">
        <v>3495169.97</v>
      </c>
      <c r="I135" s="287">
        <v>2812206.46</v>
      </c>
      <c r="J135" s="288"/>
      <c r="K135" s="288"/>
      <c r="L135" s="288"/>
      <c r="M135" s="289" t="s">
        <v>379</v>
      </c>
      <c r="N135" s="290">
        <f t="shared" si="8"/>
        <v>0</v>
      </c>
      <c r="O135" s="290">
        <f t="shared" si="9"/>
        <v>0.80459791201513431</v>
      </c>
      <c r="P135" s="291">
        <f t="shared" si="10"/>
        <v>0</v>
      </c>
      <c r="Q135" s="292">
        <f t="shared" si="11"/>
        <v>0</v>
      </c>
    </row>
    <row r="136" spans="1:17" s="294" customFormat="1" x14ac:dyDescent="0.2">
      <c r="A136" s="285" t="s">
        <v>622</v>
      </c>
      <c r="B136" s="286" t="s">
        <v>623</v>
      </c>
      <c r="C136" s="286" t="s">
        <v>602</v>
      </c>
      <c r="D136" s="286" t="s">
        <v>603</v>
      </c>
      <c r="E136" s="286" t="s">
        <v>624</v>
      </c>
      <c r="F136" s="286" t="s">
        <v>625</v>
      </c>
      <c r="G136" s="287">
        <v>0</v>
      </c>
      <c r="H136" s="287">
        <v>663385.84</v>
      </c>
      <c r="I136" s="287">
        <v>623984.56999999995</v>
      </c>
      <c r="J136" s="288"/>
      <c r="K136" s="288"/>
      <c r="L136" s="288"/>
      <c r="M136" s="289" t="s">
        <v>379</v>
      </c>
      <c r="N136" s="290">
        <f t="shared" si="8"/>
        <v>0</v>
      </c>
      <c r="O136" s="290">
        <f t="shared" si="9"/>
        <v>0.94060580189652521</v>
      </c>
      <c r="P136" s="291">
        <f t="shared" si="10"/>
        <v>0</v>
      </c>
      <c r="Q136" s="292">
        <f t="shared" si="11"/>
        <v>0</v>
      </c>
    </row>
    <row r="137" spans="1:17" s="294" customFormat="1" x14ac:dyDescent="0.2">
      <c r="A137" s="285" t="s">
        <v>626</v>
      </c>
      <c r="B137" s="286" t="s">
        <v>627</v>
      </c>
      <c r="C137" s="286" t="s">
        <v>602</v>
      </c>
      <c r="D137" s="286" t="s">
        <v>603</v>
      </c>
      <c r="E137" s="286" t="s">
        <v>628</v>
      </c>
      <c r="F137" s="286" t="s">
        <v>629</v>
      </c>
      <c r="G137" s="287">
        <v>0</v>
      </c>
      <c r="H137" s="287">
        <v>5546586.3099999996</v>
      </c>
      <c r="I137" s="287">
        <v>5546586.3099999996</v>
      </c>
      <c r="J137" s="288"/>
      <c r="K137" s="288"/>
      <c r="L137" s="288"/>
      <c r="M137" s="289" t="s">
        <v>379</v>
      </c>
      <c r="N137" s="290">
        <f t="shared" si="8"/>
        <v>0</v>
      </c>
      <c r="O137" s="290">
        <f t="shared" si="9"/>
        <v>1</v>
      </c>
      <c r="P137" s="291">
        <f t="shared" si="10"/>
        <v>0</v>
      </c>
      <c r="Q137" s="292">
        <f t="shared" si="11"/>
        <v>0</v>
      </c>
    </row>
    <row r="138" spans="1:17" s="294" customFormat="1" x14ac:dyDescent="0.2">
      <c r="A138" s="285" t="s">
        <v>630</v>
      </c>
      <c r="B138" s="286" t="s">
        <v>631</v>
      </c>
      <c r="C138" s="286" t="s">
        <v>602</v>
      </c>
      <c r="D138" s="286" t="s">
        <v>603</v>
      </c>
      <c r="E138" s="286" t="s">
        <v>632</v>
      </c>
      <c r="F138" s="286" t="s">
        <v>633</v>
      </c>
      <c r="G138" s="287">
        <v>0</v>
      </c>
      <c r="H138" s="287">
        <v>6283113.6200000001</v>
      </c>
      <c r="I138" s="287">
        <v>3680410.33</v>
      </c>
      <c r="J138" s="288"/>
      <c r="K138" s="288"/>
      <c r="L138" s="288"/>
      <c r="M138" s="289" t="s">
        <v>379</v>
      </c>
      <c r="N138" s="290">
        <f t="shared" si="8"/>
        <v>0</v>
      </c>
      <c r="O138" s="290">
        <f t="shared" si="9"/>
        <v>0.58576217980282208</v>
      </c>
      <c r="P138" s="291">
        <f t="shared" si="10"/>
        <v>0</v>
      </c>
      <c r="Q138" s="292">
        <f t="shared" si="11"/>
        <v>0</v>
      </c>
    </row>
    <row r="139" spans="1:17" s="294" customFormat="1" x14ac:dyDescent="0.2">
      <c r="A139" s="285" t="s">
        <v>634</v>
      </c>
      <c r="B139" s="286" t="s">
        <v>635</v>
      </c>
      <c r="C139" s="286" t="s">
        <v>602</v>
      </c>
      <c r="D139" s="286" t="s">
        <v>603</v>
      </c>
      <c r="E139" s="286" t="s">
        <v>624</v>
      </c>
      <c r="F139" s="286" t="s">
        <v>625</v>
      </c>
      <c r="G139" s="287">
        <v>0</v>
      </c>
      <c r="H139" s="287">
        <v>0</v>
      </c>
      <c r="I139" s="287">
        <v>0</v>
      </c>
      <c r="J139" s="288"/>
      <c r="K139" s="288"/>
      <c r="L139" s="288"/>
      <c r="M139" s="289" t="s">
        <v>379</v>
      </c>
      <c r="N139" s="290">
        <f t="shared" si="8"/>
        <v>0</v>
      </c>
      <c r="O139" s="290">
        <f t="shared" si="9"/>
        <v>0</v>
      </c>
      <c r="P139" s="291">
        <f t="shared" si="10"/>
        <v>0</v>
      </c>
      <c r="Q139" s="292">
        <f t="shared" si="11"/>
        <v>0</v>
      </c>
    </row>
    <row r="140" spans="1:17" s="294" customFormat="1" x14ac:dyDescent="0.2">
      <c r="A140" s="285" t="s">
        <v>636</v>
      </c>
      <c r="B140" s="286" t="s">
        <v>637</v>
      </c>
      <c r="C140" s="286" t="s">
        <v>602</v>
      </c>
      <c r="D140" s="286" t="s">
        <v>603</v>
      </c>
      <c r="E140" s="286" t="s">
        <v>628</v>
      </c>
      <c r="F140" s="286" t="s">
        <v>629</v>
      </c>
      <c r="G140" s="287">
        <v>0</v>
      </c>
      <c r="H140" s="287">
        <v>0</v>
      </c>
      <c r="I140" s="287">
        <v>0</v>
      </c>
      <c r="J140" s="288"/>
      <c r="K140" s="288"/>
      <c r="L140" s="288"/>
      <c r="M140" s="289" t="s">
        <v>379</v>
      </c>
      <c r="N140" s="290">
        <f t="shared" si="8"/>
        <v>0</v>
      </c>
      <c r="O140" s="290">
        <f t="shared" si="9"/>
        <v>0</v>
      </c>
      <c r="P140" s="291">
        <f t="shared" si="10"/>
        <v>0</v>
      </c>
      <c r="Q140" s="292">
        <f t="shared" si="11"/>
        <v>0</v>
      </c>
    </row>
    <row r="141" spans="1:17" s="294" customFormat="1" x14ac:dyDescent="0.2">
      <c r="A141" s="285" t="s">
        <v>638</v>
      </c>
      <c r="B141" s="286" t="s">
        <v>639</v>
      </c>
      <c r="C141" s="286" t="s">
        <v>602</v>
      </c>
      <c r="D141" s="286" t="s">
        <v>603</v>
      </c>
      <c r="E141" s="286" t="s">
        <v>405</v>
      </c>
      <c r="F141" s="286" t="s">
        <v>406</v>
      </c>
      <c r="G141" s="287">
        <v>0</v>
      </c>
      <c r="H141" s="287">
        <v>19725573.27</v>
      </c>
      <c r="I141" s="287">
        <v>0</v>
      </c>
      <c r="J141" s="288"/>
      <c r="K141" s="288"/>
      <c r="L141" s="288"/>
      <c r="M141" s="289" t="s">
        <v>379</v>
      </c>
      <c r="N141" s="290">
        <f t="shared" si="8"/>
        <v>0</v>
      </c>
      <c r="O141" s="290">
        <f t="shared" si="9"/>
        <v>0</v>
      </c>
      <c r="P141" s="291">
        <f t="shared" si="10"/>
        <v>0</v>
      </c>
      <c r="Q141" s="292">
        <f t="shared" si="11"/>
        <v>0</v>
      </c>
    </row>
    <row r="142" spans="1:17" s="294" customFormat="1" x14ac:dyDescent="0.2">
      <c r="A142" s="285" t="s">
        <v>640</v>
      </c>
      <c r="B142" s="286" t="s">
        <v>641</v>
      </c>
      <c r="C142" s="286" t="s">
        <v>602</v>
      </c>
      <c r="D142" s="286" t="s">
        <v>603</v>
      </c>
      <c r="E142" s="286" t="s">
        <v>405</v>
      </c>
      <c r="F142" s="286" t="s">
        <v>406</v>
      </c>
      <c r="G142" s="287">
        <v>0</v>
      </c>
      <c r="H142" s="287">
        <v>54383198.130000003</v>
      </c>
      <c r="I142" s="287">
        <v>46062571.020000003</v>
      </c>
      <c r="J142" s="288"/>
      <c r="K142" s="288"/>
      <c r="L142" s="288"/>
      <c r="M142" s="289" t="s">
        <v>379</v>
      </c>
      <c r="N142" s="290">
        <f t="shared" si="8"/>
        <v>0</v>
      </c>
      <c r="O142" s="290">
        <f t="shared" si="9"/>
        <v>0.84700004052520039</v>
      </c>
      <c r="P142" s="291">
        <f t="shared" si="10"/>
        <v>0</v>
      </c>
      <c r="Q142" s="292">
        <f t="shared" si="11"/>
        <v>0</v>
      </c>
    </row>
    <row r="143" spans="1:17" s="294" customFormat="1" x14ac:dyDescent="0.2">
      <c r="A143" s="285" t="s">
        <v>642</v>
      </c>
      <c r="B143" s="286" t="s">
        <v>643</v>
      </c>
      <c r="C143" s="286" t="s">
        <v>602</v>
      </c>
      <c r="D143" s="286" t="s">
        <v>603</v>
      </c>
      <c r="E143" s="286" t="s">
        <v>527</v>
      </c>
      <c r="F143" s="286" t="s">
        <v>528</v>
      </c>
      <c r="G143" s="287">
        <v>0</v>
      </c>
      <c r="H143" s="287">
        <v>22219730.670000002</v>
      </c>
      <c r="I143" s="287">
        <v>22219730.670000002</v>
      </c>
      <c r="J143" s="288"/>
      <c r="K143" s="288"/>
      <c r="L143" s="288"/>
      <c r="M143" s="289" t="s">
        <v>379</v>
      </c>
      <c r="N143" s="290">
        <f t="shared" si="8"/>
        <v>0</v>
      </c>
      <c r="O143" s="290">
        <f t="shared" si="9"/>
        <v>1</v>
      </c>
      <c r="P143" s="291">
        <f t="shared" si="10"/>
        <v>0</v>
      </c>
      <c r="Q143" s="292">
        <f t="shared" si="11"/>
        <v>0</v>
      </c>
    </row>
    <row r="144" spans="1:17" s="294" customFormat="1" x14ac:dyDescent="0.2">
      <c r="A144" s="285" t="s">
        <v>644</v>
      </c>
      <c r="B144" s="286" t="s">
        <v>645</v>
      </c>
      <c r="C144" s="286" t="s">
        <v>602</v>
      </c>
      <c r="D144" s="286" t="s">
        <v>603</v>
      </c>
      <c r="E144" s="286" t="s">
        <v>527</v>
      </c>
      <c r="F144" s="286" t="s">
        <v>528</v>
      </c>
      <c r="G144" s="287">
        <v>0</v>
      </c>
      <c r="H144" s="287">
        <v>337505.03</v>
      </c>
      <c r="I144" s="287">
        <v>337505.03</v>
      </c>
      <c r="J144" s="288"/>
      <c r="K144" s="288"/>
      <c r="L144" s="288"/>
      <c r="M144" s="289" t="s">
        <v>379</v>
      </c>
      <c r="N144" s="290">
        <f t="shared" si="8"/>
        <v>0</v>
      </c>
      <c r="O144" s="290">
        <f t="shared" si="9"/>
        <v>1</v>
      </c>
      <c r="P144" s="291">
        <f t="shared" si="10"/>
        <v>0</v>
      </c>
      <c r="Q144" s="292">
        <f t="shared" si="11"/>
        <v>0</v>
      </c>
    </row>
    <row r="145" spans="1:17" s="294" customFormat="1" x14ac:dyDescent="0.2">
      <c r="A145" s="285" t="s">
        <v>388</v>
      </c>
      <c r="B145" s="286" t="s">
        <v>645</v>
      </c>
      <c r="C145" s="286" t="s">
        <v>602</v>
      </c>
      <c r="D145" s="286" t="s">
        <v>603</v>
      </c>
      <c r="E145" s="286" t="s">
        <v>646</v>
      </c>
      <c r="F145" s="286" t="s">
        <v>647</v>
      </c>
      <c r="G145" s="287">
        <v>0</v>
      </c>
      <c r="H145" s="287">
        <v>674172.66</v>
      </c>
      <c r="I145" s="287">
        <v>674172.66</v>
      </c>
      <c r="J145" s="288"/>
      <c r="K145" s="288"/>
      <c r="L145" s="288"/>
      <c r="M145" s="289" t="s">
        <v>379</v>
      </c>
      <c r="N145" s="290">
        <f t="shared" si="8"/>
        <v>0</v>
      </c>
      <c r="O145" s="290">
        <f t="shared" si="9"/>
        <v>1</v>
      </c>
      <c r="P145" s="291">
        <f t="shared" si="10"/>
        <v>0</v>
      </c>
      <c r="Q145" s="292">
        <f t="shared" si="11"/>
        <v>0</v>
      </c>
    </row>
    <row r="146" spans="1:17" s="294" customFormat="1" x14ac:dyDescent="0.2">
      <c r="A146" s="285" t="s">
        <v>648</v>
      </c>
      <c r="B146" s="286" t="s">
        <v>649</v>
      </c>
      <c r="C146" s="286" t="s">
        <v>602</v>
      </c>
      <c r="D146" s="286" t="s">
        <v>603</v>
      </c>
      <c r="E146" s="286" t="s">
        <v>401</v>
      </c>
      <c r="F146" s="286" t="s">
        <v>402</v>
      </c>
      <c r="G146" s="287">
        <v>0</v>
      </c>
      <c r="H146" s="287">
        <v>4295947.8</v>
      </c>
      <c r="I146" s="287">
        <v>0</v>
      </c>
      <c r="J146" s="288"/>
      <c r="K146" s="288"/>
      <c r="L146" s="288"/>
      <c r="M146" s="289" t="s">
        <v>379</v>
      </c>
      <c r="N146" s="290">
        <f t="shared" si="8"/>
        <v>0</v>
      </c>
      <c r="O146" s="290">
        <f t="shared" si="9"/>
        <v>0</v>
      </c>
      <c r="P146" s="291">
        <f t="shared" si="10"/>
        <v>0</v>
      </c>
      <c r="Q146" s="292">
        <f t="shared" si="11"/>
        <v>0</v>
      </c>
    </row>
    <row r="147" spans="1:17" s="294" customFormat="1" x14ac:dyDescent="0.2">
      <c r="A147" s="285" t="s">
        <v>650</v>
      </c>
      <c r="B147" s="286" t="s">
        <v>651</v>
      </c>
      <c r="C147" s="286" t="s">
        <v>602</v>
      </c>
      <c r="D147" s="286" t="s">
        <v>603</v>
      </c>
      <c r="E147" s="286" t="s">
        <v>401</v>
      </c>
      <c r="F147" s="286" t="s">
        <v>402</v>
      </c>
      <c r="G147" s="287">
        <v>0</v>
      </c>
      <c r="H147" s="287">
        <v>615979.67000000004</v>
      </c>
      <c r="I147" s="287">
        <v>0</v>
      </c>
      <c r="J147" s="288"/>
      <c r="K147" s="288"/>
      <c r="L147" s="288"/>
      <c r="M147" s="289" t="s">
        <v>379</v>
      </c>
      <c r="N147" s="290">
        <f t="shared" si="8"/>
        <v>0</v>
      </c>
      <c r="O147" s="290">
        <f t="shared" si="9"/>
        <v>0</v>
      </c>
      <c r="P147" s="291">
        <f t="shared" si="10"/>
        <v>0</v>
      </c>
      <c r="Q147" s="292">
        <f t="shared" si="11"/>
        <v>0</v>
      </c>
    </row>
    <row r="148" spans="1:17" s="294" customFormat="1" x14ac:dyDescent="0.2">
      <c r="A148" s="285" t="s">
        <v>652</v>
      </c>
      <c r="B148" s="286" t="s">
        <v>653</v>
      </c>
      <c r="C148" s="286" t="s">
        <v>602</v>
      </c>
      <c r="D148" s="286" t="s">
        <v>603</v>
      </c>
      <c r="E148" s="286" t="s">
        <v>628</v>
      </c>
      <c r="F148" s="286" t="s">
        <v>629</v>
      </c>
      <c r="G148" s="287">
        <v>0</v>
      </c>
      <c r="H148" s="287">
        <v>441692.63</v>
      </c>
      <c r="I148" s="287">
        <v>0</v>
      </c>
      <c r="J148" s="288"/>
      <c r="K148" s="288"/>
      <c r="L148" s="288"/>
      <c r="M148" s="289" t="s">
        <v>379</v>
      </c>
      <c r="N148" s="290">
        <f t="shared" si="8"/>
        <v>0</v>
      </c>
      <c r="O148" s="290">
        <f t="shared" si="9"/>
        <v>0</v>
      </c>
      <c r="P148" s="291">
        <f t="shared" si="10"/>
        <v>0</v>
      </c>
      <c r="Q148" s="292">
        <f t="shared" si="11"/>
        <v>0</v>
      </c>
    </row>
    <row r="149" spans="1:17" s="294" customFormat="1" x14ac:dyDescent="0.2">
      <c r="A149" s="285" t="s">
        <v>654</v>
      </c>
      <c r="B149" s="286" t="s">
        <v>655</v>
      </c>
      <c r="C149" s="286" t="s">
        <v>602</v>
      </c>
      <c r="D149" s="286" t="s">
        <v>603</v>
      </c>
      <c r="E149" s="286" t="s">
        <v>628</v>
      </c>
      <c r="F149" s="286" t="s">
        <v>629</v>
      </c>
      <c r="G149" s="287">
        <v>0</v>
      </c>
      <c r="H149" s="287">
        <v>17289151.420000002</v>
      </c>
      <c r="I149" s="287">
        <v>0</v>
      </c>
      <c r="J149" s="288"/>
      <c r="K149" s="288"/>
      <c r="L149" s="288"/>
      <c r="M149" s="289" t="s">
        <v>379</v>
      </c>
      <c r="N149" s="290">
        <f t="shared" si="8"/>
        <v>0</v>
      </c>
      <c r="O149" s="290">
        <f t="shared" si="9"/>
        <v>0</v>
      </c>
      <c r="P149" s="291">
        <f t="shared" si="10"/>
        <v>0</v>
      </c>
      <c r="Q149" s="292">
        <f t="shared" si="11"/>
        <v>0</v>
      </c>
    </row>
    <row r="150" spans="1:17" s="294" customFormat="1" x14ac:dyDescent="0.2">
      <c r="A150" s="285" t="s">
        <v>656</v>
      </c>
      <c r="B150" s="286" t="s">
        <v>657</v>
      </c>
      <c r="C150" s="286" t="s">
        <v>602</v>
      </c>
      <c r="D150" s="286" t="s">
        <v>603</v>
      </c>
      <c r="E150" s="286" t="s">
        <v>409</v>
      </c>
      <c r="F150" s="286" t="s">
        <v>410</v>
      </c>
      <c r="G150" s="287">
        <v>0</v>
      </c>
      <c r="H150" s="287">
        <v>5242097.1500000004</v>
      </c>
      <c r="I150" s="287">
        <v>5242097.1500000004</v>
      </c>
      <c r="J150" s="288"/>
      <c r="K150" s="288"/>
      <c r="L150" s="288"/>
      <c r="M150" s="289" t="s">
        <v>379</v>
      </c>
      <c r="N150" s="290">
        <f t="shared" si="8"/>
        <v>0</v>
      </c>
      <c r="O150" s="290">
        <f t="shared" si="9"/>
        <v>1</v>
      </c>
      <c r="P150" s="291">
        <f t="shared" si="10"/>
        <v>0</v>
      </c>
      <c r="Q150" s="292">
        <f t="shared" si="11"/>
        <v>0</v>
      </c>
    </row>
    <row r="151" spans="1:17" s="294" customFormat="1" x14ac:dyDescent="0.2">
      <c r="A151" s="285" t="s">
        <v>658</v>
      </c>
      <c r="B151" s="286" t="s">
        <v>659</v>
      </c>
      <c r="C151" s="286" t="s">
        <v>602</v>
      </c>
      <c r="D151" s="286" t="s">
        <v>603</v>
      </c>
      <c r="E151" s="286" t="s">
        <v>624</v>
      </c>
      <c r="F151" s="286" t="s">
        <v>625</v>
      </c>
      <c r="G151" s="287">
        <v>0</v>
      </c>
      <c r="H151" s="287">
        <v>622546.21</v>
      </c>
      <c r="I151" s="287">
        <v>622546.21</v>
      </c>
      <c r="J151" s="288"/>
      <c r="K151" s="288"/>
      <c r="L151" s="288"/>
      <c r="M151" s="289" t="s">
        <v>379</v>
      </c>
      <c r="N151" s="290">
        <f t="shared" si="8"/>
        <v>0</v>
      </c>
      <c r="O151" s="290">
        <f t="shared" si="9"/>
        <v>1</v>
      </c>
      <c r="P151" s="291">
        <f t="shared" si="10"/>
        <v>0</v>
      </c>
      <c r="Q151" s="292">
        <f t="shared" si="11"/>
        <v>0</v>
      </c>
    </row>
    <row r="152" spans="1:17" s="294" customFormat="1" x14ac:dyDescent="0.2">
      <c r="A152" s="285" t="s">
        <v>660</v>
      </c>
      <c r="B152" s="286" t="s">
        <v>661</v>
      </c>
      <c r="C152" s="286" t="s">
        <v>602</v>
      </c>
      <c r="D152" s="286" t="s">
        <v>603</v>
      </c>
      <c r="E152" s="286" t="s">
        <v>662</v>
      </c>
      <c r="F152" s="286" t="s">
        <v>663</v>
      </c>
      <c r="G152" s="287">
        <v>0</v>
      </c>
      <c r="H152" s="287">
        <v>35076541.130000003</v>
      </c>
      <c r="I152" s="287">
        <v>0</v>
      </c>
      <c r="J152" s="288"/>
      <c r="K152" s="288"/>
      <c r="L152" s="288"/>
      <c r="M152" s="289" t="s">
        <v>379</v>
      </c>
      <c r="N152" s="290">
        <f t="shared" si="8"/>
        <v>0</v>
      </c>
      <c r="O152" s="290">
        <f t="shared" si="9"/>
        <v>0</v>
      </c>
      <c r="P152" s="291">
        <f t="shared" si="10"/>
        <v>0</v>
      </c>
      <c r="Q152" s="292">
        <f t="shared" si="11"/>
        <v>0</v>
      </c>
    </row>
    <row r="153" spans="1:17" s="294" customFormat="1" x14ac:dyDescent="0.2">
      <c r="A153" s="285" t="s">
        <v>664</v>
      </c>
      <c r="B153" s="286" t="s">
        <v>665</v>
      </c>
      <c r="C153" s="286" t="s">
        <v>602</v>
      </c>
      <c r="D153" s="286" t="s">
        <v>603</v>
      </c>
      <c r="E153" s="286" t="s">
        <v>666</v>
      </c>
      <c r="F153" s="286" t="s">
        <v>667</v>
      </c>
      <c r="G153" s="287">
        <v>0</v>
      </c>
      <c r="H153" s="287">
        <v>59505.63</v>
      </c>
      <c r="I153" s="287">
        <v>59505.63</v>
      </c>
      <c r="J153" s="288"/>
      <c r="K153" s="288"/>
      <c r="L153" s="288"/>
      <c r="M153" s="289" t="s">
        <v>379</v>
      </c>
      <c r="N153" s="290">
        <f t="shared" si="8"/>
        <v>0</v>
      </c>
      <c r="O153" s="290">
        <f t="shared" si="9"/>
        <v>1</v>
      </c>
      <c r="P153" s="291">
        <f t="shared" si="10"/>
        <v>0</v>
      </c>
      <c r="Q153" s="292">
        <f t="shared" si="11"/>
        <v>0</v>
      </c>
    </row>
    <row r="154" spans="1:17" s="294" customFormat="1" x14ac:dyDescent="0.2">
      <c r="A154" s="285" t="s">
        <v>668</v>
      </c>
      <c r="B154" s="286" t="s">
        <v>669</v>
      </c>
      <c r="C154" s="286" t="s">
        <v>602</v>
      </c>
      <c r="D154" s="286" t="s">
        <v>603</v>
      </c>
      <c r="E154" s="286" t="s">
        <v>612</v>
      </c>
      <c r="F154" s="286" t="s">
        <v>613</v>
      </c>
      <c r="G154" s="287">
        <v>0</v>
      </c>
      <c r="H154" s="287">
        <v>1209676.97</v>
      </c>
      <c r="I154" s="287">
        <v>1209676.97</v>
      </c>
      <c r="J154" s="288"/>
      <c r="K154" s="288"/>
      <c r="L154" s="288"/>
      <c r="M154" s="289" t="s">
        <v>379</v>
      </c>
      <c r="N154" s="290">
        <f t="shared" si="8"/>
        <v>0</v>
      </c>
      <c r="O154" s="290">
        <f t="shared" si="9"/>
        <v>1</v>
      </c>
      <c r="P154" s="291">
        <f t="shared" si="10"/>
        <v>0</v>
      </c>
      <c r="Q154" s="292">
        <f t="shared" si="11"/>
        <v>0</v>
      </c>
    </row>
    <row r="155" spans="1:17" s="294" customFormat="1" x14ac:dyDescent="0.2">
      <c r="A155" s="285" t="s">
        <v>670</v>
      </c>
      <c r="B155" s="286" t="s">
        <v>671</v>
      </c>
      <c r="C155" s="286" t="s">
        <v>602</v>
      </c>
      <c r="D155" s="286" t="s">
        <v>603</v>
      </c>
      <c r="E155" s="286" t="s">
        <v>612</v>
      </c>
      <c r="F155" s="286" t="s">
        <v>613</v>
      </c>
      <c r="G155" s="287">
        <v>60000000</v>
      </c>
      <c r="H155" s="287">
        <v>0</v>
      </c>
      <c r="I155" s="287">
        <v>0</v>
      </c>
      <c r="J155" s="288"/>
      <c r="K155" s="288"/>
      <c r="L155" s="288"/>
      <c r="M155" s="289" t="s">
        <v>379</v>
      </c>
      <c r="N155" s="290">
        <f t="shared" si="8"/>
        <v>0</v>
      </c>
      <c r="O155" s="290">
        <f t="shared" si="9"/>
        <v>0</v>
      </c>
      <c r="P155" s="291">
        <f t="shared" si="10"/>
        <v>0</v>
      </c>
      <c r="Q155" s="292">
        <f t="shared" si="11"/>
        <v>0</v>
      </c>
    </row>
    <row r="156" spans="1:17" s="294" customFormat="1" x14ac:dyDescent="0.2">
      <c r="A156" s="285" t="s">
        <v>388</v>
      </c>
      <c r="B156" s="286" t="s">
        <v>671</v>
      </c>
      <c r="C156" s="286" t="s">
        <v>602</v>
      </c>
      <c r="D156" s="286" t="s">
        <v>603</v>
      </c>
      <c r="E156" s="286" t="s">
        <v>507</v>
      </c>
      <c r="F156" s="286" t="s">
        <v>508</v>
      </c>
      <c r="G156" s="287">
        <v>0</v>
      </c>
      <c r="H156" s="287">
        <v>0</v>
      </c>
      <c r="I156" s="287">
        <v>0</v>
      </c>
      <c r="J156" s="288"/>
      <c r="K156" s="288"/>
      <c r="L156" s="288"/>
      <c r="M156" s="289" t="s">
        <v>379</v>
      </c>
      <c r="N156" s="290">
        <f t="shared" si="8"/>
        <v>0</v>
      </c>
      <c r="O156" s="290">
        <f t="shared" si="9"/>
        <v>0</v>
      </c>
      <c r="P156" s="291">
        <f t="shared" si="10"/>
        <v>0</v>
      </c>
      <c r="Q156" s="292">
        <f t="shared" si="11"/>
        <v>0</v>
      </c>
    </row>
    <row r="157" spans="1:17" s="294" customFormat="1" x14ac:dyDescent="0.2">
      <c r="A157" s="285" t="s">
        <v>672</v>
      </c>
      <c r="B157" s="286" t="s">
        <v>673</v>
      </c>
      <c r="C157" s="286" t="s">
        <v>602</v>
      </c>
      <c r="D157" s="286" t="s">
        <v>603</v>
      </c>
      <c r="E157" s="286" t="s">
        <v>507</v>
      </c>
      <c r="F157" s="286" t="s">
        <v>508</v>
      </c>
      <c r="G157" s="287">
        <v>0</v>
      </c>
      <c r="H157" s="287">
        <v>0</v>
      </c>
      <c r="I157" s="287">
        <v>0</v>
      </c>
      <c r="J157" s="288"/>
      <c r="K157" s="288"/>
      <c r="L157" s="288"/>
      <c r="M157" s="289" t="s">
        <v>379</v>
      </c>
      <c r="N157" s="290">
        <f t="shared" si="8"/>
        <v>0</v>
      </c>
      <c r="O157" s="290">
        <f t="shared" si="9"/>
        <v>0</v>
      </c>
      <c r="P157" s="291">
        <f t="shared" si="10"/>
        <v>0</v>
      </c>
      <c r="Q157" s="292">
        <f t="shared" si="11"/>
        <v>0</v>
      </c>
    </row>
    <row r="158" spans="1:17" s="294" customFormat="1" x14ac:dyDescent="0.2">
      <c r="A158" s="285" t="s">
        <v>388</v>
      </c>
      <c r="B158" s="286" t="s">
        <v>673</v>
      </c>
      <c r="C158" s="286" t="s">
        <v>602</v>
      </c>
      <c r="D158" s="286" t="s">
        <v>603</v>
      </c>
      <c r="E158" s="286" t="s">
        <v>612</v>
      </c>
      <c r="F158" s="286" t="s">
        <v>613</v>
      </c>
      <c r="G158" s="287">
        <v>0</v>
      </c>
      <c r="H158" s="287">
        <v>0</v>
      </c>
      <c r="I158" s="287">
        <v>0</v>
      </c>
      <c r="J158" s="288"/>
      <c r="K158" s="288"/>
      <c r="L158" s="288"/>
      <c r="M158" s="289" t="s">
        <v>379</v>
      </c>
      <c r="N158" s="290">
        <f t="shared" si="8"/>
        <v>0</v>
      </c>
      <c r="O158" s="290">
        <f t="shared" si="9"/>
        <v>0</v>
      </c>
      <c r="P158" s="291">
        <f t="shared" si="10"/>
        <v>0</v>
      </c>
      <c r="Q158" s="292">
        <f t="shared" si="11"/>
        <v>0</v>
      </c>
    </row>
    <row r="159" spans="1:17" s="294" customFormat="1" x14ac:dyDescent="0.2">
      <c r="A159" s="285" t="s">
        <v>674</v>
      </c>
      <c r="B159" s="286" t="s">
        <v>675</v>
      </c>
      <c r="C159" s="286" t="s">
        <v>602</v>
      </c>
      <c r="D159" s="286" t="s">
        <v>603</v>
      </c>
      <c r="E159" s="286" t="s">
        <v>624</v>
      </c>
      <c r="F159" s="286" t="s">
        <v>625</v>
      </c>
      <c r="G159" s="287">
        <v>0</v>
      </c>
      <c r="H159" s="287">
        <v>0</v>
      </c>
      <c r="I159" s="287">
        <v>0</v>
      </c>
      <c r="J159" s="288"/>
      <c r="K159" s="288"/>
      <c r="L159" s="288"/>
      <c r="M159" s="289" t="s">
        <v>379</v>
      </c>
      <c r="N159" s="290">
        <f t="shared" si="8"/>
        <v>0</v>
      </c>
      <c r="O159" s="290">
        <f t="shared" si="9"/>
        <v>0</v>
      </c>
      <c r="P159" s="291">
        <f t="shared" si="10"/>
        <v>0</v>
      </c>
      <c r="Q159" s="292">
        <f t="shared" si="11"/>
        <v>0</v>
      </c>
    </row>
    <row r="160" spans="1:17" s="294" customFormat="1" x14ac:dyDescent="0.2">
      <c r="A160" s="295" t="s">
        <v>676</v>
      </c>
      <c r="B160" s="296" t="s">
        <v>677</v>
      </c>
      <c r="C160" s="286">
        <v>5910</v>
      </c>
      <c r="D160" s="286" t="s">
        <v>376</v>
      </c>
      <c r="E160" s="297">
        <v>211213019030300</v>
      </c>
      <c r="F160" s="298" t="s">
        <v>440</v>
      </c>
      <c r="G160" s="287">
        <v>0</v>
      </c>
      <c r="H160" s="287">
        <v>78218.789999999994</v>
      </c>
      <c r="I160" s="287">
        <v>0</v>
      </c>
      <c r="J160" s="289"/>
      <c r="K160" s="288"/>
      <c r="L160" s="288"/>
      <c r="M160" s="289" t="s">
        <v>379</v>
      </c>
      <c r="N160" s="290">
        <f t="shared" si="8"/>
        <v>0</v>
      </c>
      <c r="O160" s="290">
        <f t="shared" si="9"/>
        <v>0</v>
      </c>
      <c r="P160" s="291">
        <f t="shared" si="10"/>
        <v>0</v>
      </c>
      <c r="Q160" s="292">
        <f t="shared" si="11"/>
        <v>0</v>
      </c>
    </row>
    <row r="161" spans="1:17" s="294" customFormat="1" x14ac:dyDescent="0.2">
      <c r="A161" s="295" t="s">
        <v>678</v>
      </c>
      <c r="B161" s="296" t="s">
        <v>679</v>
      </c>
      <c r="C161" s="286">
        <v>5910</v>
      </c>
      <c r="D161" s="286" t="s">
        <v>376</v>
      </c>
      <c r="E161" s="297">
        <v>211213019030300</v>
      </c>
      <c r="F161" s="298" t="s">
        <v>440</v>
      </c>
      <c r="G161" s="287">
        <v>0</v>
      </c>
      <c r="H161" s="287">
        <v>183082.19</v>
      </c>
      <c r="I161" s="287">
        <v>0</v>
      </c>
      <c r="J161" s="289"/>
      <c r="K161" s="288"/>
      <c r="L161" s="288"/>
      <c r="M161" s="289" t="s">
        <v>379</v>
      </c>
      <c r="N161" s="290">
        <f t="shared" si="8"/>
        <v>0</v>
      </c>
      <c r="O161" s="290">
        <f t="shared" si="9"/>
        <v>0</v>
      </c>
      <c r="P161" s="291">
        <f t="shared" si="10"/>
        <v>0</v>
      </c>
      <c r="Q161" s="292">
        <f t="shared" si="11"/>
        <v>0</v>
      </c>
    </row>
    <row r="162" spans="1:17" s="294" customFormat="1" ht="12" thickBot="1" x14ac:dyDescent="0.25">
      <c r="A162" s="299"/>
      <c r="B162" s="300"/>
      <c r="C162" s="300"/>
      <c r="D162" s="300"/>
      <c r="E162" s="300"/>
      <c r="F162" s="300"/>
      <c r="G162" s="301"/>
      <c r="H162" s="301"/>
      <c r="I162" s="301"/>
      <c r="J162" s="302"/>
      <c r="K162" s="302"/>
      <c r="L162" s="302"/>
      <c r="M162" s="303"/>
      <c r="N162" s="304"/>
      <c r="O162" s="304"/>
      <c r="P162" s="305"/>
      <c r="Q162" s="306"/>
    </row>
    <row r="163" spans="1:17" s="293" customFormat="1" ht="15.75" thickBot="1" x14ac:dyDescent="0.3">
      <c r="A163" s="307"/>
      <c r="B163" s="307"/>
      <c r="C163" s="307"/>
      <c r="D163" s="307"/>
      <c r="E163" s="307"/>
      <c r="F163" s="307"/>
      <c r="G163" s="308">
        <f>SUM(G4:G162)</f>
        <v>76312852</v>
      </c>
      <c r="H163" s="309">
        <f>SUM(H4:H162)</f>
        <v>388405802.01000005</v>
      </c>
      <c r="I163" s="310">
        <f>SUM(I4:I162)</f>
        <v>262599668.59000006</v>
      </c>
      <c r="J163" s="311"/>
      <c r="K163" s="311"/>
      <c r="L163" s="311"/>
      <c r="M163" s="311"/>
      <c r="N163" s="311"/>
      <c r="O163" s="311"/>
      <c r="P163" s="312">
        <f t="shared" ref="P163" si="12">IF(J163=0,0,L163/J163)</f>
        <v>0</v>
      </c>
      <c r="Q163" s="312">
        <f t="shared" ref="Q163" si="13">IF(L163=0,0,L163/K163)</f>
        <v>0</v>
      </c>
    </row>
    <row r="164" spans="1:17" s="294" customFormat="1" x14ac:dyDescent="0.2">
      <c r="P164" s="293"/>
      <c r="Q164" s="293"/>
    </row>
    <row r="165" spans="1:17" s="294" customFormat="1" x14ac:dyDescent="0.2">
      <c r="P165" s="293"/>
      <c r="Q165" s="293"/>
    </row>
    <row r="166" spans="1:17" s="294" customFormat="1" x14ac:dyDescent="0.2">
      <c r="P166" s="293"/>
      <c r="Q166" s="293"/>
    </row>
    <row r="167" spans="1:17" s="294" customFormat="1" x14ac:dyDescent="0.2">
      <c r="P167" s="293"/>
      <c r="Q167" s="293"/>
    </row>
    <row r="168" spans="1:17" s="294" customFormat="1" x14ac:dyDescent="0.2">
      <c r="P168" s="293"/>
      <c r="Q168" s="293"/>
    </row>
    <row r="169" spans="1:17" s="294" customFormat="1" x14ac:dyDescent="0.2">
      <c r="P169" s="293"/>
      <c r="Q169" s="293"/>
    </row>
    <row r="170" spans="1:17" s="294" customFormat="1" x14ac:dyDescent="0.2"/>
    <row r="171" spans="1:17" s="294" customFormat="1" x14ac:dyDescent="0.2"/>
    <row r="172" spans="1:17" s="294" customFormat="1" x14ac:dyDescent="0.2"/>
    <row r="173" spans="1:17" s="294" customFormat="1" x14ac:dyDescent="0.2"/>
    <row r="174" spans="1:17" s="294" customFormat="1" x14ac:dyDescent="0.2"/>
    <row r="175" spans="1:17" s="294" customFormat="1" x14ac:dyDescent="0.2"/>
    <row r="176" spans="1:17" s="294" customFormat="1" x14ac:dyDescent="0.2"/>
    <row r="177" s="294" customFormat="1" x14ac:dyDescent="0.2"/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4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91225-FA2C-4DA6-B640-DFBBFB6C4019}">
  <sheetPr>
    <tabColor theme="9" tint="-0.249977111117893"/>
    <pageSetUpPr fitToPage="1"/>
  </sheetPr>
  <dimension ref="A1:I228"/>
  <sheetViews>
    <sheetView showGridLines="0" workbookViewId="0">
      <pane ySplit="8" topLeftCell="A9" activePane="bottomLeft" state="frozen"/>
      <selection activeCell="B32" sqref="B32"/>
      <selection pane="bottomLeft" activeCell="B32" sqref="B32"/>
    </sheetView>
  </sheetViews>
  <sheetFormatPr baseColWidth="10" defaultColWidth="13.33203125" defaultRowHeight="12.75" x14ac:dyDescent="0.2"/>
  <cols>
    <col min="1" max="1" width="8.6640625" style="313" customWidth="1"/>
    <col min="2" max="2" width="13.33203125" style="315"/>
    <col min="3" max="3" width="52.6640625" style="315" customWidth="1"/>
    <col min="4" max="4" width="42.5" style="359" customWidth="1"/>
    <col min="5" max="5" width="21.6640625" style="359" bestFit="1" customWidth="1"/>
    <col min="6" max="8" width="23" style="359" bestFit="1" customWidth="1"/>
    <col min="9" max="9" width="21.6640625" style="359" bestFit="1" customWidth="1"/>
    <col min="10" max="16384" width="13.33203125" style="315"/>
  </cols>
  <sheetData>
    <row r="1" spans="1:9" x14ac:dyDescent="0.2">
      <c r="B1" s="314" t="s">
        <v>680</v>
      </c>
      <c r="C1" s="314"/>
      <c r="D1" s="314"/>
      <c r="E1" s="314"/>
      <c r="F1" s="314"/>
      <c r="G1" s="314"/>
      <c r="H1" s="314"/>
      <c r="I1" s="314"/>
    </row>
    <row r="2" spans="1:9" x14ac:dyDescent="0.2">
      <c r="B2" s="314" t="s">
        <v>681</v>
      </c>
      <c r="C2" s="314"/>
      <c r="D2" s="314"/>
      <c r="E2" s="314"/>
      <c r="F2" s="314"/>
      <c r="G2" s="314"/>
      <c r="H2" s="314"/>
      <c r="I2" s="314"/>
    </row>
    <row r="3" spans="1:9" x14ac:dyDescent="0.2">
      <c r="B3" s="314" t="s">
        <v>682</v>
      </c>
      <c r="C3" s="314"/>
      <c r="D3" s="314"/>
      <c r="E3" s="314"/>
      <c r="F3" s="314"/>
      <c r="G3" s="314"/>
      <c r="H3" s="314"/>
      <c r="I3" s="314"/>
    </row>
    <row r="4" spans="1:9" x14ac:dyDescent="0.2">
      <c r="B4" s="316"/>
      <c r="C4" s="316"/>
      <c r="D4" s="317"/>
      <c r="E4" s="317"/>
      <c r="F4" s="317"/>
      <c r="G4" s="317"/>
      <c r="H4" s="317"/>
      <c r="I4" s="317"/>
    </row>
    <row r="5" spans="1:9" x14ac:dyDescent="0.2">
      <c r="B5" s="316"/>
      <c r="C5" s="318" t="s">
        <v>683</v>
      </c>
      <c r="D5" s="319" t="s">
        <v>684</v>
      </c>
      <c r="E5" s="320"/>
      <c r="F5" s="320"/>
      <c r="G5" s="320"/>
      <c r="H5" s="317"/>
      <c r="I5" s="317"/>
    </row>
    <row r="6" spans="1:9" x14ac:dyDescent="0.2">
      <c r="B6" s="316"/>
      <c r="C6" s="316"/>
      <c r="D6" s="317"/>
      <c r="E6" s="317"/>
      <c r="F6" s="317"/>
      <c r="G6" s="317"/>
      <c r="H6" s="317"/>
      <c r="I6" s="317"/>
    </row>
    <row r="7" spans="1:9" x14ac:dyDescent="0.2">
      <c r="B7" s="321" t="s">
        <v>685</v>
      </c>
      <c r="C7" s="322" t="s">
        <v>52</v>
      </c>
      <c r="D7" s="323" t="s">
        <v>135</v>
      </c>
      <c r="E7" s="323"/>
      <c r="F7" s="323"/>
      <c r="G7" s="323"/>
      <c r="H7" s="323"/>
      <c r="I7" s="323" t="s">
        <v>3</v>
      </c>
    </row>
    <row r="8" spans="1:9" ht="34.5" customHeight="1" x14ac:dyDescent="0.2">
      <c r="B8" s="324"/>
      <c r="C8" s="325"/>
      <c r="D8" s="326" t="s">
        <v>4</v>
      </c>
      <c r="E8" s="326" t="s">
        <v>56</v>
      </c>
      <c r="F8" s="326" t="s">
        <v>6</v>
      </c>
      <c r="G8" s="326" t="s">
        <v>7</v>
      </c>
      <c r="H8" s="326" t="s">
        <v>686</v>
      </c>
      <c r="I8" s="327"/>
    </row>
    <row r="9" spans="1:9" ht="15" customHeight="1" x14ac:dyDescent="0.2">
      <c r="A9" s="328"/>
      <c r="B9" s="329">
        <v>1</v>
      </c>
      <c r="C9" s="330" t="s">
        <v>687</v>
      </c>
      <c r="D9" s="331">
        <f>+D10+D77</f>
        <v>17462471862.610001</v>
      </c>
      <c r="E9" s="331">
        <f t="shared" ref="E9:H9" si="0">+E10+E77</f>
        <v>1707709921.8800008</v>
      </c>
      <c r="F9" s="331">
        <f>+D9+E9</f>
        <v>19170181784.490002</v>
      </c>
      <c r="G9" s="331">
        <f t="shared" si="0"/>
        <v>19095814679.560001</v>
      </c>
      <c r="H9" s="331">
        <f t="shared" si="0"/>
        <v>19095814679.560001</v>
      </c>
      <c r="I9" s="332">
        <f>+H9-D9</f>
        <v>1633342816.9500008</v>
      </c>
    </row>
    <row r="10" spans="1:9" ht="15" customHeight="1" x14ac:dyDescent="0.2">
      <c r="A10" s="328"/>
      <c r="B10" s="329">
        <v>1.1000000000000001</v>
      </c>
      <c r="C10" s="330" t="s">
        <v>688</v>
      </c>
      <c r="D10" s="331">
        <f>+D11+D33+D38+D39+D43+D50+D54+D57+D75</f>
        <v>17386159010.610001</v>
      </c>
      <c r="E10" s="331">
        <f t="shared" ref="E10:H10" si="1">+E11+E33+E38+E39+E43+E50+E54+E57+E75</f>
        <v>1541890110.3600008</v>
      </c>
      <c r="F10" s="331">
        <f t="shared" ref="F10:F73" si="2">+D10+E10</f>
        <v>18928049120.970001</v>
      </c>
      <c r="G10" s="331">
        <f t="shared" si="1"/>
        <v>18853682016.040001</v>
      </c>
      <c r="H10" s="331">
        <f t="shared" si="1"/>
        <v>18853682016.040001</v>
      </c>
      <c r="I10" s="332">
        <f t="shared" ref="I10:I73" si="3">+H10-D10</f>
        <v>1467523005.4300003</v>
      </c>
    </row>
    <row r="11" spans="1:9" ht="15" customHeight="1" x14ac:dyDescent="0.2">
      <c r="A11" s="328"/>
      <c r="B11" s="333" t="s">
        <v>689</v>
      </c>
      <c r="C11" s="334" t="s">
        <v>15</v>
      </c>
      <c r="D11" s="335">
        <f>+D12+D18+D20+D21+D26+D29+D30+D31+D32</f>
        <v>0</v>
      </c>
      <c r="E11" s="335">
        <f t="shared" ref="E11:H11" si="4">+E12+E18+E20+E21+E26+E29+E30+E31+E32</f>
        <v>0</v>
      </c>
      <c r="F11" s="335">
        <f t="shared" si="2"/>
        <v>0</v>
      </c>
      <c r="G11" s="335">
        <f t="shared" si="4"/>
        <v>0</v>
      </c>
      <c r="H11" s="335">
        <f t="shared" si="4"/>
        <v>0</v>
      </c>
      <c r="I11" s="336">
        <f t="shared" si="3"/>
        <v>0</v>
      </c>
    </row>
    <row r="12" spans="1:9" ht="15" customHeight="1" x14ac:dyDescent="0.2">
      <c r="A12" s="328"/>
      <c r="B12" s="333" t="s">
        <v>690</v>
      </c>
      <c r="C12" s="334" t="s">
        <v>691</v>
      </c>
      <c r="D12" s="335">
        <f>+D13+D15+D17</f>
        <v>0</v>
      </c>
      <c r="E12" s="335">
        <f t="shared" ref="E12:H12" si="5">+E13+E15+E17</f>
        <v>0</v>
      </c>
      <c r="F12" s="335">
        <f t="shared" si="2"/>
        <v>0</v>
      </c>
      <c r="G12" s="335">
        <f t="shared" si="5"/>
        <v>0</v>
      </c>
      <c r="H12" s="335">
        <f t="shared" si="5"/>
        <v>0</v>
      </c>
      <c r="I12" s="336">
        <f t="shared" si="3"/>
        <v>0</v>
      </c>
    </row>
    <row r="13" spans="1:9" ht="15" customHeight="1" x14ac:dyDescent="0.2">
      <c r="A13" s="328"/>
      <c r="B13" s="337" t="s">
        <v>692</v>
      </c>
      <c r="C13" s="338" t="s">
        <v>693</v>
      </c>
      <c r="D13" s="339">
        <f>+D14</f>
        <v>0</v>
      </c>
      <c r="E13" s="339">
        <f t="shared" ref="E13:H13" si="6">+E14</f>
        <v>0</v>
      </c>
      <c r="F13" s="339">
        <f t="shared" si="2"/>
        <v>0</v>
      </c>
      <c r="G13" s="339">
        <f t="shared" si="6"/>
        <v>0</v>
      </c>
      <c r="H13" s="339">
        <f t="shared" si="6"/>
        <v>0</v>
      </c>
      <c r="I13" s="340">
        <f t="shared" si="3"/>
        <v>0</v>
      </c>
    </row>
    <row r="14" spans="1:9" ht="15" customHeight="1" x14ac:dyDescent="0.2">
      <c r="A14" s="341">
        <v>111111</v>
      </c>
      <c r="B14" s="342" t="s">
        <v>694</v>
      </c>
      <c r="C14" s="343" t="s">
        <v>695</v>
      </c>
      <c r="D14" s="344"/>
      <c r="E14" s="344"/>
      <c r="F14" s="344">
        <f t="shared" si="2"/>
        <v>0</v>
      </c>
      <c r="G14" s="344"/>
      <c r="H14" s="344"/>
      <c r="I14" s="345">
        <f t="shared" si="3"/>
        <v>0</v>
      </c>
    </row>
    <row r="15" spans="1:9" ht="15" customHeight="1" x14ac:dyDescent="0.2">
      <c r="A15" s="328"/>
      <c r="B15" s="337" t="s">
        <v>696</v>
      </c>
      <c r="C15" s="338" t="s">
        <v>697</v>
      </c>
      <c r="D15" s="339">
        <f>+D16</f>
        <v>0</v>
      </c>
      <c r="E15" s="339">
        <f t="shared" ref="E15:H15" si="7">+E16</f>
        <v>0</v>
      </c>
      <c r="F15" s="339">
        <f t="shared" si="2"/>
        <v>0</v>
      </c>
      <c r="G15" s="339">
        <f t="shared" si="7"/>
        <v>0</v>
      </c>
      <c r="H15" s="339">
        <f t="shared" si="7"/>
        <v>0</v>
      </c>
      <c r="I15" s="340">
        <f t="shared" si="3"/>
        <v>0</v>
      </c>
    </row>
    <row r="16" spans="1:9" ht="15" customHeight="1" x14ac:dyDescent="0.2">
      <c r="A16" s="341">
        <v>111121</v>
      </c>
      <c r="B16" s="342" t="s">
        <v>698</v>
      </c>
      <c r="C16" s="343" t="s">
        <v>695</v>
      </c>
      <c r="D16" s="344"/>
      <c r="E16" s="344"/>
      <c r="F16" s="344">
        <f t="shared" si="2"/>
        <v>0</v>
      </c>
      <c r="G16" s="344"/>
      <c r="H16" s="344"/>
      <c r="I16" s="345">
        <f t="shared" si="3"/>
        <v>0</v>
      </c>
    </row>
    <row r="17" spans="1:9" ht="15" customHeight="1" x14ac:dyDescent="0.2">
      <c r="A17" s="341">
        <v>11113</v>
      </c>
      <c r="B17" s="337" t="s">
        <v>699</v>
      </c>
      <c r="C17" s="338" t="s">
        <v>700</v>
      </c>
      <c r="D17" s="344"/>
      <c r="E17" s="344"/>
      <c r="F17" s="344">
        <f t="shared" si="2"/>
        <v>0</v>
      </c>
      <c r="G17" s="344"/>
      <c r="H17" s="344"/>
      <c r="I17" s="345">
        <f t="shared" si="3"/>
        <v>0</v>
      </c>
    </row>
    <row r="18" spans="1:9" ht="15" customHeight="1" x14ac:dyDescent="0.2">
      <c r="A18" s="328"/>
      <c r="B18" s="333" t="s">
        <v>701</v>
      </c>
      <c r="C18" s="334" t="s">
        <v>702</v>
      </c>
      <c r="D18" s="335">
        <f>SUM(D19)</f>
        <v>0</v>
      </c>
      <c r="E18" s="335">
        <f t="shared" ref="E18:H18" si="8">SUM(E19)</f>
        <v>0</v>
      </c>
      <c r="F18" s="335">
        <f t="shared" si="2"/>
        <v>0</v>
      </c>
      <c r="G18" s="335">
        <f t="shared" si="8"/>
        <v>0</v>
      </c>
      <c r="H18" s="335">
        <f t="shared" si="8"/>
        <v>0</v>
      </c>
      <c r="I18" s="336">
        <f t="shared" si="3"/>
        <v>0</v>
      </c>
    </row>
    <row r="19" spans="1:9" ht="15" customHeight="1" x14ac:dyDescent="0.2">
      <c r="A19" s="341">
        <v>11121</v>
      </c>
      <c r="B19" s="342" t="s">
        <v>703</v>
      </c>
      <c r="C19" s="343" t="s">
        <v>704</v>
      </c>
      <c r="D19" s="344"/>
      <c r="E19" s="344"/>
      <c r="F19" s="344">
        <f t="shared" si="2"/>
        <v>0</v>
      </c>
      <c r="G19" s="344"/>
      <c r="H19" s="344"/>
      <c r="I19" s="345">
        <f t="shared" si="3"/>
        <v>0</v>
      </c>
    </row>
    <row r="20" spans="1:9" ht="15" customHeight="1" x14ac:dyDescent="0.2">
      <c r="A20" s="341">
        <v>1113</v>
      </c>
      <c r="B20" s="333" t="s">
        <v>705</v>
      </c>
      <c r="C20" s="334" t="s">
        <v>706</v>
      </c>
      <c r="D20" s="335"/>
      <c r="E20" s="335"/>
      <c r="F20" s="335">
        <f t="shared" si="2"/>
        <v>0</v>
      </c>
      <c r="G20" s="335"/>
      <c r="H20" s="335"/>
      <c r="I20" s="336">
        <f t="shared" si="3"/>
        <v>0</v>
      </c>
    </row>
    <row r="21" spans="1:9" ht="15" customHeight="1" x14ac:dyDescent="0.2">
      <c r="A21" s="328"/>
      <c r="B21" s="333" t="s">
        <v>707</v>
      </c>
      <c r="C21" s="334" t="s">
        <v>708</v>
      </c>
      <c r="D21" s="335">
        <f>+D22</f>
        <v>0</v>
      </c>
      <c r="E21" s="335">
        <f t="shared" ref="E21:H21" si="9">+E22</f>
        <v>0</v>
      </c>
      <c r="F21" s="335">
        <f t="shared" si="2"/>
        <v>0</v>
      </c>
      <c r="G21" s="335">
        <f t="shared" si="9"/>
        <v>0</v>
      </c>
      <c r="H21" s="335">
        <f t="shared" si="9"/>
        <v>0</v>
      </c>
      <c r="I21" s="336">
        <f t="shared" si="3"/>
        <v>0</v>
      </c>
    </row>
    <row r="22" spans="1:9" ht="15" customHeight="1" x14ac:dyDescent="0.2">
      <c r="A22" s="341"/>
      <c r="B22" s="337" t="s">
        <v>709</v>
      </c>
      <c r="C22" s="338" t="s">
        <v>710</v>
      </c>
      <c r="D22" s="339">
        <f>SUM(D23:D25)</f>
        <v>0</v>
      </c>
      <c r="E22" s="339">
        <f t="shared" ref="E22:H22" si="10">SUM(E23:E25)</f>
        <v>0</v>
      </c>
      <c r="F22" s="339">
        <f t="shared" si="2"/>
        <v>0</v>
      </c>
      <c r="G22" s="339">
        <f t="shared" si="10"/>
        <v>0</v>
      </c>
      <c r="H22" s="339">
        <f t="shared" si="10"/>
        <v>0</v>
      </c>
      <c r="I22" s="340">
        <f t="shared" si="3"/>
        <v>0</v>
      </c>
    </row>
    <row r="23" spans="1:9" ht="15" customHeight="1" x14ac:dyDescent="0.2">
      <c r="A23" s="341">
        <v>111411</v>
      </c>
      <c r="B23" s="342" t="s">
        <v>711</v>
      </c>
      <c r="C23" s="343" t="s">
        <v>712</v>
      </c>
      <c r="D23" s="344"/>
      <c r="E23" s="344"/>
      <c r="F23" s="344">
        <f t="shared" si="2"/>
        <v>0</v>
      </c>
      <c r="G23" s="344"/>
      <c r="H23" s="344"/>
      <c r="I23" s="345">
        <f t="shared" si="3"/>
        <v>0</v>
      </c>
    </row>
    <row r="24" spans="1:9" ht="15" customHeight="1" x14ac:dyDescent="0.2">
      <c r="A24" s="341">
        <v>111412</v>
      </c>
      <c r="B24" s="342" t="s">
        <v>713</v>
      </c>
      <c r="C24" s="343" t="s">
        <v>714</v>
      </c>
      <c r="D24" s="344"/>
      <c r="E24" s="344"/>
      <c r="F24" s="344">
        <f t="shared" si="2"/>
        <v>0</v>
      </c>
      <c r="G24" s="344"/>
      <c r="H24" s="344"/>
      <c r="I24" s="345">
        <f t="shared" si="3"/>
        <v>0</v>
      </c>
    </row>
    <row r="25" spans="1:9" ht="15" customHeight="1" x14ac:dyDescent="0.2">
      <c r="A25" s="341">
        <v>111413</v>
      </c>
      <c r="B25" s="342" t="s">
        <v>715</v>
      </c>
      <c r="C25" s="343" t="s">
        <v>716</v>
      </c>
      <c r="D25" s="344"/>
      <c r="E25" s="344"/>
      <c r="F25" s="344">
        <f t="shared" si="2"/>
        <v>0</v>
      </c>
      <c r="G25" s="344"/>
      <c r="H25" s="344"/>
      <c r="I25" s="345">
        <f t="shared" si="3"/>
        <v>0</v>
      </c>
    </row>
    <row r="26" spans="1:9" ht="15" customHeight="1" x14ac:dyDescent="0.2">
      <c r="A26" s="328"/>
      <c r="B26" s="333" t="s">
        <v>717</v>
      </c>
      <c r="C26" s="334" t="s">
        <v>718</v>
      </c>
      <c r="D26" s="335">
        <f>SUM(D27:D28)</f>
        <v>0</v>
      </c>
      <c r="E26" s="335">
        <f t="shared" ref="E26:H26" si="11">SUM(E27:E28)</f>
        <v>0</v>
      </c>
      <c r="F26" s="335">
        <f t="shared" si="2"/>
        <v>0</v>
      </c>
      <c r="G26" s="335">
        <f t="shared" si="11"/>
        <v>0</v>
      </c>
      <c r="H26" s="335">
        <f t="shared" si="11"/>
        <v>0</v>
      </c>
      <c r="I26" s="336">
        <f t="shared" si="3"/>
        <v>0</v>
      </c>
    </row>
    <row r="27" spans="1:9" ht="15" customHeight="1" x14ac:dyDescent="0.2">
      <c r="A27" s="341">
        <v>11151</v>
      </c>
      <c r="B27" s="342" t="s">
        <v>719</v>
      </c>
      <c r="C27" s="343" t="s">
        <v>720</v>
      </c>
      <c r="D27" s="344"/>
      <c r="E27" s="344">
        <v>0</v>
      </c>
      <c r="F27" s="344">
        <f t="shared" si="2"/>
        <v>0</v>
      </c>
      <c r="G27" s="344"/>
      <c r="H27" s="344"/>
      <c r="I27" s="345">
        <f t="shared" si="3"/>
        <v>0</v>
      </c>
    </row>
    <row r="28" spans="1:9" ht="15" customHeight="1" x14ac:dyDescent="0.2">
      <c r="A28" s="341">
        <v>11152</v>
      </c>
      <c r="B28" s="342" t="s">
        <v>721</v>
      </c>
      <c r="C28" s="343" t="s">
        <v>722</v>
      </c>
      <c r="D28" s="344"/>
      <c r="E28" s="344"/>
      <c r="F28" s="344">
        <f t="shared" si="2"/>
        <v>0</v>
      </c>
      <c r="G28" s="344"/>
      <c r="H28" s="344"/>
      <c r="I28" s="345">
        <f t="shared" si="3"/>
        <v>0</v>
      </c>
    </row>
    <row r="29" spans="1:9" ht="15" customHeight="1" x14ac:dyDescent="0.2">
      <c r="A29" s="341">
        <v>1116</v>
      </c>
      <c r="B29" s="333" t="s">
        <v>723</v>
      </c>
      <c r="C29" s="334" t="s">
        <v>724</v>
      </c>
      <c r="D29" s="335"/>
      <c r="E29" s="335"/>
      <c r="F29" s="335">
        <f t="shared" si="2"/>
        <v>0</v>
      </c>
      <c r="G29" s="335"/>
      <c r="H29" s="335"/>
      <c r="I29" s="336">
        <f t="shared" si="3"/>
        <v>0</v>
      </c>
    </row>
    <row r="30" spans="1:9" ht="15" customHeight="1" x14ac:dyDescent="0.2">
      <c r="A30" s="341">
        <v>1117</v>
      </c>
      <c r="B30" s="333" t="s">
        <v>725</v>
      </c>
      <c r="C30" s="334" t="s">
        <v>726</v>
      </c>
      <c r="D30" s="335"/>
      <c r="E30" s="335"/>
      <c r="F30" s="335">
        <f t="shared" si="2"/>
        <v>0</v>
      </c>
      <c r="G30" s="335"/>
      <c r="H30" s="335"/>
      <c r="I30" s="336">
        <f t="shared" si="3"/>
        <v>0</v>
      </c>
    </row>
    <row r="31" spans="1:9" ht="15" customHeight="1" x14ac:dyDescent="0.2">
      <c r="A31" s="341">
        <v>1118</v>
      </c>
      <c r="B31" s="333" t="s">
        <v>727</v>
      </c>
      <c r="C31" s="334" t="s">
        <v>728</v>
      </c>
      <c r="D31" s="335"/>
      <c r="E31" s="335"/>
      <c r="F31" s="335">
        <f t="shared" si="2"/>
        <v>0</v>
      </c>
      <c r="G31" s="335"/>
      <c r="H31" s="335"/>
      <c r="I31" s="336">
        <f t="shared" si="3"/>
        <v>0</v>
      </c>
    </row>
    <row r="32" spans="1:9" ht="15" customHeight="1" x14ac:dyDescent="0.2">
      <c r="A32" s="341">
        <v>1119</v>
      </c>
      <c r="B32" s="333" t="s">
        <v>729</v>
      </c>
      <c r="C32" s="334" t="s">
        <v>730</v>
      </c>
      <c r="D32" s="335"/>
      <c r="E32" s="335"/>
      <c r="F32" s="335">
        <f t="shared" si="2"/>
        <v>0</v>
      </c>
      <c r="G32" s="335"/>
      <c r="H32" s="335"/>
      <c r="I32" s="336">
        <f t="shared" si="3"/>
        <v>0</v>
      </c>
    </row>
    <row r="33" spans="1:9" ht="15" customHeight="1" x14ac:dyDescent="0.2">
      <c r="A33" s="328"/>
      <c r="B33" s="333" t="s">
        <v>731</v>
      </c>
      <c r="C33" s="334" t="s">
        <v>732</v>
      </c>
      <c r="D33" s="335">
        <f>SUM(D34:D37)</f>
        <v>0</v>
      </c>
      <c r="E33" s="335">
        <f t="shared" ref="E33:H33" si="12">SUM(E34:E37)</f>
        <v>0</v>
      </c>
      <c r="F33" s="335">
        <f t="shared" si="2"/>
        <v>0</v>
      </c>
      <c r="G33" s="335">
        <f t="shared" si="12"/>
        <v>0</v>
      </c>
      <c r="H33" s="335">
        <f t="shared" si="12"/>
        <v>0</v>
      </c>
      <c r="I33" s="336">
        <f t="shared" si="3"/>
        <v>0</v>
      </c>
    </row>
    <row r="34" spans="1:9" ht="15" customHeight="1" x14ac:dyDescent="0.2">
      <c r="A34" s="341">
        <v>1121</v>
      </c>
      <c r="B34" s="342" t="s">
        <v>733</v>
      </c>
      <c r="C34" s="343" t="s">
        <v>734</v>
      </c>
      <c r="D34" s="344"/>
      <c r="E34" s="344"/>
      <c r="F34" s="344">
        <f t="shared" si="2"/>
        <v>0</v>
      </c>
      <c r="G34" s="344"/>
      <c r="H34" s="344"/>
      <c r="I34" s="345">
        <f t="shared" si="3"/>
        <v>0</v>
      </c>
    </row>
    <row r="35" spans="1:9" ht="15" customHeight="1" x14ac:dyDescent="0.2">
      <c r="A35" s="341">
        <v>1122</v>
      </c>
      <c r="B35" s="342" t="s">
        <v>735</v>
      </c>
      <c r="C35" s="343" t="s">
        <v>736</v>
      </c>
      <c r="D35" s="344"/>
      <c r="E35" s="344"/>
      <c r="F35" s="344">
        <f t="shared" si="2"/>
        <v>0</v>
      </c>
      <c r="G35" s="344"/>
      <c r="H35" s="344"/>
      <c r="I35" s="345">
        <f t="shared" si="3"/>
        <v>0</v>
      </c>
    </row>
    <row r="36" spans="1:9" ht="15" customHeight="1" x14ac:dyDescent="0.2">
      <c r="A36" s="341">
        <v>1123</v>
      </c>
      <c r="B36" s="342" t="s">
        <v>737</v>
      </c>
      <c r="C36" s="343" t="s">
        <v>738</v>
      </c>
      <c r="D36" s="344"/>
      <c r="E36" s="344"/>
      <c r="F36" s="344">
        <f t="shared" si="2"/>
        <v>0</v>
      </c>
      <c r="G36" s="344"/>
      <c r="H36" s="344"/>
      <c r="I36" s="345">
        <f t="shared" si="3"/>
        <v>0</v>
      </c>
    </row>
    <row r="37" spans="1:9" ht="15" customHeight="1" x14ac:dyDescent="0.2">
      <c r="A37" s="341">
        <v>1124</v>
      </c>
      <c r="B37" s="342" t="s">
        <v>739</v>
      </c>
      <c r="C37" s="343" t="s">
        <v>740</v>
      </c>
      <c r="D37" s="344"/>
      <c r="E37" s="344"/>
      <c r="F37" s="344">
        <f t="shared" si="2"/>
        <v>0</v>
      </c>
      <c r="G37" s="344"/>
      <c r="H37" s="344"/>
      <c r="I37" s="345">
        <f t="shared" si="3"/>
        <v>0</v>
      </c>
    </row>
    <row r="38" spans="1:9" ht="15" customHeight="1" x14ac:dyDescent="0.2">
      <c r="A38" s="341">
        <v>113</v>
      </c>
      <c r="B38" s="333" t="s">
        <v>741</v>
      </c>
      <c r="C38" s="334" t="s">
        <v>19</v>
      </c>
      <c r="D38" s="335"/>
      <c r="E38" s="335"/>
      <c r="F38" s="335">
        <f t="shared" si="2"/>
        <v>0</v>
      </c>
      <c r="G38" s="335"/>
      <c r="H38" s="335"/>
      <c r="I38" s="336">
        <f t="shared" si="3"/>
        <v>0</v>
      </c>
    </row>
    <row r="39" spans="1:9" ht="15" customHeight="1" x14ac:dyDescent="0.2">
      <c r="A39" s="328"/>
      <c r="B39" s="333" t="s">
        <v>742</v>
      </c>
      <c r="C39" s="334" t="s">
        <v>743</v>
      </c>
      <c r="D39" s="335">
        <f>SUM(D40:D42)</f>
        <v>0</v>
      </c>
      <c r="E39" s="335">
        <f t="shared" ref="E39:H39" si="13">SUM(E40:E42)</f>
        <v>0</v>
      </c>
      <c r="F39" s="335">
        <f t="shared" si="2"/>
        <v>0</v>
      </c>
      <c r="G39" s="335">
        <f t="shared" si="13"/>
        <v>0</v>
      </c>
      <c r="H39" s="335">
        <f t="shared" si="13"/>
        <v>0</v>
      </c>
      <c r="I39" s="336">
        <f t="shared" si="3"/>
        <v>0</v>
      </c>
    </row>
    <row r="40" spans="1:9" ht="15" customHeight="1" x14ac:dyDescent="0.2">
      <c r="A40" s="341">
        <v>1141</v>
      </c>
      <c r="B40" s="342" t="s">
        <v>744</v>
      </c>
      <c r="C40" s="343" t="s">
        <v>745</v>
      </c>
      <c r="D40" s="344"/>
      <c r="E40" s="344"/>
      <c r="F40" s="344">
        <f t="shared" si="2"/>
        <v>0</v>
      </c>
      <c r="G40" s="344"/>
      <c r="H40" s="344"/>
      <c r="I40" s="345">
        <f t="shared" si="3"/>
        <v>0</v>
      </c>
    </row>
    <row r="41" spans="1:9" ht="15" customHeight="1" x14ac:dyDescent="0.2">
      <c r="A41" s="341">
        <v>1142</v>
      </c>
      <c r="B41" s="342" t="s">
        <v>746</v>
      </c>
      <c r="C41" s="343" t="s">
        <v>747</v>
      </c>
      <c r="D41" s="344"/>
      <c r="E41" s="344"/>
      <c r="F41" s="344">
        <f t="shared" si="2"/>
        <v>0</v>
      </c>
      <c r="G41" s="344"/>
      <c r="H41" s="344"/>
      <c r="I41" s="345">
        <f t="shared" si="3"/>
        <v>0</v>
      </c>
    </row>
    <row r="42" spans="1:9" ht="15" customHeight="1" x14ac:dyDescent="0.2">
      <c r="A42" s="341">
        <v>1143</v>
      </c>
      <c r="B42" s="342" t="s">
        <v>748</v>
      </c>
      <c r="C42" s="343" t="s">
        <v>749</v>
      </c>
      <c r="D42" s="344"/>
      <c r="E42" s="344"/>
      <c r="F42" s="344">
        <f t="shared" si="2"/>
        <v>0</v>
      </c>
      <c r="G42" s="344"/>
      <c r="H42" s="344"/>
      <c r="I42" s="345">
        <f t="shared" si="3"/>
        <v>0</v>
      </c>
    </row>
    <row r="43" spans="1:9" ht="15" customHeight="1" x14ac:dyDescent="0.2">
      <c r="A43" s="328"/>
      <c r="B43" s="333" t="s">
        <v>750</v>
      </c>
      <c r="C43" s="334" t="s">
        <v>751</v>
      </c>
      <c r="D43" s="335">
        <f>+D44+D47+D48+D49</f>
        <v>0</v>
      </c>
      <c r="E43" s="335">
        <f t="shared" ref="E43:H43" si="14">+E44+E47+E48+E49</f>
        <v>0</v>
      </c>
      <c r="F43" s="335">
        <f t="shared" si="2"/>
        <v>0</v>
      </c>
      <c r="G43" s="335">
        <f t="shared" si="14"/>
        <v>0</v>
      </c>
      <c r="H43" s="335">
        <f t="shared" si="14"/>
        <v>0</v>
      </c>
      <c r="I43" s="336">
        <f t="shared" si="3"/>
        <v>0</v>
      </c>
    </row>
    <row r="44" spans="1:9" ht="15" customHeight="1" x14ac:dyDescent="0.2">
      <c r="A44" s="341"/>
      <c r="B44" s="337" t="s">
        <v>752</v>
      </c>
      <c r="C44" s="338" t="s">
        <v>753</v>
      </c>
      <c r="D44" s="339">
        <f>+D45+D46</f>
        <v>0</v>
      </c>
      <c r="E44" s="339">
        <f t="shared" ref="E44:H44" si="15">+E45+E46</f>
        <v>0</v>
      </c>
      <c r="F44" s="339">
        <f t="shared" si="2"/>
        <v>0</v>
      </c>
      <c r="G44" s="339">
        <f t="shared" si="15"/>
        <v>0</v>
      </c>
      <c r="H44" s="339">
        <f t="shared" si="15"/>
        <v>0</v>
      </c>
      <c r="I44" s="340">
        <f t="shared" si="3"/>
        <v>0</v>
      </c>
    </row>
    <row r="45" spans="1:9" ht="15" customHeight="1" x14ac:dyDescent="0.2">
      <c r="A45" s="341">
        <v>11511</v>
      </c>
      <c r="B45" s="342" t="s">
        <v>754</v>
      </c>
      <c r="C45" s="343" t="s">
        <v>755</v>
      </c>
      <c r="D45" s="344"/>
      <c r="E45" s="344"/>
      <c r="F45" s="344">
        <f t="shared" si="2"/>
        <v>0</v>
      </c>
      <c r="G45" s="344"/>
      <c r="H45" s="344"/>
      <c r="I45" s="345">
        <f t="shared" si="3"/>
        <v>0</v>
      </c>
    </row>
    <row r="46" spans="1:9" ht="15" customHeight="1" x14ac:dyDescent="0.2">
      <c r="A46" s="341">
        <v>11512</v>
      </c>
      <c r="B46" s="342" t="s">
        <v>756</v>
      </c>
      <c r="C46" s="343" t="s">
        <v>757</v>
      </c>
      <c r="D46" s="344"/>
      <c r="E46" s="344"/>
      <c r="F46" s="344">
        <f t="shared" si="2"/>
        <v>0</v>
      </c>
      <c r="G46" s="344"/>
      <c r="H46" s="344"/>
      <c r="I46" s="345">
        <f t="shared" si="3"/>
        <v>0</v>
      </c>
    </row>
    <row r="47" spans="1:9" ht="15" customHeight="1" x14ac:dyDescent="0.2">
      <c r="A47" s="341">
        <v>1152</v>
      </c>
      <c r="B47" s="337" t="s">
        <v>758</v>
      </c>
      <c r="C47" s="338" t="s">
        <v>759</v>
      </c>
      <c r="D47" s="339"/>
      <c r="E47" s="339"/>
      <c r="F47" s="339">
        <f t="shared" si="2"/>
        <v>0</v>
      </c>
      <c r="G47" s="339"/>
      <c r="H47" s="339"/>
      <c r="I47" s="340">
        <f t="shared" si="3"/>
        <v>0</v>
      </c>
    </row>
    <row r="48" spans="1:9" ht="15" customHeight="1" x14ac:dyDescent="0.2">
      <c r="A48" s="341">
        <v>1153</v>
      </c>
      <c r="B48" s="337" t="s">
        <v>760</v>
      </c>
      <c r="C48" s="338" t="s">
        <v>761</v>
      </c>
      <c r="D48" s="339"/>
      <c r="E48" s="339"/>
      <c r="F48" s="339">
        <f t="shared" si="2"/>
        <v>0</v>
      </c>
      <c r="G48" s="339"/>
      <c r="H48" s="339"/>
      <c r="I48" s="340">
        <f t="shared" si="3"/>
        <v>0</v>
      </c>
    </row>
    <row r="49" spans="1:9" ht="15" customHeight="1" x14ac:dyDescent="0.2">
      <c r="A49" s="341">
        <v>1154</v>
      </c>
      <c r="B49" s="337" t="s">
        <v>762</v>
      </c>
      <c r="C49" s="338" t="s">
        <v>763</v>
      </c>
      <c r="D49" s="339"/>
      <c r="E49" s="339"/>
      <c r="F49" s="339">
        <f t="shared" si="2"/>
        <v>0</v>
      </c>
      <c r="G49" s="339"/>
      <c r="H49" s="339"/>
      <c r="I49" s="340">
        <f t="shared" si="3"/>
        <v>0</v>
      </c>
    </row>
    <row r="50" spans="1:9" ht="15" customHeight="1" x14ac:dyDescent="0.2">
      <c r="A50" s="328"/>
      <c r="B50" s="333" t="s">
        <v>764</v>
      </c>
      <c r="C50" s="334" t="s">
        <v>765</v>
      </c>
      <c r="D50" s="335">
        <f>SUM(D51:D53)</f>
        <v>48333187</v>
      </c>
      <c r="E50" s="335">
        <f t="shared" ref="E50:H50" si="16">SUM(E51:E53)</f>
        <v>266517622.41</v>
      </c>
      <c r="F50" s="335">
        <f t="shared" si="2"/>
        <v>314850809.40999997</v>
      </c>
      <c r="G50" s="335">
        <f t="shared" si="16"/>
        <v>270567332.11000001</v>
      </c>
      <c r="H50" s="335">
        <f t="shared" si="16"/>
        <v>270567332.11000001</v>
      </c>
      <c r="I50" s="336">
        <f t="shared" si="3"/>
        <v>222234145.11000001</v>
      </c>
    </row>
    <row r="51" spans="1:9" ht="15" customHeight="1" x14ac:dyDescent="0.2">
      <c r="A51" s="341">
        <v>1161</v>
      </c>
      <c r="B51" s="342" t="s">
        <v>766</v>
      </c>
      <c r="C51" s="343" t="s">
        <v>767</v>
      </c>
      <c r="D51" s="344"/>
      <c r="E51" s="344"/>
      <c r="F51" s="344">
        <f t="shared" si="2"/>
        <v>0</v>
      </c>
      <c r="G51" s="344"/>
      <c r="H51" s="344"/>
      <c r="I51" s="345">
        <f t="shared" si="3"/>
        <v>0</v>
      </c>
    </row>
    <row r="52" spans="1:9" ht="15" customHeight="1" x14ac:dyDescent="0.2">
      <c r="A52" s="341">
        <v>1162</v>
      </c>
      <c r="B52" s="342" t="s">
        <v>768</v>
      </c>
      <c r="C52" s="343" t="s">
        <v>769</v>
      </c>
      <c r="D52" s="344"/>
      <c r="E52" s="344">
        <v>0</v>
      </c>
      <c r="F52" s="344">
        <f t="shared" si="2"/>
        <v>0</v>
      </c>
      <c r="G52" s="344"/>
      <c r="H52" s="344"/>
      <c r="I52" s="345">
        <f t="shared" si="3"/>
        <v>0</v>
      </c>
    </row>
    <row r="53" spans="1:9" ht="15" customHeight="1" x14ac:dyDescent="0.2">
      <c r="A53" s="341">
        <v>1163</v>
      </c>
      <c r="B53" s="342" t="s">
        <v>770</v>
      </c>
      <c r="C53" s="343" t="s">
        <v>771</v>
      </c>
      <c r="D53" s="344">
        <v>48333187</v>
      </c>
      <c r="E53" s="344">
        <v>266517622.41</v>
      </c>
      <c r="F53" s="344">
        <f t="shared" si="2"/>
        <v>314850809.40999997</v>
      </c>
      <c r="G53" s="344">
        <v>270567332.11000001</v>
      </c>
      <c r="H53" s="344">
        <v>270567332.11000001</v>
      </c>
      <c r="I53" s="345">
        <f t="shared" si="3"/>
        <v>222234145.11000001</v>
      </c>
    </row>
    <row r="54" spans="1:9" ht="15" customHeight="1" x14ac:dyDescent="0.2">
      <c r="A54" s="328"/>
      <c r="B54" s="333" t="s">
        <v>772</v>
      </c>
      <c r="C54" s="334" t="s">
        <v>773</v>
      </c>
      <c r="D54" s="335">
        <f>SUM(D55:D56)</f>
        <v>0</v>
      </c>
      <c r="E54" s="335">
        <f t="shared" ref="E54:H54" si="17">SUM(E55:E56)</f>
        <v>0</v>
      </c>
      <c r="F54" s="335">
        <f t="shared" si="2"/>
        <v>0</v>
      </c>
      <c r="G54" s="335">
        <f t="shared" si="17"/>
        <v>0</v>
      </c>
      <c r="H54" s="335">
        <f t="shared" si="17"/>
        <v>0</v>
      </c>
      <c r="I54" s="336">
        <f t="shared" si="3"/>
        <v>0</v>
      </c>
    </row>
    <row r="55" spans="1:9" ht="15" customHeight="1" x14ac:dyDescent="0.2">
      <c r="A55" s="341">
        <v>1171</v>
      </c>
      <c r="B55" s="342" t="s">
        <v>774</v>
      </c>
      <c r="C55" s="343" t="s">
        <v>775</v>
      </c>
      <c r="D55" s="344"/>
      <c r="E55" s="344"/>
      <c r="F55" s="344">
        <f t="shared" si="2"/>
        <v>0</v>
      </c>
      <c r="G55" s="344"/>
      <c r="H55" s="344"/>
      <c r="I55" s="345">
        <f t="shared" si="3"/>
        <v>0</v>
      </c>
    </row>
    <row r="56" spans="1:9" ht="15" customHeight="1" x14ac:dyDescent="0.2">
      <c r="A56" s="341">
        <v>1172</v>
      </c>
      <c r="B56" s="342" t="s">
        <v>776</v>
      </c>
      <c r="C56" s="343" t="s">
        <v>777</v>
      </c>
      <c r="D56" s="344"/>
      <c r="E56" s="344"/>
      <c r="F56" s="344">
        <f t="shared" si="2"/>
        <v>0</v>
      </c>
      <c r="G56" s="344"/>
      <c r="H56" s="344"/>
      <c r="I56" s="345">
        <f t="shared" si="3"/>
        <v>0</v>
      </c>
    </row>
    <row r="57" spans="1:9" ht="15" customHeight="1" x14ac:dyDescent="0.2">
      <c r="A57" s="328"/>
      <c r="B57" s="333" t="s">
        <v>778</v>
      </c>
      <c r="C57" s="334" t="s">
        <v>779</v>
      </c>
      <c r="D57" s="335">
        <f>+D58+D59+D71</f>
        <v>17337825823.610001</v>
      </c>
      <c r="E57" s="335">
        <f t="shared" ref="E57:H57" si="18">+E58+E59+E71</f>
        <v>1275372487.9500008</v>
      </c>
      <c r="F57" s="335">
        <f t="shared" si="2"/>
        <v>18613198311.560001</v>
      </c>
      <c r="G57" s="335">
        <f t="shared" si="18"/>
        <v>18583114683.93</v>
      </c>
      <c r="H57" s="335">
        <f t="shared" si="18"/>
        <v>18583114683.93</v>
      </c>
      <c r="I57" s="336">
        <f t="shared" si="3"/>
        <v>1245288860.3199997</v>
      </c>
    </row>
    <row r="58" spans="1:9" ht="15" customHeight="1" x14ac:dyDescent="0.2">
      <c r="A58" s="341">
        <v>1181</v>
      </c>
      <c r="B58" s="333" t="s">
        <v>780</v>
      </c>
      <c r="C58" s="334" t="s">
        <v>781</v>
      </c>
      <c r="D58" s="335"/>
      <c r="E58" s="335"/>
      <c r="F58" s="335">
        <f t="shared" si="2"/>
        <v>0</v>
      </c>
      <c r="G58" s="335"/>
      <c r="H58" s="335"/>
      <c r="I58" s="336">
        <f t="shared" si="3"/>
        <v>0</v>
      </c>
    </row>
    <row r="59" spans="1:9" ht="15" customHeight="1" x14ac:dyDescent="0.2">
      <c r="A59" s="341"/>
      <c r="B59" s="333" t="s">
        <v>782</v>
      </c>
      <c r="C59" s="334" t="s">
        <v>783</v>
      </c>
      <c r="D59" s="335">
        <f>+D60+D65+D70</f>
        <v>17337825823.610001</v>
      </c>
      <c r="E59" s="335">
        <f t="shared" ref="E59:H59" si="19">+E60+E65+E70</f>
        <v>1275372487.9500008</v>
      </c>
      <c r="F59" s="335">
        <f t="shared" si="2"/>
        <v>18613198311.560001</v>
      </c>
      <c r="G59" s="335">
        <f t="shared" si="19"/>
        <v>18583114683.93</v>
      </c>
      <c r="H59" s="335">
        <f t="shared" si="19"/>
        <v>18583114683.93</v>
      </c>
      <c r="I59" s="336">
        <f t="shared" si="3"/>
        <v>1245288860.3199997</v>
      </c>
    </row>
    <row r="60" spans="1:9" ht="15" customHeight="1" x14ac:dyDescent="0.2">
      <c r="A60" s="341"/>
      <c r="B60" s="346" t="s">
        <v>784</v>
      </c>
      <c r="C60" s="347" t="s">
        <v>785</v>
      </c>
      <c r="D60" s="339">
        <f>SUM(D61:D64)</f>
        <v>8302830478.6099987</v>
      </c>
      <c r="E60" s="339">
        <f t="shared" ref="E60:H60" si="20">SUM(E61:E64)</f>
        <v>584111614.91000068</v>
      </c>
      <c r="F60" s="339">
        <f t="shared" si="2"/>
        <v>8886942093.5199986</v>
      </c>
      <c r="G60" s="339">
        <f t="shared" si="20"/>
        <v>8886942093.5200005</v>
      </c>
      <c r="H60" s="339">
        <f t="shared" si="20"/>
        <v>8886942093.5200005</v>
      </c>
      <c r="I60" s="340">
        <f t="shared" si="3"/>
        <v>584111614.91000175</v>
      </c>
    </row>
    <row r="61" spans="1:9" ht="15" customHeight="1" x14ac:dyDescent="0.2">
      <c r="A61" s="341">
        <v>118211</v>
      </c>
      <c r="B61" s="348" t="s">
        <v>786</v>
      </c>
      <c r="C61" s="349" t="s">
        <v>787</v>
      </c>
      <c r="D61" s="344">
        <v>8302830478.6099987</v>
      </c>
      <c r="E61" s="344">
        <v>584111614.91000068</v>
      </c>
      <c r="F61" s="344">
        <f t="shared" si="2"/>
        <v>8886942093.5199986</v>
      </c>
      <c r="G61" s="344">
        <v>8886942093.5200005</v>
      </c>
      <c r="H61" s="344">
        <v>8886942093.5200005</v>
      </c>
      <c r="I61" s="345">
        <f t="shared" si="3"/>
        <v>584111614.91000175</v>
      </c>
    </row>
    <row r="62" spans="1:9" ht="15" customHeight="1" x14ac:dyDescent="0.2">
      <c r="A62" s="341">
        <v>118212</v>
      </c>
      <c r="B62" s="348" t="s">
        <v>788</v>
      </c>
      <c r="C62" s="349" t="s">
        <v>789</v>
      </c>
      <c r="D62" s="344"/>
      <c r="E62" s="344"/>
      <c r="F62" s="344">
        <f t="shared" si="2"/>
        <v>0</v>
      </c>
      <c r="G62" s="344"/>
      <c r="H62" s="344"/>
      <c r="I62" s="345">
        <f t="shared" si="3"/>
        <v>0</v>
      </c>
    </row>
    <row r="63" spans="1:9" ht="15" customHeight="1" x14ac:dyDescent="0.2">
      <c r="A63" s="341">
        <v>118213</v>
      </c>
      <c r="B63" s="348" t="s">
        <v>790</v>
      </c>
      <c r="C63" s="349" t="s">
        <v>93</v>
      </c>
      <c r="D63" s="344"/>
      <c r="E63" s="344"/>
      <c r="F63" s="344">
        <f t="shared" si="2"/>
        <v>0</v>
      </c>
      <c r="G63" s="344"/>
      <c r="H63" s="344"/>
      <c r="I63" s="345">
        <f t="shared" si="3"/>
        <v>0</v>
      </c>
    </row>
    <row r="64" spans="1:9" ht="15" customHeight="1" x14ac:dyDescent="0.2">
      <c r="A64" s="341">
        <v>118214</v>
      </c>
      <c r="B64" s="348" t="s">
        <v>791</v>
      </c>
      <c r="C64" s="349" t="s">
        <v>792</v>
      </c>
      <c r="D64" s="344"/>
      <c r="E64" s="344"/>
      <c r="F64" s="344">
        <f t="shared" si="2"/>
        <v>0</v>
      </c>
      <c r="G64" s="344"/>
      <c r="H64" s="344"/>
      <c r="I64" s="345">
        <f t="shared" si="3"/>
        <v>0</v>
      </c>
    </row>
    <row r="65" spans="1:9" ht="15" customHeight="1" x14ac:dyDescent="0.2">
      <c r="A65" s="341"/>
      <c r="B65" s="346" t="s">
        <v>793</v>
      </c>
      <c r="C65" s="347" t="s">
        <v>794</v>
      </c>
      <c r="D65" s="339">
        <f>SUM(D66:D69)</f>
        <v>9034995345</v>
      </c>
      <c r="E65" s="339">
        <f t="shared" ref="E65:H65" si="21">SUM(E66:E69)</f>
        <v>691260873.03999996</v>
      </c>
      <c r="F65" s="339">
        <f t="shared" si="2"/>
        <v>9726256218.0400009</v>
      </c>
      <c r="G65" s="339">
        <f t="shared" si="21"/>
        <v>9696172590.4099998</v>
      </c>
      <c r="H65" s="339">
        <f t="shared" si="21"/>
        <v>9696172590.4099998</v>
      </c>
      <c r="I65" s="340">
        <f t="shared" si="3"/>
        <v>661177245.40999985</v>
      </c>
    </row>
    <row r="66" spans="1:9" ht="15" customHeight="1" x14ac:dyDescent="0.2">
      <c r="A66" s="341">
        <v>118221</v>
      </c>
      <c r="B66" s="348" t="s">
        <v>795</v>
      </c>
      <c r="C66" s="349" t="s">
        <v>787</v>
      </c>
      <c r="D66" s="344">
        <v>9034995345</v>
      </c>
      <c r="E66" s="344">
        <v>691260873.03999996</v>
      </c>
      <c r="F66" s="344">
        <f t="shared" si="2"/>
        <v>9726256218.0400009</v>
      </c>
      <c r="G66" s="344">
        <v>9696172590.4099998</v>
      </c>
      <c r="H66" s="344">
        <v>9696172590.4099998</v>
      </c>
      <c r="I66" s="345">
        <f t="shared" si="3"/>
        <v>661177245.40999985</v>
      </c>
    </row>
    <row r="67" spans="1:9" ht="15" customHeight="1" x14ac:dyDescent="0.2">
      <c r="A67" s="341">
        <v>118222</v>
      </c>
      <c r="B67" s="348" t="s">
        <v>796</v>
      </c>
      <c r="C67" s="349" t="s">
        <v>789</v>
      </c>
      <c r="D67" s="344"/>
      <c r="E67" s="344"/>
      <c r="F67" s="344">
        <f t="shared" si="2"/>
        <v>0</v>
      </c>
      <c r="G67" s="344"/>
      <c r="H67" s="344"/>
      <c r="I67" s="345">
        <f t="shared" si="3"/>
        <v>0</v>
      </c>
    </row>
    <row r="68" spans="1:9" ht="15" customHeight="1" x14ac:dyDescent="0.2">
      <c r="A68" s="341">
        <v>118223</v>
      </c>
      <c r="B68" s="348" t="s">
        <v>797</v>
      </c>
      <c r="C68" s="349" t="s">
        <v>93</v>
      </c>
      <c r="D68" s="344"/>
      <c r="E68" s="344"/>
      <c r="F68" s="344">
        <f t="shared" si="2"/>
        <v>0</v>
      </c>
      <c r="G68" s="344"/>
      <c r="H68" s="344"/>
      <c r="I68" s="345">
        <f t="shared" si="3"/>
        <v>0</v>
      </c>
    </row>
    <row r="69" spans="1:9" ht="15" customHeight="1" x14ac:dyDescent="0.2">
      <c r="A69" s="341">
        <v>118224</v>
      </c>
      <c r="B69" s="348" t="s">
        <v>798</v>
      </c>
      <c r="C69" s="349" t="s">
        <v>792</v>
      </c>
      <c r="D69" s="344"/>
      <c r="E69" s="344"/>
      <c r="F69" s="344">
        <f t="shared" si="2"/>
        <v>0</v>
      </c>
      <c r="G69" s="344"/>
      <c r="H69" s="344"/>
      <c r="I69" s="345">
        <f t="shared" si="3"/>
        <v>0</v>
      </c>
    </row>
    <row r="70" spans="1:9" ht="15" customHeight="1" x14ac:dyDescent="0.2">
      <c r="A70" s="341">
        <v>11823</v>
      </c>
      <c r="B70" s="346" t="s">
        <v>799</v>
      </c>
      <c r="C70" s="347" t="s">
        <v>800</v>
      </c>
      <c r="D70" s="339"/>
      <c r="E70" s="339"/>
      <c r="F70" s="339">
        <f t="shared" si="2"/>
        <v>0</v>
      </c>
      <c r="G70" s="339"/>
      <c r="H70" s="339"/>
      <c r="I70" s="340">
        <f t="shared" si="3"/>
        <v>0</v>
      </c>
    </row>
    <row r="71" spans="1:9" ht="15" customHeight="1" x14ac:dyDescent="0.2">
      <c r="A71" s="341"/>
      <c r="B71" s="333" t="s">
        <v>801</v>
      </c>
      <c r="C71" s="334" t="s">
        <v>802</v>
      </c>
      <c r="D71" s="335">
        <f>SUM(D72:D74)</f>
        <v>0</v>
      </c>
      <c r="E71" s="335">
        <f t="shared" ref="E71:H71" si="22">SUM(E72:E74)</f>
        <v>0</v>
      </c>
      <c r="F71" s="335">
        <f t="shared" si="2"/>
        <v>0</v>
      </c>
      <c r="G71" s="335">
        <f t="shared" si="22"/>
        <v>0</v>
      </c>
      <c r="H71" s="335">
        <f t="shared" si="22"/>
        <v>0</v>
      </c>
      <c r="I71" s="336">
        <f t="shared" si="3"/>
        <v>0</v>
      </c>
    </row>
    <row r="72" spans="1:9" ht="15" customHeight="1" x14ac:dyDescent="0.2">
      <c r="A72" s="341">
        <v>11831</v>
      </c>
      <c r="B72" s="348" t="s">
        <v>803</v>
      </c>
      <c r="C72" s="349" t="s">
        <v>804</v>
      </c>
      <c r="D72" s="344"/>
      <c r="E72" s="344"/>
      <c r="F72" s="344">
        <f t="shared" si="2"/>
        <v>0</v>
      </c>
      <c r="G72" s="344"/>
      <c r="H72" s="344"/>
      <c r="I72" s="345">
        <f t="shared" si="3"/>
        <v>0</v>
      </c>
    </row>
    <row r="73" spans="1:9" ht="15" customHeight="1" x14ac:dyDescent="0.2">
      <c r="A73" s="341">
        <v>11832</v>
      </c>
      <c r="B73" s="348" t="s">
        <v>805</v>
      </c>
      <c r="C73" s="349" t="s">
        <v>806</v>
      </c>
      <c r="D73" s="344"/>
      <c r="E73" s="344"/>
      <c r="F73" s="344">
        <f t="shared" si="2"/>
        <v>0</v>
      </c>
      <c r="G73" s="344"/>
      <c r="H73" s="344"/>
      <c r="I73" s="345">
        <f t="shared" si="3"/>
        <v>0</v>
      </c>
    </row>
    <row r="74" spans="1:9" ht="15" customHeight="1" x14ac:dyDescent="0.2">
      <c r="A74" s="341">
        <v>11833</v>
      </c>
      <c r="B74" s="348" t="s">
        <v>807</v>
      </c>
      <c r="C74" s="349" t="s">
        <v>808</v>
      </c>
      <c r="D74" s="344"/>
      <c r="E74" s="344"/>
      <c r="F74" s="344">
        <f t="shared" ref="F74:F119" si="23">+D74+E74</f>
        <v>0</v>
      </c>
      <c r="G74" s="344"/>
      <c r="H74" s="344"/>
      <c r="I74" s="345">
        <f t="shared" ref="I74:I119" si="24">+H74-D74</f>
        <v>0</v>
      </c>
    </row>
    <row r="75" spans="1:9" ht="15" customHeight="1" x14ac:dyDescent="0.2">
      <c r="A75" s="341">
        <v>119</v>
      </c>
      <c r="B75" s="333" t="s">
        <v>809</v>
      </c>
      <c r="C75" s="334" t="s">
        <v>122</v>
      </c>
      <c r="D75" s="350"/>
      <c r="E75" s="350"/>
      <c r="F75" s="350">
        <f t="shared" si="23"/>
        <v>0</v>
      </c>
      <c r="G75" s="350"/>
      <c r="H75" s="350"/>
      <c r="I75" s="351">
        <f t="shared" si="24"/>
        <v>0</v>
      </c>
    </row>
    <row r="76" spans="1:9" ht="15" customHeight="1" x14ac:dyDescent="0.2">
      <c r="A76" s="341"/>
      <c r="B76" s="342"/>
      <c r="C76" s="343"/>
      <c r="D76" s="344"/>
      <c r="E76" s="344"/>
      <c r="F76" s="344">
        <f t="shared" si="23"/>
        <v>0</v>
      </c>
      <c r="G76" s="344"/>
      <c r="H76" s="344"/>
      <c r="I76" s="345">
        <f t="shared" si="24"/>
        <v>0</v>
      </c>
    </row>
    <row r="77" spans="1:9" ht="15" customHeight="1" x14ac:dyDescent="0.2">
      <c r="A77" s="328"/>
      <c r="B77" s="329">
        <v>1.1000000000000001</v>
      </c>
      <c r="C77" s="330" t="s">
        <v>810</v>
      </c>
      <c r="D77" s="331">
        <f>+D78+D82+D90+D95+D113</f>
        <v>76312852</v>
      </c>
      <c r="E77" s="331">
        <f t="shared" ref="E77:H77" si="25">+E78+E82+E90+E95+E113</f>
        <v>165819811.51999998</v>
      </c>
      <c r="F77" s="331">
        <f t="shared" si="23"/>
        <v>242132663.51999998</v>
      </c>
      <c r="G77" s="331">
        <f t="shared" si="25"/>
        <v>242132663.52000001</v>
      </c>
      <c r="H77" s="331">
        <f t="shared" si="25"/>
        <v>242132663.52000001</v>
      </c>
      <c r="I77" s="332">
        <f t="shared" si="24"/>
        <v>165819811.52000001</v>
      </c>
    </row>
    <row r="78" spans="1:9" ht="15" customHeight="1" x14ac:dyDescent="0.2">
      <c r="A78" s="328"/>
      <c r="B78" s="333" t="s">
        <v>811</v>
      </c>
      <c r="C78" s="334" t="s">
        <v>812</v>
      </c>
      <c r="D78" s="335">
        <f>SUM(D79:D81)</f>
        <v>0</v>
      </c>
      <c r="E78" s="335">
        <f t="shared" ref="E78:H78" si="26">SUM(E79:E81)</f>
        <v>0</v>
      </c>
      <c r="F78" s="335">
        <f t="shared" si="23"/>
        <v>0</v>
      </c>
      <c r="G78" s="335">
        <f t="shared" si="26"/>
        <v>0</v>
      </c>
      <c r="H78" s="335">
        <f t="shared" si="26"/>
        <v>0</v>
      </c>
      <c r="I78" s="336">
        <f t="shared" si="24"/>
        <v>0</v>
      </c>
    </row>
    <row r="79" spans="1:9" ht="15" customHeight="1" x14ac:dyDescent="0.2">
      <c r="A79" s="341">
        <v>1211</v>
      </c>
      <c r="B79" s="342" t="s">
        <v>813</v>
      </c>
      <c r="C79" s="343" t="s">
        <v>814</v>
      </c>
      <c r="D79" s="344"/>
      <c r="E79" s="344"/>
      <c r="F79" s="344">
        <f t="shared" si="23"/>
        <v>0</v>
      </c>
      <c r="G79" s="344"/>
      <c r="H79" s="344"/>
      <c r="I79" s="345">
        <f t="shared" si="24"/>
        <v>0</v>
      </c>
    </row>
    <row r="80" spans="1:9" ht="15" customHeight="1" x14ac:dyDescent="0.2">
      <c r="A80" s="341">
        <v>1212</v>
      </c>
      <c r="B80" s="342" t="s">
        <v>815</v>
      </c>
      <c r="C80" s="343" t="s">
        <v>816</v>
      </c>
      <c r="D80" s="344"/>
      <c r="E80" s="344"/>
      <c r="F80" s="344">
        <f t="shared" si="23"/>
        <v>0</v>
      </c>
      <c r="G80" s="344"/>
      <c r="H80" s="344"/>
      <c r="I80" s="345">
        <f t="shared" si="24"/>
        <v>0</v>
      </c>
    </row>
    <row r="81" spans="1:9" ht="15" customHeight="1" x14ac:dyDescent="0.2">
      <c r="A81" s="341">
        <v>1213</v>
      </c>
      <c r="B81" s="342" t="s">
        <v>817</v>
      </c>
      <c r="C81" s="343" t="s">
        <v>818</v>
      </c>
      <c r="D81" s="344"/>
      <c r="E81" s="344"/>
      <c r="F81" s="344">
        <f t="shared" si="23"/>
        <v>0</v>
      </c>
      <c r="G81" s="344"/>
      <c r="H81" s="344"/>
      <c r="I81" s="345">
        <f t="shared" si="24"/>
        <v>0</v>
      </c>
    </row>
    <row r="82" spans="1:9" ht="15" customHeight="1" x14ac:dyDescent="0.2">
      <c r="A82" s="328"/>
      <c r="B82" s="333" t="s">
        <v>819</v>
      </c>
      <c r="C82" s="334" t="s">
        <v>820</v>
      </c>
      <c r="D82" s="335">
        <f>SUM(D83:D89)</f>
        <v>0</v>
      </c>
      <c r="E82" s="335">
        <f t="shared" ref="E82:H82" si="27">SUM(E83:E89)</f>
        <v>0</v>
      </c>
      <c r="F82" s="335">
        <f t="shared" si="23"/>
        <v>0</v>
      </c>
      <c r="G82" s="335">
        <f t="shared" si="27"/>
        <v>0</v>
      </c>
      <c r="H82" s="335">
        <f t="shared" si="27"/>
        <v>0</v>
      </c>
      <c r="I82" s="336">
        <f t="shared" si="24"/>
        <v>0</v>
      </c>
    </row>
    <row r="83" spans="1:9" ht="15" customHeight="1" x14ac:dyDescent="0.2">
      <c r="A83" s="341">
        <v>1221</v>
      </c>
      <c r="B83" s="342" t="s">
        <v>821</v>
      </c>
      <c r="C83" s="343" t="s">
        <v>68</v>
      </c>
      <c r="D83" s="344"/>
      <c r="E83" s="344"/>
      <c r="F83" s="344">
        <f t="shared" si="23"/>
        <v>0</v>
      </c>
      <c r="G83" s="344"/>
      <c r="H83" s="344"/>
      <c r="I83" s="345">
        <f t="shared" si="24"/>
        <v>0</v>
      </c>
    </row>
    <row r="84" spans="1:9" ht="15" customHeight="1" x14ac:dyDescent="0.2">
      <c r="A84" s="341">
        <v>1222</v>
      </c>
      <c r="B84" s="342" t="s">
        <v>822</v>
      </c>
      <c r="C84" s="343" t="s">
        <v>823</v>
      </c>
      <c r="D84" s="344"/>
      <c r="E84" s="344"/>
      <c r="F84" s="344">
        <f t="shared" si="23"/>
        <v>0</v>
      </c>
      <c r="G84" s="344"/>
      <c r="H84" s="344"/>
      <c r="I84" s="345">
        <f t="shared" si="24"/>
        <v>0</v>
      </c>
    </row>
    <row r="85" spans="1:9" ht="15" customHeight="1" x14ac:dyDescent="0.2">
      <c r="A85" s="341">
        <v>1223</v>
      </c>
      <c r="B85" s="342" t="s">
        <v>824</v>
      </c>
      <c r="C85" s="343" t="s">
        <v>825</v>
      </c>
      <c r="D85" s="344"/>
      <c r="E85" s="344"/>
      <c r="F85" s="344">
        <f t="shared" si="23"/>
        <v>0</v>
      </c>
      <c r="G85" s="344"/>
      <c r="H85" s="344"/>
      <c r="I85" s="345">
        <f t="shared" si="24"/>
        <v>0</v>
      </c>
    </row>
    <row r="86" spans="1:9" ht="15" customHeight="1" x14ac:dyDescent="0.2">
      <c r="A86" s="341">
        <v>1224</v>
      </c>
      <c r="B86" s="342" t="s">
        <v>826</v>
      </c>
      <c r="C86" s="343" t="s">
        <v>827</v>
      </c>
      <c r="D86" s="344"/>
      <c r="E86" s="344"/>
      <c r="F86" s="344">
        <f t="shared" si="23"/>
        <v>0</v>
      </c>
      <c r="G86" s="344"/>
      <c r="H86" s="344"/>
      <c r="I86" s="345">
        <f t="shared" si="24"/>
        <v>0</v>
      </c>
    </row>
    <row r="87" spans="1:9" ht="15" customHeight="1" x14ac:dyDescent="0.2">
      <c r="A87" s="341">
        <v>1225</v>
      </c>
      <c r="B87" s="342" t="s">
        <v>828</v>
      </c>
      <c r="C87" s="343" t="s">
        <v>829</v>
      </c>
      <c r="D87" s="344"/>
      <c r="E87" s="344"/>
      <c r="F87" s="344">
        <f t="shared" si="23"/>
        <v>0</v>
      </c>
      <c r="G87" s="344"/>
      <c r="H87" s="344"/>
      <c r="I87" s="345">
        <f t="shared" si="24"/>
        <v>0</v>
      </c>
    </row>
    <row r="88" spans="1:9" ht="15" customHeight="1" x14ac:dyDescent="0.2">
      <c r="A88" s="341">
        <v>1226</v>
      </c>
      <c r="B88" s="342" t="s">
        <v>830</v>
      </c>
      <c r="C88" s="343" t="s">
        <v>831</v>
      </c>
      <c r="D88" s="344"/>
      <c r="E88" s="344"/>
      <c r="F88" s="344">
        <f t="shared" si="23"/>
        <v>0</v>
      </c>
      <c r="G88" s="344"/>
      <c r="H88" s="344"/>
      <c r="I88" s="345">
        <f t="shared" si="24"/>
        <v>0</v>
      </c>
    </row>
    <row r="89" spans="1:9" ht="15" customHeight="1" x14ac:dyDescent="0.2">
      <c r="A89" s="341">
        <v>1227</v>
      </c>
      <c r="B89" s="342" t="s">
        <v>832</v>
      </c>
      <c r="C89" s="343" t="s">
        <v>833</v>
      </c>
      <c r="D89" s="344"/>
      <c r="E89" s="344"/>
      <c r="F89" s="344">
        <f t="shared" si="23"/>
        <v>0</v>
      </c>
      <c r="G89" s="344"/>
      <c r="H89" s="344"/>
      <c r="I89" s="345">
        <f t="shared" si="24"/>
        <v>0</v>
      </c>
    </row>
    <row r="90" spans="1:9" ht="15" customHeight="1" x14ac:dyDescent="0.2">
      <c r="A90" s="328"/>
      <c r="B90" s="333" t="s">
        <v>834</v>
      </c>
      <c r="C90" s="334" t="s">
        <v>835</v>
      </c>
      <c r="D90" s="335">
        <f>SUM(D91:D94)</f>
        <v>0</v>
      </c>
      <c r="E90" s="335">
        <f t="shared" ref="E90:H90" si="28">SUM(E91:E94)</f>
        <v>0</v>
      </c>
      <c r="F90" s="335">
        <f t="shared" si="23"/>
        <v>0</v>
      </c>
      <c r="G90" s="335">
        <f t="shared" si="28"/>
        <v>0</v>
      </c>
      <c r="H90" s="335">
        <f t="shared" si="28"/>
        <v>0</v>
      </c>
      <c r="I90" s="336">
        <f t="shared" si="24"/>
        <v>0</v>
      </c>
    </row>
    <row r="91" spans="1:9" ht="15" customHeight="1" x14ac:dyDescent="0.2">
      <c r="A91" s="341">
        <v>1231</v>
      </c>
      <c r="B91" s="342" t="s">
        <v>836</v>
      </c>
      <c r="C91" s="343" t="s">
        <v>837</v>
      </c>
      <c r="D91" s="344"/>
      <c r="E91" s="344"/>
      <c r="F91" s="344">
        <f t="shared" si="23"/>
        <v>0</v>
      </c>
      <c r="G91" s="344"/>
      <c r="H91" s="344"/>
      <c r="I91" s="345">
        <f t="shared" si="24"/>
        <v>0</v>
      </c>
    </row>
    <row r="92" spans="1:9" ht="15" customHeight="1" x14ac:dyDescent="0.2">
      <c r="A92" s="341">
        <v>1232</v>
      </c>
      <c r="B92" s="342" t="s">
        <v>838</v>
      </c>
      <c r="C92" s="343" t="s">
        <v>839</v>
      </c>
      <c r="D92" s="344"/>
      <c r="E92" s="344"/>
      <c r="F92" s="344">
        <f t="shared" si="23"/>
        <v>0</v>
      </c>
      <c r="G92" s="344"/>
      <c r="H92" s="344"/>
      <c r="I92" s="345">
        <f t="shared" si="24"/>
        <v>0</v>
      </c>
    </row>
    <row r="93" spans="1:9" ht="15" customHeight="1" x14ac:dyDescent="0.2">
      <c r="A93" s="341">
        <v>1233</v>
      </c>
      <c r="B93" s="342" t="s">
        <v>840</v>
      </c>
      <c r="C93" s="343" t="s">
        <v>841</v>
      </c>
      <c r="D93" s="344"/>
      <c r="E93" s="344"/>
      <c r="F93" s="344">
        <f t="shared" si="23"/>
        <v>0</v>
      </c>
      <c r="G93" s="344"/>
      <c r="H93" s="344"/>
      <c r="I93" s="345">
        <f t="shared" si="24"/>
        <v>0</v>
      </c>
    </row>
    <row r="94" spans="1:9" ht="15" customHeight="1" x14ac:dyDescent="0.2">
      <c r="A94" s="341">
        <v>1234</v>
      </c>
      <c r="B94" s="342" t="s">
        <v>842</v>
      </c>
      <c r="C94" s="343" t="s">
        <v>843</v>
      </c>
      <c r="D94" s="344"/>
      <c r="E94" s="344"/>
      <c r="F94" s="344">
        <f t="shared" si="23"/>
        <v>0</v>
      </c>
      <c r="G94" s="344"/>
      <c r="H94" s="344"/>
      <c r="I94" s="345">
        <f t="shared" si="24"/>
        <v>0</v>
      </c>
    </row>
    <row r="95" spans="1:9" ht="15" customHeight="1" x14ac:dyDescent="0.2">
      <c r="A95" s="328"/>
      <c r="B95" s="333" t="s">
        <v>844</v>
      </c>
      <c r="C95" s="334" t="s">
        <v>845</v>
      </c>
      <c r="D95" s="335">
        <f>+D96+D97+D109</f>
        <v>76312852</v>
      </c>
      <c r="E95" s="335">
        <f t="shared" ref="E95:H95" si="29">+E96+E97+E109</f>
        <v>165819811.51999998</v>
      </c>
      <c r="F95" s="335">
        <f t="shared" si="23"/>
        <v>242132663.51999998</v>
      </c>
      <c r="G95" s="335">
        <f t="shared" si="29"/>
        <v>242132663.52000001</v>
      </c>
      <c r="H95" s="335">
        <f t="shared" si="29"/>
        <v>242132663.52000001</v>
      </c>
      <c r="I95" s="335">
        <f t="shared" si="24"/>
        <v>165819811.52000001</v>
      </c>
    </row>
    <row r="96" spans="1:9" ht="15" customHeight="1" x14ac:dyDescent="0.2">
      <c r="A96" s="341">
        <v>1241</v>
      </c>
      <c r="B96" s="333" t="s">
        <v>846</v>
      </c>
      <c r="C96" s="334" t="s">
        <v>781</v>
      </c>
      <c r="D96" s="335"/>
      <c r="E96" s="335"/>
      <c r="F96" s="335">
        <f t="shared" si="23"/>
        <v>0</v>
      </c>
      <c r="G96" s="335"/>
      <c r="H96" s="335"/>
      <c r="I96" s="336">
        <f t="shared" si="24"/>
        <v>0</v>
      </c>
    </row>
    <row r="97" spans="1:9" ht="15" customHeight="1" x14ac:dyDescent="0.2">
      <c r="A97" s="341"/>
      <c r="B97" s="333" t="s">
        <v>847</v>
      </c>
      <c r="C97" s="334" t="s">
        <v>783</v>
      </c>
      <c r="D97" s="335">
        <f>+D98+D103+D108</f>
        <v>76312852</v>
      </c>
      <c r="E97" s="335">
        <f t="shared" ref="E97:H97" si="30">+E98+E103+E108</f>
        <v>165819811.51999998</v>
      </c>
      <c r="F97" s="335">
        <f t="shared" si="23"/>
        <v>242132663.51999998</v>
      </c>
      <c r="G97" s="335">
        <f t="shared" si="30"/>
        <v>242132663.52000001</v>
      </c>
      <c r="H97" s="335">
        <f t="shared" si="30"/>
        <v>242132663.52000001</v>
      </c>
      <c r="I97" s="335">
        <f t="shared" si="24"/>
        <v>165819811.52000001</v>
      </c>
    </row>
    <row r="98" spans="1:9" ht="15" customHeight="1" x14ac:dyDescent="0.2">
      <c r="A98" s="341"/>
      <c r="B98" s="346" t="s">
        <v>848</v>
      </c>
      <c r="C98" s="347" t="s">
        <v>849</v>
      </c>
      <c r="D98" s="339">
        <f>SUM(D99:D102)</f>
        <v>74432000</v>
      </c>
      <c r="E98" s="339">
        <f t="shared" ref="E98:H98" si="31">SUM(E99:E102)</f>
        <v>159963370.67999998</v>
      </c>
      <c r="F98" s="339">
        <f t="shared" si="23"/>
        <v>234395370.67999998</v>
      </c>
      <c r="G98" s="339">
        <f t="shared" si="31"/>
        <v>234395370.68000001</v>
      </c>
      <c r="H98" s="339">
        <f t="shared" si="31"/>
        <v>234395370.68000001</v>
      </c>
      <c r="I98" s="340">
        <f t="shared" si="24"/>
        <v>159963370.68000001</v>
      </c>
    </row>
    <row r="99" spans="1:9" ht="15" customHeight="1" x14ac:dyDescent="0.2">
      <c r="A99" s="341">
        <v>124211</v>
      </c>
      <c r="B99" s="348" t="s">
        <v>850</v>
      </c>
      <c r="C99" s="349" t="s">
        <v>787</v>
      </c>
      <c r="D99" s="344">
        <v>74432000</v>
      </c>
      <c r="E99" s="344">
        <v>159963370.67999998</v>
      </c>
      <c r="F99" s="344">
        <f t="shared" si="23"/>
        <v>234395370.67999998</v>
      </c>
      <c r="G99" s="344">
        <v>234395370.68000001</v>
      </c>
      <c r="H99" s="344">
        <v>234395370.68000001</v>
      </c>
      <c r="I99" s="345">
        <f t="shared" si="24"/>
        <v>159963370.68000001</v>
      </c>
    </row>
    <row r="100" spans="1:9" ht="15" customHeight="1" x14ac:dyDescent="0.2">
      <c r="A100" s="341">
        <v>124212</v>
      </c>
      <c r="B100" s="348" t="s">
        <v>851</v>
      </c>
      <c r="C100" s="349" t="s">
        <v>789</v>
      </c>
      <c r="D100" s="344"/>
      <c r="E100" s="344"/>
      <c r="F100" s="344">
        <f t="shared" si="23"/>
        <v>0</v>
      </c>
      <c r="G100" s="344"/>
      <c r="H100" s="344"/>
      <c r="I100" s="345">
        <f t="shared" si="24"/>
        <v>0</v>
      </c>
    </row>
    <row r="101" spans="1:9" ht="15" customHeight="1" x14ac:dyDescent="0.2">
      <c r="A101" s="341">
        <v>124213</v>
      </c>
      <c r="B101" s="348" t="s">
        <v>852</v>
      </c>
      <c r="C101" s="349" t="s">
        <v>93</v>
      </c>
      <c r="D101" s="344"/>
      <c r="E101" s="344"/>
      <c r="F101" s="344">
        <f t="shared" si="23"/>
        <v>0</v>
      </c>
      <c r="G101" s="344"/>
      <c r="H101" s="344"/>
      <c r="I101" s="345">
        <f t="shared" si="24"/>
        <v>0</v>
      </c>
    </row>
    <row r="102" spans="1:9" ht="15" customHeight="1" x14ac:dyDescent="0.2">
      <c r="A102" s="341">
        <v>124214</v>
      </c>
      <c r="B102" s="348" t="s">
        <v>853</v>
      </c>
      <c r="C102" s="349" t="s">
        <v>792</v>
      </c>
      <c r="D102" s="344"/>
      <c r="E102" s="344"/>
      <c r="F102" s="344">
        <f t="shared" si="23"/>
        <v>0</v>
      </c>
      <c r="G102" s="344"/>
      <c r="H102" s="344"/>
      <c r="I102" s="345">
        <f t="shared" si="24"/>
        <v>0</v>
      </c>
    </row>
    <row r="103" spans="1:9" ht="15" customHeight="1" x14ac:dyDescent="0.2">
      <c r="A103" s="341"/>
      <c r="B103" s="346" t="s">
        <v>854</v>
      </c>
      <c r="C103" s="347" t="s">
        <v>794</v>
      </c>
      <c r="D103" s="339">
        <f>SUM(D104:D107)</f>
        <v>1880852</v>
      </c>
      <c r="E103" s="339">
        <f t="shared" ref="E103:H103" si="32">SUM(E104:E107)</f>
        <v>5856440.8400000008</v>
      </c>
      <c r="F103" s="339">
        <f t="shared" si="23"/>
        <v>7737292.8400000008</v>
      </c>
      <c r="G103" s="339">
        <f t="shared" si="32"/>
        <v>7737292.8400000008</v>
      </c>
      <c r="H103" s="339">
        <f t="shared" si="32"/>
        <v>7737292.8400000008</v>
      </c>
      <c r="I103" s="340">
        <f t="shared" si="24"/>
        <v>5856440.8400000008</v>
      </c>
    </row>
    <row r="104" spans="1:9" ht="15" customHeight="1" x14ac:dyDescent="0.2">
      <c r="A104" s="341">
        <v>124221</v>
      </c>
      <c r="B104" s="348" t="s">
        <v>855</v>
      </c>
      <c r="C104" s="349" t="s">
        <v>787</v>
      </c>
      <c r="D104" s="344">
        <v>1880852</v>
      </c>
      <c r="E104" s="344">
        <v>5856440.8400000008</v>
      </c>
      <c r="F104" s="344">
        <f t="shared" si="23"/>
        <v>7737292.8400000008</v>
      </c>
      <c r="G104" s="344">
        <v>7737292.8400000008</v>
      </c>
      <c r="H104" s="344">
        <v>7737292.8400000008</v>
      </c>
      <c r="I104" s="345">
        <f t="shared" si="24"/>
        <v>5856440.8400000008</v>
      </c>
    </row>
    <row r="105" spans="1:9" ht="15" customHeight="1" x14ac:dyDescent="0.2">
      <c r="A105" s="341">
        <v>124222</v>
      </c>
      <c r="B105" s="348" t="s">
        <v>856</v>
      </c>
      <c r="C105" s="349" t="s">
        <v>789</v>
      </c>
      <c r="D105" s="344"/>
      <c r="E105" s="344"/>
      <c r="F105" s="344">
        <f t="shared" si="23"/>
        <v>0</v>
      </c>
      <c r="G105" s="344"/>
      <c r="H105" s="344"/>
      <c r="I105" s="345">
        <f t="shared" si="24"/>
        <v>0</v>
      </c>
    </row>
    <row r="106" spans="1:9" ht="15" customHeight="1" x14ac:dyDescent="0.2">
      <c r="A106" s="341">
        <v>124223</v>
      </c>
      <c r="B106" s="348" t="s">
        <v>857</v>
      </c>
      <c r="C106" s="349" t="s">
        <v>93</v>
      </c>
      <c r="D106" s="344"/>
      <c r="E106" s="344"/>
      <c r="F106" s="344">
        <f t="shared" si="23"/>
        <v>0</v>
      </c>
      <c r="G106" s="344"/>
      <c r="H106" s="344"/>
      <c r="I106" s="345">
        <f t="shared" si="24"/>
        <v>0</v>
      </c>
    </row>
    <row r="107" spans="1:9" ht="15" customHeight="1" x14ac:dyDescent="0.2">
      <c r="A107" s="341">
        <v>124224</v>
      </c>
      <c r="B107" s="348" t="s">
        <v>858</v>
      </c>
      <c r="C107" s="349" t="s">
        <v>792</v>
      </c>
      <c r="D107" s="344"/>
      <c r="E107" s="344"/>
      <c r="F107" s="344">
        <f t="shared" si="23"/>
        <v>0</v>
      </c>
      <c r="G107" s="344"/>
      <c r="H107" s="344"/>
      <c r="I107" s="345">
        <f t="shared" si="24"/>
        <v>0</v>
      </c>
    </row>
    <row r="108" spans="1:9" ht="15" customHeight="1" x14ac:dyDescent="0.2">
      <c r="A108" s="341">
        <v>12423</v>
      </c>
      <c r="B108" s="346" t="s">
        <v>859</v>
      </c>
      <c r="C108" s="347" t="s">
        <v>800</v>
      </c>
      <c r="D108" s="339"/>
      <c r="E108" s="339"/>
      <c r="F108" s="339">
        <f t="shared" si="23"/>
        <v>0</v>
      </c>
      <c r="G108" s="339"/>
      <c r="H108" s="339"/>
      <c r="I108" s="340">
        <f t="shared" si="24"/>
        <v>0</v>
      </c>
    </row>
    <row r="109" spans="1:9" ht="15" customHeight="1" x14ac:dyDescent="0.2">
      <c r="A109" s="341"/>
      <c r="B109" s="333" t="s">
        <v>860</v>
      </c>
      <c r="C109" s="334" t="s">
        <v>802</v>
      </c>
      <c r="D109" s="335">
        <f>SUM(D110:D112)</f>
        <v>0</v>
      </c>
      <c r="E109" s="335">
        <f t="shared" ref="E109:H109" si="33">SUM(E110:E112)</f>
        <v>0</v>
      </c>
      <c r="F109" s="335">
        <f t="shared" si="23"/>
        <v>0</v>
      </c>
      <c r="G109" s="335">
        <f t="shared" si="33"/>
        <v>0</v>
      </c>
      <c r="H109" s="335">
        <f t="shared" si="33"/>
        <v>0</v>
      </c>
      <c r="I109" s="336">
        <f t="shared" si="24"/>
        <v>0</v>
      </c>
    </row>
    <row r="110" spans="1:9" ht="15" customHeight="1" x14ac:dyDescent="0.2">
      <c r="A110" s="341">
        <v>12431</v>
      </c>
      <c r="B110" s="348" t="s">
        <v>861</v>
      </c>
      <c r="C110" s="349" t="s">
        <v>804</v>
      </c>
      <c r="D110" s="344"/>
      <c r="E110" s="344"/>
      <c r="F110" s="344">
        <f t="shared" si="23"/>
        <v>0</v>
      </c>
      <c r="G110" s="344"/>
      <c r="H110" s="344"/>
      <c r="I110" s="345">
        <f t="shared" si="24"/>
        <v>0</v>
      </c>
    </row>
    <row r="111" spans="1:9" ht="15" customHeight="1" x14ac:dyDescent="0.2">
      <c r="A111" s="341">
        <v>12432</v>
      </c>
      <c r="B111" s="342" t="s">
        <v>862</v>
      </c>
      <c r="C111" s="343" t="s">
        <v>806</v>
      </c>
      <c r="D111" s="344"/>
      <c r="E111" s="344"/>
      <c r="F111" s="344">
        <f t="shared" si="23"/>
        <v>0</v>
      </c>
      <c r="G111" s="344"/>
      <c r="H111" s="344"/>
      <c r="I111" s="345">
        <f t="shared" si="24"/>
        <v>0</v>
      </c>
    </row>
    <row r="112" spans="1:9" ht="15" customHeight="1" x14ac:dyDescent="0.2">
      <c r="A112" s="341">
        <v>12433</v>
      </c>
      <c r="B112" s="342" t="s">
        <v>863</v>
      </c>
      <c r="C112" s="343" t="s">
        <v>808</v>
      </c>
      <c r="D112" s="344"/>
      <c r="E112" s="344"/>
      <c r="F112" s="344">
        <f t="shared" si="23"/>
        <v>0</v>
      </c>
      <c r="G112" s="344"/>
      <c r="H112" s="344"/>
      <c r="I112" s="345">
        <f t="shared" si="24"/>
        <v>0</v>
      </c>
    </row>
    <row r="113" spans="1:9" ht="15" customHeight="1" x14ac:dyDescent="0.2">
      <c r="A113" s="328"/>
      <c r="B113" s="333" t="s">
        <v>864</v>
      </c>
      <c r="C113" s="334" t="s">
        <v>865</v>
      </c>
      <c r="D113" s="335">
        <f>SUM(D114:D117)</f>
        <v>0</v>
      </c>
      <c r="E113" s="335">
        <f t="shared" ref="E113:H113" si="34">SUM(E114:E117)</f>
        <v>0</v>
      </c>
      <c r="F113" s="335">
        <f t="shared" si="23"/>
        <v>0</v>
      </c>
      <c r="G113" s="335">
        <f t="shared" si="34"/>
        <v>0</v>
      </c>
      <c r="H113" s="335">
        <f t="shared" si="34"/>
        <v>0</v>
      </c>
      <c r="I113" s="336">
        <f t="shared" si="24"/>
        <v>0</v>
      </c>
    </row>
    <row r="114" spans="1:9" ht="15" customHeight="1" x14ac:dyDescent="0.2">
      <c r="A114" s="341">
        <v>1251</v>
      </c>
      <c r="B114" s="342" t="s">
        <v>866</v>
      </c>
      <c r="C114" s="343" t="s">
        <v>867</v>
      </c>
      <c r="D114" s="344"/>
      <c r="E114" s="344"/>
      <c r="F114" s="344">
        <f t="shared" si="23"/>
        <v>0</v>
      </c>
      <c r="G114" s="344"/>
      <c r="H114" s="344"/>
      <c r="I114" s="345">
        <f t="shared" si="24"/>
        <v>0</v>
      </c>
    </row>
    <row r="115" spans="1:9" ht="15" customHeight="1" x14ac:dyDescent="0.2">
      <c r="A115" s="341">
        <v>1252</v>
      </c>
      <c r="B115" s="342" t="s">
        <v>868</v>
      </c>
      <c r="C115" s="343" t="s">
        <v>869</v>
      </c>
      <c r="D115" s="344"/>
      <c r="E115" s="344"/>
      <c r="F115" s="344">
        <f t="shared" si="23"/>
        <v>0</v>
      </c>
      <c r="G115" s="344"/>
      <c r="H115" s="344"/>
      <c r="I115" s="345">
        <f t="shared" si="24"/>
        <v>0</v>
      </c>
    </row>
    <row r="116" spans="1:9" ht="15" customHeight="1" x14ac:dyDescent="0.2">
      <c r="A116" s="341">
        <v>1253</v>
      </c>
      <c r="B116" s="342" t="s">
        <v>870</v>
      </c>
      <c r="C116" s="343" t="s">
        <v>871</v>
      </c>
      <c r="D116" s="344"/>
      <c r="E116" s="344"/>
      <c r="F116" s="344">
        <f t="shared" si="23"/>
        <v>0</v>
      </c>
      <c r="G116" s="344"/>
      <c r="H116" s="344"/>
      <c r="I116" s="345">
        <f t="shared" si="24"/>
        <v>0</v>
      </c>
    </row>
    <row r="117" spans="1:9" ht="15" customHeight="1" x14ac:dyDescent="0.2">
      <c r="A117" s="341">
        <v>1254</v>
      </c>
      <c r="B117" s="342" t="s">
        <v>872</v>
      </c>
      <c r="C117" s="343" t="s">
        <v>873</v>
      </c>
      <c r="D117" s="344"/>
      <c r="E117" s="344"/>
      <c r="F117" s="344">
        <f t="shared" si="23"/>
        <v>0</v>
      </c>
      <c r="G117" s="344"/>
      <c r="H117" s="344"/>
      <c r="I117" s="345">
        <f t="shared" si="24"/>
        <v>0</v>
      </c>
    </row>
    <row r="118" spans="1:9" ht="15" customHeight="1" x14ac:dyDescent="0.2">
      <c r="A118" s="341"/>
      <c r="B118" s="352"/>
      <c r="C118" s="343"/>
      <c r="D118" s="353"/>
      <c r="E118" s="353"/>
      <c r="F118" s="344">
        <f t="shared" si="23"/>
        <v>0</v>
      </c>
      <c r="G118" s="344"/>
      <c r="H118" s="344"/>
      <c r="I118" s="345">
        <f t="shared" si="24"/>
        <v>0</v>
      </c>
    </row>
    <row r="119" spans="1:9" ht="15" customHeight="1" x14ac:dyDescent="0.2">
      <c r="B119" s="354"/>
      <c r="C119" s="330" t="s">
        <v>874</v>
      </c>
      <c r="D119" s="355">
        <f>+D10+D77</f>
        <v>17462471862.610001</v>
      </c>
      <c r="E119" s="355">
        <f t="shared" ref="E119:H119" si="35">+E10+E77</f>
        <v>1707709921.8800008</v>
      </c>
      <c r="F119" s="355">
        <f t="shared" si="23"/>
        <v>19170181784.490002</v>
      </c>
      <c r="G119" s="355">
        <f t="shared" si="35"/>
        <v>19095814679.560001</v>
      </c>
      <c r="H119" s="355">
        <f t="shared" si="35"/>
        <v>19095814679.560001</v>
      </c>
      <c r="I119" s="355">
        <f t="shared" si="24"/>
        <v>1633342816.9500008</v>
      </c>
    </row>
    <row r="120" spans="1:9" ht="15" customHeight="1" x14ac:dyDescent="0.25">
      <c r="A120" s="356"/>
      <c r="B120" s="365" t="s">
        <v>875</v>
      </c>
      <c r="C120" s="365"/>
      <c r="D120" s="365"/>
      <c r="E120" s="365"/>
      <c r="F120" s="365"/>
      <c r="G120" s="365"/>
      <c r="H120" s="365"/>
      <c r="I120" s="365"/>
    </row>
    <row r="121" spans="1:9" ht="15" customHeight="1" x14ac:dyDescent="0.25">
      <c r="A121" s="356"/>
      <c r="B121" s="366"/>
      <c r="C121" s="366"/>
      <c r="D121" s="366"/>
      <c r="E121" s="366"/>
      <c r="F121" s="366"/>
      <c r="G121" s="366"/>
      <c r="H121" s="366"/>
      <c r="I121" s="366"/>
    </row>
    <row r="122" spans="1:9" x14ac:dyDescent="0.2">
      <c r="B122" s="357"/>
      <c r="C122" s="357"/>
      <c r="D122" s="358"/>
      <c r="E122" s="358"/>
      <c r="F122" s="358"/>
      <c r="G122" s="358"/>
      <c r="H122" s="358"/>
    </row>
    <row r="123" spans="1:9" x14ac:dyDescent="0.2">
      <c r="B123" s="360" t="s">
        <v>876</v>
      </c>
      <c r="C123" s="361"/>
      <c r="D123" s="362"/>
      <c r="E123" s="362"/>
      <c r="F123" s="362"/>
      <c r="G123" s="362"/>
      <c r="H123" s="362"/>
    </row>
    <row r="124" spans="1:9" x14ac:dyDescent="0.2">
      <c r="B124" s="361"/>
      <c r="C124" s="363"/>
      <c r="D124" s="364"/>
      <c r="E124" s="364"/>
      <c r="F124" s="364"/>
      <c r="G124" s="364"/>
      <c r="H124" s="364"/>
    </row>
    <row r="125" spans="1:9" x14ac:dyDescent="0.2">
      <c r="D125" s="358"/>
      <c r="E125" s="358"/>
      <c r="F125" s="358"/>
      <c r="G125" s="358"/>
      <c r="H125" s="358"/>
      <c r="I125" s="358"/>
    </row>
    <row r="126" spans="1:9" x14ac:dyDescent="0.2">
      <c r="D126" s="358"/>
      <c r="E126" s="358"/>
      <c r="F126" s="358"/>
      <c r="G126" s="358"/>
      <c r="H126" s="358"/>
    </row>
    <row r="127" spans="1:9" x14ac:dyDescent="0.2">
      <c r="D127" s="358"/>
      <c r="E127" s="358"/>
      <c r="F127" s="358"/>
      <c r="G127" s="358"/>
      <c r="H127" s="358"/>
    </row>
    <row r="128" spans="1:9" x14ac:dyDescent="0.2">
      <c r="D128" s="358"/>
      <c r="E128" s="358"/>
      <c r="F128" s="358"/>
      <c r="G128" s="358"/>
      <c r="H128" s="358"/>
    </row>
    <row r="129" spans="1:8" x14ac:dyDescent="0.2">
      <c r="D129" s="358"/>
      <c r="E129" s="358"/>
      <c r="F129" s="358"/>
      <c r="G129" s="358"/>
      <c r="H129" s="358"/>
    </row>
    <row r="130" spans="1:8" x14ac:dyDescent="0.2">
      <c r="D130" s="358"/>
      <c r="E130" s="358"/>
      <c r="F130" s="358"/>
      <c r="G130" s="358"/>
      <c r="H130" s="358"/>
    </row>
    <row r="131" spans="1:8" x14ac:dyDescent="0.2">
      <c r="D131" s="358"/>
      <c r="E131" s="358"/>
      <c r="F131" s="358"/>
      <c r="G131" s="358"/>
      <c r="H131" s="358"/>
    </row>
    <row r="132" spans="1:8" x14ac:dyDescent="0.2">
      <c r="D132" s="358"/>
      <c r="E132" s="358"/>
      <c r="F132" s="358"/>
      <c r="G132" s="358"/>
      <c r="H132" s="358"/>
    </row>
    <row r="133" spans="1:8" x14ac:dyDescent="0.2">
      <c r="D133" s="358"/>
      <c r="E133" s="358"/>
      <c r="F133" s="358"/>
      <c r="G133" s="358"/>
      <c r="H133" s="358"/>
    </row>
    <row r="134" spans="1:8" x14ac:dyDescent="0.2">
      <c r="D134" s="358"/>
      <c r="E134" s="358"/>
      <c r="F134" s="358"/>
      <c r="G134" s="358"/>
      <c r="H134" s="358"/>
    </row>
    <row r="135" spans="1:8" x14ac:dyDescent="0.2">
      <c r="D135" s="358"/>
      <c r="E135" s="358"/>
      <c r="F135" s="358"/>
      <c r="G135" s="358"/>
      <c r="H135" s="358"/>
    </row>
    <row r="136" spans="1:8" x14ac:dyDescent="0.2">
      <c r="D136" s="358"/>
      <c r="E136" s="358"/>
      <c r="F136" s="358"/>
      <c r="G136" s="358"/>
      <c r="H136" s="358"/>
    </row>
    <row r="137" spans="1:8" x14ac:dyDescent="0.2">
      <c r="D137" s="358"/>
      <c r="E137" s="358"/>
      <c r="F137" s="358"/>
      <c r="G137" s="358"/>
      <c r="H137" s="358"/>
    </row>
    <row r="138" spans="1:8" x14ac:dyDescent="0.2">
      <c r="D138" s="358"/>
      <c r="E138" s="358"/>
      <c r="F138" s="358"/>
      <c r="G138" s="358"/>
      <c r="H138" s="358"/>
    </row>
    <row r="139" spans="1:8" x14ac:dyDescent="0.2">
      <c r="D139" s="358"/>
      <c r="E139" s="358"/>
      <c r="F139" s="358"/>
      <c r="G139" s="358"/>
      <c r="H139" s="358"/>
    </row>
    <row r="140" spans="1:8" s="359" customFormat="1" x14ac:dyDescent="0.2">
      <c r="A140" s="313"/>
      <c r="B140" s="315"/>
      <c r="C140" s="315"/>
      <c r="D140" s="358"/>
      <c r="E140" s="358"/>
      <c r="F140" s="358"/>
      <c r="G140" s="358"/>
      <c r="H140" s="358"/>
    </row>
    <row r="141" spans="1:8" s="359" customFormat="1" x14ac:dyDescent="0.2">
      <c r="A141" s="313"/>
      <c r="B141" s="315"/>
      <c r="C141" s="315"/>
      <c r="D141" s="358"/>
      <c r="E141" s="358"/>
      <c r="F141" s="358"/>
      <c r="G141" s="358"/>
      <c r="H141" s="358"/>
    </row>
    <row r="142" spans="1:8" s="359" customFormat="1" x14ac:dyDescent="0.2">
      <c r="A142" s="313"/>
      <c r="B142" s="315"/>
      <c r="C142" s="315"/>
      <c r="D142" s="358"/>
      <c r="E142" s="358"/>
      <c r="F142" s="358"/>
      <c r="G142" s="358"/>
      <c r="H142" s="358"/>
    </row>
    <row r="143" spans="1:8" s="359" customFormat="1" x14ac:dyDescent="0.2">
      <c r="A143" s="313"/>
      <c r="B143" s="315"/>
      <c r="C143" s="315"/>
      <c r="D143" s="358"/>
      <c r="E143" s="358"/>
      <c r="F143" s="358"/>
      <c r="G143" s="358"/>
      <c r="H143" s="358"/>
    </row>
    <row r="144" spans="1:8" s="359" customFormat="1" x14ac:dyDescent="0.2">
      <c r="A144" s="313"/>
      <c r="B144" s="315"/>
      <c r="C144" s="315"/>
      <c r="D144" s="358"/>
      <c r="E144" s="358"/>
      <c r="F144" s="358"/>
      <c r="G144" s="358"/>
      <c r="H144" s="358"/>
    </row>
    <row r="145" spans="1:8" s="359" customFormat="1" x14ac:dyDescent="0.2">
      <c r="A145" s="313"/>
      <c r="B145" s="315"/>
      <c r="C145" s="315"/>
      <c r="D145" s="358"/>
      <c r="E145" s="358"/>
      <c r="F145" s="358"/>
      <c r="G145" s="358"/>
      <c r="H145" s="358"/>
    </row>
    <row r="146" spans="1:8" s="359" customFormat="1" x14ac:dyDescent="0.2">
      <c r="A146" s="313"/>
      <c r="B146" s="315"/>
      <c r="C146" s="315"/>
      <c r="D146" s="358"/>
      <c r="E146" s="358"/>
      <c r="F146" s="358"/>
      <c r="G146" s="358"/>
      <c r="H146" s="358"/>
    </row>
    <row r="147" spans="1:8" s="359" customFormat="1" x14ac:dyDescent="0.2">
      <c r="A147" s="313"/>
      <c r="B147" s="315"/>
      <c r="C147" s="315"/>
      <c r="D147" s="358"/>
      <c r="E147" s="358"/>
      <c r="F147" s="358"/>
      <c r="G147" s="358"/>
      <c r="H147" s="358"/>
    </row>
    <row r="148" spans="1:8" s="359" customFormat="1" x14ac:dyDescent="0.2">
      <c r="A148" s="313"/>
      <c r="B148" s="315"/>
      <c r="C148" s="315"/>
      <c r="D148" s="358"/>
      <c r="E148" s="358"/>
      <c r="F148" s="358"/>
      <c r="G148" s="358"/>
      <c r="H148" s="358"/>
    </row>
    <row r="149" spans="1:8" s="359" customFormat="1" x14ac:dyDescent="0.2">
      <c r="A149" s="313"/>
      <c r="B149" s="315"/>
      <c r="C149" s="315"/>
      <c r="D149" s="358"/>
      <c r="E149" s="358"/>
      <c r="F149" s="358"/>
      <c r="G149" s="358"/>
      <c r="H149" s="358"/>
    </row>
    <row r="150" spans="1:8" s="359" customFormat="1" x14ac:dyDescent="0.2">
      <c r="A150" s="313"/>
      <c r="B150" s="315"/>
      <c r="C150" s="315"/>
      <c r="D150" s="358"/>
      <c r="E150" s="358"/>
      <c r="F150" s="358"/>
      <c r="G150" s="358"/>
      <c r="H150" s="358"/>
    </row>
    <row r="151" spans="1:8" s="359" customFormat="1" x14ac:dyDescent="0.2">
      <c r="A151" s="313"/>
      <c r="B151" s="315"/>
      <c r="C151" s="315"/>
      <c r="D151" s="358"/>
      <c r="E151" s="358"/>
      <c r="F151" s="358"/>
      <c r="G151" s="358"/>
      <c r="H151" s="358"/>
    </row>
    <row r="152" spans="1:8" s="359" customFormat="1" x14ac:dyDescent="0.2">
      <c r="A152" s="313"/>
      <c r="B152" s="315"/>
      <c r="C152" s="315"/>
      <c r="D152" s="358"/>
      <c r="E152" s="358"/>
      <c r="F152" s="358"/>
      <c r="G152" s="358"/>
      <c r="H152" s="358"/>
    </row>
    <row r="153" spans="1:8" s="359" customFormat="1" x14ac:dyDescent="0.2">
      <c r="A153" s="313"/>
      <c r="B153" s="315"/>
      <c r="C153" s="315"/>
      <c r="D153" s="358"/>
      <c r="E153" s="358"/>
      <c r="F153" s="358"/>
      <c r="G153" s="358"/>
      <c r="H153" s="358"/>
    </row>
    <row r="154" spans="1:8" s="359" customFormat="1" x14ac:dyDescent="0.2">
      <c r="A154" s="313"/>
      <c r="B154" s="315"/>
      <c r="C154" s="315"/>
      <c r="D154" s="358"/>
      <c r="E154" s="358"/>
      <c r="F154" s="358"/>
      <c r="G154" s="358"/>
      <c r="H154" s="358"/>
    </row>
    <row r="155" spans="1:8" s="359" customFormat="1" x14ac:dyDescent="0.2">
      <c r="A155" s="313"/>
      <c r="B155" s="315"/>
      <c r="C155" s="315"/>
      <c r="D155" s="358"/>
      <c r="E155" s="358"/>
      <c r="F155" s="358"/>
      <c r="G155" s="358"/>
      <c r="H155" s="358"/>
    </row>
    <row r="156" spans="1:8" s="359" customFormat="1" x14ac:dyDescent="0.2">
      <c r="A156" s="313"/>
      <c r="B156" s="315"/>
      <c r="C156" s="315"/>
      <c r="D156" s="358"/>
      <c r="E156" s="358"/>
      <c r="F156" s="358"/>
      <c r="G156" s="358"/>
      <c r="H156" s="358"/>
    </row>
    <row r="157" spans="1:8" s="359" customFormat="1" x14ac:dyDescent="0.2">
      <c r="A157" s="313"/>
      <c r="B157" s="315"/>
      <c r="C157" s="315"/>
      <c r="D157" s="358"/>
      <c r="E157" s="358"/>
      <c r="F157" s="358"/>
      <c r="G157" s="358"/>
      <c r="H157" s="358"/>
    </row>
    <row r="158" spans="1:8" s="359" customFormat="1" x14ac:dyDescent="0.2">
      <c r="A158" s="313"/>
      <c r="B158" s="315"/>
      <c r="C158" s="315"/>
      <c r="D158" s="358"/>
      <c r="E158" s="358"/>
      <c r="F158" s="358"/>
      <c r="G158" s="358"/>
      <c r="H158" s="358"/>
    </row>
    <row r="159" spans="1:8" s="359" customFormat="1" x14ac:dyDescent="0.2">
      <c r="A159" s="313"/>
      <c r="B159" s="315"/>
      <c r="C159" s="315"/>
      <c r="D159" s="358"/>
      <c r="E159" s="358"/>
      <c r="F159" s="358"/>
      <c r="G159" s="358"/>
      <c r="H159" s="358"/>
    </row>
    <row r="160" spans="1:8" s="359" customFormat="1" x14ac:dyDescent="0.2">
      <c r="A160" s="313"/>
      <c r="B160" s="315"/>
      <c r="C160" s="315"/>
      <c r="D160" s="358"/>
      <c r="E160" s="358"/>
      <c r="F160" s="358"/>
      <c r="G160" s="358"/>
      <c r="H160" s="358"/>
    </row>
    <row r="161" spans="1:8" s="359" customFormat="1" x14ac:dyDescent="0.2">
      <c r="A161" s="313"/>
      <c r="B161" s="315"/>
      <c r="C161" s="315"/>
      <c r="D161" s="358"/>
      <c r="E161" s="358"/>
      <c r="F161" s="358"/>
      <c r="G161" s="358"/>
      <c r="H161" s="358"/>
    </row>
    <row r="162" spans="1:8" s="359" customFormat="1" x14ac:dyDescent="0.2">
      <c r="A162" s="313"/>
      <c r="B162" s="315"/>
      <c r="C162" s="315"/>
      <c r="D162" s="358"/>
      <c r="E162" s="358"/>
      <c r="F162" s="358"/>
      <c r="G162" s="358"/>
      <c r="H162" s="358"/>
    </row>
    <row r="163" spans="1:8" s="359" customFormat="1" x14ac:dyDescent="0.2">
      <c r="A163" s="313"/>
      <c r="B163" s="315"/>
      <c r="C163" s="315"/>
      <c r="D163" s="358"/>
      <c r="E163" s="358"/>
      <c r="F163" s="358"/>
      <c r="G163" s="358"/>
      <c r="H163" s="358"/>
    </row>
    <row r="164" spans="1:8" s="359" customFormat="1" x14ac:dyDescent="0.2">
      <c r="A164" s="313"/>
      <c r="B164" s="315"/>
      <c r="C164" s="315"/>
      <c r="D164" s="358"/>
      <c r="E164" s="358"/>
      <c r="F164" s="358"/>
      <c r="G164" s="358"/>
      <c r="H164" s="358"/>
    </row>
    <row r="165" spans="1:8" s="359" customFormat="1" x14ac:dyDescent="0.2">
      <c r="A165" s="313"/>
      <c r="B165" s="315"/>
      <c r="C165" s="315"/>
      <c r="D165" s="358"/>
      <c r="E165" s="358"/>
      <c r="F165" s="358"/>
      <c r="G165" s="358"/>
      <c r="H165" s="358"/>
    </row>
    <row r="166" spans="1:8" s="359" customFormat="1" x14ac:dyDescent="0.2">
      <c r="A166" s="313"/>
      <c r="B166" s="315"/>
      <c r="C166" s="315"/>
      <c r="D166" s="358"/>
      <c r="E166" s="358"/>
      <c r="F166" s="358"/>
      <c r="G166" s="358"/>
      <c r="H166" s="358"/>
    </row>
    <row r="167" spans="1:8" s="359" customFormat="1" x14ac:dyDescent="0.2">
      <c r="A167" s="313"/>
      <c r="B167" s="315"/>
      <c r="C167" s="315"/>
      <c r="D167" s="358"/>
      <c r="E167" s="358"/>
      <c r="F167" s="358"/>
      <c r="G167" s="358"/>
      <c r="H167" s="358"/>
    </row>
    <row r="168" spans="1:8" s="359" customFormat="1" x14ac:dyDescent="0.2">
      <c r="A168" s="313"/>
      <c r="B168" s="315"/>
      <c r="C168" s="315"/>
      <c r="D168" s="358"/>
      <c r="E168" s="358"/>
      <c r="F168" s="358"/>
      <c r="G168" s="358"/>
      <c r="H168" s="358"/>
    </row>
    <row r="169" spans="1:8" s="359" customFormat="1" x14ac:dyDescent="0.2">
      <c r="A169" s="313"/>
      <c r="B169" s="315"/>
      <c r="C169" s="315"/>
      <c r="D169" s="358"/>
      <c r="E169" s="358"/>
      <c r="F169" s="358"/>
      <c r="G169" s="358"/>
      <c r="H169" s="358"/>
    </row>
    <row r="170" spans="1:8" s="359" customFormat="1" x14ac:dyDescent="0.2">
      <c r="A170" s="313"/>
      <c r="B170" s="315"/>
      <c r="C170" s="315"/>
      <c r="D170" s="358"/>
      <c r="E170" s="358"/>
      <c r="F170" s="358"/>
      <c r="G170" s="358"/>
      <c r="H170" s="358"/>
    </row>
    <row r="171" spans="1:8" s="359" customFormat="1" x14ac:dyDescent="0.2">
      <c r="A171" s="313"/>
      <c r="B171" s="315"/>
      <c r="C171" s="315"/>
      <c r="D171" s="358"/>
      <c r="E171" s="358"/>
      <c r="F171" s="358"/>
      <c r="G171" s="358"/>
      <c r="H171" s="358"/>
    </row>
    <row r="172" spans="1:8" s="359" customFormat="1" x14ac:dyDescent="0.2">
      <c r="A172" s="313"/>
      <c r="B172" s="315"/>
      <c r="C172" s="315"/>
      <c r="D172" s="358"/>
      <c r="E172" s="358"/>
      <c r="F172" s="358"/>
      <c r="G172" s="358"/>
      <c r="H172" s="358"/>
    </row>
    <row r="173" spans="1:8" s="359" customFormat="1" x14ac:dyDescent="0.2">
      <c r="A173" s="313"/>
      <c r="B173" s="315"/>
      <c r="C173" s="315"/>
      <c r="D173" s="358"/>
      <c r="E173" s="358"/>
      <c r="F173" s="358"/>
      <c r="G173" s="358"/>
      <c r="H173" s="358"/>
    </row>
    <row r="174" spans="1:8" s="359" customFormat="1" x14ac:dyDescent="0.2">
      <c r="A174" s="313"/>
      <c r="B174" s="315"/>
      <c r="C174" s="315"/>
      <c r="D174" s="358"/>
      <c r="E174" s="358"/>
      <c r="F174" s="358"/>
      <c r="G174" s="358"/>
      <c r="H174" s="358"/>
    </row>
    <row r="175" spans="1:8" s="359" customFormat="1" x14ac:dyDescent="0.2">
      <c r="A175" s="313"/>
      <c r="B175" s="315"/>
      <c r="C175" s="315"/>
      <c r="D175" s="358"/>
      <c r="E175" s="358"/>
      <c r="F175" s="358"/>
      <c r="G175" s="358"/>
      <c r="H175" s="358"/>
    </row>
    <row r="176" spans="1:8" s="359" customFormat="1" x14ac:dyDescent="0.2">
      <c r="A176" s="313"/>
      <c r="B176" s="315"/>
      <c r="C176" s="315"/>
      <c r="D176" s="358"/>
      <c r="E176" s="358"/>
      <c r="F176" s="358"/>
      <c r="G176" s="358"/>
      <c r="H176" s="358"/>
    </row>
    <row r="177" spans="1:8" s="359" customFormat="1" x14ac:dyDescent="0.2">
      <c r="A177" s="313"/>
      <c r="B177" s="315"/>
      <c r="C177" s="315"/>
      <c r="D177" s="358"/>
      <c r="E177" s="358"/>
      <c r="F177" s="358"/>
      <c r="G177" s="358"/>
      <c r="H177" s="358"/>
    </row>
    <row r="178" spans="1:8" s="359" customFormat="1" x14ac:dyDescent="0.2">
      <c r="A178" s="313"/>
      <c r="B178" s="315"/>
      <c r="C178" s="315"/>
      <c r="D178" s="358"/>
      <c r="E178" s="358"/>
      <c r="F178" s="358"/>
      <c r="G178" s="358"/>
      <c r="H178" s="358"/>
    </row>
    <row r="179" spans="1:8" s="359" customFormat="1" x14ac:dyDescent="0.2">
      <c r="A179" s="313"/>
      <c r="B179" s="315"/>
      <c r="C179" s="315"/>
      <c r="D179" s="358"/>
      <c r="E179" s="358"/>
      <c r="F179" s="358"/>
      <c r="G179" s="358"/>
      <c r="H179" s="358"/>
    </row>
    <row r="180" spans="1:8" s="359" customFormat="1" x14ac:dyDescent="0.2">
      <c r="A180" s="313"/>
      <c r="B180" s="315"/>
      <c r="C180" s="315"/>
      <c r="D180" s="358"/>
      <c r="E180" s="358"/>
      <c r="F180" s="358"/>
      <c r="G180" s="358"/>
      <c r="H180" s="358"/>
    </row>
    <row r="181" spans="1:8" s="359" customFormat="1" x14ac:dyDescent="0.2">
      <c r="A181" s="313"/>
      <c r="B181" s="315"/>
      <c r="C181" s="315"/>
      <c r="D181" s="358"/>
      <c r="E181" s="358"/>
      <c r="F181" s="358"/>
      <c r="G181" s="358"/>
      <c r="H181" s="358"/>
    </row>
    <row r="182" spans="1:8" s="359" customFormat="1" x14ac:dyDescent="0.2">
      <c r="A182" s="313"/>
      <c r="B182" s="315"/>
      <c r="C182" s="315"/>
      <c r="D182" s="358"/>
      <c r="E182" s="358"/>
      <c r="F182" s="358"/>
      <c r="G182" s="358"/>
      <c r="H182" s="358"/>
    </row>
    <row r="183" spans="1:8" s="359" customFormat="1" x14ac:dyDescent="0.2">
      <c r="A183" s="313"/>
      <c r="B183" s="315"/>
      <c r="C183" s="315"/>
      <c r="D183" s="358"/>
      <c r="E183" s="358"/>
      <c r="F183" s="358"/>
      <c r="G183" s="358"/>
      <c r="H183" s="358"/>
    </row>
    <row r="184" spans="1:8" s="359" customFormat="1" x14ac:dyDescent="0.2">
      <c r="A184" s="313"/>
      <c r="B184" s="315"/>
      <c r="C184" s="315"/>
      <c r="D184" s="358"/>
      <c r="E184" s="358"/>
      <c r="F184" s="358"/>
      <c r="G184" s="358"/>
      <c r="H184" s="358"/>
    </row>
    <row r="185" spans="1:8" s="359" customFormat="1" x14ac:dyDescent="0.2">
      <c r="A185" s="313"/>
      <c r="B185" s="315"/>
      <c r="C185" s="315"/>
      <c r="D185" s="358"/>
      <c r="E185" s="358"/>
      <c r="F185" s="358"/>
      <c r="G185" s="358"/>
      <c r="H185" s="358"/>
    </row>
    <row r="186" spans="1:8" s="359" customFormat="1" x14ac:dyDescent="0.2">
      <c r="A186" s="313"/>
      <c r="B186" s="315"/>
      <c r="C186" s="315"/>
      <c r="D186" s="358"/>
      <c r="E186" s="358"/>
      <c r="F186" s="358"/>
      <c r="G186" s="358"/>
      <c r="H186" s="358"/>
    </row>
    <row r="187" spans="1:8" s="359" customFormat="1" x14ac:dyDescent="0.2">
      <c r="A187" s="313"/>
      <c r="B187" s="315"/>
      <c r="C187" s="315"/>
      <c r="D187" s="358"/>
      <c r="E187" s="358"/>
      <c r="F187" s="358"/>
      <c r="G187" s="358"/>
      <c r="H187" s="358"/>
    </row>
    <row r="188" spans="1:8" s="359" customFormat="1" x14ac:dyDescent="0.2">
      <c r="A188" s="313"/>
      <c r="B188" s="315"/>
      <c r="C188" s="315"/>
      <c r="D188" s="358"/>
      <c r="E188" s="358"/>
      <c r="F188" s="358"/>
      <c r="G188" s="358"/>
      <c r="H188" s="358"/>
    </row>
    <row r="189" spans="1:8" s="359" customFormat="1" x14ac:dyDescent="0.2">
      <c r="A189" s="313"/>
      <c r="B189" s="315"/>
      <c r="C189" s="315"/>
      <c r="D189" s="358"/>
      <c r="E189" s="358"/>
      <c r="F189" s="358"/>
      <c r="G189" s="358"/>
      <c r="H189" s="358"/>
    </row>
    <row r="190" spans="1:8" s="359" customFormat="1" x14ac:dyDescent="0.2">
      <c r="A190" s="313"/>
      <c r="B190" s="315"/>
      <c r="C190" s="315"/>
      <c r="D190" s="358"/>
      <c r="E190" s="358"/>
      <c r="F190" s="358"/>
      <c r="G190" s="358"/>
      <c r="H190" s="358"/>
    </row>
    <row r="191" spans="1:8" s="359" customFormat="1" x14ac:dyDescent="0.2">
      <c r="A191" s="313"/>
      <c r="B191" s="315"/>
      <c r="C191" s="315"/>
      <c r="D191" s="358"/>
      <c r="E191" s="358"/>
      <c r="F191" s="358"/>
      <c r="G191" s="358"/>
      <c r="H191" s="358"/>
    </row>
    <row r="192" spans="1:8" s="359" customFormat="1" x14ac:dyDescent="0.2">
      <c r="A192" s="313"/>
      <c r="B192" s="315"/>
      <c r="C192" s="315"/>
      <c r="D192" s="358"/>
      <c r="E192" s="358"/>
      <c r="F192" s="358"/>
      <c r="G192" s="358"/>
      <c r="H192" s="358"/>
    </row>
    <row r="193" spans="1:8" s="359" customFormat="1" x14ac:dyDescent="0.2">
      <c r="A193" s="313"/>
      <c r="B193" s="315"/>
      <c r="C193" s="315"/>
      <c r="D193" s="358"/>
      <c r="E193" s="358"/>
      <c r="F193" s="358"/>
      <c r="G193" s="358"/>
      <c r="H193" s="358"/>
    </row>
    <row r="194" spans="1:8" s="359" customFormat="1" x14ac:dyDescent="0.2">
      <c r="A194" s="313"/>
      <c r="B194" s="315"/>
      <c r="C194" s="315"/>
      <c r="D194" s="358"/>
      <c r="E194" s="358"/>
      <c r="F194" s="358"/>
      <c r="G194" s="358"/>
      <c r="H194" s="358"/>
    </row>
    <row r="195" spans="1:8" s="359" customFormat="1" x14ac:dyDescent="0.2">
      <c r="A195" s="313"/>
      <c r="B195" s="315"/>
      <c r="C195" s="315"/>
      <c r="D195" s="358"/>
      <c r="E195" s="358"/>
      <c r="F195" s="358"/>
      <c r="G195" s="358"/>
      <c r="H195" s="358"/>
    </row>
    <row r="196" spans="1:8" s="359" customFormat="1" x14ac:dyDescent="0.2">
      <c r="A196" s="313"/>
      <c r="B196" s="315"/>
      <c r="C196" s="315"/>
      <c r="D196" s="358"/>
      <c r="E196" s="358"/>
      <c r="F196" s="358"/>
      <c r="G196" s="358"/>
      <c r="H196" s="358"/>
    </row>
    <row r="197" spans="1:8" s="359" customFormat="1" x14ac:dyDescent="0.2">
      <c r="A197" s="313"/>
      <c r="B197" s="315"/>
      <c r="C197" s="315"/>
      <c r="D197" s="358"/>
      <c r="E197" s="358"/>
      <c r="F197" s="358"/>
      <c r="G197" s="358"/>
      <c r="H197" s="358"/>
    </row>
    <row r="198" spans="1:8" s="359" customFormat="1" x14ac:dyDescent="0.2">
      <c r="A198" s="313"/>
      <c r="B198" s="315"/>
      <c r="C198" s="315"/>
      <c r="D198" s="358"/>
      <c r="E198" s="358"/>
      <c r="F198" s="358"/>
      <c r="G198" s="358"/>
      <c r="H198" s="358"/>
    </row>
    <row r="199" spans="1:8" s="359" customFormat="1" x14ac:dyDescent="0.2">
      <c r="A199" s="313"/>
      <c r="B199" s="315"/>
      <c r="C199" s="315"/>
      <c r="D199" s="358"/>
      <c r="E199" s="358"/>
      <c r="F199" s="358"/>
      <c r="G199" s="358"/>
      <c r="H199" s="358"/>
    </row>
    <row r="200" spans="1:8" s="359" customFormat="1" x14ac:dyDescent="0.2">
      <c r="A200" s="313"/>
      <c r="B200" s="315"/>
      <c r="C200" s="315"/>
      <c r="D200" s="358"/>
      <c r="E200" s="358"/>
      <c r="F200" s="358"/>
      <c r="G200" s="358"/>
      <c r="H200" s="358"/>
    </row>
    <row r="201" spans="1:8" s="359" customFormat="1" x14ac:dyDescent="0.2">
      <c r="A201" s="313"/>
      <c r="B201" s="315"/>
      <c r="C201" s="315"/>
      <c r="D201" s="358"/>
      <c r="E201" s="358"/>
      <c r="F201" s="358"/>
      <c r="G201" s="358"/>
      <c r="H201" s="358"/>
    </row>
    <row r="202" spans="1:8" s="359" customFormat="1" x14ac:dyDescent="0.2">
      <c r="A202" s="313"/>
      <c r="B202" s="315"/>
      <c r="C202" s="315"/>
      <c r="D202" s="358"/>
      <c r="E202" s="358"/>
      <c r="F202" s="358"/>
      <c r="G202" s="358"/>
      <c r="H202" s="358"/>
    </row>
    <row r="203" spans="1:8" s="359" customFormat="1" x14ac:dyDescent="0.2">
      <c r="A203" s="313"/>
      <c r="B203" s="315"/>
      <c r="C203" s="315"/>
      <c r="D203" s="358"/>
      <c r="E203" s="358"/>
      <c r="F203" s="358"/>
      <c r="G203" s="358"/>
      <c r="H203" s="358"/>
    </row>
    <row r="204" spans="1:8" s="359" customFormat="1" x14ac:dyDescent="0.2">
      <c r="A204" s="313"/>
      <c r="B204" s="315"/>
      <c r="C204" s="315"/>
      <c r="D204" s="358"/>
      <c r="E204" s="358"/>
      <c r="F204" s="358"/>
      <c r="G204" s="358"/>
      <c r="H204" s="358"/>
    </row>
    <row r="205" spans="1:8" s="359" customFormat="1" x14ac:dyDescent="0.2">
      <c r="A205" s="313"/>
      <c r="B205" s="315"/>
      <c r="C205" s="315"/>
      <c r="D205" s="358"/>
      <c r="E205" s="358"/>
      <c r="F205" s="358"/>
      <c r="G205" s="358"/>
      <c r="H205" s="358"/>
    </row>
    <row r="206" spans="1:8" s="359" customFormat="1" x14ac:dyDescent="0.2">
      <c r="A206" s="313"/>
      <c r="B206" s="315"/>
      <c r="C206" s="315"/>
      <c r="D206" s="358"/>
      <c r="E206" s="358"/>
      <c r="F206" s="358"/>
      <c r="G206" s="358"/>
      <c r="H206" s="358"/>
    </row>
    <row r="207" spans="1:8" s="359" customFormat="1" x14ac:dyDescent="0.2">
      <c r="A207" s="313"/>
      <c r="B207" s="315"/>
      <c r="C207" s="315"/>
      <c r="D207" s="358"/>
      <c r="E207" s="358"/>
      <c r="F207" s="358"/>
      <c r="G207" s="358"/>
      <c r="H207" s="358"/>
    </row>
    <row r="208" spans="1:8" s="359" customFormat="1" x14ac:dyDescent="0.2">
      <c r="A208" s="313"/>
      <c r="B208" s="315"/>
      <c r="C208" s="315"/>
      <c r="D208" s="358"/>
      <c r="E208" s="358"/>
      <c r="F208" s="358"/>
      <c r="G208" s="358"/>
      <c r="H208" s="358"/>
    </row>
    <row r="209" spans="1:8" s="359" customFormat="1" x14ac:dyDescent="0.2">
      <c r="A209" s="313"/>
      <c r="B209" s="315"/>
      <c r="C209" s="315"/>
      <c r="D209" s="358"/>
      <c r="E209" s="358"/>
      <c r="F209" s="358"/>
      <c r="G209" s="358"/>
      <c r="H209" s="358"/>
    </row>
    <row r="210" spans="1:8" s="359" customFormat="1" x14ac:dyDescent="0.2">
      <c r="A210" s="313"/>
      <c r="B210" s="315"/>
      <c r="C210" s="315"/>
      <c r="D210" s="358"/>
      <c r="E210" s="358"/>
      <c r="F210" s="358"/>
      <c r="G210" s="358"/>
      <c r="H210" s="358"/>
    </row>
    <row r="211" spans="1:8" s="359" customFormat="1" x14ac:dyDescent="0.2">
      <c r="A211" s="313"/>
      <c r="B211" s="315"/>
      <c r="C211" s="315"/>
      <c r="D211" s="358"/>
      <c r="E211" s="358"/>
      <c r="F211" s="358"/>
      <c r="G211" s="358"/>
      <c r="H211" s="358"/>
    </row>
    <row r="212" spans="1:8" s="359" customFormat="1" x14ac:dyDescent="0.2">
      <c r="A212" s="313"/>
      <c r="B212" s="315"/>
      <c r="C212" s="315"/>
      <c r="D212" s="358"/>
      <c r="E212" s="358"/>
      <c r="F212" s="358"/>
      <c r="G212" s="358"/>
      <c r="H212" s="358"/>
    </row>
    <row r="213" spans="1:8" s="359" customFormat="1" x14ac:dyDescent="0.2">
      <c r="A213" s="313"/>
      <c r="B213" s="315"/>
      <c r="C213" s="315"/>
      <c r="D213" s="358"/>
      <c r="E213" s="358"/>
      <c r="F213" s="358"/>
      <c r="G213" s="358"/>
      <c r="H213" s="358"/>
    </row>
    <row r="214" spans="1:8" s="359" customFormat="1" x14ac:dyDescent="0.2">
      <c r="A214" s="313"/>
      <c r="B214" s="315"/>
      <c r="C214" s="315"/>
      <c r="D214" s="358"/>
      <c r="E214" s="358"/>
      <c r="F214" s="358"/>
      <c r="G214" s="358"/>
      <c r="H214" s="358"/>
    </row>
    <row r="215" spans="1:8" s="359" customFormat="1" x14ac:dyDescent="0.2">
      <c r="A215" s="313"/>
      <c r="B215" s="315"/>
      <c r="C215" s="315"/>
      <c r="D215" s="358"/>
      <c r="E215" s="358"/>
      <c r="F215" s="358"/>
      <c r="G215" s="358"/>
      <c r="H215" s="358"/>
    </row>
    <row r="216" spans="1:8" s="359" customFormat="1" x14ac:dyDescent="0.2">
      <c r="A216" s="313"/>
      <c r="B216" s="315"/>
      <c r="C216" s="315"/>
      <c r="D216" s="358"/>
      <c r="E216" s="358"/>
      <c r="F216" s="358"/>
      <c r="G216" s="358"/>
      <c r="H216" s="358"/>
    </row>
    <row r="217" spans="1:8" s="359" customFormat="1" x14ac:dyDescent="0.2">
      <c r="A217" s="313"/>
      <c r="B217" s="315"/>
      <c r="C217" s="315"/>
      <c r="D217" s="358"/>
      <c r="E217" s="358"/>
      <c r="F217" s="358"/>
      <c r="G217" s="358"/>
      <c r="H217" s="358"/>
    </row>
    <row r="218" spans="1:8" s="359" customFormat="1" x14ac:dyDescent="0.2">
      <c r="A218" s="313"/>
      <c r="B218" s="315"/>
      <c r="C218" s="315"/>
      <c r="D218" s="358"/>
      <c r="E218" s="358"/>
      <c r="F218" s="358"/>
      <c r="G218" s="358"/>
      <c r="H218" s="358"/>
    </row>
    <row r="219" spans="1:8" s="359" customFormat="1" x14ac:dyDescent="0.2">
      <c r="A219" s="313"/>
      <c r="B219" s="315"/>
      <c r="C219" s="315"/>
      <c r="D219" s="358"/>
      <c r="E219" s="358"/>
      <c r="F219" s="358"/>
      <c r="G219" s="358"/>
      <c r="H219" s="358"/>
    </row>
    <row r="220" spans="1:8" s="359" customFormat="1" x14ac:dyDescent="0.2">
      <c r="A220" s="313"/>
      <c r="B220" s="315"/>
      <c r="C220" s="315"/>
      <c r="D220" s="358"/>
      <c r="E220" s="358"/>
      <c r="F220" s="358"/>
      <c r="G220" s="358"/>
      <c r="H220" s="358"/>
    </row>
    <row r="221" spans="1:8" s="359" customFormat="1" x14ac:dyDescent="0.2">
      <c r="A221" s="313"/>
      <c r="B221" s="315"/>
      <c r="C221" s="315"/>
      <c r="D221" s="358"/>
      <c r="E221" s="358"/>
      <c r="F221" s="358"/>
      <c r="G221" s="358"/>
      <c r="H221" s="358"/>
    </row>
    <row r="222" spans="1:8" s="359" customFormat="1" x14ac:dyDescent="0.2">
      <c r="A222" s="313"/>
      <c r="B222" s="315"/>
      <c r="C222" s="315"/>
      <c r="D222" s="358"/>
      <c r="E222" s="358"/>
      <c r="F222" s="358"/>
      <c r="G222" s="358"/>
      <c r="H222" s="358"/>
    </row>
    <row r="223" spans="1:8" s="359" customFormat="1" x14ac:dyDescent="0.2">
      <c r="A223" s="313"/>
      <c r="B223" s="315"/>
      <c r="C223" s="315"/>
      <c r="D223" s="358"/>
      <c r="E223" s="358"/>
      <c r="F223" s="358"/>
      <c r="G223" s="358"/>
      <c r="H223" s="358"/>
    </row>
    <row r="224" spans="1:8" s="359" customFormat="1" x14ac:dyDescent="0.2">
      <c r="A224" s="313"/>
      <c r="B224" s="315"/>
      <c r="C224" s="315"/>
      <c r="D224" s="358"/>
      <c r="E224" s="358"/>
      <c r="F224" s="358"/>
      <c r="G224" s="358"/>
      <c r="H224" s="358"/>
    </row>
    <row r="225" spans="1:8" s="359" customFormat="1" x14ac:dyDescent="0.2">
      <c r="A225" s="313"/>
      <c r="B225" s="315"/>
      <c r="C225" s="315"/>
      <c r="D225" s="358"/>
      <c r="E225" s="358"/>
      <c r="F225" s="358"/>
      <c r="G225" s="358"/>
      <c r="H225" s="358"/>
    </row>
    <row r="226" spans="1:8" s="359" customFormat="1" x14ac:dyDescent="0.2">
      <c r="A226" s="313"/>
      <c r="B226" s="315"/>
      <c r="C226" s="315"/>
      <c r="D226" s="358"/>
      <c r="E226" s="358"/>
      <c r="F226" s="358"/>
      <c r="G226" s="358"/>
      <c r="H226" s="358"/>
    </row>
    <row r="227" spans="1:8" s="359" customFormat="1" x14ac:dyDescent="0.2">
      <c r="A227" s="313"/>
      <c r="B227" s="315"/>
      <c r="C227" s="315"/>
      <c r="D227" s="358"/>
      <c r="E227" s="358"/>
      <c r="F227" s="358"/>
      <c r="G227" s="358"/>
      <c r="H227" s="358"/>
    </row>
    <row r="228" spans="1:8" s="359" customFormat="1" x14ac:dyDescent="0.2">
      <c r="A228" s="313"/>
      <c r="B228" s="315"/>
      <c r="C228" s="315"/>
      <c r="D228" s="358"/>
      <c r="E228" s="358"/>
      <c r="F228" s="358"/>
      <c r="G228" s="358"/>
      <c r="H228" s="358"/>
    </row>
  </sheetData>
  <mergeCells count="8">
    <mergeCell ref="B120:I121"/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fitToHeight="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5A90-DE07-4DE9-A292-CC63D5DB8FF1}">
  <sheetPr>
    <tabColor theme="4" tint="-0.249977111117893"/>
    <pageSetUpPr fitToPage="1"/>
  </sheetPr>
  <dimension ref="A1:G124"/>
  <sheetViews>
    <sheetView showGridLines="0" workbookViewId="0">
      <selection activeCell="B32" sqref="B32"/>
    </sheetView>
  </sheetViews>
  <sheetFormatPr baseColWidth="10" defaultColWidth="12" defaultRowHeight="14.25" customHeight="1" x14ac:dyDescent="0.2"/>
  <cols>
    <col min="1" max="1" width="71.5" style="118" customWidth="1"/>
    <col min="2" max="2" width="16.1640625" style="118" customWidth="1"/>
    <col min="3" max="3" width="15.1640625" style="118" bestFit="1" customWidth="1"/>
    <col min="4" max="6" width="16.33203125" style="118" bestFit="1" customWidth="1"/>
    <col min="7" max="7" width="13.6640625" style="118" bestFit="1" customWidth="1"/>
    <col min="8" max="16384" width="12" style="118"/>
  </cols>
  <sheetData>
    <row r="1" spans="1:7" ht="49.5" customHeight="1" thickBot="1" x14ac:dyDescent="0.25">
      <c r="A1" s="115" t="s">
        <v>134</v>
      </c>
      <c r="B1" s="116"/>
      <c r="C1" s="116"/>
      <c r="D1" s="116"/>
      <c r="E1" s="116"/>
      <c r="F1" s="116"/>
      <c r="G1" s="117"/>
    </row>
    <row r="2" spans="1:7" s="124" customFormat="1" ht="14.25" customHeight="1" thickBot="1" x14ac:dyDescent="0.25">
      <c r="A2" s="119" t="s">
        <v>52</v>
      </c>
      <c r="B2" s="120" t="s">
        <v>135</v>
      </c>
      <c r="C2" s="121"/>
      <c r="D2" s="121"/>
      <c r="E2" s="121"/>
      <c r="F2" s="122"/>
      <c r="G2" s="123" t="s">
        <v>54</v>
      </c>
    </row>
    <row r="3" spans="1:7" s="124" customFormat="1" ht="23.25" thickBot="1" x14ac:dyDescent="0.25">
      <c r="A3" s="125"/>
      <c r="B3" s="126" t="s">
        <v>55</v>
      </c>
      <c r="C3" s="127" t="s">
        <v>56</v>
      </c>
      <c r="D3" s="128" t="s">
        <v>6</v>
      </c>
      <c r="E3" s="127" t="s">
        <v>7</v>
      </c>
      <c r="F3" s="128" t="s">
        <v>57</v>
      </c>
      <c r="G3" s="129"/>
    </row>
    <row r="4" spans="1:7" s="124" customFormat="1" ht="14.25" customHeight="1" thickBot="1" x14ac:dyDescent="0.25">
      <c r="A4" s="130"/>
      <c r="B4" s="131">
        <v>1</v>
      </c>
      <c r="C4" s="127">
        <v>2</v>
      </c>
      <c r="D4" s="128" t="s">
        <v>58</v>
      </c>
      <c r="E4" s="127">
        <v>4</v>
      </c>
      <c r="F4" s="128">
        <v>5</v>
      </c>
      <c r="G4" s="127" t="s">
        <v>59</v>
      </c>
    </row>
    <row r="5" spans="1:7" s="124" customFormat="1" ht="14.25" customHeight="1" x14ac:dyDescent="0.2">
      <c r="A5" s="367" t="s">
        <v>136</v>
      </c>
      <c r="B5" s="106">
        <v>14893267</v>
      </c>
      <c r="C5" s="106">
        <v>9122936.6400000006</v>
      </c>
      <c r="D5" s="106">
        <f>B5+C5</f>
        <v>24016203.640000001</v>
      </c>
      <c r="E5" s="106">
        <v>23714208.25</v>
      </c>
      <c r="F5" s="106">
        <v>23714208.25</v>
      </c>
      <c r="G5" s="368">
        <f>D5-E5</f>
        <v>301995.3900000006</v>
      </c>
    </row>
    <row r="6" spans="1:7" s="124" customFormat="1" ht="14.25" customHeight="1" x14ac:dyDescent="0.2">
      <c r="A6" s="367" t="s">
        <v>137</v>
      </c>
      <c r="B6" s="106">
        <v>28727902</v>
      </c>
      <c r="C6" s="106">
        <v>15934244.83</v>
      </c>
      <c r="D6" s="106">
        <f t="shared" ref="D6:D69" si="0">B6+C6</f>
        <v>44662146.829999998</v>
      </c>
      <c r="E6" s="106">
        <v>44489822</v>
      </c>
      <c r="F6" s="106">
        <v>44392936.530000001</v>
      </c>
      <c r="G6" s="368">
        <f t="shared" ref="G6:G69" si="1">D6-E6</f>
        <v>172324.82999999821</v>
      </c>
    </row>
    <row r="7" spans="1:7" s="124" customFormat="1" ht="14.25" customHeight="1" x14ac:dyDescent="0.2">
      <c r="A7" s="367" t="s">
        <v>138</v>
      </c>
      <c r="B7" s="106">
        <v>17939186</v>
      </c>
      <c r="C7" s="106">
        <v>130390749.48999999</v>
      </c>
      <c r="D7" s="106">
        <f t="shared" si="0"/>
        <v>148329935.49000001</v>
      </c>
      <c r="E7" s="106">
        <v>134922683.05000001</v>
      </c>
      <c r="F7" s="106">
        <v>134922683.05000001</v>
      </c>
      <c r="G7" s="368">
        <f t="shared" si="1"/>
        <v>13407252.439999998</v>
      </c>
    </row>
    <row r="8" spans="1:7" s="124" customFormat="1" ht="14.25" customHeight="1" x14ac:dyDescent="0.2">
      <c r="A8" s="367" t="s">
        <v>139</v>
      </c>
      <c r="B8" s="106">
        <v>6148817</v>
      </c>
      <c r="C8" s="106">
        <v>-2838188.49</v>
      </c>
      <c r="D8" s="106">
        <f t="shared" si="0"/>
        <v>3310628.51</v>
      </c>
      <c r="E8" s="106">
        <v>3301490.51</v>
      </c>
      <c r="F8" s="106">
        <v>3301490.51</v>
      </c>
      <c r="G8" s="368">
        <f t="shared" si="1"/>
        <v>9138</v>
      </c>
    </row>
    <row r="9" spans="1:7" s="124" customFormat="1" ht="14.25" customHeight="1" x14ac:dyDescent="0.2">
      <c r="A9" s="367" t="s">
        <v>140</v>
      </c>
      <c r="B9" s="106">
        <v>12821098</v>
      </c>
      <c r="C9" s="106">
        <v>12474616.859999999</v>
      </c>
      <c r="D9" s="106">
        <f t="shared" si="0"/>
        <v>25295714.859999999</v>
      </c>
      <c r="E9" s="106">
        <v>25095317.809999999</v>
      </c>
      <c r="F9" s="106">
        <v>24854442.399999999</v>
      </c>
      <c r="G9" s="368">
        <f t="shared" si="1"/>
        <v>200397.05000000075</v>
      </c>
    </row>
    <row r="10" spans="1:7" s="124" customFormat="1" ht="14.25" customHeight="1" x14ac:dyDescent="0.2">
      <c r="A10" s="367" t="s">
        <v>141</v>
      </c>
      <c r="B10" s="106">
        <v>80146090</v>
      </c>
      <c r="C10" s="106">
        <v>60651318.859999999</v>
      </c>
      <c r="D10" s="106">
        <f t="shared" si="0"/>
        <v>140797408.86000001</v>
      </c>
      <c r="E10" s="106">
        <v>140176576.52000001</v>
      </c>
      <c r="F10" s="106">
        <v>139865444.56</v>
      </c>
      <c r="G10" s="368">
        <f t="shared" si="1"/>
        <v>620832.34000000358</v>
      </c>
    </row>
    <row r="11" spans="1:7" s="124" customFormat="1" ht="14.25" customHeight="1" x14ac:dyDescent="0.2">
      <c r="A11" s="367" t="s">
        <v>142</v>
      </c>
      <c r="B11" s="106">
        <v>143120176</v>
      </c>
      <c r="C11" s="106">
        <v>-53742223.979999997</v>
      </c>
      <c r="D11" s="106">
        <f t="shared" si="0"/>
        <v>89377952.020000011</v>
      </c>
      <c r="E11" s="106">
        <v>83673790.209999993</v>
      </c>
      <c r="F11" s="106">
        <v>81941476.079999998</v>
      </c>
      <c r="G11" s="368">
        <f t="shared" si="1"/>
        <v>5704161.8100000173</v>
      </c>
    </row>
    <row r="12" spans="1:7" s="124" customFormat="1" ht="14.25" customHeight="1" x14ac:dyDescent="0.2">
      <c r="A12" s="367" t="s">
        <v>143</v>
      </c>
      <c r="B12" s="106">
        <v>185945965.46000001</v>
      </c>
      <c r="C12" s="106">
        <v>-43825660.590000004</v>
      </c>
      <c r="D12" s="106">
        <f t="shared" si="0"/>
        <v>142120304.87</v>
      </c>
      <c r="E12" s="106">
        <v>140982334.65000001</v>
      </c>
      <c r="F12" s="106">
        <v>136572347.63999999</v>
      </c>
      <c r="G12" s="368">
        <f t="shared" si="1"/>
        <v>1137970.2199999988</v>
      </c>
    </row>
    <row r="13" spans="1:7" s="124" customFormat="1" ht="14.25" customHeight="1" x14ac:dyDescent="0.2">
      <c r="A13" s="367" t="s">
        <v>144</v>
      </c>
      <c r="B13" s="106">
        <v>91933240</v>
      </c>
      <c r="C13" s="106">
        <v>48807333.530000001</v>
      </c>
      <c r="D13" s="106">
        <f t="shared" si="0"/>
        <v>140740573.53</v>
      </c>
      <c r="E13" s="106">
        <v>136834545.84999999</v>
      </c>
      <c r="F13" s="106">
        <v>136606276.55000001</v>
      </c>
      <c r="G13" s="368">
        <f t="shared" si="1"/>
        <v>3906027.6800000072</v>
      </c>
    </row>
    <row r="14" spans="1:7" s="124" customFormat="1" ht="14.25" customHeight="1" x14ac:dyDescent="0.2">
      <c r="A14" s="367" t="s">
        <v>145</v>
      </c>
      <c r="B14" s="106">
        <v>7799571</v>
      </c>
      <c r="C14" s="106">
        <v>953283.32</v>
      </c>
      <c r="D14" s="106">
        <f t="shared" si="0"/>
        <v>8752854.3200000003</v>
      </c>
      <c r="E14" s="106">
        <v>8648089.4399999995</v>
      </c>
      <c r="F14" s="106">
        <v>8547428.3399999999</v>
      </c>
      <c r="G14" s="368">
        <f t="shared" si="1"/>
        <v>104764.88000000082</v>
      </c>
    </row>
    <row r="15" spans="1:7" s="124" customFormat="1" ht="14.25" customHeight="1" x14ac:dyDescent="0.2">
      <c r="A15" s="367" t="s">
        <v>146</v>
      </c>
      <c r="B15" s="106">
        <v>951320604</v>
      </c>
      <c r="C15" s="106">
        <v>-14085160.91</v>
      </c>
      <c r="D15" s="106">
        <f t="shared" si="0"/>
        <v>937235443.09000003</v>
      </c>
      <c r="E15" s="106">
        <v>934519555.88999999</v>
      </c>
      <c r="F15" s="106">
        <v>929400509.19000006</v>
      </c>
      <c r="G15" s="368">
        <f t="shared" si="1"/>
        <v>2715887.2000000477</v>
      </c>
    </row>
    <row r="16" spans="1:7" s="124" customFormat="1" ht="14.25" customHeight="1" x14ac:dyDescent="0.2">
      <c r="A16" s="367" t="s">
        <v>147</v>
      </c>
      <c r="B16" s="106">
        <v>37402152</v>
      </c>
      <c r="C16" s="106">
        <v>9969277.7799999993</v>
      </c>
      <c r="D16" s="106">
        <f t="shared" si="0"/>
        <v>47371429.780000001</v>
      </c>
      <c r="E16" s="106">
        <v>44245938.75</v>
      </c>
      <c r="F16" s="106">
        <v>44052220.880000003</v>
      </c>
      <c r="G16" s="368">
        <f t="shared" si="1"/>
        <v>3125491.0300000012</v>
      </c>
    </row>
    <row r="17" spans="1:7" s="124" customFormat="1" ht="14.25" customHeight="1" x14ac:dyDescent="0.2">
      <c r="A17" s="367" t="s">
        <v>148</v>
      </c>
      <c r="B17" s="106">
        <v>563675619</v>
      </c>
      <c r="C17" s="106">
        <v>-21297012.239999998</v>
      </c>
      <c r="D17" s="106">
        <f t="shared" si="0"/>
        <v>542378606.75999999</v>
      </c>
      <c r="E17" s="106">
        <v>537954991.48000002</v>
      </c>
      <c r="F17" s="106">
        <v>536069490.43000001</v>
      </c>
      <c r="G17" s="368">
        <f t="shared" si="1"/>
        <v>4423615.2799999714</v>
      </c>
    </row>
    <row r="18" spans="1:7" s="124" customFormat="1" ht="14.25" customHeight="1" x14ac:dyDescent="0.2">
      <c r="A18" s="367" t="s">
        <v>149</v>
      </c>
      <c r="B18" s="106">
        <v>617633469</v>
      </c>
      <c r="C18" s="106">
        <v>11319528.970000001</v>
      </c>
      <c r="D18" s="106">
        <f t="shared" si="0"/>
        <v>628952997.97000003</v>
      </c>
      <c r="E18" s="106">
        <v>606424315.03999996</v>
      </c>
      <c r="F18" s="106">
        <v>604082423.35000002</v>
      </c>
      <c r="G18" s="368">
        <f t="shared" si="1"/>
        <v>22528682.930000067</v>
      </c>
    </row>
    <row r="19" spans="1:7" s="124" customFormat="1" ht="14.25" customHeight="1" x14ac:dyDescent="0.2">
      <c r="A19" s="367" t="s">
        <v>150</v>
      </c>
      <c r="B19" s="106">
        <v>757283793</v>
      </c>
      <c r="C19" s="106">
        <v>66042324.100000001</v>
      </c>
      <c r="D19" s="106">
        <f t="shared" si="0"/>
        <v>823326117.10000002</v>
      </c>
      <c r="E19" s="106">
        <v>817070536.19000006</v>
      </c>
      <c r="F19" s="106">
        <v>786548117.47000003</v>
      </c>
      <c r="G19" s="368">
        <f t="shared" si="1"/>
        <v>6255580.9099999666</v>
      </c>
    </row>
    <row r="20" spans="1:7" s="124" customFormat="1" ht="14.25" customHeight="1" x14ac:dyDescent="0.2">
      <c r="A20" s="367" t="s">
        <v>151</v>
      </c>
      <c r="B20" s="106">
        <v>475494639</v>
      </c>
      <c r="C20" s="106">
        <v>38693770.5</v>
      </c>
      <c r="D20" s="106">
        <f t="shared" si="0"/>
        <v>514188409.5</v>
      </c>
      <c r="E20" s="106">
        <v>509938460.41000003</v>
      </c>
      <c r="F20" s="106">
        <v>489925928.33999997</v>
      </c>
      <c r="G20" s="368">
        <f t="shared" si="1"/>
        <v>4249949.0899999738</v>
      </c>
    </row>
    <row r="21" spans="1:7" s="124" customFormat="1" ht="14.25" customHeight="1" x14ac:dyDescent="0.2">
      <c r="A21" s="367" t="s">
        <v>152</v>
      </c>
      <c r="B21" s="106">
        <v>584757234</v>
      </c>
      <c r="C21" s="106">
        <v>30663840.34</v>
      </c>
      <c r="D21" s="106">
        <f t="shared" si="0"/>
        <v>615421074.34000003</v>
      </c>
      <c r="E21" s="106">
        <v>605615599.39999998</v>
      </c>
      <c r="F21" s="106">
        <v>583958266.38999999</v>
      </c>
      <c r="G21" s="368">
        <f t="shared" si="1"/>
        <v>9805474.9400000572</v>
      </c>
    </row>
    <row r="22" spans="1:7" s="124" customFormat="1" ht="14.25" customHeight="1" x14ac:dyDescent="0.2">
      <c r="A22" s="367" t="s">
        <v>153</v>
      </c>
      <c r="B22" s="106">
        <v>762747974</v>
      </c>
      <c r="C22" s="106">
        <v>52211357.079999998</v>
      </c>
      <c r="D22" s="106">
        <f t="shared" si="0"/>
        <v>814959331.08000004</v>
      </c>
      <c r="E22" s="106">
        <v>808352884.86000001</v>
      </c>
      <c r="F22" s="106">
        <v>780814776.42999995</v>
      </c>
      <c r="G22" s="368">
        <f t="shared" si="1"/>
        <v>6606446.2200000286</v>
      </c>
    </row>
    <row r="23" spans="1:7" s="124" customFormat="1" ht="14.25" customHeight="1" x14ac:dyDescent="0.2">
      <c r="A23" s="367" t="s">
        <v>154</v>
      </c>
      <c r="B23" s="106">
        <v>883780798</v>
      </c>
      <c r="C23" s="106">
        <v>122258543.75</v>
      </c>
      <c r="D23" s="106">
        <f t="shared" si="0"/>
        <v>1006039341.75</v>
      </c>
      <c r="E23" s="106">
        <v>965050543.33000004</v>
      </c>
      <c r="F23" s="106">
        <v>959221821.82000005</v>
      </c>
      <c r="G23" s="368">
        <f t="shared" si="1"/>
        <v>40988798.419999957</v>
      </c>
    </row>
    <row r="24" spans="1:7" s="124" customFormat="1" ht="14.25" customHeight="1" x14ac:dyDescent="0.2">
      <c r="A24" s="367" t="s">
        <v>155</v>
      </c>
      <c r="B24" s="106">
        <v>504898845</v>
      </c>
      <c r="C24" s="106">
        <v>24069128.760000002</v>
      </c>
      <c r="D24" s="106">
        <f t="shared" si="0"/>
        <v>528967973.75999999</v>
      </c>
      <c r="E24" s="106">
        <v>524796905.29000002</v>
      </c>
      <c r="F24" s="106">
        <v>522283674.94</v>
      </c>
      <c r="G24" s="368">
        <f t="shared" si="1"/>
        <v>4171068.469999969</v>
      </c>
    </row>
    <row r="25" spans="1:7" s="124" customFormat="1" ht="14.25" customHeight="1" x14ac:dyDescent="0.2">
      <c r="A25" s="367" t="s">
        <v>156</v>
      </c>
      <c r="B25" s="106">
        <v>347669933</v>
      </c>
      <c r="C25" s="106">
        <v>-86187433.680000007</v>
      </c>
      <c r="D25" s="106">
        <f t="shared" si="0"/>
        <v>261482499.31999999</v>
      </c>
      <c r="E25" s="106">
        <v>260212849.11000001</v>
      </c>
      <c r="F25" s="106">
        <v>260212849.11000001</v>
      </c>
      <c r="G25" s="368">
        <f t="shared" si="1"/>
        <v>1269650.2099999785</v>
      </c>
    </row>
    <row r="26" spans="1:7" s="124" customFormat="1" ht="14.25" customHeight="1" x14ac:dyDescent="0.2">
      <c r="A26" s="367" t="s">
        <v>157</v>
      </c>
      <c r="B26" s="106">
        <v>268695982</v>
      </c>
      <c r="C26" s="106">
        <v>-74646894.900000006</v>
      </c>
      <c r="D26" s="106">
        <f t="shared" si="0"/>
        <v>194049087.09999999</v>
      </c>
      <c r="E26" s="106">
        <v>193577077.41999999</v>
      </c>
      <c r="F26" s="106">
        <v>193444984.65000001</v>
      </c>
      <c r="G26" s="368">
        <f t="shared" si="1"/>
        <v>472009.68000000715</v>
      </c>
    </row>
    <row r="27" spans="1:7" s="124" customFormat="1" ht="14.25" customHeight="1" x14ac:dyDescent="0.2">
      <c r="A27" s="367" t="s">
        <v>158</v>
      </c>
      <c r="B27" s="106">
        <v>574596332</v>
      </c>
      <c r="C27" s="106">
        <v>-65265524.039999999</v>
      </c>
      <c r="D27" s="106">
        <f t="shared" si="0"/>
        <v>509330807.95999998</v>
      </c>
      <c r="E27" s="106">
        <v>507406847.86000001</v>
      </c>
      <c r="F27" s="106">
        <v>507406847.86000001</v>
      </c>
      <c r="G27" s="368">
        <f t="shared" si="1"/>
        <v>1923960.0999999642</v>
      </c>
    </row>
    <row r="28" spans="1:7" s="124" customFormat="1" ht="14.25" customHeight="1" x14ac:dyDescent="0.2">
      <c r="A28" s="367" t="s">
        <v>159</v>
      </c>
      <c r="B28" s="106">
        <v>261528906</v>
      </c>
      <c r="C28" s="106">
        <v>-82810091.930000007</v>
      </c>
      <c r="D28" s="106">
        <f t="shared" si="0"/>
        <v>178718814.06999999</v>
      </c>
      <c r="E28" s="106">
        <v>177100562.21000001</v>
      </c>
      <c r="F28" s="106">
        <v>177100562.21000001</v>
      </c>
      <c r="G28" s="368">
        <f t="shared" si="1"/>
        <v>1618251.8599999845</v>
      </c>
    </row>
    <row r="29" spans="1:7" s="124" customFormat="1" ht="14.25" customHeight="1" x14ac:dyDescent="0.2">
      <c r="A29" s="367" t="s">
        <v>160</v>
      </c>
      <c r="B29" s="106">
        <v>325253380</v>
      </c>
      <c r="C29" s="106">
        <v>-97431872.129999995</v>
      </c>
      <c r="D29" s="106">
        <f t="shared" si="0"/>
        <v>227821507.87</v>
      </c>
      <c r="E29" s="106">
        <v>227619104.81999999</v>
      </c>
      <c r="F29" s="106">
        <v>227619104.81999999</v>
      </c>
      <c r="G29" s="368">
        <f t="shared" si="1"/>
        <v>202403.05000001192</v>
      </c>
    </row>
    <row r="30" spans="1:7" s="124" customFormat="1" ht="14.25" customHeight="1" x14ac:dyDescent="0.2">
      <c r="A30" s="367" t="s">
        <v>161</v>
      </c>
      <c r="B30" s="106">
        <v>590951884</v>
      </c>
      <c r="C30" s="106">
        <v>-135538412.72999999</v>
      </c>
      <c r="D30" s="106">
        <f t="shared" si="0"/>
        <v>455413471.26999998</v>
      </c>
      <c r="E30" s="106">
        <v>446642288.32999998</v>
      </c>
      <c r="F30" s="106">
        <v>446642288.32999998</v>
      </c>
      <c r="G30" s="368">
        <f t="shared" si="1"/>
        <v>8771182.9399999976</v>
      </c>
    </row>
    <row r="31" spans="1:7" s="124" customFormat="1" ht="14.25" customHeight="1" x14ac:dyDescent="0.2">
      <c r="A31" s="367" t="s">
        <v>162</v>
      </c>
      <c r="B31" s="106">
        <v>2184486136.71</v>
      </c>
      <c r="C31" s="106">
        <v>-380290310.68000001</v>
      </c>
      <c r="D31" s="106">
        <f t="shared" si="0"/>
        <v>1804195826.03</v>
      </c>
      <c r="E31" s="106">
        <v>1782279047.71</v>
      </c>
      <c r="F31" s="106">
        <v>1782171063.4300001</v>
      </c>
      <c r="G31" s="368">
        <f t="shared" si="1"/>
        <v>21916778.319999933</v>
      </c>
    </row>
    <row r="32" spans="1:7" s="124" customFormat="1" ht="14.25" customHeight="1" x14ac:dyDescent="0.2">
      <c r="A32" s="367" t="s">
        <v>163</v>
      </c>
      <c r="B32" s="106">
        <v>243347198</v>
      </c>
      <c r="C32" s="106">
        <v>-64592119.780000001</v>
      </c>
      <c r="D32" s="106">
        <f t="shared" si="0"/>
        <v>178755078.22</v>
      </c>
      <c r="E32" s="106">
        <v>176128249.83000001</v>
      </c>
      <c r="F32" s="106">
        <v>176128249.83000001</v>
      </c>
      <c r="G32" s="368">
        <f t="shared" si="1"/>
        <v>2626828.3899999857</v>
      </c>
    </row>
    <row r="33" spans="1:7" s="124" customFormat="1" ht="14.25" customHeight="1" x14ac:dyDescent="0.2">
      <c r="A33" s="367" t="s">
        <v>164</v>
      </c>
      <c r="B33" s="106">
        <v>264718362</v>
      </c>
      <c r="C33" s="106">
        <v>-55434707.399999999</v>
      </c>
      <c r="D33" s="106">
        <f t="shared" si="0"/>
        <v>209283654.59999999</v>
      </c>
      <c r="E33" s="106">
        <v>206678728.46000001</v>
      </c>
      <c r="F33" s="106">
        <v>206678728.46000001</v>
      </c>
      <c r="G33" s="368">
        <f t="shared" si="1"/>
        <v>2604926.1399999857</v>
      </c>
    </row>
    <row r="34" spans="1:7" s="124" customFormat="1" ht="14.25" customHeight="1" x14ac:dyDescent="0.2">
      <c r="A34" s="367" t="s">
        <v>165</v>
      </c>
      <c r="B34" s="106">
        <v>238348717</v>
      </c>
      <c r="C34" s="106">
        <v>30367858.449999999</v>
      </c>
      <c r="D34" s="106">
        <f t="shared" si="0"/>
        <v>268716575.44999999</v>
      </c>
      <c r="E34" s="106">
        <v>239811870.03999999</v>
      </c>
      <c r="F34" s="106">
        <v>239811870.03999999</v>
      </c>
      <c r="G34" s="368">
        <f t="shared" si="1"/>
        <v>28904705.409999996</v>
      </c>
    </row>
    <row r="35" spans="1:7" s="124" customFormat="1" ht="14.25" customHeight="1" x14ac:dyDescent="0.2">
      <c r="A35" s="367" t="s">
        <v>166</v>
      </c>
      <c r="B35" s="106">
        <v>247132127</v>
      </c>
      <c r="C35" s="106">
        <v>-64027271.25</v>
      </c>
      <c r="D35" s="106">
        <f t="shared" si="0"/>
        <v>183104855.75</v>
      </c>
      <c r="E35" s="106">
        <v>181924686.88999999</v>
      </c>
      <c r="F35" s="106">
        <v>181924686.88999999</v>
      </c>
      <c r="G35" s="368">
        <f t="shared" si="1"/>
        <v>1180168.8600000143</v>
      </c>
    </row>
    <row r="36" spans="1:7" s="124" customFormat="1" ht="14.25" customHeight="1" x14ac:dyDescent="0.2">
      <c r="A36" s="367" t="s">
        <v>167</v>
      </c>
      <c r="B36" s="106">
        <v>205345743</v>
      </c>
      <c r="C36" s="106">
        <v>-45745727.990000002</v>
      </c>
      <c r="D36" s="106">
        <f t="shared" si="0"/>
        <v>159600015.00999999</v>
      </c>
      <c r="E36" s="106">
        <v>156339509.77000001</v>
      </c>
      <c r="F36" s="106">
        <v>156339509.77000001</v>
      </c>
      <c r="G36" s="368">
        <f t="shared" si="1"/>
        <v>3260505.2399999797</v>
      </c>
    </row>
    <row r="37" spans="1:7" s="124" customFormat="1" ht="14.25" customHeight="1" x14ac:dyDescent="0.2">
      <c r="A37" s="367" t="s">
        <v>168</v>
      </c>
      <c r="B37" s="106">
        <v>411187765</v>
      </c>
      <c r="C37" s="106">
        <v>-114656002.56</v>
      </c>
      <c r="D37" s="106">
        <f t="shared" si="0"/>
        <v>296531762.44</v>
      </c>
      <c r="E37" s="106">
        <v>294153553.12</v>
      </c>
      <c r="F37" s="106">
        <v>294153553.12</v>
      </c>
      <c r="G37" s="368">
        <f t="shared" si="1"/>
        <v>2378209.3199999928</v>
      </c>
    </row>
    <row r="38" spans="1:7" s="124" customFormat="1" ht="14.25" customHeight="1" x14ac:dyDescent="0.2">
      <c r="A38" s="367" t="s">
        <v>169</v>
      </c>
      <c r="B38" s="106">
        <v>219367889</v>
      </c>
      <c r="C38" s="106">
        <v>-65709505</v>
      </c>
      <c r="D38" s="106">
        <f t="shared" si="0"/>
        <v>153658384</v>
      </c>
      <c r="E38" s="106">
        <v>152788046.18000001</v>
      </c>
      <c r="F38" s="106">
        <v>152786690.09</v>
      </c>
      <c r="G38" s="368">
        <f t="shared" si="1"/>
        <v>870337.81999999285</v>
      </c>
    </row>
    <row r="39" spans="1:7" s="124" customFormat="1" ht="14.25" customHeight="1" x14ac:dyDescent="0.2">
      <c r="A39" s="367" t="s">
        <v>170</v>
      </c>
      <c r="B39" s="106">
        <v>194425200</v>
      </c>
      <c r="C39" s="106">
        <v>-46622221.770000003</v>
      </c>
      <c r="D39" s="106">
        <f t="shared" si="0"/>
        <v>147802978.22999999</v>
      </c>
      <c r="E39" s="106">
        <v>143668351.63</v>
      </c>
      <c r="F39" s="106">
        <v>143668351.63</v>
      </c>
      <c r="G39" s="368">
        <f t="shared" si="1"/>
        <v>4134626.599999994</v>
      </c>
    </row>
    <row r="40" spans="1:7" s="124" customFormat="1" ht="14.25" customHeight="1" x14ac:dyDescent="0.2">
      <c r="A40" s="367" t="s">
        <v>171</v>
      </c>
      <c r="B40" s="106">
        <v>368274617</v>
      </c>
      <c r="C40" s="106">
        <v>-69899448.480000004</v>
      </c>
      <c r="D40" s="106">
        <f t="shared" si="0"/>
        <v>298375168.51999998</v>
      </c>
      <c r="E40" s="106">
        <v>290771242.75</v>
      </c>
      <c r="F40" s="106">
        <v>290458224.37</v>
      </c>
      <c r="G40" s="368">
        <f t="shared" si="1"/>
        <v>7603925.7699999809</v>
      </c>
    </row>
    <row r="41" spans="1:7" s="124" customFormat="1" ht="14.25" customHeight="1" x14ac:dyDescent="0.2">
      <c r="A41" s="367" t="s">
        <v>172</v>
      </c>
      <c r="B41" s="106">
        <v>263327111</v>
      </c>
      <c r="C41" s="106">
        <v>-79994274.329999998</v>
      </c>
      <c r="D41" s="106">
        <f t="shared" si="0"/>
        <v>183332836.67000002</v>
      </c>
      <c r="E41" s="106">
        <v>182925758.80000001</v>
      </c>
      <c r="F41" s="106">
        <v>182925758.80000001</v>
      </c>
      <c r="G41" s="368">
        <f t="shared" si="1"/>
        <v>407077.87000000477</v>
      </c>
    </row>
    <row r="42" spans="1:7" s="124" customFormat="1" ht="14.25" customHeight="1" x14ac:dyDescent="0.2">
      <c r="A42" s="367" t="s">
        <v>173</v>
      </c>
      <c r="B42" s="106">
        <v>444183924</v>
      </c>
      <c r="C42" s="106">
        <v>-49346309.880000003</v>
      </c>
      <c r="D42" s="106">
        <f t="shared" si="0"/>
        <v>394837614.12</v>
      </c>
      <c r="E42" s="106">
        <v>382351465.35000002</v>
      </c>
      <c r="F42" s="106">
        <v>382351465.35000002</v>
      </c>
      <c r="G42" s="368">
        <f t="shared" si="1"/>
        <v>12486148.769999981</v>
      </c>
    </row>
    <row r="43" spans="1:7" s="124" customFormat="1" ht="14.25" customHeight="1" x14ac:dyDescent="0.2">
      <c r="A43" s="367" t="s">
        <v>174</v>
      </c>
      <c r="B43" s="106">
        <v>190837042</v>
      </c>
      <c r="C43" s="106">
        <v>-65882180.619999997</v>
      </c>
      <c r="D43" s="106">
        <f t="shared" si="0"/>
        <v>124954861.38</v>
      </c>
      <c r="E43" s="106">
        <v>124600357.09</v>
      </c>
      <c r="F43" s="106">
        <v>124600357.09</v>
      </c>
      <c r="G43" s="368">
        <f t="shared" si="1"/>
        <v>354504.28999999166</v>
      </c>
    </row>
    <row r="44" spans="1:7" s="124" customFormat="1" ht="14.25" customHeight="1" x14ac:dyDescent="0.2">
      <c r="A44" s="367" t="s">
        <v>175</v>
      </c>
      <c r="B44" s="106">
        <v>364305134</v>
      </c>
      <c r="C44" s="106">
        <v>-62537375.689999998</v>
      </c>
      <c r="D44" s="106">
        <f t="shared" si="0"/>
        <v>301767758.31</v>
      </c>
      <c r="E44" s="106">
        <v>301062349.92000002</v>
      </c>
      <c r="F44" s="106">
        <v>300976644.61000001</v>
      </c>
      <c r="G44" s="368">
        <f t="shared" si="1"/>
        <v>705408.38999998569</v>
      </c>
    </row>
    <row r="45" spans="1:7" s="124" customFormat="1" ht="14.25" customHeight="1" x14ac:dyDescent="0.2">
      <c r="A45" s="367" t="s">
        <v>176</v>
      </c>
      <c r="B45" s="106">
        <v>96467519</v>
      </c>
      <c r="C45" s="106">
        <v>-7665910.9800000004</v>
      </c>
      <c r="D45" s="106">
        <f t="shared" si="0"/>
        <v>88801608.019999996</v>
      </c>
      <c r="E45" s="106">
        <v>86918498.659999996</v>
      </c>
      <c r="F45" s="106">
        <v>86918498.659999996</v>
      </c>
      <c r="G45" s="368">
        <f t="shared" si="1"/>
        <v>1883109.3599999994</v>
      </c>
    </row>
    <row r="46" spans="1:7" s="124" customFormat="1" ht="14.25" customHeight="1" x14ac:dyDescent="0.2">
      <c r="A46" s="367" t="s">
        <v>177</v>
      </c>
      <c r="B46" s="106">
        <v>29698952</v>
      </c>
      <c r="C46" s="106">
        <v>-8531477.8100000005</v>
      </c>
      <c r="D46" s="106">
        <f t="shared" si="0"/>
        <v>21167474.189999998</v>
      </c>
      <c r="E46" s="106">
        <v>21107686.059999999</v>
      </c>
      <c r="F46" s="106">
        <v>21107686.059999999</v>
      </c>
      <c r="G46" s="368">
        <f t="shared" si="1"/>
        <v>59788.129999998957</v>
      </c>
    </row>
    <row r="47" spans="1:7" s="124" customFormat="1" ht="14.25" customHeight="1" x14ac:dyDescent="0.2">
      <c r="A47" s="367" t="s">
        <v>178</v>
      </c>
      <c r="B47" s="106">
        <v>96896324</v>
      </c>
      <c r="C47" s="106">
        <v>-28836161.780000001</v>
      </c>
      <c r="D47" s="106">
        <f t="shared" si="0"/>
        <v>68060162.219999999</v>
      </c>
      <c r="E47" s="106">
        <v>65029397.270000003</v>
      </c>
      <c r="F47" s="106">
        <v>65029397.270000003</v>
      </c>
      <c r="G47" s="368">
        <f t="shared" si="1"/>
        <v>3030764.9499999955</v>
      </c>
    </row>
    <row r="48" spans="1:7" s="124" customFormat="1" ht="14.25" customHeight="1" x14ac:dyDescent="0.2">
      <c r="A48" s="367" t="s">
        <v>179</v>
      </c>
      <c r="B48" s="106">
        <v>79249667</v>
      </c>
      <c r="C48" s="106">
        <v>-20016508.460000001</v>
      </c>
      <c r="D48" s="106">
        <f t="shared" si="0"/>
        <v>59233158.539999999</v>
      </c>
      <c r="E48" s="106">
        <v>58774646.07</v>
      </c>
      <c r="F48" s="106">
        <v>58774646.07</v>
      </c>
      <c r="G48" s="368">
        <f t="shared" si="1"/>
        <v>458512.46999999881</v>
      </c>
    </row>
    <row r="49" spans="1:7" s="124" customFormat="1" ht="14.25" customHeight="1" x14ac:dyDescent="0.2">
      <c r="A49" s="367" t="s">
        <v>180</v>
      </c>
      <c r="B49" s="106">
        <v>68531304</v>
      </c>
      <c r="C49" s="106">
        <v>8882538.0199999996</v>
      </c>
      <c r="D49" s="106">
        <f t="shared" si="0"/>
        <v>77413842.019999996</v>
      </c>
      <c r="E49" s="106">
        <v>68689765.810000002</v>
      </c>
      <c r="F49" s="106">
        <v>68687837.890000001</v>
      </c>
      <c r="G49" s="368">
        <f t="shared" si="1"/>
        <v>8724076.2099999934</v>
      </c>
    </row>
    <row r="50" spans="1:7" s="124" customFormat="1" ht="14.25" customHeight="1" x14ac:dyDescent="0.2">
      <c r="A50" s="367" t="s">
        <v>181</v>
      </c>
      <c r="B50" s="106">
        <v>90972093</v>
      </c>
      <c r="C50" s="106">
        <v>-21854656.82</v>
      </c>
      <c r="D50" s="106">
        <f t="shared" si="0"/>
        <v>69117436.180000007</v>
      </c>
      <c r="E50" s="106">
        <v>68881837.480000004</v>
      </c>
      <c r="F50" s="106">
        <v>68881837.480000004</v>
      </c>
      <c r="G50" s="368">
        <f t="shared" si="1"/>
        <v>235598.70000000298</v>
      </c>
    </row>
    <row r="51" spans="1:7" s="124" customFormat="1" ht="14.25" customHeight="1" x14ac:dyDescent="0.2">
      <c r="A51" s="367" t="s">
        <v>182</v>
      </c>
      <c r="B51" s="106">
        <v>86522861</v>
      </c>
      <c r="C51" s="106">
        <v>-29665034.57</v>
      </c>
      <c r="D51" s="106">
        <f t="shared" si="0"/>
        <v>56857826.43</v>
      </c>
      <c r="E51" s="106">
        <v>56443612.939999998</v>
      </c>
      <c r="F51" s="106">
        <v>56443612.939999998</v>
      </c>
      <c r="G51" s="368">
        <f t="shared" si="1"/>
        <v>414213.49000000209</v>
      </c>
    </row>
    <row r="52" spans="1:7" s="124" customFormat="1" ht="14.25" customHeight="1" x14ac:dyDescent="0.2">
      <c r="A52" s="367" t="s">
        <v>183</v>
      </c>
      <c r="B52" s="106">
        <v>67713499</v>
      </c>
      <c r="C52" s="106">
        <v>-18944061.98</v>
      </c>
      <c r="D52" s="106">
        <f t="shared" si="0"/>
        <v>48769437.019999996</v>
      </c>
      <c r="E52" s="106">
        <v>48609355.549999997</v>
      </c>
      <c r="F52" s="106">
        <v>48609355.549999997</v>
      </c>
      <c r="G52" s="368">
        <f t="shared" si="1"/>
        <v>160081.46999999881</v>
      </c>
    </row>
    <row r="53" spans="1:7" s="124" customFormat="1" ht="14.25" customHeight="1" x14ac:dyDescent="0.2">
      <c r="A53" s="367" t="s">
        <v>184</v>
      </c>
      <c r="B53" s="106">
        <v>80427486</v>
      </c>
      <c r="C53" s="106">
        <v>-20247944.690000001</v>
      </c>
      <c r="D53" s="106">
        <f t="shared" si="0"/>
        <v>60179541.310000002</v>
      </c>
      <c r="E53" s="106">
        <v>59213162.960000001</v>
      </c>
      <c r="F53" s="106">
        <v>59213162.960000001</v>
      </c>
      <c r="G53" s="368">
        <f t="shared" si="1"/>
        <v>966378.35000000149</v>
      </c>
    </row>
    <row r="54" spans="1:7" s="124" customFormat="1" ht="14.25" customHeight="1" x14ac:dyDescent="0.2">
      <c r="A54" s="367" t="s">
        <v>185</v>
      </c>
      <c r="B54" s="106">
        <v>80228538</v>
      </c>
      <c r="C54" s="106">
        <v>-23977676.190000001</v>
      </c>
      <c r="D54" s="106">
        <f t="shared" si="0"/>
        <v>56250861.810000002</v>
      </c>
      <c r="E54" s="106">
        <v>55325486.869999997</v>
      </c>
      <c r="F54" s="106">
        <v>55325486.869999997</v>
      </c>
      <c r="G54" s="368">
        <f t="shared" si="1"/>
        <v>925374.94000000507</v>
      </c>
    </row>
    <row r="55" spans="1:7" s="124" customFormat="1" ht="14.25" customHeight="1" x14ac:dyDescent="0.2">
      <c r="A55" s="367" t="s">
        <v>186</v>
      </c>
      <c r="B55" s="106">
        <v>63200279</v>
      </c>
      <c r="C55" s="106">
        <v>-17387164.18</v>
      </c>
      <c r="D55" s="106">
        <f t="shared" si="0"/>
        <v>45813114.82</v>
      </c>
      <c r="E55" s="106">
        <v>45627045.280000001</v>
      </c>
      <c r="F55" s="106">
        <v>45627045.280000001</v>
      </c>
      <c r="G55" s="368">
        <f t="shared" si="1"/>
        <v>186069.53999999911</v>
      </c>
    </row>
    <row r="56" spans="1:7" s="124" customFormat="1" ht="14.25" customHeight="1" x14ac:dyDescent="0.2">
      <c r="A56" s="367" t="s">
        <v>187</v>
      </c>
      <c r="B56" s="106">
        <v>54060780</v>
      </c>
      <c r="C56" s="106">
        <v>-13596032.199999999</v>
      </c>
      <c r="D56" s="106">
        <f t="shared" si="0"/>
        <v>40464747.799999997</v>
      </c>
      <c r="E56" s="106">
        <v>40366516.619999997</v>
      </c>
      <c r="F56" s="106">
        <v>40366516.619999997</v>
      </c>
      <c r="G56" s="368">
        <f t="shared" si="1"/>
        <v>98231.179999999702</v>
      </c>
    </row>
    <row r="57" spans="1:7" s="124" customFormat="1" ht="14.25" customHeight="1" x14ac:dyDescent="0.2">
      <c r="A57" s="367" t="s">
        <v>188</v>
      </c>
      <c r="B57" s="106">
        <v>78456256</v>
      </c>
      <c r="C57" s="106">
        <v>-19435232.199999999</v>
      </c>
      <c r="D57" s="106">
        <f t="shared" si="0"/>
        <v>59021023.799999997</v>
      </c>
      <c r="E57" s="106">
        <v>58590879.240000002</v>
      </c>
      <c r="F57" s="106">
        <v>58590879.240000002</v>
      </c>
      <c r="G57" s="368">
        <f t="shared" si="1"/>
        <v>430144.55999999493</v>
      </c>
    </row>
    <row r="58" spans="1:7" s="124" customFormat="1" ht="14.25" customHeight="1" x14ac:dyDescent="0.2">
      <c r="A58" s="367" t="s">
        <v>189</v>
      </c>
      <c r="B58" s="106">
        <v>64248457</v>
      </c>
      <c r="C58" s="106">
        <v>-17106764.879999999</v>
      </c>
      <c r="D58" s="106">
        <f t="shared" si="0"/>
        <v>47141692.120000005</v>
      </c>
      <c r="E58" s="106">
        <v>46941667.740000002</v>
      </c>
      <c r="F58" s="106">
        <v>46941667.740000002</v>
      </c>
      <c r="G58" s="368">
        <f t="shared" si="1"/>
        <v>200024.38000000268</v>
      </c>
    </row>
    <row r="59" spans="1:7" s="124" customFormat="1" ht="14.25" customHeight="1" x14ac:dyDescent="0.2">
      <c r="A59" s="367" t="s">
        <v>190</v>
      </c>
      <c r="B59" s="106">
        <v>74453632</v>
      </c>
      <c r="C59" s="106">
        <v>-21751870.739999998</v>
      </c>
      <c r="D59" s="106">
        <f t="shared" si="0"/>
        <v>52701761.260000005</v>
      </c>
      <c r="E59" s="106">
        <v>52468435.200000003</v>
      </c>
      <c r="F59" s="106">
        <v>52468435.200000003</v>
      </c>
      <c r="G59" s="368">
        <f t="shared" si="1"/>
        <v>233326.06000000238</v>
      </c>
    </row>
    <row r="60" spans="1:7" s="124" customFormat="1" ht="14.25" customHeight="1" x14ac:dyDescent="0.2">
      <c r="A60" s="367" t="s">
        <v>191</v>
      </c>
      <c r="B60" s="106">
        <v>70674690</v>
      </c>
      <c r="C60" s="106">
        <v>-19902606.129999999</v>
      </c>
      <c r="D60" s="106">
        <f t="shared" si="0"/>
        <v>50772083.870000005</v>
      </c>
      <c r="E60" s="106">
        <v>50307728.899999999</v>
      </c>
      <c r="F60" s="106">
        <v>50307728.899999999</v>
      </c>
      <c r="G60" s="368">
        <f t="shared" si="1"/>
        <v>464354.97000000626</v>
      </c>
    </row>
    <row r="61" spans="1:7" s="124" customFormat="1" ht="14.25" customHeight="1" x14ac:dyDescent="0.2">
      <c r="A61" s="367" t="s">
        <v>192</v>
      </c>
      <c r="B61" s="106">
        <v>45503150</v>
      </c>
      <c r="C61" s="106">
        <v>-9540061.6999999993</v>
      </c>
      <c r="D61" s="106">
        <f t="shared" si="0"/>
        <v>35963088.299999997</v>
      </c>
      <c r="E61" s="106">
        <v>35624736.549999997</v>
      </c>
      <c r="F61" s="106">
        <v>35624736.549999997</v>
      </c>
      <c r="G61" s="368">
        <f t="shared" si="1"/>
        <v>338351.75</v>
      </c>
    </row>
    <row r="62" spans="1:7" s="124" customFormat="1" ht="14.25" customHeight="1" x14ac:dyDescent="0.2">
      <c r="A62" s="367" t="s">
        <v>193</v>
      </c>
      <c r="B62" s="106">
        <v>82880002</v>
      </c>
      <c r="C62" s="106">
        <v>-18247930.23</v>
      </c>
      <c r="D62" s="106">
        <f t="shared" si="0"/>
        <v>64632071.769999996</v>
      </c>
      <c r="E62" s="106">
        <v>64135269.460000001</v>
      </c>
      <c r="F62" s="106">
        <v>64135269.460000001</v>
      </c>
      <c r="G62" s="368">
        <f t="shared" si="1"/>
        <v>496802.30999999493</v>
      </c>
    </row>
    <row r="63" spans="1:7" s="124" customFormat="1" ht="14.25" customHeight="1" x14ac:dyDescent="0.2">
      <c r="A63" s="367" t="s">
        <v>194</v>
      </c>
      <c r="B63" s="106">
        <v>54286448</v>
      </c>
      <c r="C63" s="106">
        <v>-14021174.85</v>
      </c>
      <c r="D63" s="106">
        <f t="shared" si="0"/>
        <v>40265273.149999999</v>
      </c>
      <c r="E63" s="106">
        <v>40090767.399999999</v>
      </c>
      <c r="F63" s="106">
        <v>40090767.399999999</v>
      </c>
      <c r="G63" s="368">
        <f t="shared" si="1"/>
        <v>174505.75</v>
      </c>
    </row>
    <row r="64" spans="1:7" s="124" customFormat="1" ht="14.25" customHeight="1" x14ac:dyDescent="0.2">
      <c r="A64" s="367" t="s">
        <v>195</v>
      </c>
      <c r="B64" s="106">
        <v>67132373</v>
      </c>
      <c r="C64" s="106">
        <v>-15775956.189999999</v>
      </c>
      <c r="D64" s="106">
        <f t="shared" si="0"/>
        <v>51356416.810000002</v>
      </c>
      <c r="E64" s="106">
        <v>50300536.420000002</v>
      </c>
      <c r="F64" s="106">
        <v>50300536.420000002</v>
      </c>
      <c r="G64" s="368">
        <f t="shared" si="1"/>
        <v>1055880.3900000006</v>
      </c>
    </row>
    <row r="65" spans="1:7" s="124" customFormat="1" ht="14.25" customHeight="1" x14ac:dyDescent="0.2">
      <c r="A65" s="367" t="s">
        <v>196</v>
      </c>
      <c r="B65" s="106">
        <v>85884247</v>
      </c>
      <c r="C65" s="106">
        <v>-5690647.6600000001</v>
      </c>
      <c r="D65" s="106">
        <f t="shared" si="0"/>
        <v>80193599.340000004</v>
      </c>
      <c r="E65" s="106">
        <v>76716019.969999999</v>
      </c>
      <c r="F65" s="106">
        <v>76716019.969999999</v>
      </c>
      <c r="G65" s="368">
        <f t="shared" si="1"/>
        <v>3477579.3700000048</v>
      </c>
    </row>
    <row r="66" spans="1:7" s="124" customFormat="1" ht="14.25" customHeight="1" x14ac:dyDescent="0.2">
      <c r="A66" s="367" t="s">
        <v>197</v>
      </c>
      <c r="B66" s="106">
        <v>132188993</v>
      </c>
      <c r="C66" s="106">
        <v>-65347342.18</v>
      </c>
      <c r="D66" s="106">
        <f t="shared" si="0"/>
        <v>66841650.82</v>
      </c>
      <c r="E66" s="106">
        <v>65998043.93</v>
      </c>
      <c r="F66" s="106">
        <v>65869722.43</v>
      </c>
      <c r="G66" s="368">
        <f t="shared" si="1"/>
        <v>843606.8900000006</v>
      </c>
    </row>
    <row r="67" spans="1:7" s="124" customFormat="1" ht="14.25" customHeight="1" x14ac:dyDescent="0.2">
      <c r="A67" s="367" t="s">
        <v>198</v>
      </c>
      <c r="B67" s="106">
        <v>87480236</v>
      </c>
      <c r="C67" s="106">
        <v>-25298555.239999998</v>
      </c>
      <c r="D67" s="106">
        <f t="shared" si="0"/>
        <v>62181680.760000005</v>
      </c>
      <c r="E67" s="106">
        <v>61981683.259999998</v>
      </c>
      <c r="F67" s="106">
        <v>61981683.259999998</v>
      </c>
      <c r="G67" s="368">
        <f t="shared" si="1"/>
        <v>199997.50000000745</v>
      </c>
    </row>
    <row r="68" spans="1:7" s="124" customFormat="1" ht="14.25" customHeight="1" x14ac:dyDescent="0.2">
      <c r="A68" s="367" t="s">
        <v>199</v>
      </c>
      <c r="B68" s="106">
        <v>220765045</v>
      </c>
      <c r="C68" s="106">
        <v>-48004756.740000002</v>
      </c>
      <c r="D68" s="106">
        <f t="shared" si="0"/>
        <v>172760288.25999999</v>
      </c>
      <c r="E68" s="106">
        <v>172067842.47</v>
      </c>
      <c r="F68" s="106">
        <v>172067842.47</v>
      </c>
      <c r="G68" s="368">
        <f t="shared" si="1"/>
        <v>692445.78999999166</v>
      </c>
    </row>
    <row r="69" spans="1:7" s="124" customFormat="1" ht="14.25" customHeight="1" x14ac:dyDescent="0.2">
      <c r="A69" s="367" t="s">
        <v>200</v>
      </c>
      <c r="B69" s="106">
        <v>28215075</v>
      </c>
      <c r="C69" s="106">
        <v>-5946608.7199999997</v>
      </c>
      <c r="D69" s="106">
        <f t="shared" si="0"/>
        <v>22268466.280000001</v>
      </c>
      <c r="E69" s="106">
        <v>22268466.280000001</v>
      </c>
      <c r="F69" s="106">
        <v>22268466.280000001</v>
      </c>
      <c r="G69" s="368">
        <f t="shared" si="1"/>
        <v>0</v>
      </c>
    </row>
    <row r="70" spans="1:7" s="124" customFormat="1" ht="14.25" customHeight="1" x14ac:dyDescent="0.2">
      <c r="A70" s="367" t="s">
        <v>201</v>
      </c>
      <c r="B70" s="106">
        <v>358630231</v>
      </c>
      <c r="C70" s="106">
        <v>-86741322.120000005</v>
      </c>
      <c r="D70" s="106">
        <f t="shared" ref="D70:D121" si="2">B70+C70</f>
        <v>271888908.88</v>
      </c>
      <c r="E70" s="106">
        <v>270016258.10000002</v>
      </c>
      <c r="F70" s="106">
        <v>270016258.10000002</v>
      </c>
      <c r="G70" s="368">
        <f t="shared" ref="G70:G121" si="3">D70-E70</f>
        <v>1872650.7799999714</v>
      </c>
    </row>
    <row r="71" spans="1:7" s="124" customFormat="1" ht="14.25" customHeight="1" x14ac:dyDescent="0.2">
      <c r="A71" s="367" t="s">
        <v>202</v>
      </c>
      <c r="B71" s="106">
        <v>165717477</v>
      </c>
      <c r="C71" s="106">
        <v>-39064746.659999996</v>
      </c>
      <c r="D71" s="106">
        <f t="shared" si="2"/>
        <v>126652730.34</v>
      </c>
      <c r="E71" s="106">
        <v>124681920.67</v>
      </c>
      <c r="F71" s="106">
        <v>124681920.67</v>
      </c>
      <c r="G71" s="368">
        <f t="shared" si="3"/>
        <v>1970809.6700000018</v>
      </c>
    </row>
    <row r="72" spans="1:7" s="124" customFormat="1" ht="14.25" customHeight="1" x14ac:dyDescent="0.2">
      <c r="A72" s="367" t="s">
        <v>203</v>
      </c>
      <c r="B72" s="106">
        <v>18596775.440000001</v>
      </c>
      <c r="C72" s="106">
        <v>7882714.0700000003</v>
      </c>
      <c r="D72" s="106">
        <f t="shared" si="2"/>
        <v>26479489.510000002</v>
      </c>
      <c r="E72" s="106">
        <v>26205827.629999999</v>
      </c>
      <c r="F72" s="106">
        <v>26205827.629999999</v>
      </c>
      <c r="G72" s="368">
        <f t="shared" si="3"/>
        <v>273661.88000000268</v>
      </c>
    </row>
    <row r="73" spans="1:7" s="124" customFormat="1" ht="14.25" customHeight="1" x14ac:dyDescent="0.2">
      <c r="A73" s="367" t="s">
        <v>204</v>
      </c>
      <c r="B73" s="106">
        <v>0</v>
      </c>
      <c r="C73" s="106">
        <v>256971600.31</v>
      </c>
      <c r="D73" s="106">
        <f t="shared" si="2"/>
        <v>256971600.31</v>
      </c>
      <c r="E73" s="106">
        <v>219704198.88</v>
      </c>
      <c r="F73" s="106">
        <v>216668931.31999999</v>
      </c>
      <c r="G73" s="368">
        <f t="shared" si="3"/>
        <v>37267401.430000007</v>
      </c>
    </row>
    <row r="74" spans="1:7" s="124" customFormat="1" ht="14.25" customHeight="1" x14ac:dyDescent="0.2">
      <c r="A74" s="367" t="s">
        <v>205</v>
      </c>
      <c r="B74" s="106">
        <v>0</v>
      </c>
      <c r="C74" s="106">
        <v>154189348.33000001</v>
      </c>
      <c r="D74" s="106">
        <f t="shared" si="2"/>
        <v>154189348.33000001</v>
      </c>
      <c r="E74" s="106">
        <v>148184130.78999999</v>
      </c>
      <c r="F74" s="106">
        <v>139154882.78</v>
      </c>
      <c r="G74" s="368">
        <f t="shared" si="3"/>
        <v>6005217.5400000215</v>
      </c>
    </row>
    <row r="75" spans="1:7" s="124" customFormat="1" ht="14.25" customHeight="1" x14ac:dyDescent="0.2">
      <c r="A75" s="367" t="s">
        <v>206</v>
      </c>
      <c r="B75" s="106">
        <v>0</v>
      </c>
      <c r="C75" s="106">
        <v>93347290.810000002</v>
      </c>
      <c r="D75" s="106">
        <f t="shared" si="2"/>
        <v>93347290.810000002</v>
      </c>
      <c r="E75" s="106">
        <v>89893190.390000001</v>
      </c>
      <c r="F75" s="106">
        <v>80936909.609999999</v>
      </c>
      <c r="G75" s="368">
        <f t="shared" si="3"/>
        <v>3454100.4200000018</v>
      </c>
    </row>
    <row r="76" spans="1:7" s="124" customFormat="1" ht="14.25" customHeight="1" x14ac:dyDescent="0.2">
      <c r="A76" s="367" t="s">
        <v>207</v>
      </c>
      <c r="B76" s="106">
        <v>0</v>
      </c>
      <c r="C76" s="106">
        <v>219110509.72999999</v>
      </c>
      <c r="D76" s="106">
        <f t="shared" si="2"/>
        <v>219110509.72999999</v>
      </c>
      <c r="E76" s="106">
        <v>195781263.97</v>
      </c>
      <c r="F76" s="106">
        <v>172248779.49000001</v>
      </c>
      <c r="G76" s="368">
        <f t="shared" si="3"/>
        <v>23329245.75999999</v>
      </c>
    </row>
    <row r="77" spans="1:7" s="124" customFormat="1" ht="14.25" customHeight="1" x14ac:dyDescent="0.2">
      <c r="A77" s="367" t="s">
        <v>208</v>
      </c>
      <c r="B77" s="106">
        <v>0</v>
      </c>
      <c r="C77" s="106">
        <v>84174763.909999996</v>
      </c>
      <c r="D77" s="106">
        <f t="shared" si="2"/>
        <v>84174763.909999996</v>
      </c>
      <c r="E77" s="106">
        <v>79544430.079999998</v>
      </c>
      <c r="F77" s="106">
        <v>76563960.609999999</v>
      </c>
      <c r="G77" s="368">
        <f t="shared" si="3"/>
        <v>4630333.8299999982</v>
      </c>
    </row>
    <row r="78" spans="1:7" s="124" customFormat="1" ht="14.25" customHeight="1" x14ac:dyDescent="0.2">
      <c r="A78" s="367" t="s">
        <v>209</v>
      </c>
      <c r="B78" s="106">
        <v>0</v>
      </c>
      <c r="C78" s="106">
        <v>97154169.579999998</v>
      </c>
      <c r="D78" s="106">
        <f t="shared" si="2"/>
        <v>97154169.579999998</v>
      </c>
      <c r="E78" s="106">
        <v>93130439.659999996</v>
      </c>
      <c r="F78" s="106">
        <v>90389966.560000002</v>
      </c>
      <c r="G78" s="368">
        <f t="shared" si="3"/>
        <v>4023729.9200000018</v>
      </c>
    </row>
    <row r="79" spans="1:7" s="124" customFormat="1" ht="14.25" customHeight="1" x14ac:dyDescent="0.2">
      <c r="A79" s="367" t="s">
        <v>210</v>
      </c>
      <c r="B79" s="106">
        <v>0</v>
      </c>
      <c r="C79" s="106">
        <v>190549587.46000001</v>
      </c>
      <c r="D79" s="106">
        <f t="shared" si="2"/>
        <v>190549587.46000001</v>
      </c>
      <c r="E79" s="106">
        <v>181701381.44</v>
      </c>
      <c r="F79" s="106">
        <v>161462230.62</v>
      </c>
      <c r="G79" s="368">
        <f t="shared" si="3"/>
        <v>8848206.0200000107</v>
      </c>
    </row>
    <row r="80" spans="1:7" s="124" customFormat="1" ht="14.25" customHeight="1" x14ac:dyDescent="0.2">
      <c r="A80" s="367" t="s">
        <v>211</v>
      </c>
      <c r="B80" s="106">
        <v>0</v>
      </c>
      <c r="C80" s="106">
        <v>745911885.25</v>
      </c>
      <c r="D80" s="106">
        <f t="shared" si="2"/>
        <v>745911885.25</v>
      </c>
      <c r="E80" s="106">
        <v>683567039.26999998</v>
      </c>
      <c r="F80" s="106">
        <v>656854509.75</v>
      </c>
      <c r="G80" s="368">
        <f t="shared" si="3"/>
        <v>62344845.980000019</v>
      </c>
    </row>
    <row r="81" spans="1:7" s="124" customFormat="1" ht="14.25" customHeight="1" x14ac:dyDescent="0.2">
      <c r="A81" s="367" t="s">
        <v>212</v>
      </c>
      <c r="B81" s="106">
        <v>0</v>
      </c>
      <c r="C81" s="106">
        <v>82549915.890000001</v>
      </c>
      <c r="D81" s="106">
        <f t="shared" si="2"/>
        <v>82549915.890000001</v>
      </c>
      <c r="E81" s="106">
        <v>78384591.090000004</v>
      </c>
      <c r="F81" s="106">
        <v>73088372.329999998</v>
      </c>
      <c r="G81" s="368">
        <f t="shared" si="3"/>
        <v>4165324.799999997</v>
      </c>
    </row>
    <row r="82" spans="1:7" s="124" customFormat="1" ht="14.25" customHeight="1" x14ac:dyDescent="0.2">
      <c r="A82" s="367" t="s">
        <v>213</v>
      </c>
      <c r="B82" s="106">
        <v>0</v>
      </c>
      <c r="C82" s="106">
        <v>51935058.340000004</v>
      </c>
      <c r="D82" s="106">
        <f t="shared" si="2"/>
        <v>51935058.340000004</v>
      </c>
      <c r="E82" s="106">
        <v>50213178.869999997</v>
      </c>
      <c r="F82" s="106">
        <v>49765426.149999999</v>
      </c>
      <c r="G82" s="368">
        <f t="shared" si="3"/>
        <v>1721879.4700000063</v>
      </c>
    </row>
    <row r="83" spans="1:7" s="124" customFormat="1" ht="14.25" customHeight="1" x14ac:dyDescent="0.2">
      <c r="A83" s="367" t="s">
        <v>214</v>
      </c>
      <c r="B83" s="106">
        <v>0</v>
      </c>
      <c r="C83" s="106">
        <v>81517002.260000005</v>
      </c>
      <c r="D83" s="106">
        <f t="shared" si="2"/>
        <v>81517002.260000005</v>
      </c>
      <c r="E83" s="106">
        <v>77450490.790000007</v>
      </c>
      <c r="F83" s="106">
        <v>71011288.040000007</v>
      </c>
      <c r="G83" s="368">
        <f t="shared" si="3"/>
        <v>4066511.4699999988</v>
      </c>
    </row>
    <row r="84" spans="1:7" s="124" customFormat="1" ht="14.25" customHeight="1" x14ac:dyDescent="0.2">
      <c r="A84" s="367" t="s">
        <v>215</v>
      </c>
      <c r="B84" s="106">
        <v>0</v>
      </c>
      <c r="C84" s="106">
        <v>107793432.63</v>
      </c>
      <c r="D84" s="106">
        <f t="shared" si="2"/>
        <v>107793432.63</v>
      </c>
      <c r="E84" s="106">
        <v>102412350.38</v>
      </c>
      <c r="F84" s="106">
        <v>96794632.109999999</v>
      </c>
      <c r="G84" s="368">
        <f t="shared" si="3"/>
        <v>5381082.25</v>
      </c>
    </row>
    <row r="85" spans="1:7" s="124" customFormat="1" ht="14.25" customHeight="1" x14ac:dyDescent="0.2">
      <c r="A85" s="367" t="s">
        <v>216</v>
      </c>
      <c r="B85" s="106">
        <v>0</v>
      </c>
      <c r="C85" s="106">
        <v>60320482.840000004</v>
      </c>
      <c r="D85" s="106">
        <f t="shared" si="2"/>
        <v>60320482.840000004</v>
      </c>
      <c r="E85" s="106">
        <v>58143823.729999997</v>
      </c>
      <c r="F85" s="106">
        <v>57914941.890000001</v>
      </c>
      <c r="G85" s="368">
        <f t="shared" si="3"/>
        <v>2176659.1100000069</v>
      </c>
    </row>
    <row r="86" spans="1:7" s="124" customFormat="1" ht="14.25" customHeight="1" x14ac:dyDescent="0.2">
      <c r="A86" s="367" t="s">
        <v>217</v>
      </c>
      <c r="B86" s="106">
        <v>0</v>
      </c>
      <c r="C86" s="106">
        <v>53465465.240000002</v>
      </c>
      <c r="D86" s="106">
        <f t="shared" si="2"/>
        <v>53465465.240000002</v>
      </c>
      <c r="E86" s="106">
        <v>50246482.729999997</v>
      </c>
      <c r="F86" s="106">
        <v>49951519.090000004</v>
      </c>
      <c r="G86" s="368">
        <f t="shared" si="3"/>
        <v>3218982.5100000054</v>
      </c>
    </row>
    <row r="87" spans="1:7" s="124" customFormat="1" ht="14.25" customHeight="1" x14ac:dyDescent="0.2">
      <c r="A87" s="367" t="s">
        <v>218</v>
      </c>
      <c r="B87" s="106">
        <v>0</v>
      </c>
      <c r="C87" s="106">
        <v>84026736.040000007</v>
      </c>
      <c r="D87" s="106">
        <f t="shared" si="2"/>
        <v>84026736.040000007</v>
      </c>
      <c r="E87" s="106">
        <v>78660423.930000007</v>
      </c>
      <c r="F87" s="106">
        <v>78005498.480000004</v>
      </c>
      <c r="G87" s="368">
        <f t="shared" si="3"/>
        <v>5366312.1099999994</v>
      </c>
    </row>
    <row r="88" spans="1:7" s="124" customFormat="1" ht="14.25" customHeight="1" x14ac:dyDescent="0.2">
      <c r="A88" s="367" t="s">
        <v>219</v>
      </c>
      <c r="B88" s="106">
        <v>0</v>
      </c>
      <c r="C88" s="106">
        <v>116162848.65000001</v>
      </c>
      <c r="D88" s="106">
        <f t="shared" si="2"/>
        <v>116162848.65000001</v>
      </c>
      <c r="E88" s="106">
        <v>110207621.65000001</v>
      </c>
      <c r="F88" s="106">
        <v>109178555.66</v>
      </c>
      <c r="G88" s="368">
        <f t="shared" si="3"/>
        <v>5955227</v>
      </c>
    </row>
    <row r="89" spans="1:7" s="124" customFormat="1" ht="14.25" customHeight="1" x14ac:dyDescent="0.2">
      <c r="A89" s="367" t="s">
        <v>220</v>
      </c>
      <c r="B89" s="106">
        <v>0</v>
      </c>
      <c r="C89" s="106">
        <v>79440800.810000002</v>
      </c>
      <c r="D89" s="106">
        <f t="shared" si="2"/>
        <v>79440800.810000002</v>
      </c>
      <c r="E89" s="106">
        <v>75486184.840000004</v>
      </c>
      <c r="F89" s="106">
        <v>69432654.120000005</v>
      </c>
      <c r="G89" s="368">
        <f t="shared" si="3"/>
        <v>3954615.9699999988</v>
      </c>
    </row>
    <row r="90" spans="1:7" s="124" customFormat="1" ht="14.25" customHeight="1" x14ac:dyDescent="0.2">
      <c r="A90" s="367" t="s">
        <v>221</v>
      </c>
      <c r="B90" s="106">
        <v>0</v>
      </c>
      <c r="C90" s="106">
        <v>79980530.180000007</v>
      </c>
      <c r="D90" s="106">
        <f t="shared" si="2"/>
        <v>79980530.180000007</v>
      </c>
      <c r="E90" s="106">
        <v>75466892.829999998</v>
      </c>
      <c r="F90" s="106">
        <v>68703798.159999996</v>
      </c>
      <c r="G90" s="368">
        <f t="shared" si="3"/>
        <v>4513637.3500000089</v>
      </c>
    </row>
    <row r="91" spans="1:7" s="124" customFormat="1" ht="14.25" customHeight="1" x14ac:dyDescent="0.2">
      <c r="A91" s="367" t="s">
        <v>222</v>
      </c>
      <c r="B91" s="106">
        <v>0</v>
      </c>
      <c r="C91" s="106">
        <v>66000435.009999998</v>
      </c>
      <c r="D91" s="106">
        <f t="shared" si="2"/>
        <v>66000435.009999998</v>
      </c>
      <c r="E91" s="106">
        <v>62480380.380000003</v>
      </c>
      <c r="F91" s="106">
        <v>62480380.380000003</v>
      </c>
      <c r="G91" s="368">
        <f t="shared" si="3"/>
        <v>3520054.6299999952</v>
      </c>
    </row>
    <row r="92" spans="1:7" s="124" customFormat="1" ht="14.25" customHeight="1" x14ac:dyDescent="0.2">
      <c r="A92" s="367" t="s">
        <v>223</v>
      </c>
      <c r="B92" s="106">
        <v>0</v>
      </c>
      <c r="C92" s="106">
        <v>119290530.89</v>
      </c>
      <c r="D92" s="106">
        <f t="shared" si="2"/>
        <v>119290530.89</v>
      </c>
      <c r="E92" s="106">
        <v>114373028.62</v>
      </c>
      <c r="F92" s="106">
        <v>114236765.11</v>
      </c>
      <c r="G92" s="368">
        <f t="shared" si="3"/>
        <v>4917502.2699999958</v>
      </c>
    </row>
    <row r="93" spans="1:7" s="124" customFormat="1" ht="14.25" customHeight="1" x14ac:dyDescent="0.2">
      <c r="A93" s="367" t="s">
        <v>224</v>
      </c>
      <c r="B93" s="106">
        <v>0</v>
      </c>
      <c r="C93" s="106">
        <v>137850780.21000001</v>
      </c>
      <c r="D93" s="106">
        <f t="shared" si="2"/>
        <v>137850780.21000001</v>
      </c>
      <c r="E93" s="106">
        <v>131016744.73</v>
      </c>
      <c r="F93" s="106">
        <v>125629522.34</v>
      </c>
      <c r="G93" s="368">
        <f t="shared" si="3"/>
        <v>6834035.4800000042</v>
      </c>
    </row>
    <row r="94" spans="1:7" s="124" customFormat="1" ht="14.25" customHeight="1" x14ac:dyDescent="0.2">
      <c r="A94" s="367" t="s">
        <v>225</v>
      </c>
      <c r="B94" s="106">
        <v>0</v>
      </c>
      <c r="C94" s="106">
        <v>138538159</v>
      </c>
      <c r="D94" s="106">
        <f t="shared" si="2"/>
        <v>138538159</v>
      </c>
      <c r="E94" s="106">
        <v>129991608.67</v>
      </c>
      <c r="F94" s="106">
        <v>116702035.44</v>
      </c>
      <c r="G94" s="368">
        <f t="shared" si="3"/>
        <v>8546550.3299999982</v>
      </c>
    </row>
    <row r="95" spans="1:7" s="124" customFormat="1" ht="14.25" customHeight="1" x14ac:dyDescent="0.2">
      <c r="A95" s="367" t="s">
        <v>226</v>
      </c>
      <c r="B95" s="106">
        <v>0</v>
      </c>
      <c r="C95" s="106">
        <v>120928704.62</v>
      </c>
      <c r="D95" s="106">
        <f t="shared" si="2"/>
        <v>120928704.62</v>
      </c>
      <c r="E95" s="106">
        <v>113305617.34999999</v>
      </c>
      <c r="F95" s="106">
        <v>103123451.84</v>
      </c>
      <c r="G95" s="368">
        <f t="shared" si="3"/>
        <v>7623087.2700000107</v>
      </c>
    </row>
    <row r="96" spans="1:7" s="124" customFormat="1" ht="14.25" customHeight="1" x14ac:dyDescent="0.2">
      <c r="A96" s="367" t="s">
        <v>227</v>
      </c>
      <c r="B96" s="106">
        <v>0</v>
      </c>
      <c r="C96" s="106">
        <v>54469254.560000002</v>
      </c>
      <c r="D96" s="106">
        <f t="shared" si="2"/>
        <v>54469254.560000002</v>
      </c>
      <c r="E96" s="106">
        <v>48991843.450000003</v>
      </c>
      <c r="F96" s="106">
        <v>48991843.450000003</v>
      </c>
      <c r="G96" s="368">
        <f t="shared" si="3"/>
        <v>5477411.1099999994</v>
      </c>
    </row>
    <row r="97" spans="1:7" s="124" customFormat="1" ht="14.25" customHeight="1" x14ac:dyDescent="0.2">
      <c r="A97" s="367" t="s">
        <v>228</v>
      </c>
      <c r="B97" s="106">
        <v>0</v>
      </c>
      <c r="C97" s="106">
        <v>38075118.340000004</v>
      </c>
      <c r="D97" s="106">
        <f t="shared" si="2"/>
        <v>38075118.340000004</v>
      </c>
      <c r="E97" s="106">
        <v>37224499.700000003</v>
      </c>
      <c r="F97" s="106">
        <v>31222109.870000001</v>
      </c>
      <c r="G97" s="368">
        <f t="shared" si="3"/>
        <v>850618.6400000006</v>
      </c>
    </row>
    <row r="98" spans="1:7" s="124" customFormat="1" ht="14.25" customHeight="1" x14ac:dyDescent="0.2">
      <c r="A98" s="367" t="s">
        <v>229</v>
      </c>
      <c r="B98" s="106">
        <v>0</v>
      </c>
      <c r="C98" s="106">
        <v>20380458.030000001</v>
      </c>
      <c r="D98" s="106">
        <f t="shared" si="2"/>
        <v>20380458.030000001</v>
      </c>
      <c r="E98" s="106">
        <v>19667256.18</v>
      </c>
      <c r="F98" s="106">
        <v>19667256.18</v>
      </c>
      <c r="G98" s="368">
        <f t="shared" si="3"/>
        <v>713201.85000000149</v>
      </c>
    </row>
    <row r="99" spans="1:7" s="124" customFormat="1" ht="14.25" customHeight="1" x14ac:dyDescent="0.2">
      <c r="A99" s="367" t="s">
        <v>230</v>
      </c>
      <c r="B99" s="106">
        <v>0</v>
      </c>
      <c r="C99" s="106">
        <v>6946173.2300000004</v>
      </c>
      <c r="D99" s="106">
        <f t="shared" si="2"/>
        <v>6946173.2300000004</v>
      </c>
      <c r="E99" s="106">
        <v>6704511.7400000002</v>
      </c>
      <c r="F99" s="106">
        <v>6704511.7400000002</v>
      </c>
      <c r="G99" s="368">
        <f t="shared" si="3"/>
        <v>241661.49000000022</v>
      </c>
    </row>
    <row r="100" spans="1:7" s="124" customFormat="1" ht="14.25" customHeight="1" x14ac:dyDescent="0.2">
      <c r="A100" s="367" t="s">
        <v>231</v>
      </c>
      <c r="B100" s="106">
        <v>0</v>
      </c>
      <c r="C100" s="106">
        <v>38351959.850000001</v>
      </c>
      <c r="D100" s="106">
        <f t="shared" si="2"/>
        <v>38351959.850000001</v>
      </c>
      <c r="E100" s="106">
        <v>36953961.420000002</v>
      </c>
      <c r="F100" s="106">
        <v>36953961.420000002</v>
      </c>
      <c r="G100" s="368">
        <f t="shared" si="3"/>
        <v>1397998.4299999997</v>
      </c>
    </row>
    <row r="101" spans="1:7" s="124" customFormat="1" ht="14.25" customHeight="1" x14ac:dyDescent="0.2">
      <c r="A101" s="367" t="s">
        <v>232</v>
      </c>
      <c r="B101" s="106">
        <v>0</v>
      </c>
      <c r="C101" s="106">
        <v>79709764.269999996</v>
      </c>
      <c r="D101" s="106">
        <f t="shared" si="2"/>
        <v>79709764.269999996</v>
      </c>
      <c r="E101" s="106">
        <v>75595427.810000002</v>
      </c>
      <c r="F101" s="106">
        <v>75061041.180000007</v>
      </c>
      <c r="G101" s="368">
        <f t="shared" si="3"/>
        <v>4114336.4599999934</v>
      </c>
    </row>
    <row r="102" spans="1:7" s="124" customFormat="1" ht="14.25" customHeight="1" x14ac:dyDescent="0.2">
      <c r="A102" s="367" t="s">
        <v>233</v>
      </c>
      <c r="B102" s="106">
        <v>0</v>
      </c>
      <c r="C102" s="106">
        <v>10695270</v>
      </c>
      <c r="D102" s="106">
        <f t="shared" si="2"/>
        <v>10695270</v>
      </c>
      <c r="E102" s="106">
        <v>10306799.91</v>
      </c>
      <c r="F102" s="106">
        <v>10306799.91</v>
      </c>
      <c r="G102" s="368">
        <f t="shared" si="3"/>
        <v>388470.08999999985</v>
      </c>
    </row>
    <row r="103" spans="1:7" s="124" customFormat="1" ht="14.25" customHeight="1" x14ac:dyDescent="0.2">
      <c r="A103" s="367" t="s">
        <v>234</v>
      </c>
      <c r="B103" s="106">
        <v>0</v>
      </c>
      <c r="C103" s="106">
        <v>28150590.34</v>
      </c>
      <c r="D103" s="106">
        <f t="shared" si="2"/>
        <v>28150590.34</v>
      </c>
      <c r="E103" s="106">
        <v>27177632.539999999</v>
      </c>
      <c r="F103" s="106">
        <v>25482040.489999998</v>
      </c>
      <c r="G103" s="368">
        <f t="shared" si="3"/>
        <v>972957.80000000075</v>
      </c>
    </row>
    <row r="104" spans="1:7" s="124" customFormat="1" ht="14.25" customHeight="1" x14ac:dyDescent="0.2">
      <c r="A104" s="367" t="s">
        <v>235</v>
      </c>
      <c r="B104" s="106">
        <v>0</v>
      </c>
      <c r="C104" s="106">
        <v>26468671.260000002</v>
      </c>
      <c r="D104" s="106">
        <f t="shared" si="2"/>
        <v>26468671.260000002</v>
      </c>
      <c r="E104" s="106">
        <v>25314660.300000001</v>
      </c>
      <c r="F104" s="106">
        <v>23796304.260000002</v>
      </c>
      <c r="G104" s="368">
        <f t="shared" si="3"/>
        <v>1154010.9600000009</v>
      </c>
    </row>
    <row r="105" spans="1:7" s="124" customFormat="1" ht="14.25" customHeight="1" x14ac:dyDescent="0.2">
      <c r="A105" s="367" t="s">
        <v>236</v>
      </c>
      <c r="B105" s="106">
        <v>0</v>
      </c>
      <c r="C105" s="106">
        <v>24334614.25</v>
      </c>
      <c r="D105" s="106">
        <f t="shared" si="2"/>
        <v>24334614.25</v>
      </c>
      <c r="E105" s="106">
        <v>23262147.629999999</v>
      </c>
      <c r="F105" s="106">
        <v>21550672.850000001</v>
      </c>
      <c r="G105" s="368">
        <f t="shared" si="3"/>
        <v>1072466.620000001</v>
      </c>
    </row>
    <row r="106" spans="1:7" s="124" customFormat="1" ht="14.25" customHeight="1" x14ac:dyDescent="0.2">
      <c r="A106" s="367" t="s">
        <v>237</v>
      </c>
      <c r="B106" s="106">
        <v>0</v>
      </c>
      <c r="C106" s="106">
        <v>32831566.059999999</v>
      </c>
      <c r="D106" s="106">
        <f t="shared" si="2"/>
        <v>32831566.059999999</v>
      </c>
      <c r="E106" s="106">
        <v>30856950.890000001</v>
      </c>
      <c r="F106" s="106">
        <v>28708655.399999999</v>
      </c>
      <c r="G106" s="368">
        <f t="shared" si="3"/>
        <v>1974615.1699999981</v>
      </c>
    </row>
    <row r="107" spans="1:7" s="124" customFormat="1" ht="14.25" customHeight="1" x14ac:dyDescent="0.2">
      <c r="A107" s="367" t="s">
        <v>238</v>
      </c>
      <c r="B107" s="106">
        <v>0</v>
      </c>
      <c r="C107" s="106">
        <v>19870147.690000001</v>
      </c>
      <c r="D107" s="106">
        <f t="shared" si="2"/>
        <v>19870147.690000001</v>
      </c>
      <c r="E107" s="106">
        <v>18131768.059999999</v>
      </c>
      <c r="F107" s="106">
        <v>17356867.620000001</v>
      </c>
      <c r="G107" s="368">
        <f t="shared" si="3"/>
        <v>1738379.6300000027</v>
      </c>
    </row>
    <row r="108" spans="1:7" s="124" customFormat="1" ht="14.25" customHeight="1" x14ac:dyDescent="0.2">
      <c r="A108" s="367" t="s">
        <v>239</v>
      </c>
      <c r="B108" s="106">
        <v>0</v>
      </c>
      <c r="C108" s="106">
        <v>17291772.640000001</v>
      </c>
      <c r="D108" s="106">
        <f t="shared" si="2"/>
        <v>17291772.640000001</v>
      </c>
      <c r="E108" s="106">
        <v>16296030.74</v>
      </c>
      <c r="F108" s="106">
        <v>14739723.65</v>
      </c>
      <c r="G108" s="368">
        <f t="shared" si="3"/>
        <v>995741.90000000037</v>
      </c>
    </row>
    <row r="109" spans="1:7" s="124" customFormat="1" ht="14.25" customHeight="1" x14ac:dyDescent="0.2">
      <c r="A109" s="367" t="s">
        <v>240</v>
      </c>
      <c r="B109" s="106">
        <v>0</v>
      </c>
      <c r="C109" s="106">
        <v>24230971.420000002</v>
      </c>
      <c r="D109" s="106">
        <f t="shared" si="2"/>
        <v>24230971.420000002</v>
      </c>
      <c r="E109" s="106">
        <v>22342956.390000001</v>
      </c>
      <c r="F109" s="106">
        <v>20991288.93</v>
      </c>
      <c r="G109" s="368">
        <f t="shared" si="3"/>
        <v>1888015.0300000012</v>
      </c>
    </row>
    <row r="110" spans="1:7" s="124" customFormat="1" ht="14.25" customHeight="1" x14ac:dyDescent="0.2">
      <c r="A110" s="367" t="s">
        <v>241</v>
      </c>
      <c r="B110" s="106">
        <v>0</v>
      </c>
      <c r="C110" s="106">
        <v>22888376.149999999</v>
      </c>
      <c r="D110" s="106">
        <f t="shared" si="2"/>
        <v>22888376.149999999</v>
      </c>
      <c r="E110" s="106">
        <v>21440370</v>
      </c>
      <c r="F110" s="106">
        <v>20078709.170000002</v>
      </c>
      <c r="G110" s="368">
        <f t="shared" si="3"/>
        <v>1448006.1499999985</v>
      </c>
    </row>
    <row r="111" spans="1:7" s="124" customFormat="1" ht="14.25" customHeight="1" x14ac:dyDescent="0.2">
      <c r="A111" s="367" t="s">
        <v>242</v>
      </c>
      <c r="B111" s="106">
        <v>0</v>
      </c>
      <c r="C111" s="106">
        <v>27885275.48</v>
      </c>
      <c r="D111" s="106">
        <f t="shared" si="2"/>
        <v>27885275.48</v>
      </c>
      <c r="E111" s="106">
        <v>26914895.140000001</v>
      </c>
      <c r="F111" s="106">
        <v>26323719.129999999</v>
      </c>
      <c r="G111" s="368">
        <f t="shared" si="3"/>
        <v>970380.33999999985</v>
      </c>
    </row>
    <row r="112" spans="1:7" s="124" customFormat="1" ht="14.25" customHeight="1" x14ac:dyDescent="0.2">
      <c r="A112" s="367" t="s">
        <v>243</v>
      </c>
      <c r="B112" s="106">
        <v>0</v>
      </c>
      <c r="C112" s="106">
        <v>21207590.550000001</v>
      </c>
      <c r="D112" s="106">
        <f t="shared" si="2"/>
        <v>21207590.550000001</v>
      </c>
      <c r="E112" s="106">
        <v>19536133.370000001</v>
      </c>
      <c r="F112" s="106">
        <v>19504274.050000001</v>
      </c>
      <c r="G112" s="368">
        <f t="shared" si="3"/>
        <v>1671457.1799999997</v>
      </c>
    </row>
    <row r="113" spans="1:7" s="124" customFormat="1" ht="14.25" customHeight="1" x14ac:dyDescent="0.2">
      <c r="A113" s="367" t="s">
        <v>244</v>
      </c>
      <c r="B113" s="106">
        <v>0</v>
      </c>
      <c r="C113" s="106">
        <v>21320158.390000001</v>
      </c>
      <c r="D113" s="106">
        <f t="shared" si="2"/>
        <v>21320158.390000001</v>
      </c>
      <c r="E113" s="106">
        <v>19909005.309999999</v>
      </c>
      <c r="F113" s="106">
        <v>19015207.780000001</v>
      </c>
      <c r="G113" s="368">
        <f t="shared" si="3"/>
        <v>1411153.0800000019</v>
      </c>
    </row>
    <row r="114" spans="1:7" s="124" customFormat="1" ht="14.25" customHeight="1" x14ac:dyDescent="0.2">
      <c r="A114" s="367" t="s">
        <v>245</v>
      </c>
      <c r="B114" s="106">
        <v>0</v>
      </c>
      <c r="C114" s="106">
        <v>22857529.239999998</v>
      </c>
      <c r="D114" s="106">
        <f t="shared" si="2"/>
        <v>22857529.239999998</v>
      </c>
      <c r="E114" s="106">
        <v>21459540.960000001</v>
      </c>
      <c r="F114" s="106">
        <v>21448446.719999999</v>
      </c>
      <c r="G114" s="368">
        <f t="shared" si="3"/>
        <v>1397988.2799999975</v>
      </c>
    </row>
    <row r="115" spans="1:7" s="124" customFormat="1" ht="14.25" customHeight="1" x14ac:dyDescent="0.2">
      <c r="A115" s="367" t="s">
        <v>246</v>
      </c>
      <c r="B115" s="106">
        <v>0</v>
      </c>
      <c r="C115" s="106">
        <v>15049291.08</v>
      </c>
      <c r="D115" s="106">
        <f t="shared" si="2"/>
        <v>15049291.08</v>
      </c>
      <c r="E115" s="106">
        <v>14389842.83</v>
      </c>
      <c r="F115" s="106">
        <v>14389842.83</v>
      </c>
      <c r="G115" s="368">
        <f t="shared" si="3"/>
        <v>659448.25</v>
      </c>
    </row>
    <row r="116" spans="1:7" s="124" customFormat="1" ht="14.25" customHeight="1" x14ac:dyDescent="0.2">
      <c r="A116" s="367" t="s">
        <v>247</v>
      </c>
      <c r="B116" s="106">
        <v>0</v>
      </c>
      <c r="C116" s="106">
        <v>24959955.329999998</v>
      </c>
      <c r="D116" s="106">
        <f t="shared" si="2"/>
        <v>24959955.329999998</v>
      </c>
      <c r="E116" s="106">
        <v>23938297.109999999</v>
      </c>
      <c r="F116" s="106">
        <v>23938297.109999999</v>
      </c>
      <c r="G116" s="368">
        <f t="shared" si="3"/>
        <v>1021658.2199999988</v>
      </c>
    </row>
    <row r="117" spans="1:7" s="124" customFormat="1" ht="14.25" customHeight="1" x14ac:dyDescent="0.2">
      <c r="A117" s="367" t="s">
        <v>248</v>
      </c>
      <c r="B117" s="106">
        <v>0</v>
      </c>
      <c r="C117" s="106">
        <v>26122501.84</v>
      </c>
      <c r="D117" s="106">
        <f t="shared" si="2"/>
        <v>26122501.84</v>
      </c>
      <c r="E117" s="106">
        <v>25286361.670000002</v>
      </c>
      <c r="F117" s="106">
        <v>25157731.59</v>
      </c>
      <c r="G117" s="368">
        <f t="shared" si="3"/>
        <v>836140.16999999806</v>
      </c>
    </row>
    <row r="118" spans="1:7" s="124" customFormat="1" ht="14.25" customHeight="1" x14ac:dyDescent="0.2">
      <c r="A118" s="367" t="s">
        <v>249</v>
      </c>
      <c r="B118" s="106">
        <v>0</v>
      </c>
      <c r="C118" s="106">
        <v>31109569.57</v>
      </c>
      <c r="D118" s="106">
        <f t="shared" si="2"/>
        <v>31109569.57</v>
      </c>
      <c r="E118" s="106">
        <v>29715413.02</v>
      </c>
      <c r="F118" s="106">
        <v>27599075.75</v>
      </c>
      <c r="G118" s="368">
        <f t="shared" si="3"/>
        <v>1394156.5500000007</v>
      </c>
    </row>
    <row r="119" spans="1:7" s="124" customFormat="1" ht="14.25" customHeight="1" x14ac:dyDescent="0.2">
      <c r="A119" s="367" t="s">
        <v>250</v>
      </c>
      <c r="B119" s="106">
        <v>0</v>
      </c>
      <c r="C119" s="106">
        <v>19283901.550000001</v>
      </c>
      <c r="D119" s="106">
        <f t="shared" si="2"/>
        <v>19283901.550000001</v>
      </c>
      <c r="E119" s="106">
        <v>18484990.449999999</v>
      </c>
      <c r="F119" s="106">
        <v>16914761.050000001</v>
      </c>
      <c r="G119" s="368">
        <f t="shared" si="3"/>
        <v>798911.10000000149</v>
      </c>
    </row>
    <row r="120" spans="1:7" s="124" customFormat="1" ht="14.25" customHeight="1" x14ac:dyDescent="0.2">
      <c r="A120" s="367" t="s">
        <v>251</v>
      </c>
      <c r="B120" s="106">
        <v>0</v>
      </c>
      <c r="C120" s="106">
        <v>24539287.52</v>
      </c>
      <c r="D120" s="106">
        <f t="shared" si="2"/>
        <v>24539287.52</v>
      </c>
      <c r="E120" s="106">
        <v>23390635.239999998</v>
      </c>
      <c r="F120" s="106">
        <v>22183128.469999999</v>
      </c>
      <c r="G120" s="368">
        <f t="shared" si="3"/>
        <v>1148652.2800000012</v>
      </c>
    </row>
    <row r="121" spans="1:7" s="124" customFormat="1" ht="14.25" customHeight="1" x14ac:dyDescent="0.2">
      <c r="A121" s="367" t="s">
        <v>252</v>
      </c>
      <c r="B121" s="106">
        <v>0</v>
      </c>
      <c r="C121" s="106">
        <v>21933525.989999998</v>
      </c>
      <c r="D121" s="106">
        <f t="shared" si="2"/>
        <v>21933525.989999998</v>
      </c>
      <c r="E121" s="106">
        <v>20903009.530000001</v>
      </c>
      <c r="F121" s="106">
        <v>20200095.690000001</v>
      </c>
      <c r="G121" s="368">
        <f t="shared" si="3"/>
        <v>1030516.4599999972</v>
      </c>
    </row>
    <row r="122" spans="1:7" s="124" customFormat="1" ht="14.25" customHeight="1" thickBot="1" x14ac:dyDescent="0.25">
      <c r="A122" s="132"/>
      <c r="B122" s="133"/>
      <c r="C122" s="133"/>
      <c r="D122" s="133"/>
      <c r="E122" s="133"/>
      <c r="F122" s="133"/>
      <c r="G122" s="134"/>
    </row>
    <row r="123" spans="1:7" s="124" customFormat="1" ht="14.25" customHeight="1" thickBot="1" x14ac:dyDescent="0.25">
      <c r="A123" s="135" t="s">
        <v>133</v>
      </c>
      <c r="B123" s="136">
        <f t="shared" ref="B123:G123" si="4">SUM(B5:B122)</f>
        <v>17465536211.609997</v>
      </c>
      <c r="C123" s="137">
        <f t="shared" si="4"/>
        <v>2137864561.0199986</v>
      </c>
      <c r="D123" s="136">
        <f t="shared" si="4"/>
        <v>19603400772.630001</v>
      </c>
      <c r="E123" s="137">
        <f t="shared" si="4"/>
        <v>19080774067.470001</v>
      </c>
      <c r="F123" s="136">
        <f t="shared" si="4"/>
        <v>18770315977.150002</v>
      </c>
      <c r="G123" s="138">
        <f t="shared" si="4"/>
        <v>522626705.15999967</v>
      </c>
    </row>
    <row r="124" spans="1:7" s="124" customFormat="1" ht="14.25" customHeight="1" x14ac:dyDescent="0.2">
      <c r="A124" s="139" t="s">
        <v>47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94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7DBF-8B62-46E3-B053-AF3BB40F6270}">
  <sheetPr>
    <tabColor theme="4" tint="-0.249977111117893"/>
    <pageSetUpPr fitToPage="1"/>
  </sheetPr>
  <dimension ref="A1:G13"/>
  <sheetViews>
    <sheetView showGridLines="0" workbookViewId="0">
      <selection activeCell="B32" sqref="B32"/>
    </sheetView>
  </sheetViews>
  <sheetFormatPr baseColWidth="10" defaultColWidth="13.33203125" defaultRowHeight="12" x14ac:dyDescent="0.2"/>
  <cols>
    <col min="1" max="1" width="40.1640625" style="143" customWidth="1"/>
    <col min="2" max="7" width="17.5" style="143" customWidth="1"/>
    <col min="8" max="8" width="2.6640625" style="143" customWidth="1"/>
    <col min="9" max="16384" width="13.33203125" style="143"/>
  </cols>
  <sheetData>
    <row r="1" spans="1:7" ht="48" customHeight="1" x14ac:dyDescent="0.2">
      <c r="A1" s="140" t="s">
        <v>253</v>
      </c>
      <c r="B1" s="141"/>
      <c r="C1" s="141"/>
      <c r="D1" s="141"/>
      <c r="E1" s="141"/>
      <c r="F1" s="141"/>
      <c r="G1" s="142"/>
    </row>
    <row r="2" spans="1:7" x14ac:dyDescent="0.2">
      <c r="A2" s="144" t="s">
        <v>52</v>
      </c>
      <c r="B2" s="145" t="s">
        <v>53</v>
      </c>
      <c r="C2" s="145"/>
      <c r="D2" s="145"/>
      <c r="E2" s="145"/>
      <c r="F2" s="145"/>
      <c r="G2" s="145" t="s">
        <v>54</v>
      </c>
    </row>
    <row r="3" spans="1:7" ht="22.5" x14ac:dyDescent="0.2">
      <c r="A3" s="144"/>
      <c r="B3" s="146" t="s">
        <v>55</v>
      </c>
      <c r="C3" s="146" t="s">
        <v>56</v>
      </c>
      <c r="D3" s="146" t="s">
        <v>6</v>
      </c>
      <c r="E3" s="146" t="s">
        <v>7</v>
      </c>
      <c r="F3" s="146" t="s">
        <v>57</v>
      </c>
      <c r="G3" s="145"/>
    </row>
    <row r="4" spans="1:7" x14ac:dyDescent="0.2">
      <c r="A4" s="144"/>
      <c r="B4" s="146">
        <v>1</v>
      </c>
      <c r="C4" s="146">
        <v>2</v>
      </c>
      <c r="D4" s="146" t="s">
        <v>58</v>
      </c>
      <c r="E4" s="146">
        <v>4</v>
      </c>
      <c r="F4" s="146">
        <v>5</v>
      </c>
      <c r="G4" s="146" t="s">
        <v>59</v>
      </c>
    </row>
    <row r="5" spans="1:7" x14ac:dyDescent="0.2">
      <c r="A5" s="147" t="s">
        <v>254</v>
      </c>
      <c r="B5" s="133">
        <v>0</v>
      </c>
      <c r="C5" s="133">
        <v>0</v>
      </c>
      <c r="D5" s="133">
        <v>0</v>
      </c>
      <c r="E5" s="133">
        <v>0</v>
      </c>
      <c r="F5" s="133">
        <v>0</v>
      </c>
      <c r="G5" s="133">
        <v>0</v>
      </c>
    </row>
    <row r="6" spans="1:7" x14ac:dyDescent="0.2">
      <c r="A6" s="148" t="s">
        <v>255</v>
      </c>
      <c r="B6" s="133">
        <v>0</v>
      </c>
      <c r="C6" s="133">
        <v>0</v>
      </c>
      <c r="D6" s="133">
        <f>B6+C6</f>
        <v>0</v>
      </c>
      <c r="E6" s="133">
        <v>0</v>
      </c>
      <c r="F6" s="133">
        <v>0</v>
      </c>
      <c r="G6" s="133">
        <f>D6-E6</f>
        <v>0</v>
      </c>
    </row>
    <row r="7" spans="1:7" x14ac:dyDescent="0.2">
      <c r="A7" s="148" t="s">
        <v>256</v>
      </c>
      <c r="B7" s="133">
        <v>0</v>
      </c>
      <c r="C7" s="133">
        <v>0</v>
      </c>
      <c r="D7" s="133">
        <f>B7+C7</f>
        <v>0</v>
      </c>
      <c r="E7" s="133">
        <v>0</v>
      </c>
      <c r="F7" s="133">
        <v>0</v>
      </c>
      <c r="G7" s="133">
        <f>D7-E7</f>
        <v>0</v>
      </c>
    </row>
    <row r="8" spans="1:7" x14ac:dyDescent="0.2">
      <c r="A8" s="148" t="s">
        <v>257</v>
      </c>
      <c r="B8" s="133">
        <v>0</v>
      </c>
      <c r="C8" s="133">
        <v>0</v>
      </c>
      <c r="D8" s="133">
        <f>B8+C8</f>
        <v>0</v>
      </c>
      <c r="E8" s="133">
        <v>0</v>
      </c>
      <c r="F8" s="133">
        <v>0</v>
      </c>
      <c r="G8" s="133">
        <f>D8-E8</f>
        <v>0</v>
      </c>
    </row>
    <row r="9" spans="1:7" x14ac:dyDescent="0.2">
      <c r="A9" s="149" t="s">
        <v>133</v>
      </c>
      <c r="B9" s="150">
        <f>+B5+B6+B7+B8</f>
        <v>0</v>
      </c>
      <c r="C9" s="150">
        <f>+C5+C6+C7+C8</f>
        <v>0</v>
      </c>
      <c r="D9" s="150">
        <f>SUM(D5:D8)</f>
        <v>0</v>
      </c>
      <c r="E9" s="150">
        <f>+E5+E6+E7+E8</f>
        <v>0</v>
      </c>
      <c r="F9" s="150">
        <f>+F5+F6+F7+F8</f>
        <v>0</v>
      </c>
      <c r="G9" s="150">
        <f>SUM(G5:G8)</f>
        <v>0</v>
      </c>
    </row>
    <row r="10" spans="1:7" ht="15.75" customHeight="1" x14ac:dyDescent="0.2">
      <c r="A10" s="151" t="s">
        <v>47</v>
      </c>
      <c r="B10" s="151"/>
      <c r="C10" s="151"/>
      <c r="D10" s="151"/>
      <c r="E10" s="151"/>
      <c r="F10" s="151"/>
      <c r="G10" s="151"/>
    </row>
    <row r="11" spans="1:7" x14ac:dyDescent="0.2">
      <c r="B11" s="152"/>
      <c r="C11" s="152"/>
      <c r="D11" s="152"/>
      <c r="E11" s="152"/>
      <c r="F11" s="152"/>
      <c r="G11" s="152"/>
    </row>
    <row r="12" spans="1:7" x14ac:dyDescent="0.2">
      <c r="B12" s="153"/>
      <c r="C12" s="153"/>
      <c r="D12" s="153"/>
      <c r="E12" s="153"/>
      <c r="F12" s="153"/>
      <c r="G12" s="153"/>
    </row>
    <row r="13" spans="1:7" x14ac:dyDescent="0.2">
      <c r="D13" s="154"/>
      <c r="E13" s="154"/>
      <c r="F13" s="154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4771-F1FD-48E4-8D57-13804F03D3B6}">
  <sheetPr>
    <tabColor theme="4" tint="-0.249977111117893"/>
    <pageSetUpPr fitToPage="1"/>
  </sheetPr>
  <dimension ref="A1:G16"/>
  <sheetViews>
    <sheetView showGridLines="0" workbookViewId="0">
      <selection activeCell="B32" sqref="B32"/>
    </sheetView>
  </sheetViews>
  <sheetFormatPr baseColWidth="10" defaultColWidth="13.33203125" defaultRowHeight="12.75" x14ac:dyDescent="0.2"/>
  <cols>
    <col min="1" max="1" width="83.33203125" style="159" customWidth="1"/>
    <col min="2" max="7" width="16" style="159" customWidth="1"/>
    <col min="8" max="8" width="3.1640625" style="159" customWidth="1"/>
    <col min="9" max="9" width="13.33203125" style="159"/>
    <col min="10" max="10" width="17.33203125" style="159" bestFit="1" customWidth="1"/>
    <col min="11" max="16384" width="13.33203125" style="159"/>
  </cols>
  <sheetData>
    <row r="1" spans="1:7" ht="57.75" customHeight="1" x14ac:dyDescent="0.2">
      <c r="A1" s="156" t="s">
        <v>258</v>
      </c>
      <c r="B1" s="157"/>
      <c r="C1" s="157"/>
      <c r="D1" s="157"/>
      <c r="E1" s="157"/>
      <c r="F1" s="157"/>
      <c r="G1" s="158"/>
    </row>
    <row r="2" spans="1:7" x14ac:dyDescent="0.2">
      <c r="A2" s="160" t="s">
        <v>52</v>
      </c>
      <c r="B2" s="161" t="s">
        <v>53</v>
      </c>
      <c r="C2" s="162"/>
      <c r="D2" s="162"/>
      <c r="E2" s="162"/>
      <c r="F2" s="163"/>
      <c r="G2" s="164" t="s">
        <v>54</v>
      </c>
    </row>
    <row r="3" spans="1:7" ht="22.5" x14ac:dyDescent="0.2">
      <c r="A3" s="165"/>
      <c r="B3" s="146" t="s">
        <v>55</v>
      </c>
      <c r="C3" s="146" t="s">
        <v>56</v>
      </c>
      <c r="D3" s="146" t="s">
        <v>6</v>
      </c>
      <c r="E3" s="146" t="s">
        <v>7</v>
      </c>
      <c r="F3" s="146" t="s">
        <v>57</v>
      </c>
      <c r="G3" s="166"/>
    </row>
    <row r="4" spans="1:7" x14ac:dyDescent="0.2">
      <c r="A4" s="167"/>
      <c r="B4" s="146">
        <v>1</v>
      </c>
      <c r="C4" s="146">
        <v>2</v>
      </c>
      <c r="D4" s="146" t="s">
        <v>58</v>
      </c>
      <c r="E4" s="146">
        <v>4</v>
      </c>
      <c r="F4" s="146">
        <v>5</v>
      </c>
      <c r="G4" s="168" t="s">
        <v>59</v>
      </c>
    </row>
    <row r="5" spans="1:7" ht="21" customHeight="1" x14ac:dyDescent="0.2">
      <c r="A5" s="169" t="s">
        <v>259</v>
      </c>
      <c r="B5" s="106">
        <v>17465536211.610001</v>
      </c>
      <c r="C5" s="106">
        <v>2137864561.02</v>
      </c>
      <c r="D5" s="107">
        <f t="shared" ref="D5:D11" si="0">B5+C5</f>
        <v>19603400772.630001</v>
      </c>
      <c r="E5" s="106">
        <v>19080774067.470001</v>
      </c>
      <c r="F5" s="106">
        <v>18770315977.150002</v>
      </c>
      <c r="G5" s="170">
        <f t="shared" ref="G5:G11" si="1">D5-E5</f>
        <v>522626705.15999985</v>
      </c>
    </row>
    <row r="6" spans="1:7" ht="21" customHeight="1" x14ac:dyDescent="0.2">
      <c r="A6" s="169" t="s">
        <v>260</v>
      </c>
      <c r="B6" s="133">
        <v>0</v>
      </c>
      <c r="C6" s="133">
        <v>0</v>
      </c>
      <c r="D6" s="133">
        <f t="shared" si="0"/>
        <v>0</v>
      </c>
      <c r="E6" s="133">
        <v>0</v>
      </c>
      <c r="F6" s="133">
        <v>0</v>
      </c>
      <c r="G6" s="134">
        <f t="shared" si="1"/>
        <v>0</v>
      </c>
    </row>
    <row r="7" spans="1:7" ht="21" customHeight="1" x14ac:dyDescent="0.2">
      <c r="A7" s="171" t="s">
        <v>261</v>
      </c>
      <c r="B7" s="133">
        <v>0</v>
      </c>
      <c r="C7" s="133">
        <v>0</v>
      </c>
      <c r="D7" s="133">
        <f t="shared" si="0"/>
        <v>0</v>
      </c>
      <c r="E7" s="133">
        <v>0</v>
      </c>
      <c r="F7" s="133">
        <v>0</v>
      </c>
      <c r="G7" s="134">
        <f t="shared" si="1"/>
        <v>0</v>
      </c>
    </row>
    <row r="8" spans="1:7" ht="21" customHeight="1" x14ac:dyDescent="0.2">
      <c r="A8" s="171" t="s">
        <v>262</v>
      </c>
      <c r="B8" s="133">
        <v>0</v>
      </c>
      <c r="C8" s="133">
        <v>0</v>
      </c>
      <c r="D8" s="133">
        <f t="shared" si="0"/>
        <v>0</v>
      </c>
      <c r="E8" s="133">
        <v>0</v>
      </c>
      <c r="F8" s="133">
        <v>0</v>
      </c>
      <c r="G8" s="134">
        <f t="shared" si="1"/>
        <v>0</v>
      </c>
    </row>
    <row r="9" spans="1:7" ht="21" customHeight="1" x14ac:dyDescent="0.2">
      <c r="A9" s="171" t="s">
        <v>263</v>
      </c>
      <c r="B9" s="133">
        <v>0</v>
      </c>
      <c r="C9" s="133">
        <v>0</v>
      </c>
      <c r="D9" s="133">
        <f t="shared" si="0"/>
        <v>0</v>
      </c>
      <c r="E9" s="133">
        <v>0</v>
      </c>
      <c r="F9" s="133">
        <v>0</v>
      </c>
      <c r="G9" s="134">
        <f t="shared" si="1"/>
        <v>0</v>
      </c>
    </row>
    <row r="10" spans="1:7" ht="21" customHeight="1" x14ac:dyDescent="0.2">
      <c r="A10" s="171" t="s">
        <v>264</v>
      </c>
      <c r="B10" s="133">
        <v>0</v>
      </c>
      <c r="C10" s="133">
        <v>0</v>
      </c>
      <c r="D10" s="133">
        <f t="shared" si="0"/>
        <v>0</v>
      </c>
      <c r="E10" s="133">
        <v>0</v>
      </c>
      <c r="F10" s="133">
        <v>0</v>
      </c>
      <c r="G10" s="134">
        <f t="shared" si="1"/>
        <v>0</v>
      </c>
    </row>
    <row r="11" spans="1:7" ht="21" customHeight="1" x14ac:dyDescent="0.2">
      <c r="A11" s="171" t="s">
        <v>265</v>
      </c>
      <c r="B11" s="133">
        <v>0</v>
      </c>
      <c r="C11" s="133">
        <v>0</v>
      </c>
      <c r="D11" s="133">
        <f t="shared" si="0"/>
        <v>0</v>
      </c>
      <c r="E11" s="133">
        <v>0</v>
      </c>
      <c r="F11" s="133">
        <v>0</v>
      </c>
      <c r="G11" s="134">
        <f t="shared" si="1"/>
        <v>0</v>
      </c>
    </row>
    <row r="12" spans="1:7" ht="13.5" thickBot="1" x14ac:dyDescent="0.25">
      <c r="A12" s="172" t="s">
        <v>133</v>
      </c>
      <c r="B12" s="173">
        <f t="shared" ref="B12:G12" si="2">SUM(B5:B11)</f>
        <v>17465536211.610001</v>
      </c>
      <c r="C12" s="173">
        <f t="shared" si="2"/>
        <v>2137864561.02</v>
      </c>
      <c r="D12" s="173">
        <f t="shared" si="2"/>
        <v>19603400772.630001</v>
      </c>
      <c r="E12" s="173">
        <f t="shared" si="2"/>
        <v>19080774067.470001</v>
      </c>
      <c r="F12" s="173">
        <f t="shared" si="2"/>
        <v>18770315977.150002</v>
      </c>
      <c r="G12" s="174">
        <f t="shared" si="2"/>
        <v>522626705.15999985</v>
      </c>
    </row>
    <row r="13" spans="1:7" ht="21" customHeight="1" x14ac:dyDescent="0.2">
      <c r="A13" s="175" t="s">
        <v>47</v>
      </c>
      <c r="B13" s="176"/>
      <c r="C13" s="176"/>
      <c r="D13" s="176"/>
      <c r="E13" s="176"/>
      <c r="F13" s="176"/>
      <c r="G13" s="176"/>
    </row>
    <row r="14" spans="1:7" x14ac:dyDescent="0.2">
      <c r="B14" s="177"/>
      <c r="C14" s="177"/>
      <c r="D14" s="177"/>
      <c r="E14" s="177"/>
      <c r="F14" s="177"/>
      <c r="G14" s="177"/>
    </row>
    <row r="15" spans="1:7" x14ac:dyDescent="0.2">
      <c r="B15" s="178"/>
      <c r="C15" s="178"/>
      <c r="D15" s="178"/>
      <c r="E15" s="178"/>
      <c r="F15" s="178"/>
      <c r="G15" s="178"/>
    </row>
    <row r="16" spans="1:7" ht="8.25" customHeight="1" x14ac:dyDescent="0.2">
      <c r="A16" s="86"/>
      <c r="B16" s="86"/>
      <c r="C16" s="86"/>
      <c r="D16" s="155"/>
      <c r="E16" s="155"/>
      <c r="F16" s="155"/>
      <c r="G16" s="155"/>
    </row>
  </sheetData>
  <mergeCells count="5">
    <mergeCell ref="A16:C16"/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ADB1-AC16-4DFF-8148-65F6BA459524}">
  <sheetPr>
    <tabColor theme="4" tint="-0.249977111117893"/>
    <pageSetUpPr fitToPage="1"/>
  </sheetPr>
  <dimension ref="A1:H78"/>
  <sheetViews>
    <sheetView showGridLines="0" zoomScale="90" zoomScaleNormal="90" workbookViewId="0">
      <selection activeCell="B32" sqref="B32"/>
    </sheetView>
  </sheetViews>
  <sheetFormatPr baseColWidth="10" defaultColWidth="25.5" defaultRowHeight="12" x14ac:dyDescent="0.2"/>
  <cols>
    <col min="1" max="1" width="6" style="90" customWidth="1"/>
    <col min="2" max="2" width="71.1640625" style="90" bestFit="1" customWidth="1"/>
    <col min="3" max="8" width="23.33203125" style="90" customWidth="1"/>
    <col min="9" max="16384" width="25.5" style="90"/>
  </cols>
  <sheetData>
    <row r="1" spans="1:8" ht="60" customHeight="1" x14ac:dyDescent="0.2">
      <c r="A1" s="87" t="s">
        <v>51</v>
      </c>
      <c r="B1" s="88"/>
      <c r="C1" s="88"/>
      <c r="D1" s="88"/>
      <c r="E1" s="88"/>
      <c r="F1" s="88"/>
      <c r="G1" s="88"/>
      <c r="H1" s="89"/>
    </row>
    <row r="2" spans="1:8" ht="12" customHeight="1" x14ac:dyDescent="0.2">
      <c r="A2" s="91" t="s">
        <v>52</v>
      </c>
      <c r="B2" s="92"/>
      <c r="C2" s="87" t="s">
        <v>53</v>
      </c>
      <c r="D2" s="88"/>
      <c r="E2" s="88"/>
      <c r="F2" s="88"/>
      <c r="G2" s="89"/>
      <c r="H2" s="93" t="s">
        <v>54</v>
      </c>
    </row>
    <row r="3" spans="1:8" ht="33" customHeight="1" x14ac:dyDescent="0.2">
      <c r="A3" s="94"/>
      <c r="B3" s="95"/>
      <c r="C3" s="96" t="s">
        <v>55</v>
      </c>
      <c r="D3" s="96" t="s">
        <v>56</v>
      </c>
      <c r="E3" s="96" t="s">
        <v>6</v>
      </c>
      <c r="F3" s="96" t="s">
        <v>7</v>
      </c>
      <c r="G3" s="96" t="s">
        <v>57</v>
      </c>
      <c r="H3" s="97"/>
    </row>
    <row r="4" spans="1:8" x14ac:dyDescent="0.2">
      <c r="A4" s="98"/>
      <c r="B4" s="99"/>
      <c r="C4" s="100">
        <v>1</v>
      </c>
      <c r="D4" s="100">
        <v>2</v>
      </c>
      <c r="E4" s="100" t="s">
        <v>58</v>
      </c>
      <c r="F4" s="100">
        <v>4</v>
      </c>
      <c r="G4" s="100">
        <v>5</v>
      </c>
      <c r="H4" s="100" t="s">
        <v>59</v>
      </c>
    </row>
    <row r="5" spans="1:8" ht="12.95" customHeight="1" x14ac:dyDescent="0.2">
      <c r="A5" s="101" t="s">
        <v>60</v>
      </c>
      <c r="B5" s="102"/>
      <c r="C5" s="103">
        <f>SUM(C6:C12)</f>
        <v>10196366061.640001</v>
      </c>
      <c r="D5" s="103">
        <f>SUM(D6:D12)</f>
        <v>245482472.55999994</v>
      </c>
      <c r="E5" s="103">
        <f>C5+D5</f>
        <v>10441848534.200001</v>
      </c>
      <c r="F5" s="103">
        <f>SUM(F6:F12)</f>
        <v>10424941504.909998</v>
      </c>
      <c r="G5" s="103">
        <f>SUM(G6:G12)</f>
        <v>10424407118.280001</v>
      </c>
      <c r="H5" s="103">
        <f>E5-F5</f>
        <v>16907029.290002823</v>
      </c>
    </row>
    <row r="6" spans="1:8" ht="12.95" customHeight="1" x14ac:dyDescent="0.2">
      <c r="A6" s="104">
        <v>1100</v>
      </c>
      <c r="B6" s="105" t="s">
        <v>61</v>
      </c>
      <c r="C6" s="106">
        <v>2823025241.46</v>
      </c>
      <c r="D6" s="106">
        <v>54395967.240000002</v>
      </c>
      <c r="E6" s="107">
        <f t="shared" ref="E6:E69" si="0">C6+D6</f>
        <v>2877421208.6999998</v>
      </c>
      <c r="F6" s="106">
        <v>2877324649.4499998</v>
      </c>
      <c r="G6" s="106">
        <v>2877324649.4499998</v>
      </c>
      <c r="H6" s="107">
        <f t="shared" ref="H6:H69" si="1">E6-F6</f>
        <v>96559.25</v>
      </c>
    </row>
    <row r="7" spans="1:8" ht="12.95" customHeight="1" x14ac:dyDescent="0.2">
      <c r="A7" s="104">
        <v>1200</v>
      </c>
      <c r="B7" s="105" t="s">
        <v>62</v>
      </c>
      <c r="C7" s="106">
        <v>905619416.36000001</v>
      </c>
      <c r="D7" s="106">
        <v>509776797.92000002</v>
      </c>
      <c r="E7" s="107">
        <f t="shared" si="0"/>
        <v>1415396214.28</v>
      </c>
      <c r="F7" s="106">
        <v>1410688257.3099999</v>
      </c>
      <c r="G7" s="106">
        <v>1410688257.3099999</v>
      </c>
      <c r="H7" s="107">
        <f t="shared" si="1"/>
        <v>4707956.9700000286</v>
      </c>
    </row>
    <row r="8" spans="1:8" ht="12.95" customHeight="1" x14ac:dyDescent="0.2">
      <c r="A8" s="104">
        <v>1300</v>
      </c>
      <c r="B8" s="105" t="s">
        <v>63</v>
      </c>
      <c r="C8" s="106">
        <v>2376361829.3800001</v>
      </c>
      <c r="D8" s="106">
        <v>-92586855.510000005</v>
      </c>
      <c r="E8" s="107">
        <f t="shared" si="0"/>
        <v>2283774973.8699999</v>
      </c>
      <c r="F8" s="106">
        <v>2280131908.04</v>
      </c>
      <c r="G8" s="106">
        <v>2279597521.4099998</v>
      </c>
      <c r="H8" s="107">
        <f t="shared" si="1"/>
        <v>3643065.8299999237</v>
      </c>
    </row>
    <row r="9" spans="1:8" ht="12.95" customHeight="1" x14ac:dyDescent="0.2">
      <c r="A9" s="104">
        <v>1400</v>
      </c>
      <c r="B9" s="105" t="s">
        <v>64</v>
      </c>
      <c r="C9" s="106">
        <v>679613002</v>
      </c>
      <c r="D9" s="106">
        <v>261668207.72</v>
      </c>
      <c r="E9" s="107">
        <f t="shared" si="0"/>
        <v>941281209.72000003</v>
      </c>
      <c r="F9" s="106">
        <v>932821762.48000002</v>
      </c>
      <c r="G9" s="106">
        <v>932821762.48000002</v>
      </c>
      <c r="H9" s="107">
        <f t="shared" si="1"/>
        <v>8459447.2400000095</v>
      </c>
    </row>
    <row r="10" spans="1:8" ht="12.95" customHeight="1" x14ac:dyDescent="0.2">
      <c r="A10" s="104">
        <v>1500</v>
      </c>
      <c r="B10" s="105" t="s">
        <v>65</v>
      </c>
      <c r="C10" s="106">
        <v>2549298064</v>
      </c>
      <c r="D10" s="106">
        <v>179711266.37</v>
      </c>
      <c r="E10" s="107">
        <f t="shared" si="0"/>
        <v>2729009330.3699999</v>
      </c>
      <c r="F10" s="106">
        <v>2729009330.3699999</v>
      </c>
      <c r="G10" s="106">
        <v>2729009330.3699999</v>
      </c>
      <c r="H10" s="107">
        <f t="shared" si="1"/>
        <v>0</v>
      </c>
    </row>
    <row r="11" spans="1:8" ht="12.95" customHeight="1" x14ac:dyDescent="0.2">
      <c r="A11" s="104">
        <v>1600</v>
      </c>
      <c r="B11" s="105" t="s">
        <v>66</v>
      </c>
      <c r="C11" s="106">
        <v>713162344.44000006</v>
      </c>
      <c r="D11" s="106">
        <v>-713162344.44000006</v>
      </c>
      <c r="E11" s="107">
        <f t="shared" si="0"/>
        <v>0</v>
      </c>
      <c r="F11" s="106">
        <v>0</v>
      </c>
      <c r="G11" s="106">
        <v>0</v>
      </c>
      <c r="H11" s="107">
        <f t="shared" si="1"/>
        <v>0</v>
      </c>
    </row>
    <row r="12" spans="1:8" ht="12.95" customHeight="1" x14ac:dyDescent="0.2">
      <c r="A12" s="104">
        <v>1700</v>
      </c>
      <c r="B12" s="105" t="s">
        <v>67</v>
      </c>
      <c r="C12" s="106">
        <v>149286164</v>
      </c>
      <c r="D12" s="106">
        <v>45679433.259999998</v>
      </c>
      <c r="E12" s="107">
        <f t="shared" si="0"/>
        <v>194965597.25999999</v>
      </c>
      <c r="F12" s="106">
        <v>194965597.25999999</v>
      </c>
      <c r="G12" s="106">
        <v>194965597.25999999</v>
      </c>
      <c r="H12" s="107">
        <f t="shared" si="1"/>
        <v>0</v>
      </c>
    </row>
    <row r="13" spans="1:8" ht="12.95" customHeight="1" x14ac:dyDescent="0.2">
      <c r="A13" s="101" t="s">
        <v>68</v>
      </c>
      <c r="B13" s="102"/>
      <c r="C13" s="108">
        <f>SUM(C14:C22)</f>
        <v>3630714026.7399998</v>
      </c>
      <c r="D13" s="108">
        <f>SUM(D14:D22)</f>
        <v>1070490111.28</v>
      </c>
      <c r="E13" s="108">
        <f t="shared" si="0"/>
        <v>4701204138.0199995</v>
      </c>
      <c r="F13" s="108">
        <f>SUM(F14:F22)</f>
        <v>4434947814.0199995</v>
      </c>
      <c r="G13" s="108">
        <f>SUM(G14:G22)</f>
        <v>4271279112.3200002</v>
      </c>
      <c r="H13" s="108">
        <f t="shared" si="1"/>
        <v>266256324</v>
      </c>
    </row>
    <row r="14" spans="1:8" ht="17.25" customHeight="1" x14ac:dyDescent="0.2">
      <c r="A14" s="104">
        <v>2100</v>
      </c>
      <c r="B14" s="105" t="s">
        <v>69</v>
      </c>
      <c r="C14" s="106">
        <v>132172731</v>
      </c>
      <c r="D14" s="106">
        <v>-11891424.949999999</v>
      </c>
      <c r="E14" s="107">
        <f t="shared" si="0"/>
        <v>120281306.05</v>
      </c>
      <c r="F14" s="106">
        <v>119416092.12</v>
      </c>
      <c r="G14" s="106">
        <v>119416092.12</v>
      </c>
      <c r="H14" s="107">
        <f t="shared" si="1"/>
        <v>865213.92999999225</v>
      </c>
    </row>
    <row r="15" spans="1:8" ht="12.95" customHeight="1" x14ac:dyDescent="0.2">
      <c r="A15" s="104">
        <v>2200</v>
      </c>
      <c r="B15" s="105" t="s">
        <v>70</v>
      </c>
      <c r="C15" s="106">
        <v>120308497</v>
      </c>
      <c r="D15" s="106">
        <v>16749438.15</v>
      </c>
      <c r="E15" s="107">
        <f t="shared" si="0"/>
        <v>137057935.15000001</v>
      </c>
      <c r="F15" s="106">
        <v>134510478.83000001</v>
      </c>
      <c r="G15" s="106">
        <v>134510478.83000001</v>
      </c>
      <c r="H15" s="107">
        <f t="shared" si="1"/>
        <v>2547456.3199999928</v>
      </c>
    </row>
    <row r="16" spans="1:8" ht="12.95" customHeight="1" x14ac:dyDescent="0.2">
      <c r="A16" s="104">
        <v>2300</v>
      </c>
      <c r="B16" s="105" t="s">
        <v>71</v>
      </c>
      <c r="C16" s="106">
        <v>30000</v>
      </c>
      <c r="D16" s="106">
        <v>-26520</v>
      </c>
      <c r="E16" s="107">
        <f t="shared" si="0"/>
        <v>3480</v>
      </c>
      <c r="F16" s="106">
        <v>3480</v>
      </c>
      <c r="G16" s="106">
        <v>3480</v>
      </c>
      <c r="H16" s="107">
        <f t="shared" si="1"/>
        <v>0</v>
      </c>
    </row>
    <row r="17" spans="1:8" ht="12.95" customHeight="1" x14ac:dyDescent="0.2">
      <c r="A17" s="104">
        <v>2400</v>
      </c>
      <c r="B17" s="105" t="s">
        <v>72</v>
      </c>
      <c r="C17" s="106">
        <v>9486720</v>
      </c>
      <c r="D17" s="106">
        <v>-2497404.94</v>
      </c>
      <c r="E17" s="107">
        <f t="shared" si="0"/>
        <v>6989315.0600000005</v>
      </c>
      <c r="F17" s="106">
        <v>6738870.0499999998</v>
      </c>
      <c r="G17" s="106">
        <v>6738870.0499999998</v>
      </c>
      <c r="H17" s="107">
        <f t="shared" si="1"/>
        <v>250445.01000000071</v>
      </c>
    </row>
    <row r="18" spans="1:8" ht="12.95" customHeight="1" x14ac:dyDescent="0.2">
      <c r="A18" s="104">
        <v>2500</v>
      </c>
      <c r="B18" s="105" t="s">
        <v>73</v>
      </c>
      <c r="C18" s="106">
        <v>3233860756.7399998</v>
      </c>
      <c r="D18" s="106">
        <v>970960749.51999998</v>
      </c>
      <c r="E18" s="107">
        <f t="shared" si="0"/>
        <v>4204821506.2599998</v>
      </c>
      <c r="F18" s="106">
        <v>4027889573.8600001</v>
      </c>
      <c r="G18" s="106">
        <v>3864220872.1599998</v>
      </c>
      <c r="H18" s="107">
        <f t="shared" si="1"/>
        <v>176931932.39999962</v>
      </c>
    </row>
    <row r="19" spans="1:8" ht="12.95" customHeight="1" x14ac:dyDescent="0.2">
      <c r="A19" s="104">
        <v>2600</v>
      </c>
      <c r="B19" s="105" t="s">
        <v>74</v>
      </c>
      <c r="C19" s="106">
        <v>57277977</v>
      </c>
      <c r="D19" s="106">
        <v>18827562.920000002</v>
      </c>
      <c r="E19" s="107">
        <f t="shared" si="0"/>
        <v>76105539.920000002</v>
      </c>
      <c r="F19" s="106">
        <v>66899309.960000001</v>
      </c>
      <c r="G19" s="106">
        <v>66899309.960000001</v>
      </c>
      <c r="H19" s="107">
        <f t="shared" si="1"/>
        <v>9206229.9600000009</v>
      </c>
    </row>
    <row r="20" spans="1:8" ht="12.95" customHeight="1" x14ac:dyDescent="0.2">
      <c r="A20" s="104">
        <v>2700</v>
      </c>
      <c r="B20" s="105" t="s">
        <v>75</v>
      </c>
      <c r="C20" s="106">
        <v>40369766</v>
      </c>
      <c r="D20" s="106">
        <v>85596649.340000004</v>
      </c>
      <c r="E20" s="107">
        <f t="shared" si="0"/>
        <v>125966415.34</v>
      </c>
      <c r="F20" s="106">
        <v>50562666.899999999</v>
      </c>
      <c r="G20" s="106">
        <v>50562666.899999999</v>
      </c>
      <c r="H20" s="107">
        <f t="shared" si="1"/>
        <v>75403748.439999998</v>
      </c>
    </row>
    <row r="21" spans="1:8" ht="12.95" customHeight="1" x14ac:dyDescent="0.2">
      <c r="A21" s="104">
        <v>2800</v>
      </c>
      <c r="B21" s="105" t="s">
        <v>76</v>
      </c>
      <c r="C21" s="106">
        <v>0</v>
      </c>
      <c r="D21" s="106">
        <v>0</v>
      </c>
      <c r="E21" s="107">
        <f t="shared" si="0"/>
        <v>0</v>
      </c>
      <c r="F21" s="106">
        <v>0</v>
      </c>
      <c r="G21" s="106">
        <v>0</v>
      </c>
      <c r="H21" s="107">
        <f t="shared" si="1"/>
        <v>0</v>
      </c>
    </row>
    <row r="22" spans="1:8" ht="12.95" customHeight="1" x14ac:dyDescent="0.2">
      <c r="A22" s="104">
        <v>2900</v>
      </c>
      <c r="B22" s="105" t="s">
        <v>77</v>
      </c>
      <c r="C22" s="106">
        <v>37207579</v>
      </c>
      <c r="D22" s="106">
        <v>-7228938.7599999998</v>
      </c>
      <c r="E22" s="107">
        <f t="shared" si="0"/>
        <v>29978640.240000002</v>
      </c>
      <c r="F22" s="106">
        <v>28927342.300000001</v>
      </c>
      <c r="G22" s="106">
        <v>28927342.300000001</v>
      </c>
      <c r="H22" s="107">
        <f t="shared" si="1"/>
        <v>1051297.9400000013</v>
      </c>
    </row>
    <row r="23" spans="1:8" ht="12.95" customHeight="1" x14ac:dyDescent="0.2">
      <c r="A23" s="101" t="s">
        <v>78</v>
      </c>
      <c r="B23" s="102"/>
      <c r="C23" s="108">
        <f>SUM(C24:C32)</f>
        <v>3481674236.2299995</v>
      </c>
      <c r="D23" s="108">
        <f>SUM(D24:D32)</f>
        <v>570936062.18000007</v>
      </c>
      <c r="E23" s="108">
        <f t="shared" si="0"/>
        <v>4052610298.4099998</v>
      </c>
      <c r="F23" s="108">
        <f>SUM(F24:F32)</f>
        <v>3938968079.96</v>
      </c>
      <c r="G23" s="108">
        <f>SUM(G24:G32)</f>
        <v>3792841399.4700007</v>
      </c>
      <c r="H23" s="108">
        <f t="shared" si="1"/>
        <v>113642218.44999981</v>
      </c>
    </row>
    <row r="24" spans="1:8" ht="12.95" customHeight="1" x14ac:dyDescent="0.2">
      <c r="A24" s="104">
        <v>3100</v>
      </c>
      <c r="B24" s="105" t="s">
        <v>79</v>
      </c>
      <c r="C24" s="106">
        <v>156319596</v>
      </c>
      <c r="D24" s="106">
        <v>8401893.5500000007</v>
      </c>
      <c r="E24" s="107">
        <f t="shared" si="0"/>
        <v>164721489.55000001</v>
      </c>
      <c r="F24" s="106">
        <v>151117335.25</v>
      </c>
      <c r="G24" s="106">
        <v>151117335.25</v>
      </c>
      <c r="H24" s="107">
        <f t="shared" si="1"/>
        <v>13604154.300000012</v>
      </c>
    </row>
    <row r="25" spans="1:8" ht="12.95" customHeight="1" x14ac:dyDescent="0.2">
      <c r="A25" s="104">
        <v>3200</v>
      </c>
      <c r="B25" s="105" t="s">
        <v>80</v>
      </c>
      <c r="C25" s="106">
        <v>25709700</v>
      </c>
      <c r="D25" s="106">
        <v>3434785.42</v>
      </c>
      <c r="E25" s="107">
        <f t="shared" si="0"/>
        <v>29144485.420000002</v>
      </c>
      <c r="F25" s="106">
        <v>28022050.75</v>
      </c>
      <c r="G25" s="106">
        <v>28022050.75</v>
      </c>
      <c r="H25" s="107">
        <f t="shared" si="1"/>
        <v>1122434.6700000018</v>
      </c>
    </row>
    <row r="26" spans="1:8" ht="12.95" customHeight="1" x14ac:dyDescent="0.2">
      <c r="A26" s="104">
        <v>3300</v>
      </c>
      <c r="B26" s="105" t="s">
        <v>81</v>
      </c>
      <c r="C26" s="106">
        <v>1129717115.8199999</v>
      </c>
      <c r="D26" s="106">
        <v>779820771.36000001</v>
      </c>
      <c r="E26" s="107">
        <f t="shared" si="0"/>
        <v>1909537887.1799998</v>
      </c>
      <c r="F26" s="106">
        <v>1877180812.5999999</v>
      </c>
      <c r="G26" s="106">
        <v>1780789459.1700001</v>
      </c>
      <c r="H26" s="107">
        <f t="shared" si="1"/>
        <v>32357074.579999924</v>
      </c>
    </row>
    <row r="27" spans="1:8" ht="12.95" customHeight="1" x14ac:dyDescent="0.2">
      <c r="A27" s="104">
        <v>3400</v>
      </c>
      <c r="B27" s="105" t="s">
        <v>82</v>
      </c>
      <c r="C27" s="106">
        <v>454879231</v>
      </c>
      <c r="D27" s="106">
        <v>-423192746.72000003</v>
      </c>
      <c r="E27" s="107">
        <f t="shared" si="0"/>
        <v>31686484.279999971</v>
      </c>
      <c r="F27" s="106">
        <v>27912650.600000001</v>
      </c>
      <c r="G27" s="106">
        <v>27912650.600000001</v>
      </c>
      <c r="H27" s="107">
        <f t="shared" si="1"/>
        <v>3773833.6799999699</v>
      </c>
    </row>
    <row r="28" spans="1:8" ht="12.95" customHeight="1" x14ac:dyDescent="0.2">
      <c r="A28" s="104">
        <v>3500</v>
      </c>
      <c r="B28" s="105" t="s">
        <v>83</v>
      </c>
      <c r="C28" s="106">
        <v>1362878097</v>
      </c>
      <c r="D28" s="106">
        <v>-82250708.939999998</v>
      </c>
      <c r="E28" s="107">
        <f t="shared" si="0"/>
        <v>1280627388.0599999</v>
      </c>
      <c r="F28" s="106">
        <v>1266310400.6600001</v>
      </c>
      <c r="G28" s="106">
        <v>1262833128.8800001</v>
      </c>
      <c r="H28" s="107">
        <f t="shared" si="1"/>
        <v>14316987.399999857</v>
      </c>
    </row>
    <row r="29" spans="1:8" ht="12.95" customHeight="1" x14ac:dyDescent="0.2">
      <c r="A29" s="104">
        <v>3600</v>
      </c>
      <c r="B29" s="105" t="s">
        <v>84</v>
      </c>
      <c r="C29" s="106">
        <v>13796520.880000001</v>
      </c>
      <c r="D29" s="106">
        <v>116911166.62</v>
      </c>
      <c r="E29" s="107">
        <f t="shared" si="0"/>
        <v>130707687.5</v>
      </c>
      <c r="F29" s="106">
        <v>117966461.78</v>
      </c>
      <c r="G29" s="106">
        <v>117966461.78</v>
      </c>
      <c r="H29" s="107">
        <f t="shared" si="1"/>
        <v>12741225.719999999</v>
      </c>
    </row>
    <row r="30" spans="1:8" ht="12.95" customHeight="1" x14ac:dyDescent="0.2">
      <c r="A30" s="104">
        <v>3700</v>
      </c>
      <c r="B30" s="105" t="s">
        <v>85</v>
      </c>
      <c r="C30" s="106">
        <v>2822974</v>
      </c>
      <c r="D30" s="106">
        <v>4119416.89</v>
      </c>
      <c r="E30" s="107">
        <f t="shared" si="0"/>
        <v>6942390.8900000006</v>
      </c>
      <c r="F30" s="106">
        <v>4394544.51</v>
      </c>
      <c r="G30" s="106">
        <v>4392044.51</v>
      </c>
      <c r="H30" s="107">
        <f t="shared" si="1"/>
        <v>2547846.3800000008</v>
      </c>
    </row>
    <row r="31" spans="1:8" ht="12.95" customHeight="1" x14ac:dyDescent="0.2">
      <c r="A31" s="104">
        <v>3800</v>
      </c>
      <c r="B31" s="105" t="s">
        <v>86</v>
      </c>
      <c r="C31" s="106">
        <v>15860121</v>
      </c>
      <c r="D31" s="106">
        <v>32313132.239999998</v>
      </c>
      <c r="E31" s="107">
        <f t="shared" si="0"/>
        <v>48173253.239999995</v>
      </c>
      <c r="F31" s="106">
        <v>46947317.350000001</v>
      </c>
      <c r="G31" s="106">
        <v>37918656.07</v>
      </c>
      <c r="H31" s="107">
        <f t="shared" si="1"/>
        <v>1225935.8899999931</v>
      </c>
    </row>
    <row r="32" spans="1:8" ht="12.95" customHeight="1" x14ac:dyDescent="0.2">
      <c r="A32" s="104">
        <v>3900</v>
      </c>
      <c r="B32" s="105" t="s">
        <v>87</v>
      </c>
      <c r="C32" s="106">
        <v>319690880.52999997</v>
      </c>
      <c r="D32" s="106">
        <v>131378351.76000001</v>
      </c>
      <c r="E32" s="107">
        <f t="shared" si="0"/>
        <v>451069232.28999996</v>
      </c>
      <c r="F32" s="106">
        <v>419116506.45999998</v>
      </c>
      <c r="G32" s="106">
        <v>381889612.45999998</v>
      </c>
      <c r="H32" s="107">
        <f t="shared" si="1"/>
        <v>31952725.829999983</v>
      </c>
    </row>
    <row r="33" spans="1:8" ht="12.95" customHeight="1" x14ac:dyDescent="0.2">
      <c r="A33" s="101" t="s">
        <v>88</v>
      </c>
      <c r="B33" s="102"/>
      <c r="C33" s="108">
        <f>SUM(C34:C42)</f>
        <v>1762180</v>
      </c>
      <c r="D33" s="108">
        <f>SUM(D34:D42)</f>
        <v>17569819.989999998</v>
      </c>
      <c r="E33" s="108">
        <f t="shared" si="0"/>
        <v>19331999.989999998</v>
      </c>
      <c r="F33" s="108">
        <f>SUM(F34:F42)</f>
        <v>19316999.989999998</v>
      </c>
      <c r="G33" s="108">
        <f>SUM(G34:G42)</f>
        <v>19316999.989999998</v>
      </c>
      <c r="H33" s="108">
        <f t="shared" si="1"/>
        <v>15000</v>
      </c>
    </row>
    <row r="34" spans="1:8" ht="12.95" customHeight="1" x14ac:dyDescent="0.2">
      <c r="A34" s="104">
        <v>4100</v>
      </c>
      <c r="B34" s="105" t="s">
        <v>89</v>
      </c>
      <c r="C34" s="106">
        <v>0</v>
      </c>
      <c r="D34" s="106">
        <v>0</v>
      </c>
      <c r="E34" s="107">
        <f t="shared" si="0"/>
        <v>0</v>
      </c>
      <c r="F34" s="106">
        <v>0</v>
      </c>
      <c r="G34" s="106">
        <v>0</v>
      </c>
      <c r="H34" s="107">
        <f t="shared" si="1"/>
        <v>0</v>
      </c>
    </row>
    <row r="35" spans="1:8" ht="12.95" customHeight="1" x14ac:dyDescent="0.2">
      <c r="A35" s="104">
        <v>4200</v>
      </c>
      <c r="B35" s="105" t="s">
        <v>90</v>
      </c>
      <c r="C35" s="106">
        <v>0</v>
      </c>
      <c r="D35" s="106">
        <v>0</v>
      </c>
      <c r="E35" s="107">
        <f t="shared" si="0"/>
        <v>0</v>
      </c>
      <c r="F35" s="106">
        <v>0</v>
      </c>
      <c r="G35" s="106">
        <v>0</v>
      </c>
      <c r="H35" s="107">
        <f t="shared" si="1"/>
        <v>0</v>
      </c>
    </row>
    <row r="36" spans="1:8" ht="12.95" customHeight="1" x14ac:dyDescent="0.2">
      <c r="A36" s="104">
        <v>4300</v>
      </c>
      <c r="B36" s="105" t="s">
        <v>91</v>
      </c>
      <c r="C36" s="106">
        <v>390000</v>
      </c>
      <c r="D36" s="106">
        <v>-120000</v>
      </c>
      <c r="E36" s="107">
        <f t="shared" si="0"/>
        <v>270000</v>
      </c>
      <c r="F36" s="106">
        <v>270000</v>
      </c>
      <c r="G36" s="106">
        <v>270000</v>
      </c>
      <c r="H36" s="107">
        <f t="shared" si="1"/>
        <v>0</v>
      </c>
    </row>
    <row r="37" spans="1:8" ht="12.95" customHeight="1" x14ac:dyDescent="0.2">
      <c r="A37" s="104">
        <v>4400</v>
      </c>
      <c r="B37" s="105" t="s">
        <v>92</v>
      </c>
      <c r="C37" s="106">
        <v>1372180</v>
      </c>
      <c r="D37" s="106">
        <v>17689819.989999998</v>
      </c>
      <c r="E37" s="107">
        <f t="shared" si="0"/>
        <v>19061999.989999998</v>
      </c>
      <c r="F37" s="106">
        <v>19046999.989999998</v>
      </c>
      <c r="G37" s="106">
        <v>19046999.989999998</v>
      </c>
      <c r="H37" s="107">
        <f t="shared" si="1"/>
        <v>15000</v>
      </c>
    </row>
    <row r="38" spans="1:8" ht="12.95" customHeight="1" x14ac:dyDescent="0.2">
      <c r="A38" s="104">
        <v>4500</v>
      </c>
      <c r="B38" s="105" t="s">
        <v>93</v>
      </c>
      <c r="C38" s="106">
        <v>0</v>
      </c>
      <c r="D38" s="106">
        <v>0</v>
      </c>
      <c r="E38" s="107">
        <f t="shared" si="0"/>
        <v>0</v>
      </c>
      <c r="F38" s="106">
        <v>0</v>
      </c>
      <c r="G38" s="106">
        <v>0</v>
      </c>
      <c r="H38" s="107">
        <f t="shared" si="1"/>
        <v>0</v>
      </c>
    </row>
    <row r="39" spans="1:8" ht="12.95" customHeight="1" x14ac:dyDescent="0.2">
      <c r="A39" s="104">
        <v>4600</v>
      </c>
      <c r="B39" s="105" t="s">
        <v>94</v>
      </c>
      <c r="C39" s="106">
        <v>0</v>
      </c>
      <c r="D39" s="106">
        <v>0</v>
      </c>
      <c r="E39" s="107">
        <f t="shared" si="0"/>
        <v>0</v>
      </c>
      <c r="F39" s="106">
        <v>0</v>
      </c>
      <c r="G39" s="106">
        <v>0</v>
      </c>
      <c r="H39" s="107">
        <f t="shared" si="1"/>
        <v>0</v>
      </c>
    </row>
    <row r="40" spans="1:8" ht="12.95" customHeight="1" x14ac:dyDescent="0.2">
      <c r="A40" s="104">
        <v>4700</v>
      </c>
      <c r="B40" s="105" t="s">
        <v>95</v>
      </c>
      <c r="C40" s="106">
        <v>0</v>
      </c>
      <c r="D40" s="106">
        <v>0</v>
      </c>
      <c r="E40" s="107">
        <f t="shared" si="0"/>
        <v>0</v>
      </c>
      <c r="F40" s="106">
        <v>0</v>
      </c>
      <c r="G40" s="106">
        <v>0</v>
      </c>
      <c r="H40" s="107">
        <f t="shared" si="1"/>
        <v>0</v>
      </c>
    </row>
    <row r="41" spans="1:8" ht="12.95" customHeight="1" x14ac:dyDescent="0.2">
      <c r="A41" s="104">
        <v>4800</v>
      </c>
      <c r="B41" s="105" t="s">
        <v>96</v>
      </c>
      <c r="C41" s="106">
        <v>0</v>
      </c>
      <c r="D41" s="106">
        <v>0</v>
      </c>
      <c r="E41" s="107">
        <f t="shared" si="0"/>
        <v>0</v>
      </c>
      <c r="F41" s="106">
        <v>0</v>
      </c>
      <c r="G41" s="106">
        <v>0</v>
      </c>
      <c r="H41" s="107">
        <f t="shared" si="1"/>
        <v>0</v>
      </c>
    </row>
    <row r="42" spans="1:8" ht="12.95" customHeight="1" x14ac:dyDescent="0.2">
      <c r="A42" s="104">
        <v>4900</v>
      </c>
      <c r="B42" s="105" t="s">
        <v>97</v>
      </c>
      <c r="C42" s="106">
        <v>0</v>
      </c>
      <c r="D42" s="106">
        <v>0</v>
      </c>
      <c r="E42" s="107">
        <f t="shared" si="0"/>
        <v>0</v>
      </c>
      <c r="F42" s="106">
        <v>0</v>
      </c>
      <c r="G42" s="106">
        <v>0</v>
      </c>
      <c r="H42" s="107">
        <f t="shared" si="1"/>
        <v>0</v>
      </c>
    </row>
    <row r="43" spans="1:8" ht="12.95" customHeight="1" x14ac:dyDescent="0.2">
      <c r="A43" s="101" t="s">
        <v>98</v>
      </c>
      <c r="B43" s="102"/>
      <c r="C43" s="108">
        <f>SUM(C44:C52)</f>
        <v>16312852</v>
      </c>
      <c r="D43" s="108">
        <f>SUM(D44:D52)</f>
        <v>166535704.03999999</v>
      </c>
      <c r="E43" s="108">
        <f t="shared" si="0"/>
        <v>182848556.03999999</v>
      </c>
      <c r="F43" s="108">
        <f>SUM(F44:F52)</f>
        <v>154519244.09999999</v>
      </c>
      <c r="G43" s="108">
        <f>SUM(G44:G52)</f>
        <v>154390922.59999999</v>
      </c>
      <c r="H43" s="108">
        <f t="shared" si="1"/>
        <v>28329311.939999998</v>
      </c>
    </row>
    <row r="44" spans="1:8" ht="12.95" customHeight="1" x14ac:dyDescent="0.2">
      <c r="A44" s="104" t="s">
        <v>99</v>
      </c>
      <c r="B44" s="105" t="s">
        <v>100</v>
      </c>
      <c r="C44" s="106">
        <v>2018586</v>
      </c>
      <c r="D44" s="106">
        <v>11909803.51</v>
      </c>
      <c r="E44" s="107">
        <f t="shared" si="0"/>
        <v>13928389.51</v>
      </c>
      <c r="F44" s="106">
        <v>12399475.18</v>
      </c>
      <c r="G44" s="106">
        <v>12399475.18</v>
      </c>
      <c r="H44" s="107">
        <f t="shared" si="1"/>
        <v>1528914.33</v>
      </c>
    </row>
    <row r="45" spans="1:8" ht="12.95" customHeight="1" x14ac:dyDescent="0.2">
      <c r="A45" s="104">
        <v>5200</v>
      </c>
      <c r="B45" s="105" t="s">
        <v>101</v>
      </c>
      <c r="C45" s="106">
        <v>0</v>
      </c>
      <c r="D45" s="106">
        <v>3108213.6</v>
      </c>
      <c r="E45" s="107">
        <f t="shared" si="0"/>
        <v>3108213.6</v>
      </c>
      <c r="F45" s="106">
        <v>20659.599999999999</v>
      </c>
      <c r="G45" s="106">
        <v>20659.599999999999</v>
      </c>
      <c r="H45" s="107">
        <f t="shared" si="1"/>
        <v>3087554</v>
      </c>
    </row>
    <row r="46" spans="1:8" ht="12.95" customHeight="1" x14ac:dyDescent="0.2">
      <c r="A46" s="104">
        <v>5300</v>
      </c>
      <c r="B46" s="105" t="s">
        <v>102</v>
      </c>
      <c r="C46" s="106">
        <v>14000000</v>
      </c>
      <c r="D46" s="106">
        <v>120713964.03</v>
      </c>
      <c r="E46" s="107">
        <f t="shared" si="0"/>
        <v>134713964.03</v>
      </c>
      <c r="F46" s="106">
        <v>111677394.23999999</v>
      </c>
      <c r="G46" s="106">
        <v>111549072.73999999</v>
      </c>
      <c r="H46" s="107">
        <f t="shared" si="1"/>
        <v>23036569.790000007</v>
      </c>
    </row>
    <row r="47" spans="1:8" ht="12.95" customHeight="1" x14ac:dyDescent="0.2">
      <c r="A47" s="104">
        <v>5400</v>
      </c>
      <c r="B47" s="105" t="s">
        <v>103</v>
      </c>
      <c r="C47" s="106">
        <v>0</v>
      </c>
      <c r="D47" s="106">
        <v>2463900</v>
      </c>
      <c r="E47" s="107">
        <f t="shared" si="0"/>
        <v>2463900</v>
      </c>
      <c r="F47" s="106">
        <v>2294332</v>
      </c>
      <c r="G47" s="106">
        <v>2294332</v>
      </c>
      <c r="H47" s="107">
        <f t="shared" si="1"/>
        <v>169568</v>
      </c>
    </row>
    <row r="48" spans="1:8" ht="12.95" customHeight="1" x14ac:dyDescent="0.2">
      <c r="A48" s="104">
        <v>5500</v>
      </c>
      <c r="B48" s="105" t="s">
        <v>104</v>
      </c>
      <c r="C48" s="106">
        <v>0</v>
      </c>
      <c r="D48" s="106">
        <v>0</v>
      </c>
      <c r="E48" s="107">
        <f t="shared" si="0"/>
        <v>0</v>
      </c>
      <c r="F48" s="106">
        <v>0</v>
      </c>
      <c r="G48" s="106">
        <v>0</v>
      </c>
      <c r="H48" s="107">
        <f t="shared" si="1"/>
        <v>0</v>
      </c>
    </row>
    <row r="49" spans="1:8" ht="12.95" customHeight="1" x14ac:dyDescent="0.2">
      <c r="A49" s="104">
        <v>5600</v>
      </c>
      <c r="B49" s="105" t="s">
        <v>105</v>
      </c>
      <c r="C49" s="106">
        <v>294266</v>
      </c>
      <c r="D49" s="106">
        <v>28078521.920000002</v>
      </c>
      <c r="E49" s="107">
        <f t="shared" si="0"/>
        <v>28372787.920000002</v>
      </c>
      <c r="F49" s="106">
        <v>28127383.079999998</v>
      </c>
      <c r="G49" s="106">
        <v>28127383.079999998</v>
      </c>
      <c r="H49" s="107">
        <f t="shared" si="1"/>
        <v>245404.84000000358</v>
      </c>
    </row>
    <row r="50" spans="1:8" ht="12.95" customHeight="1" x14ac:dyDescent="0.2">
      <c r="A50" s="104">
        <v>5700</v>
      </c>
      <c r="B50" s="105" t="s">
        <v>106</v>
      </c>
      <c r="C50" s="106">
        <v>0</v>
      </c>
      <c r="D50" s="106">
        <v>0</v>
      </c>
      <c r="E50" s="107">
        <f t="shared" si="0"/>
        <v>0</v>
      </c>
      <c r="F50" s="106">
        <v>0</v>
      </c>
      <c r="G50" s="106">
        <v>0</v>
      </c>
      <c r="H50" s="107">
        <f t="shared" si="1"/>
        <v>0</v>
      </c>
    </row>
    <row r="51" spans="1:8" ht="12.95" customHeight="1" x14ac:dyDescent="0.2">
      <c r="A51" s="104">
        <v>5800</v>
      </c>
      <c r="B51" s="105" t="s">
        <v>107</v>
      </c>
      <c r="C51" s="106">
        <v>0</v>
      </c>
      <c r="D51" s="106">
        <v>0</v>
      </c>
      <c r="E51" s="107">
        <f t="shared" si="0"/>
        <v>0</v>
      </c>
      <c r="F51" s="106">
        <v>0</v>
      </c>
      <c r="G51" s="106">
        <v>0</v>
      </c>
      <c r="H51" s="107">
        <f t="shared" si="1"/>
        <v>0</v>
      </c>
    </row>
    <row r="52" spans="1:8" ht="12.95" customHeight="1" x14ac:dyDescent="0.2">
      <c r="A52" s="104">
        <v>5900</v>
      </c>
      <c r="B52" s="105" t="s">
        <v>108</v>
      </c>
      <c r="C52" s="106">
        <v>0</v>
      </c>
      <c r="D52" s="106">
        <v>261300.98</v>
      </c>
      <c r="E52" s="107">
        <f t="shared" si="0"/>
        <v>261300.98</v>
      </c>
      <c r="F52" s="106">
        <v>0</v>
      </c>
      <c r="G52" s="106">
        <v>0</v>
      </c>
      <c r="H52" s="107">
        <f t="shared" si="1"/>
        <v>261300.98</v>
      </c>
    </row>
    <row r="53" spans="1:8" ht="12.95" customHeight="1" x14ac:dyDescent="0.2">
      <c r="A53" s="101" t="s">
        <v>109</v>
      </c>
      <c r="B53" s="102"/>
      <c r="C53" s="108">
        <f>SUM(C54:C56)</f>
        <v>60000000</v>
      </c>
      <c r="D53" s="108">
        <f>SUM(D54:D56)</f>
        <v>145557245.97</v>
      </c>
      <c r="E53" s="108">
        <f t="shared" si="0"/>
        <v>205557245.97</v>
      </c>
      <c r="F53" s="108">
        <f>SUM(F54:F56)</f>
        <v>108080424.48999999</v>
      </c>
      <c r="G53" s="108">
        <f>SUM(G54:G56)</f>
        <v>108080424.48999999</v>
      </c>
      <c r="H53" s="108">
        <f t="shared" si="1"/>
        <v>97476821.480000004</v>
      </c>
    </row>
    <row r="54" spans="1:8" ht="12.95" customHeight="1" x14ac:dyDescent="0.2">
      <c r="A54" s="104">
        <v>6100</v>
      </c>
      <c r="B54" s="105" t="s">
        <v>110</v>
      </c>
      <c r="C54" s="106">
        <v>0</v>
      </c>
      <c r="D54" s="106">
        <v>0</v>
      </c>
      <c r="E54" s="107">
        <f t="shared" si="0"/>
        <v>0</v>
      </c>
      <c r="F54" s="107">
        <v>0</v>
      </c>
      <c r="G54" s="107">
        <v>0</v>
      </c>
      <c r="H54" s="107">
        <f t="shared" si="1"/>
        <v>0</v>
      </c>
    </row>
    <row r="55" spans="1:8" ht="12.95" customHeight="1" x14ac:dyDescent="0.2">
      <c r="A55" s="104">
        <v>6200</v>
      </c>
      <c r="B55" s="105" t="s">
        <v>111</v>
      </c>
      <c r="C55" s="106">
        <v>60000000</v>
      </c>
      <c r="D55" s="106">
        <v>145557245.97</v>
      </c>
      <c r="E55" s="107">
        <f t="shared" si="0"/>
        <v>205557245.97</v>
      </c>
      <c r="F55" s="106">
        <v>108080424.48999999</v>
      </c>
      <c r="G55" s="106">
        <v>108080424.48999999</v>
      </c>
      <c r="H55" s="107">
        <f t="shared" si="1"/>
        <v>97476821.480000004</v>
      </c>
    </row>
    <row r="56" spans="1:8" ht="12.95" customHeight="1" x14ac:dyDescent="0.2">
      <c r="A56" s="104">
        <v>6300</v>
      </c>
      <c r="B56" s="105" t="s">
        <v>112</v>
      </c>
      <c r="C56" s="106">
        <v>0</v>
      </c>
      <c r="D56" s="106">
        <v>0</v>
      </c>
      <c r="E56" s="107">
        <f t="shared" si="0"/>
        <v>0</v>
      </c>
      <c r="F56" s="107">
        <v>0</v>
      </c>
      <c r="G56" s="107">
        <v>0</v>
      </c>
      <c r="H56" s="107">
        <f t="shared" si="1"/>
        <v>0</v>
      </c>
    </row>
    <row r="57" spans="1:8" ht="12.95" customHeight="1" x14ac:dyDescent="0.2">
      <c r="A57" s="101" t="s">
        <v>113</v>
      </c>
      <c r="B57" s="102"/>
      <c r="C57" s="108">
        <f>SUM(C58:C64)</f>
        <v>78706855</v>
      </c>
      <c r="D57" s="108">
        <f>SUM(D58:D64)</f>
        <v>-78706855</v>
      </c>
      <c r="E57" s="108">
        <f t="shared" si="0"/>
        <v>0</v>
      </c>
      <c r="F57" s="108">
        <f>SUM(F58:F64)</f>
        <v>0</v>
      </c>
      <c r="G57" s="108">
        <f>SUM(G58:G64)</f>
        <v>0</v>
      </c>
      <c r="H57" s="108">
        <f t="shared" si="1"/>
        <v>0</v>
      </c>
    </row>
    <row r="58" spans="1:8" ht="12.95" customHeight="1" x14ac:dyDescent="0.2">
      <c r="A58" s="104">
        <v>7100</v>
      </c>
      <c r="B58" s="105" t="s">
        <v>114</v>
      </c>
      <c r="C58" s="107">
        <v>0</v>
      </c>
      <c r="D58" s="107">
        <v>0</v>
      </c>
      <c r="E58" s="107">
        <f t="shared" si="0"/>
        <v>0</v>
      </c>
      <c r="F58" s="107">
        <v>0</v>
      </c>
      <c r="G58" s="107">
        <v>0</v>
      </c>
      <c r="H58" s="107">
        <f t="shared" si="1"/>
        <v>0</v>
      </c>
    </row>
    <row r="59" spans="1:8" ht="12.95" customHeight="1" x14ac:dyDescent="0.2">
      <c r="A59" s="104">
        <v>7200</v>
      </c>
      <c r="B59" s="105" t="s">
        <v>115</v>
      </c>
      <c r="C59" s="107">
        <v>0</v>
      </c>
      <c r="D59" s="107">
        <v>0</v>
      </c>
      <c r="E59" s="107">
        <f t="shared" si="0"/>
        <v>0</v>
      </c>
      <c r="F59" s="107">
        <v>0</v>
      </c>
      <c r="G59" s="107">
        <v>0</v>
      </c>
      <c r="H59" s="107">
        <f t="shared" si="1"/>
        <v>0</v>
      </c>
    </row>
    <row r="60" spans="1:8" ht="12.95" customHeight="1" x14ac:dyDescent="0.2">
      <c r="A60" s="104">
        <v>7300</v>
      </c>
      <c r="B60" s="105" t="s">
        <v>116</v>
      </c>
      <c r="C60" s="107">
        <v>0</v>
      </c>
      <c r="D60" s="107">
        <v>0</v>
      </c>
      <c r="E60" s="107">
        <f t="shared" si="0"/>
        <v>0</v>
      </c>
      <c r="F60" s="107">
        <v>0</v>
      </c>
      <c r="G60" s="107">
        <v>0</v>
      </c>
      <c r="H60" s="107">
        <f t="shared" si="1"/>
        <v>0</v>
      </c>
    </row>
    <row r="61" spans="1:8" ht="12.95" customHeight="1" x14ac:dyDescent="0.2">
      <c r="A61" s="104">
        <v>7400</v>
      </c>
      <c r="B61" s="105" t="s">
        <v>117</v>
      </c>
      <c r="C61" s="107">
        <v>0</v>
      </c>
      <c r="D61" s="107">
        <v>0</v>
      </c>
      <c r="E61" s="107">
        <f t="shared" si="0"/>
        <v>0</v>
      </c>
      <c r="F61" s="107">
        <v>0</v>
      </c>
      <c r="G61" s="107">
        <v>0</v>
      </c>
      <c r="H61" s="107">
        <f t="shared" si="1"/>
        <v>0</v>
      </c>
    </row>
    <row r="62" spans="1:8" ht="12.95" customHeight="1" x14ac:dyDescent="0.2">
      <c r="A62" s="104">
        <v>7500</v>
      </c>
      <c r="B62" s="105" t="s">
        <v>118</v>
      </c>
      <c r="C62" s="107">
        <v>0</v>
      </c>
      <c r="D62" s="107">
        <v>0</v>
      </c>
      <c r="E62" s="107">
        <f t="shared" si="0"/>
        <v>0</v>
      </c>
      <c r="F62" s="107">
        <v>0</v>
      </c>
      <c r="G62" s="107">
        <v>0</v>
      </c>
      <c r="H62" s="107">
        <f t="shared" si="1"/>
        <v>0</v>
      </c>
    </row>
    <row r="63" spans="1:8" ht="12.95" customHeight="1" x14ac:dyDescent="0.2">
      <c r="A63" s="104">
        <v>7600</v>
      </c>
      <c r="B63" s="105" t="s">
        <v>119</v>
      </c>
      <c r="C63" s="107">
        <v>0</v>
      </c>
      <c r="D63" s="107">
        <v>0</v>
      </c>
      <c r="E63" s="107">
        <f t="shared" si="0"/>
        <v>0</v>
      </c>
      <c r="F63" s="107">
        <v>0</v>
      </c>
      <c r="G63" s="107">
        <v>0</v>
      </c>
      <c r="H63" s="107">
        <f t="shared" si="1"/>
        <v>0</v>
      </c>
    </row>
    <row r="64" spans="1:8" ht="12.95" customHeight="1" x14ac:dyDescent="0.2">
      <c r="A64" s="104">
        <v>7900</v>
      </c>
      <c r="B64" s="105" t="s">
        <v>120</v>
      </c>
      <c r="C64" s="106">
        <v>78706855</v>
      </c>
      <c r="D64" s="106">
        <v>-78706855</v>
      </c>
      <c r="E64" s="107">
        <f t="shared" si="0"/>
        <v>0</v>
      </c>
      <c r="F64" s="107">
        <v>0</v>
      </c>
      <c r="G64" s="107">
        <v>0</v>
      </c>
      <c r="H64" s="107">
        <f t="shared" si="1"/>
        <v>0</v>
      </c>
    </row>
    <row r="65" spans="1:8" ht="12.95" customHeight="1" x14ac:dyDescent="0.2">
      <c r="A65" s="101" t="s">
        <v>121</v>
      </c>
      <c r="B65" s="102"/>
      <c r="C65" s="108">
        <f>SUM(C66:C68)</f>
        <v>0</v>
      </c>
      <c r="D65" s="108">
        <f>SUM(D66:D68)</f>
        <v>0</v>
      </c>
      <c r="E65" s="108">
        <f t="shared" si="0"/>
        <v>0</v>
      </c>
      <c r="F65" s="108">
        <f>SUM(F66:F68)</f>
        <v>0</v>
      </c>
      <c r="G65" s="108">
        <f>SUM(G66:G68)</f>
        <v>0</v>
      </c>
      <c r="H65" s="108">
        <f t="shared" si="1"/>
        <v>0</v>
      </c>
    </row>
    <row r="66" spans="1:8" ht="12.95" customHeight="1" x14ac:dyDescent="0.2">
      <c r="A66" s="104">
        <v>8100</v>
      </c>
      <c r="B66" s="105" t="s">
        <v>122</v>
      </c>
      <c r="C66" s="107">
        <v>0</v>
      </c>
      <c r="D66" s="107">
        <v>0</v>
      </c>
      <c r="E66" s="107">
        <f t="shared" si="0"/>
        <v>0</v>
      </c>
      <c r="F66" s="107">
        <v>0</v>
      </c>
      <c r="G66" s="107">
        <v>0</v>
      </c>
      <c r="H66" s="107">
        <f t="shared" si="1"/>
        <v>0</v>
      </c>
    </row>
    <row r="67" spans="1:8" ht="12.95" customHeight="1" x14ac:dyDescent="0.2">
      <c r="A67" s="104">
        <v>8300</v>
      </c>
      <c r="B67" s="105" t="s">
        <v>123</v>
      </c>
      <c r="C67" s="107">
        <v>0</v>
      </c>
      <c r="D67" s="107">
        <v>0</v>
      </c>
      <c r="E67" s="107">
        <f t="shared" si="0"/>
        <v>0</v>
      </c>
      <c r="F67" s="107">
        <v>0</v>
      </c>
      <c r="G67" s="107">
        <v>0</v>
      </c>
      <c r="H67" s="107">
        <f t="shared" si="1"/>
        <v>0</v>
      </c>
    </row>
    <row r="68" spans="1:8" ht="12.95" customHeight="1" x14ac:dyDescent="0.2">
      <c r="A68" s="104">
        <v>8500</v>
      </c>
      <c r="B68" s="105" t="s">
        <v>124</v>
      </c>
      <c r="C68" s="107">
        <v>0</v>
      </c>
      <c r="D68" s="107">
        <v>0</v>
      </c>
      <c r="E68" s="107">
        <f t="shared" si="0"/>
        <v>0</v>
      </c>
      <c r="F68" s="107">
        <v>0</v>
      </c>
      <c r="G68" s="107">
        <v>0</v>
      </c>
      <c r="H68" s="107">
        <f t="shared" si="1"/>
        <v>0</v>
      </c>
    </row>
    <row r="69" spans="1:8" ht="12.95" customHeight="1" x14ac:dyDescent="0.2">
      <c r="A69" s="101" t="s">
        <v>125</v>
      </c>
      <c r="B69" s="102"/>
      <c r="C69" s="108">
        <f>SUM(C70:C76)</f>
        <v>0</v>
      </c>
      <c r="D69" s="108">
        <f>SUM(D70:D76)</f>
        <v>0</v>
      </c>
      <c r="E69" s="108">
        <f t="shared" si="0"/>
        <v>0</v>
      </c>
      <c r="F69" s="108">
        <f>SUM(F70:F76)</f>
        <v>0</v>
      </c>
      <c r="G69" s="108">
        <f>SUM(G70:G76)</f>
        <v>0</v>
      </c>
      <c r="H69" s="108">
        <f t="shared" si="1"/>
        <v>0</v>
      </c>
    </row>
    <row r="70" spans="1:8" ht="12.95" customHeight="1" x14ac:dyDescent="0.2">
      <c r="A70" s="104">
        <v>9100</v>
      </c>
      <c r="B70" s="105" t="s">
        <v>126</v>
      </c>
      <c r="C70" s="107">
        <v>0</v>
      </c>
      <c r="D70" s="107">
        <v>0</v>
      </c>
      <c r="E70" s="107">
        <f t="shared" ref="E70:E76" si="2">C70+D70</f>
        <v>0</v>
      </c>
      <c r="F70" s="107">
        <v>0</v>
      </c>
      <c r="G70" s="107">
        <v>0</v>
      </c>
      <c r="H70" s="107">
        <f t="shared" ref="H70:H76" si="3">E70-F70</f>
        <v>0</v>
      </c>
    </row>
    <row r="71" spans="1:8" ht="12.95" customHeight="1" x14ac:dyDescent="0.2">
      <c r="A71" s="104">
        <v>9200</v>
      </c>
      <c r="B71" s="105" t="s">
        <v>127</v>
      </c>
      <c r="C71" s="107">
        <v>0</v>
      </c>
      <c r="D71" s="107">
        <v>0</v>
      </c>
      <c r="E71" s="107">
        <f t="shared" si="2"/>
        <v>0</v>
      </c>
      <c r="F71" s="107">
        <v>0</v>
      </c>
      <c r="G71" s="107">
        <v>0</v>
      </c>
      <c r="H71" s="107">
        <f t="shared" si="3"/>
        <v>0</v>
      </c>
    </row>
    <row r="72" spans="1:8" ht="12.95" customHeight="1" x14ac:dyDescent="0.2">
      <c r="A72" s="104">
        <v>9300</v>
      </c>
      <c r="B72" s="105" t="s">
        <v>128</v>
      </c>
      <c r="C72" s="107">
        <v>0</v>
      </c>
      <c r="D72" s="107">
        <v>0</v>
      </c>
      <c r="E72" s="107">
        <f t="shared" si="2"/>
        <v>0</v>
      </c>
      <c r="F72" s="107">
        <v>0</v>
      </c>
      <c r="G72" s="107">
        <v>0</v>
      </c>
      <c r="H72" s="107">
        <f t="shared" si="3"/>
        <v>0</v>
      </c>
    </row>
    <row r="73" spans="1:8" ht="12.95" customHeight="1" x14ac:dyDescent="0.2">
      <c r="A73" s="104">
        <v>9400</v>
      </c>
      <c r="B73" s="105" t="s">
        <v>129</v>
      </c>
      <c r="C73" s="107">
        <v>0</v>
      </c>
      <c r="D73" s="107">
        <v>0</v>
      </c>
      <c r="E73" s="107">
        <f t="shared" si="2"/>
        <v>0</v>
      </c>
      <c r="F73" s="107">
        <v>0</v>
      </c>
      <c r="G73" s="107">
        <v>0</v>
      </c>
      <c r="H73" s="107">
        <f t="shared" si="3"/>
        <v>0</v>
      </c>
    </row>
    <row r="74" spans="1:8" ht="12.95" customHeight="1" x14ac:dyDescent="0.2">
      <c r="A74" s="104">
        <v>9500</v>
      </c>
      <c r="B74" s="105" t="s">
        <v>130</v>
      </c>
      <c r="C74" s="107">
        <v>0</v>
      </c>
      <c r="D74" s="107">
        <v>0</v>
      </c>
      <c r="E74" s="107">
        <f t="shared" si="2"/>
        <v>0</v>
      </c>
      <c r="F74" s="107">
        <v>0</v>
      </c>
      <c r="G74" s="107">
        <v>0</v>
      </c>
      <c r="H74" s="107">
        <f t="shared" si="3"/>
        <v>0</v>
      </c>
    </row>
    <row r="75" spans="1:8" ht="12.95" customHeight="1" x14ac:dyDescent="0.2">
      <c r="A75" s="104">
        <v>9600</v>
      </c>
      <c r="B75" s="105" t="s">
        <v>131</v>
      </c>
      <c r="C75" s="107">
        <v>0</v>
      </c>
      <c r="D75" s="107">
        <v>0</v>
      </c>
      <c r="E75" s="107">
        <f t="shared" si="2"/>
        <v>0</v>
      </c>
      <c r="F75" s="107">
        <v>0</v>
      </c>
      <c r="G75" s="107">
        <v>0</v>
      </c>
      <c r="H75" s="107">
        <f t="shared" si="3"/>
        <v>0</v>
      </c>
    </row>
    <row r="76" spans="1:8" ht="12.95" customHeight="1" x14ac:dyDescent="0.2">
      <c r="A76" s="104">
        <v>9900</v>
      </c>
      <c r="B76" s="105" t="s">
        <v>132</v>
      </c>
      <c r="C76" s="109">
        <v>0</v>
      </c>
      <c r="D76" s="109">
        <v>0</v>
      </c>
      <c r="E76" s="109">
        <f t="shared" si="2"/>
        <v>0</v>
      </c>
      <c r="F76" s="109">
        <v>0</v>
      </c>
      <c r="G76" s="109">
        <v>0</v>
      </c>
      <c r="H76" s="109">
        <f t="shared" si="3"/>
        <v>0</v>
      </c>
    </row>
    <row r="77" spans="1:8" ht="18.75" customHeight="1" x14ac:dyDescent="0.2">
      <c r="A77" s="110"/>
      <c r="B77" s="111" t="s">
        <v>133</v>
      </c>
      <c r="C77" s="112">
        <f t="shared" ref="C77:H77" si="4">C5+C13+C23+C33+C43+C53+C57+C65+C69</f>
        <v>17465536211.610001</v>
      </c>
      <c r="D77" s="112">
        <f t="shared" si="4"/>
        <v>2137864561.02</v>
      </c>
      <c r="E77" s="112">
        <f t="shared" ref="E77" si="5">D77+C77</f>
        <v>19603400772.630001</v>
      </c>
      <c r="F77" s="112">
        <f t="shared" si="4"/>
        <v>19080774067.469997</v>
      </c>
      <c r="G77" s="112">
        <f t="shared" si="4"/>
        <v>18770315977.150002</v>
      </c>
      <c r="H77" s="112">
        <f t="shared" si="4"/>
        <v>522626705.16000265</v>
      </c>
    </row>
    <row r="78" spans="1:8" x14ac:dyDescent="0.2">
      <c r="A78" s="113" t="s">
        <v>47</v>
      </c>
      <c r="C78" s="114"/>
      <c r="D78" s="114"/>
      <c r="E78" s="114"/>
      <c r="F78" s="114"/>
      <c r="G78" s="114"/>
      <c r="H78" s="114"/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9A8F9-8D61-4AD6-8C00-C99FAC571300}">
  <sheetPr>
    <tabColor theme="4" tint="-0.249977111117893"/>
    <pageSetUpPr fitToPage="1"/>
  </sheetPr>
  <dimension ref="A1:H40"/>
  <sheetViews>
    <sheetView showGridLines="0" topLeftCell="A16" zoomScale="90" zoomScaleNormal="90" workbookViewId="0">
      <selection activeCell="B32" sqref="B32"/>
    </sheetView>
  </sheetViews>
  <sheetFormatPr baseColWidth="10" defaultColWidth="12" defaultRowHeight="12" x14ac:dyDescent="0.2"/>
  <cols>
    <col min="1" max="1" width="5.33203125" style="229" customWidth="1"/>
    <col min="2" max="2" width="72.6640625" style="90" customWidth="1"/>
    <col min="3" max="3" width="21.6640625" style="90" bestFit="1" customWidth="1"/>
    <col min="4" max="4" width="18" style="90" customWidth="1"/>
    <col min="5" max="5" width="21.6640625" style="90" bestFit="1" customWidth="1"/>
    <col min="6" max="6" width="21.33203125" style="90" bestFit="1" customWidth="1"/>
    <col min="7" max="8" width="21.6640625" style="90" bestFit="1" customWidth="1"/>
    <col min="9" max="16384" width="12" style="90"/>
  </cols>
  <sheetData>
    <row r="1" spans="1:8" ht="58.5" customHeight="1" x14ac:dyDescent="0.2">
      <c r="A1" s="205" t="s">
        <v>270</v>
      </c>
      <c r="B1" s="206"/>
      <c r="C1" s="206"/>
      <c r="D1" s="206"/>
      <c r="E1" s="206"/>
      <c r="F1" s="206"/>
      <c r="G1" s="206"/>
      <c r="H1" s="207"/>
    </row>
    <row r="2" spans="1:8" ht="12.75" x14ac:dyDescent="0.2">
      <c r="A2" s="208" t="s">
        <v>52</v>
      </c>
      <c r="B2" s="209"/>
      <c r="C2" s="205" t="s">
        <v>53</v>
      </c>
      <c r="D2" s="206"/>
      <c r="E2" s="206"/>
      <c r="F2" s="206"/>
      <c r="G2" s="207"/>
      <c r="H2" s="210" t="s">
        <v>54</v>
      </c>
    </row>
    <row r="3" spans="1:8" ht="30" customHeight="1" x14ac:dyDescent="0.2">
      <c r="A3" s="211"/>
      <c r="B3" s="212"/>
      <c r="C3" s="213" t="s">
        <v>55</v>
      </c>
      <c r="D3" s="213" t="s">
        <v>56</v>
      </c>
      <c r="E3" s="213" t="s">
        <v>6</v>
      </c>
      <c r="F3" s="213" t="s">
        <v>7</v>
      </c>
      <c r="G3" s="213" t="s">
        <v>57</v>
      </c>
      <c r="H3" s="214"/>
    </row>
    <row r="4" spans="1:8" ht="12.75" x14ac:dyDescent="0.2">
      <c r="A4" s="215"/>
      <c r="B4" s="216"/>
      <c r="C4" s="217">
        <v>1</v>
      </c>
      <c r="D4" s="217">
        <v>2</v>
      </c>
      <c r="E4" s="217" t="s">
        <v>58</v>
      </c>
      <c r="F4" s="217">
        <v>4</v>
      </c>
      <c r="G4" s="217">
        <v>5</v>
      </c>
      <c r="H4" s="217" t="s">
        <v>59</v>
      </c>
    </row>
    <row r="5" spans="1:8" s="221" customFormat="1" ht="12.95" customHeight="1" x14ac:dyDescent="0.2">
      <c r="A5" s="218" t="s">
        <v>271</v>
      </c>
      <c r="B5" s="219"/>
      <c r="C5" s="220">
        <f>SUM(C6:C13)</f>
        <v>0</v>
      </c>
      <c r="D5" s="220">
        <f>SUM(D6:D13)</f>
        <v>0</v>
      </c>
      <c r="E5" s="220">
        <f>+C5+D5</f>
        <v>0</v>
      </c>
      <c r="F5" s="220">
        <f>SUM(F6:F13)</f>
        <v>0</v>
      </c>
      <c r="G5" s="220">
        <f>SUM(G6:G13)</f>
        <v>0</v>
      </c>
      <c r="H5" s="220">
        <f>E5-F5</f>
        <v>0</v>
      </c>
    </row>
    <row r="6" spans="1:8" ht="12.95" customHeight="1" x14ac:dyDescent="0.2">
      <c r="A6" s="222">
        <v>11</v>
      </c>
      <c r="B6" s="223" t="s">
        <v>272</v>
      </c>
      <c r="C6" s="224">
        <v>0</v>
      </c>
      <c r="D6" s="224">
        <v>0</v>
      </c>
      <c r="E6" s="224">
        <v>0</v>
      </c>
      <c r="F6" s="224">
        <v>0</v>
      </c>
      <c r="G6" s="224">
        <v>0</v>
      </c>
      <c r="H6" s="224">
        <f t="shared" ref="H6:H36" si="0">+E6-F6</f>
        <v>0</v>
      </c>
    </row>
    <row r="7" spans="1:8" ht="12.95" customHeight="1" x14ac:dyDescent="0.2">
      <c r="A7" s="222">
        <v>12</v>
      </c>
      <c r="B7" s="223" t="s">
        <v>273</v>
      </c>
      <c r="C7" s="224">
        <v>0</v>
      </c>
      <c r="D7" s="224">
        <v>0</v>
      </c>
      <c r="E7" s="224">
        <v>0</v>
      </c>
      <c r="F7" s="224">
        <v>0</v>
      </c>
      <c r="G7" s="224">
        <v>0</v>
      </c>
      <c r="H7" s="224">
        <f t="shared" si="0"/>
        <v>0</v>
      </c>
    </row>
    <row r="8" spans="1:8" ht="12.95" customHeight="1" x14ac:dyDescent="0.2">
      <c r="A8" s="222">
        <v>13</v>
      </c>
      <c r="B8" s="223" t="s">
        <v>274</v>
      </c>
      <c r="C8" s="224">
        <v>0</v>
      </c>
      <c r="D8" s="224">
        <v>0</v>
      </c>
      <c r="E8" s="224">
        <v>0</v>
      </c>
      <c r="F8" s="224">
        <v>0</v>
      </c>
      <c r="G8" s="224">
        <v>0</v>
      </c>
      <c r="H8" s="224">
        <f t="shared" si="0"/>
        <v>0</v>
      </c>
    </row>
    <row r="9" spans="1:8" ht="12.95" customHeight="1" x14ac:dyDescent="0.2">
      <c r="A9" s="222">
        <v>14</v>
      </c>
      <c r="B9" s="223" t="s">
        <v>275</v>
      </c>
      <c r="C9" s="225">
        <v>0</v>
      </c>
      <c r="D9" s="225">
        <v>0</v>
      </c>
      <c r="E9" s="224">
        <v>0</v>
      </c>
      <c r="F9" s="225">
        <v>0</v>
      </c>
      <c r="G9" s="225">
        <v>0</v>
      </c>
      <c r="H9" s="224">
        <f t="shared" si="0"/>
        <v>0</v>
      </c>
    </row>
    <row r="10" spans="1:8" ht="12.95" customHeight="1" x14ac:dyDescent="0.2">
      <c r="A10" s="222">
        <v>15</v>
      </c>
      <c r="B10" s="223" t="s">
        <v>276</v>
      </c>
      <c r="C10" s="224">
        <v>0</v>
      </c>
      <c r="D10" s="224">
        <v>0</v>
      </c>
      <c r="E10" s="224">
        <v>0</v>
      </c>
      <c r="F10" s="224">
        <v>0</v>
      </c>
      <c r="G10" s="224">
        <v>0</v>
      </c>
      <c r="H10" s="224">
        <f t="shared" si="0"/>
        <v>0</v>
      </c>
    </row>
    <row r="11" spans="1:8" ht="12.95" customHeight="1" x14ac:dyDescent="0.2">
      <c r="A11" s="222">
        <v>16</v>
      </c>
      <c r="B11" s="223" t="s">
        <v>277</v>
      </c>
      <c r="C11" s="225">
        <v>0</v>
      </c>
      <c r="D11" s="225">
        <v>0</v>
      </c>
      <c r="E11" s="224">
        <v>0</v>
      </c>
      <c r="F11" s="225">
        <v>0</v>
      </c>
      <c r="G11" s="225">
        <v>0</v>
      </c>
      <c r="H11" s="224">
        <f t="shared" si="0"/>
        <v>0</v>
      </c>
    </row>
    <row r="12" spans="1:8" ht="12.95" customHeight="1" x14ac:dyDescent="0.2">
      <c r="A12" s="222">
        <v>17</v>
      </c>
      <c r="B12" s="223" t="s">
        <v>278</v>
      </c>
      <c r="C12" s="224">
        <v>0</v>
      </c>
      <c r="D12" s="224">
        <v>0</v>
      </c>
      <c r="E12" s="224">
        <v>0</v>
      </c>
      <c r="F12" s="224">
        <v>0</v>
      </c>
      <c r="G12" s="224">
        <v>0</v>
      </c>
      <c r="H12" s="224">
        <f t="shared" si="0"/>
        <v>0</v>
      </c>
    </row>
    <row r="13" spans="1:8" ht="12.95" customHeight="1" x14ac:dyDescent="0.2">
      <c r="A13" s="222">
        <v>18</v>
      </c>
      <c r="B13" s="223" t="s">
        <v>87</v>
      </c>
      <c r="C13" s="224">
        <v>0</v>
      </c>
      <c r="D13" s="224">
        <v>0</v>
      </c>
      <c r="E13" s="224">
        <v>0</v>
      </c>
      <c r="F13" s="224">
        <v>0</v>
      </c>
      <c r="G13" s="224">
        <v>0</v>
      </c>
      <c r="H13" s="224">
        <f t="shared" si="0"/>
        <v>0</v>
      </c>
    </row>
    <row r="14" spans="1:8" s="221" customFormat="1" ht="12.95" customHeight="1" x14ac:dyDescent="0.2">
      <c r="A14" s="218" t="s">
        <v>279</v>
      </c>
      <c r="B14" s="219"/>
      <c r="C14" s="220">
        <f>SUM(C15:C21)</f>
        <v>17465536211.610001</v>
      </c>
      <c r="D14" s="220">
        <f>SUM(D15:D21)</f>
        <v>2137864561.02</v>
      </c>
      <c r="E14" s="220">
        <f>+C14+D14</f>
        <v>19603400772.630001</v>
      </c>
      <c r="F14" s="220">
        <f>SUM(F15:F21)</f>
        <v>19080774067.470001</v>
      </c>
      <c r="G14" s="220">
        <f>SUM(G15:G21)</f>
        <v>18770315977.150002</v>
      </c>
      <c r="H14" s="220">
        <f t="shared" si="0"/>
        <v>522626705.15999985</v>
      </c>
    </row>
    <row r="15" spans="1:8" ht="12.95" customHeight="1" x14ac:dyDescent="0.2">
      <c r="A15" s="222">
        <v>21</v>
      </c>
      <c r="B15" s="223" t="s">
        <v>280</v>
      </c>
      <c r="C15" s="224">
        <v>0</v>
      </c>
      <c r="D15" s="224">
        <v>0</v>
      </c>
      <c r="E15" s="224">
        <v>0</v>
      </c>
      <c r="F15" s="224">
        <v>0</v>
      </c>
      <c r="G15" s="224">
        <v>0</v>
      </c>
      <c r="H15" s="224">
        <f t="shared" si="0"/>
        <v>0</v>
      </c>
    </row>
    <row r="16" spans="1:8" ht="12.95" customHeight="1" x14ac:dyDescent="0.2">
      <c r="A16" s="222">
        <v>22</v>
      </c>
      <c r="B16" s="223" t="s">
        <v>281</v>
      </c>
      <c r="C16" s="224">
        <v>0</v>
      </c>
      <c r="D16" s="224">
        <v>0</v>
      </c>
      <c r="E16" s="224">
        <v>0</v>
      </c>
      <c r="F16" s="224">
        <v>0</v>
      </c>
      <c r="G16" s="224">
        <v>0</v>
      </c>
      <c r="H16" s="224">
        <f t="shared" si="0"/>
        <v>0</v>
      </c>
    </row>
    <row r="17" spans="1:8" ht="12.95" customHeight="1" x14ac:dyDescent="0.2">
      <c r="A17" s="222">
        <v>23</v>
      </c>
      <c r="B17" s="223" t="s">
        <v>282</v>
      </c>
      <c r="C17" s="106">
        <v>17465536211.610001</v>
      </c>
      <c r="D17" s="106">
        <v>2137864561.02</v>
      </c>
      <c r="E17" s="107">
        <f t="shared" ref="E17" si="1">C17+D17</f>
        <v>19603400772.630001</v>
      </c>
      <c r="F17" s="106">
        <v>19080774067.470001</v>
      </c>
      <c r="G17" s="106">
        <v>18770315977.150002</v>
      </c>
      <c r="H17" s="107">
        <f t="shared" ref="H17" si="2">E17-F17</f>
        <v>522626705.15999985</v>
      </c>
    </row>
    <row r="18" spans="1:8" ht="12.95" customHeight="1" x14ac:dyDescent="0.2">
      <c r="A18" s="222">
        <v>24</v>
      </c>
      <c r="B18" s="223" t="s">
        <v>283</v>
      </c>
      <c r="C18" s="224">
        <v>0</v>
      </c>
      <c r="D18" s="224">
        <v>0</v>
      </c>
      <c r="E18" s="224">
        <v>0</v>
      </c>
      <c r="F18" s="224">
        <v>0</v>
      </c>
      <c r="G18" s="224">
        <v>0</v>
      </c>
      <c r="H18" s="224">
        <f t="shared" si="0"/>
        <v>0</v>
      </c>
    </row>
    <row r="19" spans="1:8" ht="12.95" customHeight="1" x14ac:dyDescent="0.2">
      <c r="A19" s="222">
        <v>25</v>
      </c>
      <c r="B19" s="223" t="s">
        <v>284</v>
      </c>
      <c r="C19" s="224">
        <v>0</v>
      </c>
      <c r="D19" s="224">
        <v>0</v>
      </c>
      <c r="E19" s="224">
        <v>0</v>
      </c>
      <c r="F19" s="224">
        <v>0</v>
      </c>
      <c r="G19" s="224">
        <v>0</v>
      </c>
      <c r="H19" s="224">
        <f t="shared" si="0"/>
        <v>0</v>
      </c>
    </row>
    <row r="20" spans="1:8" ht="12.95" customHeight="1" x14ac:dyDescent="0.2">
      <c r="A20" s="222">
        <v>26</v>
      </c>
      <c r="B20" s="223" t="s">
        <v>285</v>
      </c>
      <c r="C20" s="224">
        <v>0</v>
      </c>
      <c r="D20" s="224">
        <v>0</v>
      </c>
      <c r="E20" s="224">
        <v>0</v>
      </c>
      <c r="F20" s="224">
        <v>0</v>
      </c>
      <c r="G20" s="224">
        <v>0</v>
      </c>
      <c r="H20" s="224">
        <f t="shared" si="0"/>
        <v>0</v>
      </c>
    </row>
    <row r="21" spans="1:8" ht="12.95" customHeight="1" x14ac:dyDescent="0.2">
      <c r="A21" s="222">
        <v>27</v>
      </c>
      <c r="B21" s="223" t="s">
        <v>286</v>
      </c>
      <c r="C21" s="224">
        <v>0</v>
      </c>
      <c r="D21" s="224">
        <v>0</v>
      </c>
      <c r="E21" s="224">
        <v>0</v>
      </c>
      <c r="F21" s="224">
        <v>0</v>
      </c>
      <c r="G21" s="224">
        <v>0</v>
      </c>
      <c r="H21" s="224">
        <f t="shared" si="0"/>
        <v>0</v>
      </c>
    </row>
    <row r="22" spans="1:8" s="221" customFormat="1" ht="12.95" customHeight="1" x14ac:dyDescent="0.2">
      <c r="A22" s="218" t="s">
        <v>287</v>
      </c>
      <c r="B22" s="219"/>
      <c r="C22" s="220">
        <f>+C23+C24+C25+C26+C27+C28+C29+C30+C31</f>
        <v>0</v>
      </c>
      <c r="D22" s="220">
        <f>+D23+D24+D25+D26+D27+D28+D29+D30+D31</f>
        <v>0</v>
      </c>
      <c r="E22" s="220">
        <f>+E23+E24+E25+E26+E27+E28+E29+E30+E31</f>
        <v>0</v>
      </c>
      <c r="F22" s="220">
        <f>+F23+F24+F25+F26+F27+F28+F29+F30+F31</f>
        <v>0</v>
      </c>
      <c r="G22" s="220">
        <f>+G23+G24+G25+G26+G27+G28+G29+G30+G31</f>
        <v>0</v>
      </c>
      <c r="H22" s="220">
        <f t="shared" si="0"/>
        <v>0</v>
      </c>
    </row>
    <row r="23" spans="1:8" ht="12.95" customHeight="1" x14ac:dyDescent="0.2">
      <c r="A23" s="222">
        <v>31</v>
      </c>
      <c r="B23" s="223" t="s">
        <v>288</v>
      </c>
      <c r="C23" s="224">
        <v>0</v>
      </c>
      <c r="D23" s="224">
        <v>0</v>
      </c>
      <c r="E23" s="224">
        <v>0</v>
      </c>
      <c r="F23" s="224">
        <v>0</v>
      </c>
      <c r="G23" s="224">
        <v>0</v>
      </c>
      <c r="H23" s="224">
        <f t="shared" si="0"/>
        <v>0</v>
      </c>
    </row>
    <row r="24" spans="1:8" ht="12.95" customHeight="1" x14ac:dyDescent="0.2">
      <c r="A24" s="222">
        <v>32</v>
      </c>
      <c r="B24" s="223" t="s">
        <v>289</v>
      </c>
      <c r="C24" s="224">
        <v>0</v>
      </c>
      <c r="D24" s="224">
        <v>0</v>
      </c>
      <c r="E24" s="224">
        <v>0</v>
      </c>
      <c r="F24" s="224">
        <v>0</v>
      </c>
      <c r="G24" s="224">
        <v>0</v>
      </c>
      <c r="H24" s="224">
        <f t="shared" si="0"/>
        <v>0</v>
      </c>
    </row>
    <row r="25" spans="1:8" ht="12.95" customHeight="1" x14ac:dyDescent="0.2">
      <c r="A25" s="222">
        <v>33</v>
      </c>
      <c r="B25" s="223" t="s">
        <v>290</v>
      </c>
      <c r="C25" s="225">
        <v>0</v>
      </c>
      <c r="D25" s="225">
        <v>0</v>
      </c>
      <c r="E25" s="224">
        <v>0</v>
      </c>
      <c r="F25" s="225">
        <v>0</v>
      </c>
      <c r="G25" s="225">
        <v>0</v>
      </c>
      <c r="H25" s="224">
        <f t="shared" si="0"/>
        <v>0</v>
      </c>
    </row>
    <row r="26" spans="1:8" ht="12.95" customHeight="1" x14ac:dyDescent="0.2">
      <c r="A26" s="222">
        <v>34</v>
      </c>
      <c r="B26" s="223" t="s">
        <v>291</v>
      </c>
      <c r="C26" s="224">
        <v>0</v>
      </c>
      <c r="D26" s="224">
        <v>0</v>
      </c>
      <c r="E26" s="224">
        <v>0</v>
      </c>
      <c r="F26" s="224">
        <v>0</v>
      </c>
      <c r="G26" s="224">
        <v>0</v>
      </c>
      <c r="H26" s="224">
        <f t="shared" si="0"/>
        <v>0</v>
      </c>
    </row>
    <row r="27" spans="1:8" ht="12.95" customHeight="1" x14ac:dyDescent="0.2">
      <c r="A27" s="222">
        <v>35</v>
      </c>
      <c r="B27" s="223" t="s">
        <v>292</v>
      </c>
      <c r="C27" s="224">
        <v>0</v>
      </c>
      <c r="D27" s="224">
        <v>0</v>
      </c>
      <c r="E27" s="224">
        <v>0</v>
      </c>
      <c r="F27" s="224">
        <v>0</v>
      </c>
      <c r="G27" s="224">
        <v>0</v>
      </c>
      <c r="H27" s="224">
        <f t="shared" si="0"/>
        <v>0</v>
      </c>
    </row>
    <row r="28" spans="1:8" ht="12.95" customHeight="1" x14ac:dyDescent="0.2">
      <c r="A28" s="222">
        <v>36</v>
      </c>
      <c r="B28" s="223" t="s">
        <v>293</v>
      </c>
      <c r="C28" s="224">
        <v>0</v>
      </c>
      <c r="D28" s="224">
        <v>0</v>
      </c>
      <c r="E28" s="133">
        <v>0</v>
      </c>
      <c r="F28" s="224">
        <v>0</v>
      </c>
      <c r="G28" s="224">
        <v>0</v>
      </c>
      <c r="H28" s="224">
        <f t="shared" si="0"/>
        <v>0</v>
      </c>
    </row>
    <row r="29" spans="1:8" ht="12.95" customHeight="1" x14ac:dyDescent="0.2">
      <c r="A29" s="222">
        <v>37</v>
      </c>
      <c r="B29" s="223" t="s">
        <v>294</v>
      </c>
      <c r="C29" s="224">
        <v>0</v>
      </c>
      <c r="D29" s="224">
        <v>0</v>
      </c>
      <c r="E29" s="224">
        <v>0</v>
      </c>
      <c r="F29" s="224">
        <v>0</v>
      </c>
      <c r="G29" s="224">
        <v>0</v>
      </c>
      <c r="H29" s="224">
        <f t="shared" si="0"/>
        <v>0</v>
      </c>
    </row>
    <row r="30" spans="1:8" ht="12.95" customHeight="1" x14ac:dyDescent="0.2">
      <c r="A30" s="222">
        <v>38</v>
      </c>
      <c r="B30" s="223" t="s">
        <v>295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f t="shared" si="0"/>
        <v>0</v>
      </c>
    </row>
    <row r="31" spans="1:8" ht="12.95" customHeight="1" x14ac:dyDescent="0.2">
      <c r="A31" s="222">
        <v>39</v>
      </c>
      <c r="B31" s="223" t="s">
        <v>296</v>
      </c>
      <c r="C31" s="224">
        <v>0</v>
      </c>
      <c r="D31" s="224">
        <v>0</v>
      </c>
      <c r="E31" s="224">
        <v>0</v>
      </c>
      <c r="F31" s="224">
        <v>0</v>
      </c>
      <c r="G31" s="224">
        <v>0</v>
      </c>
      <c r="H31" s="224">
        <f t="shared" si="0"/>
        <v>0</v>
      </c>
    </row>
    <row r="32" spans="1:8" s="221" customFormat="1" ht="12.95" customHeight="1" x14ac:dyDescent="0.2">
      <c r="A32" s="218" t="s">
        <v>297</v>
      </c>
      <c r="B32" s="219"/>
      <c r="C32" s="220">
        <f>SUM(C33:C36)</f>
        <v>0</v>
      </c>
      <c r="D32" s="220">
        <f>SUM(D33:D36)</f>
        <v>0</v>
      </c>
      <c r="E32" s="220">
        <f>+C32+D32</f>
        <v>0</v>
      </c>
      <c r="F32" s="220">
        <f>SUM(F33:F36)</f>
        <v>0</v>
      </c>
      <c r="G32" s="220">
        <f>SUM(G33:G36)</f>
        <v>0</v>
      </c>
      <c r="H32" s="220">
        <f t="shared" si="0"/>
        <v>0</v>
      </c>
    </row>
    <row r="33" spans="1:8" ht="12.95" customHeight="1" x14ac:dyDescent="0.2">
      <c r="A33" s="222">
        <v>41</v>
      </c>
      <c r="B33" s="223" t="s">
        <v>298</v>
      </c>
      <c r="C33" s="225">
        <v>0</v>
      </c>
      <c r="D33" s="225">
        <v>0</v>
      </c>
      <c r="E33" s="224">
        <v>0</v>
      </c>
      <c r="F33" s="225">
        <v>0</v>
      </c>
      <c r="G33" s="225">
        <v>0</v>
      </c>
      <c r="H33" s="224">
        <f t="shared" si="0"/>
        <v>0</v>
      </c>
    </row>
    <row r="34" spans="1:8" ht="27" customHeight="1" x14ac:dyDescent="0.2">
      <c r="A34" s="222">
        <v>42</v>
      </c>
      <c r="B34" s="223" t="s">
        <v>299</v>
      </c>
      <c r="C34" s="224">
        <v>0</v>
      </c>
      <c r="D34" s="224">
        <v>0</v>
      </c>
      <c r="E34" s="224">
        <v>0</v>
      </c>
      <c r="F34" s="224">
        <v>0</v>
      </c>
      <c r="G34" s="224">
        <v>0</v>
      </c>
      <c r="H34" s="224">
        <f t="shared" si="0"/>
        <v>0</v>
      </c>
    </row>
    <row r="35" spans="1:8" ht="12.95" customHeight="1" x14ac:dyDescent="0.2">
      <c r="A35" s="222">
        <v>43</v>
      </c>
      <c r="B35" s="223" t="s">
        <v>300</v>
      </c>
      <c r="C35" s="225">
        <v>0</v>
      </c>
      <c r="D35" s="225">
        <v>0</v>
      </c>
      <c r="E35" s="224">
        <v>0</v>
      </c>
      <c r="F35" s="225">
        <v>0</v>
      </c>
      <c r="G35" s="225">
        <v>0</v>
      </c>
      <c r="H35" s="224">
        <f t="shared" si="0"/>
        <v>0</v>
      </c>
    </row>
    <row r="36" spans="1:8" ht="12.95" customHeight="1" x14ac:dyDescent="0.2">
      <c r="A36" s="222">
        <v>44</v>
      </c>
      <c r="B36" s="223" t="s">
        <v>301</v>
      </c>
      <c r="C36" s="225">
        <v>0</v>
      </c>
      <c r="D36" s="225">
        <v>0</v>
      </c>
      <c r="E36" s="224">
        <v>0</v>
      </c>
      <c r="F36" s="225">
        <v>0</v>
      </c>
      <c r="G36" s="225">
        <v>0</v>
      </c>
      <c r="H36" s="224">
        <f t="shared" si="0"/>
        <v>0</v>
      </c>
    </row>
    <row r="37" spans="1:8" s="221" customFormat="1" x14ac:dyDescent="0.2">
      <c r="A37" s="226"/>
      <c r="B37" s="227" t="s">
        <v>133</v>
      </c>
      <c r="C37" s="228">
        <f t="shared" ref="C37:H37" si="3">+C5+C14+C22+C32</f>
        <v>17465536211.610001</v>
      </c>
      <c r="D37" s="228">
        <f t="shared" si="3"/>
        <v>2137864561.02</v>
      </c>
      <c r="E37" s="228">
        <f t="shared" si="3"/>
        <v>19603400772.630001</v>
      </c>
      <c r="F37" s="228">
        <f t="shared" si="3"/>
        <v>19080774067.470001</v>
      </c>
      <c r="G37" s="228">
        <f t="shared" si="3"/>
        <v>18770315977.150002</v>
      </c>
      <c r="H37" s="228">
        <f t="shared" si="3"/>
        <v>522626705.15999985</v>
      </c>
    </row>
    <row r="38" spans="1:8" x14ac:dyDescent="0.2">
      <c r="A38" s="229" t="s">
        <v>47</v>
      </c>
      <c r="C38" s="114"/>
      <c r="D38" s="114"/>
      <c r="E38" s="114"/>
      <c r="F38" s="114"/>
      <c r="G38" s="114"/>
      <c r="H38" s="114"/>
    </row>
    <row r="39" spans="1:8" ht="12.75" x14ac:dyDescent="0.2">
      <c r="A39" s="230"/>
      <c r="C39" s="231"/>
      <c r="D39" s="231"/>
      <c r="E39" s="231"/>
      <c r="F39" s="231"/>
      <c r="G39" s="231"/>
      <c r="H39" s="231"/>
    </row>
    <row r="40" spans="1:8" x14ac:dyDescent="0.2">
      <c r="C40" s="232"/>
      <c r="D40" s="232"/>
      <c r="E40" s="232"/>
      <c r="F40" s="232"/>
      <c r="G40" s="232"/>
      <c r="H40" s="232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516F5-C310-48BC-A00F-5A2AF4E6FF12}">
  <sheetPr>
    <tabColor theme="4" tint="-0.249977111117893"/>
    <pageSetUpPr fitToPage="1"/>
  </sheetPr>
  <dimension ref="A1:J21"/>
  <sheetViews>
    <sheetView showGridLines="0" zoomScaleNormal="100" workbookViewId="0">
      <selection activeCell="B32" sqref="B32"/>
    </sheetView>
  </sheetViews>
  <sheetFormatPr baseColWidth="10" defaultColWidth="12" defaultRowHeight="11.25" x14ac:dyDescent="0.2"/>
  <cols>
    <col min="1" max="1" width="47.6640625" style="182" customWidth="1"/>
    <col min="2" max="2" width="16" style="182" bestFit="1" customWidth="1"/>
    <col min="3" max="3" width="17.83203125" style="182" customWidth="1"/>
    <col min="4" max="4" width="16" style="182" bestFit="1" customWidth="1"/>
    <col min="5" max="7" width="17.6640625" style="182" bestFit="1" customWidth="1"/>
    <col min="8" max="16384" width="12" style="182"/>
  </cols>
  <sheetData>
    <row r="1" spans="1:10" ht="57.75" customHeight="1" x14ac:dyDescent="0.2">
      <c r="A1" s="179" t="s">
        <v>266</v>
      </c>
      <c r="B1" s="180"/>
      <c r="C1" s="180"/>
      <c r="D1" s="180"/>
      <c r="E1" s="180"/>
      <c r="F1" s="180"/>
      <c r="G1" s="181"/>
    </row>
    <row r="2" spans="1:10" x14ac:dyDescent="0.2">
      <c r="A2" s="183"/>
      <c r="B2" s="184" t="s">
        <v>53</v>
      </c>
      <c r="C2" s="185"/>
      <c r="D2" s="185"/>
      <c r="E2" s="185"/>
      <c r="F2" s="186"/>
      <c r="G2" s="187" t="s">
        <v>54</v>
      </c>
    </row>
    <row r="3" spans="1:10" ht="24.95" customHeight="1" x14ac:dyDescent="0.2">
      <c r="A3" s="188"/>
      <c r="B3" s="189" t="s">
        <v>55</v>
      </c>
      <c r="C3" s="189" t="s">
        <v>56</v>
      </c>
      <c r="D3" s="189" t="s">
        <v>6</v>
      </c>
      <c r="E3" s="189" t="s">
        <v>7</v>
      </c>
      <c r="F3" s="189" t="s">
        <v>57</v>
      </c>
      <c r="G3" s="190"/>
    </row>
    <row r="4" spans="1:10" x14ac:dyDescent="0.2">
      <c r="A4" s="191"/>
      <c r="B4" s="192">
        <v>1</v>
      </c>
      <c r="C4" s="192">
        <v>2</v>
      </c>
      <c r="D4" s="192" t="s">
        <v>58</v>
      </c>
      <c r="E4" s="192">
        <v>4</v>
      </c>
      <c r="F4" s="192">
        <v>5</v>
      </c>
      <c r="G4" s="193" t="s">
        <v>59</v>
      </c>
    </row>
    <row r="5" spans="1:10" ht="12.75" customHeight="1" x14ac:dyDescent="0.2">
      <c r="A5" s="194" t="s">
        <v>267</v>
      </c>
      <c r="B5" s="106">
        <v>17389223359.610001</v>
      </c>
      <c r="C5" s="106">
        <v>1825771611.01</v>
      </c>
      <c r="D5" s="107">
        <f>B5+C5</f>
        <v>19214994970.619999</v>
      </c>
      <c r="E5" s="106">
        <v>18818174398.880001</v>
      </c>
      <c r="F5" s="106">
        <v>18507844630.060001</v>
      </c>
      <c r="G5" s="170">
        <f>D5-E5</f>
        <v>396820571.73999786</v>
      </c>
    </row>
    <row r="6" spans="1:10" ht="12.75" customHeight="1" x14ac:dyDescent="0.2">
      <c r="A6" s="194" t="s">
        <v>268</v>
      </c>
      <c r="B6" s="106">
        <v>76312852</v>
      </c>
      <c r="C6" s="106">
        <v>312092950.00999999</v>
      </c>
      <c r="D6" s="107">
        <f>B6+C6</f>
        <v>388405802.00999999</v>
      </c>
      <c r="E6" s="106">
        <v>262599668.59</v>
      </c>
      <c r="F6" s="106">
        <v>262471347.09</v>
      </c>
      <c r="G6" s="170">
        <f>D6-E6</f>
        <v>125806133.41999999</v>
      </c>
    </row>
    <row r="7" spans="1:10" ht="12.75" customHeight="1" x14ac:dyDescent="0.2">
      <c r="A7" s="194" t="s">
        <v>269</v>
      </c>
      <c r="B7" s="107">
        <v>0</v>
      </c>
      <c r="C7" s="107">
        <v>0</v>
      </c>
      <c r="D7" s="133">
        <v>0</v>
      </c>
      <c r="E7" s="133">
        <v>0</v>
      </c>
      <c r="F7" s="133">
        <v>0</v>
      </c>
      <c r="G7" s="134">
        <f>+D7-E7</f>
        <v>0</v>
      </c>
    </row>
    <row r="8" spans="1:10" ht="12.75" customHeight="1" x14ac:dyDescent="0.2">
      <c r="A8" s="194" t="s">
        <v>93</v>
      </c>
      <c r="B8" s="107">
        <v>0</v>
      </c>
      <c r="C8" s="107">
        <v>0</v>
      </c>
      <c r="D8" s="133">
        <v>0</v>
      </c>
      <c r="E8" s="133">
        <v>0</v>
      </c>
      <c r="F8" s="107">
        <v>0</v>
      </c>
      <c r="G8" s="134">
        <f>+D8-E8</f>
        <v>0</v>
      </c>
      <c r="H8" s="195"/>
      <c r="I8" s="195"/>
      <c r="J8" s="195"/>
    </row>
    <row r="9" spans="1:10" ht="12.75" customHeight="1" x14ac:dyDescent="0.2">
      <c r="A9" s="194" t="s">
        <v>122</v>
      </c>
      <c r="B9" s="109">
        <v>0</v>
      </c>
      <c r="C9" s="109">
        <v>0</v>
      </c>
      <c r="D9" s="133">
        <v>0</v>
      </c>
      <c r="E9" s="133">
        <v>0</v>
      </c>
      <c r="F9" s="133">
        <v>0</v>
      </c>
      <c r="G9" s="134">
        <f>+D9-E9</f>
        <v>0</v>
      </c>
      <c r="H9" s="195"/>
      <c r="I9" s="195"/>
      <c r="J9" s="195"/>
    </row>
    <row r="10" spans="1:10" ht="12.75" customHeight="1" thickBot="1" x14ac:dyDescent="0.25">
      <c r="A10" s="196" t="s">
        <v>133</v>
      </c>
      <c r="B10" s="197">
        <f>SUM(B5:B9)</f>
        <v>17465536211.610001</v>
      </c>
      <c r="C10" s="197">
        <f>SUM(C5:C9)</f>
        <v>2137864561.02</v>
      </c>
      <c r="D10" s="197">
        <f>SUM(D5+D6+D7+D8+D9)</f>
        <v>19603400772.629997</v>
      </c>
      <c r="E10" s="197">
        <f>SUM(E5+E6+E7+E8+E9)</f>
        <v>19080774067.470001</v>
      </c>
      <c r="F10" s="197">
        <f>SUM(F5+F6+F7+F8+F9)</f>
        <v>18770315977.150002</v>
      </c>
      <c r="G10" s="198">
        <f>SUM(G5+G6+G7+G8+G9)</f>
        <v>522626705.15999782</v>
      </c>
    </row>
    <row r="11" spans="1:10" ht="12.75" customHeight="1" x14ac:dyDescent="0.2">
      <c r="A11" s="199" t="s">
        <v>47</v>
      </c>
    </row>
    <row r="13" spans="1:10" ht="12.75" x14ac:dyDescent="0.2">
      <c r="B13" s="200"/>
      <c r="C13" s="200"/>
      <c r="D13" s="200"/>
      <c r="E13" s="200"/>
      <c r="F13" s="200"/>
      <c r="G13" s="200"/>
    </row>
    <row r="14" spans="1:10" s="201" customFormat="1" x14ac:dyDescent="0.2"/>
    <row r="15" spans="1:10" x14ac:dyDescent="0.2">
      <c r="B15" s="203"/>
    </row>
    <row r="16" spans="1:10" x14ac:dyDescent="0.2">
      <c r="B16" s="203"/>
    </row>
    <row r="17" spans="2:6" x14ac:dyDescent="0.2">
      <c r="B17" s="203"/>
      <c r="D17" s="202"/>
      <c r="E17" s="202"/>
      <c r="F17" s="202"/>
    </row>
    <row r="18" spans="2:6" x14ac:dyDescent="0.2">
      <c r="B18" s="203"/>
      <c r="D18" s="202"/>
      <c r="E18" s="202"/>
      <c r="F18" s="202"/>
    </row>
    <row r="19" spans="2:6" x14ac:dyDescent="0.2">
      <c r="B19" s="203"/>
      <c r="D19" s="202"/>
      <c r="E19" s="204"/>
      <c r="F19" s="202"/>
    </row>
    <row r="20" spans="2:6" x14ac:dyDescent="0.2">
      <c r="B20" s="203"/>
      <c r="D20" s="202"/>
      <c r="E20" s="202"/>
      <c r="F20" s="202"/>
    </row>
    <row r="21" spans="2:6" x14ac:dyDescent="0.2">
      <c r="D21" s="202"/>
      <c r="E21" s="202"/>
      <c r="F21" s="202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509D-A375-410E-8078-9659043D3177}">
  <sheetPr>
    <tabColor theme="8" tint="0.39997558519241921"/>
  </sheetPr>
  <dimension ref="A1:I37"/>
  <sheetViews>
    <sheetView showGridLines="0" zoomScaleSheetLayoutView="90" workbookViewId="0">
      <selection activeCell="B32" sqref="B32"/>
    </sheetView>
  </sheetViews>
  <sheetFormatPr baseColWidth="10" defaultColWidth="12" defaultRowHeight="11.25" x14ac:dyDescent="0.2"/>
  <cols>
    <col min="1" max="2" width="2" style="233" customWidth="1"/>
    <col min="3" max="3" width="72.83203125" style="233" customWidth="1"/>
    <col min="4" max="4" width="18.33203125" style="233" customWidth="1"/>
    <col min="5" max="5" width="21.83203125" style="233" customWidth="1"/>
    <col min="6" max="6" width="18.33203125" style="233" customWidth="1"/>
    <col min="7" max="9" width="18.33203125" style="271" customWidth="1"/>
    <col min="10" max="16384" width="12" style="233"/>
  </cols>
  <sheetData>
    <row r="1" spans="1:9" ht="42" customHeight="1" x14ac:dyDescent="0.2">
      <c r="A1" s="179" t="s">
        <v>302</v>
      </c>
      <c r="B1" s="180"/>
      <c r="C1" s="180"/>
      <c r="D1" s="180"/>
      <c r="E1" s="180"/>
      <c r="F1" s="180"/>
      <c r="G1" s="180"/>
      <c r="H1" s="180"/>
      <c r="I1" s="181"/>
    </row>
    <row r="2" spans="1:9" ht="15" customHeight="1" x14ac:dyDescent="0.2">
      <c r="A2" s="234" t="s">
        <v>52</v>
      </c>
      <c r="B2" s="235"/>
      <c r="C2" s="236"/>
      <c r="D2" s="185" t="s">
        <v>53</v>
      </c>
      <c r="E2" s="185"/>
      <c r="F2" s="185"/>
      <c r="G2" s="185"/>
      <c r="H2" s="185"/>
      <c r="I2" s="187" t="s">
        <v>54</v>
      </c>
    </row>
    <row r="3" spans="1:9" ht="24.95" customHeight="1" x14ac:dyDescent="0.2">
      <c r="A3" s="237"/>
      <c r="B3" s="238"/>
      <c r="C3" s="239"/>
      <c r="D3" s="240" t="s">
        <v>55</v>
      </c>
      <c r="E3" s="189" t="s">
        <v>56</v>
      </c>
      <c r="F3" s="189" t="s">
        <v>6</v>
      </c>
      <c r="G3" s="189" t="s">
        <v>7</v>
      </c>
      <c r="H3" s="241" t="s">
        <v>57</v>
      </c>
      <c r="I3" s="190"/>
    </row>
    <row r="4" spans="1:9" x14ac:dyDescent="0.2">
      <c r="A4" s="242"/>
      <c r="B4" s="243"/>
      <c r="C4" s="244"/>
      <c r="D4" s="192">
        <v>1</v>
      </c>
      <c r="E4" s="192">
        <v>2</v>
      </c>
      <c r="F4" s="192" t="s">
        <v>58</v>
      </c>
      <c r="G4" s="192">
        <v>4</v>
      </c>
      <c r="H4" s="192">
        <v>5</v>
      </c>
      <c r="I4" s="193" t="s">
        <v>59</v>
      </c>
    </row>
    <row r="5" spans="1:9" x14ac:dyDescent="0.2">
      <c r="A5" s="245"/>
      <c r="B5" s="246" t="s">
        <v>303</v>
      </c>
      <c r="C5" s="202"/>
      <c r="D5" s="247">
        <f>+D6+D9+D18+D22+D25+D30</f>
        <v>17465536211.610001</v>
      </c>
      <c r="E5" s="247">
        <f t="shared" ref="E5:I5" si="0">+E6+E9+E18+E22+E25+E30</f>
        <v>2137864561.02</v>
      </c>
      <c r="F5" s="247">
        <f t="shared" si="0"/>
        <v>19603400772.629997</v>
      </c>
      <c r="G5" s="247">
        <f t="shared" si="0"/>
        <v>19080774067.470001</v>
      </c>
      <c r="H5" s="247">
        <f t="shared" si="0"/>
        <v>18770315977.150002</v>
      </c>
      <c r="I5" s="248">
        <f t="shared" si="0"/>
        <v>522626705.15999866</v>
      </c>
    </row>
    <row r="6" spans="1:9" x14ac:dyDescent="0.2">
      <c r="A6" s="249">
        <v>0</v>
      </c>
      <c r="B6" s="250" t="s">
        <v>304</v>
      </c>
      <c r="C6" s="251"/>
      <c r="D6" s="252">
        <f t="shared" ref="D6:I6" si="1">SUM(D7:D8)</f>
        <v>0</v>
      </c>
      <c r="E6" s="252">
        <f t="shared" si="1"/>
        <v>0</v>
      </c>
      <c r="F6" s="253">
        <f t="shared" si="1"/>
        <v>0</v>
      </c>
      <c r="G6" s="252">
        <f t="shared" si="1"/>
        <v>0</v>
      </c>
      <c r="H6" s="252">
        <f t="shared" si="1"/>
        <v>0</v>
      </c>
      <c r="I6" s="254">
        <f t="shared" si="1"/>
        <v>0</v>
      </c>
    </row>
    <row r="7" spans="1:9" x14ac:dyDescent="0.2">
      <c r="A7" s="255" t="s">
        <v>305</v>
      </c>
      <c r="B7" s="256"/>
      <c r="C7" s="257" t="s">
        <v>306</v>
      </c>
      <c r="D7" s="258">
        <v>0</v>
      </c>
      <c r="E7" s="258">
        <v>0</v>
      </c>
      <c r="F7" s="258">
        <f>D7+E7</f>
        <v>0</v>
      </c>
      <c r="G7" s="258">
        <v>0</v>
      </c>
      <c r="H7" s="258">
        <v>0</v>
      </c>
      <c r="I7" s="259">
        <f>F7-G7</f>
        <v>0</v>
      </c>
    </row>
    <row r="8" spans="1:9" x14ac:dyDescent="0.2">
      <c r="A8" s="255" t="s">
        <v>307</v>
      </c>
      <c r="B8" s="256"/>
      <c r="C8" s="257" t="s">
        <v>308</v>
      </c>
      <c r="D8" s="258">
        <v>0</v>
      </c>
      <c r="E8" s="258">
        <v>0</v>
      </c>
      <c r="F8" s="258">
        <f>D8+E8</f>
        <v>0</v>
      </c>
      <c r="G8" s="258">
        <v>0</v>
      </c>
      <c r="H8" s="258">
        <v>0</v>
      </c>
      <c r="I8" s="259">
        <f>F8-G8</f>
        <v>0</v>
      </c>
    </row>
    <row r="9" spans="1:9" ht="11.25" customHeight="1" x14ac:dyDescent="0.2">
      <c r="A9" s="255">
        <v>0</v>
      </c>
      <c r="B9" s="250" t="s">
        <v>309</v>
      </c>
      <c r="C9" s="251"/>
      <c r="D9" s="260">
        <f t="shared" ref="D9:I9" si="2">SUM(D10:D17)</f>
        <v>16863086421.709999</v>
      </c>
      <c r="E9" s="260">
        <f t="shared" si="2"/>
        <v>1969953768.8900001</v>
      </c>
      <c r="F9" s="260">
        <f t="shared" si="2"/>
        <v>18833040190.599998</v>
      </c>
      <c r="G9" s="260">
        <f t="shared" si="2"/>
        <v>18336876042.66</v>
      </c>
      <c r="H9" s="260">
        <f t="shared" si="2"/>
        <v>18033538663.450001</v>
      </c>
      <c r="I9" s="261">
        <f t="shared" si="2"/>
        <v>496164147.93999863</v>
      </c>
    </row>
    <row r="10" spans="1:9" x14ac:dyDescent="0.2">
      <c r="A10" s="255" t="s">
        <v>310</v>
      </c>
      <c r="B10" s="256"/>
      <c r="C10" s="257" t="s">
        <v>311</v>
      </c>
      <c r="D10" s="106">
        <v>16863086421.709999</v>
      </c>
      <c r="E10" s="106">
        <v>1969953768.8900001</v>
      </c>
      <c r="F10" s="107">
        <f t="shared" ref="F10:F17" si="3">D10+E10</f>
        <v>18833040190.599998</v>
      </c>
      <c r="G10" s="106">
        <v>18336876042.66</v>
      </c>
      <c r="H10" s="106">
        <v>18033538663.450001</v>
      </c>
      <c r="I10" s="170">
        <f t="shared" ref="I10:I17" si="4">F10-G10</f>
        <v>496164147.93999863</v>
      </c>
    </row>
    <row r="11" spans="1:9" x14ac:dyDescent="0.2">
      <c r="A11" s="255" t="s">
        <v>312</v>
      </c>
      <c r="B11" s="256"/>
      <c r="C11" s="257" t="s">
        <v>313</v>
      </c>
      <c r="D11" s="262">
        <v>0</v>
      </c>
      <c r="E11" s="262">
        <v>0</v>
      </c>
      <c r="F11" s="133">
        <f t="shared" si="3"/>
        <v>0</v>
      </c>
      <c r="G11" s="133">
        <v>0</v>
      </c>
      <c r="H11" s="133">
        <v>0</v>
      </c>
      <c r="I11" s="134">
        <f t="shared" si="4"/>
        <v>0</v>
      </c>
    </row>
    <row r="12" spans="1:9" x14ac:dyDescent="0.2">
      <c r="A12" s="255" t="s">
        <v>314</v>
      </c>
      <c r="B12" s="256"/>
      <c r="C12" s="257" t="s">
        <v>315</v>
      </c>
      <c r="D12" s="262">
        <v>0</v>
      </c>
      <c r="E12" s="262">
        <v>0</v>
      </c>
      <c r="F12" s="133">
        <f t="shared" si="3"/>
        <v>0</v>
      </c>
      <c r="G12" s="133">
        <v>0</v>
      </c>
      <c r="H12" s="133">
        <v>0</v>
      </c>
      <c r="I12" s="134">
        <f t="shared" si="4"/>
        <v>0</v>
      </c>
    </row>
    <row r="13" spans="1:9" x14ac:dyDescent="0.2">
      <c r="A13" s="255" t="s">
        <v>316</v>
      </c>
      <c r="B13" s="256"/>
      <c r="C13" s="257" t="s">
        <v>317</v>
      </c>
      <c r="D13" s="133">
        <v>0</v>
      </c>
      <c r="E13" s="133">
        <v>0</v>
      </c>
      <c r="F13" s="133">
        <f t="shared" si="3"/>
        <v>0</v>
      </c>
      <c r="G13" s="133">
        <v>0</v>
      </c>
      <c r="H13" s="133">
        <v>0</v>
      </c>
      <c r="I13" s="134">
        <f t="shared" si="4"/>
        <v>0</v>
      </c>
    </row>
    <row r="14" spans="1:9" x14ac:dyDescent="0.2">
      <c r="A14" s="255" t="s">
        <v>318</v>
      </c>
      <c r="B14" s="256"/>
      <c r="C14" s="257" t="s">
        <v>319</v>
      </c>
      <c r="D14" s="133">
        <v>0</v>
      </c>
      <c r="E14" s="133">
        <v>0</v>
      </c>
      <c r="F14" s="133">
        <f t="shared" si="3"/>
        <v>0</v>
      </c>
      <c r="G14" s="133">
        <v>0</v>
      </c>
      <c r="H14" s="133">
        <v>0</v>
      </c>
      <c r="I14" s="134">
        <f t="shared" si="4"/>
        <v>0</v>
      </c>
    </row>
    <row r="15" spans="1:9" x14ac:dyDescent="0.2">
      <c r="A15" s="255" t="s">
        <v>320</v>
      </c>
      <c r="B15" s="256"/>
      <c r="C15" s="257" t="s">
        <v>321</v>
      </c>
      <c r="D15" s="133">
        <v>0</v>
      </c>
      <c r="E15" s="133">
        <v>0</v>
      </c>
      <c r="F15" s="133">
        <f t="shared" si="3"/>
        <v>0</v>
      </c>
      <c r="G15" s="133">
        <v>0</v>
      </c>
      <c r="H15" s="133">
        <v>0</v>
      </c>
      <c r="I15" s="134">
        <f t="shared" si="4"/>
        <v>0</v>
      </c>
    </row>
    <row r="16" spans="1:9" x14ac:dyDescent="0.2">
      <c r="A16" s="255" t="s">
        <v>322</v>
      </c>
      <c r="B16" s="256"/>
      <c r="C16" s="257" t="s">
        <v>323</v>
      </c>
      <c r="D16" s="133">
        <v>0</v>
      </c>
      <c r="E16" s="133">
        <v>0</v>
      </c>
      <c r="F16" s="133">
        <f t="shared" si="3"/>
        <v>0</v>
      </c>
      <c r="G16" s="133">
        <v>0</v>
      </c>
      <c r="H16" s="133">
        <v>0</v>
      </c>
      <c r="I16" s="134">
        <f t="shared" si="4"/>
        <v>0</v>
      </c>
    </row>
    <row r="17" spans="1:9" x14ac:dyDescent="0.2">
      <c r="A17" s="255" t="s">
        <v>324</v>
      </c>
      <c r="B17" s="256"/>
      <c r="C17" s="257" t="s">
        <v>325</v>
      </c>
      <c r="D17" s="133">
        <v>0</v>
      </c>
      <c r="E17" s="133">
        <v>0</v>
      </c>
      <c r="F17" s="133">
        <f t="shared" si="3"/>
        <v>0</v>
      </c>
      <c r="G17" s="133">
        <v>0</v>
      </c>
      <c r="H17" s="133">
        <v>0</v>
      </c>
      <c r="I17" s="134">
        <f t="shared" si="4"/>
        <v>0</v>
      </c>
    </row>
    <row r="18" spans="1:9" ht="11.25" customHeight="1" x14ac:dyDescent="0.2">
      <c r="A18" s="255">
        <v>0</v>
      </c>
      <c r="B18" s="250" t="s">
        <v>326</v>
      </c>
      <c r="C18" s="251"/>
      <c r="D18" s="260">
        <f t="shared" ref="D18:I18" si="5">SUM(D19:D21)</f>
        <v>602449789.9000001</v>
      </c>
      <c r="E18" s="260">
        <f t="shared" si="5"/>
        <v>167910792.13</v>
      </c>
      <c r="F18" s="260">
        <f t="shared" si="5"/>
        <v>770360582.02999997</v>
      </c>
      <c r="G18" s="260">
        <f t="shared" si="5"/>
        <v>743898024.80999994</v>
      </c>
      <c r="H18" s="260">
        <f t="shared" si="5"/>
        <v>736777313.70000005</v>
      </c>
      <c r="I18" s="261">
        <f t="shared" si="5"/>
        <v>26462557.220000036</v>
      </c>
    </row>
    <row r="19" spans="1:9" x14ac:dyDescent="0.2">
      <c r="A19" s="255" t="s">
        <v>327</v>
      </c>
      <c r="B19" s="256"/>
      <c r="C19" s="257" t="s">
        <v>328</v>
      </c>
      <c r="D19" s="106">
        <v>583853014.46000004</v>
      </c>
      <c r="E19" s="106">
        <v>160028078.06</v>
      </c>
      <c r="F19" s="133">
        <f t="shared" ref="F19" si="6">D19+E19</f>
        <v>743881092.51999998</v>
      </c>
      <c r="G19" s="106">
        <v>717692197.17999995</v>
      </c>
      <c r="H19" s="106">
        <v>710571486.07000005</v>
      </c>
      <c r="I19" s="170">
        <f t="shared" ref="I19:I20" si="7">F19-G19</f>
        <v>26188895.340000033</v>
      </c>
    </row>
    <row r="20" spans="1:9" ht="11.25" customHeight="1" x14ac:dyDescent="0.2">
      <c r="A20" s="255" t="s">
        <v>329</v>
      </c>
      <c r="B20" s="256"/>
      <c r="C20" s="257" t="s">
        <v>330</v>
      </c>
      <c r="D20" s="106">
        <v>18596775.440000001</v>
      </c>
      <c r="E20" s="106">
        <v>7882714.0700000003</v>
      </c>
      <c r="F20" s="133">
        <f>D20+E20</f>
        <v>26479489.510000002</v>
      </c>
      <c r="G20" s="106">
        <v>26205827.629999999</v>
      </c>
      <c r="H20" s="106">
        <v>26205827.629999999</v>
      </c>
      <c r="I20" s="170">
        <f t="shared" si="7"/>
        <v>273661.88000000268</v>
      </c>
    </row>
    <row r="21" spans="1:9" x14ac:dyDescent="0.2">
      <c r="A21" s="255" t="s">
        <v>331</v>
      </c>
      <c r="B21" s="256"/>
      <c r="C21" s="257" t="s">
        <v>332</v>
      </c>
      <c r="D21" s="263">
        <v>0</v>
      </c>
      <c r="E21" s="263">
        <v>0</v>
      </c>
      <c r="F21" s="258">
        <f>D21+E21</f>
        <v>0</v>
      </c>
      <c r="G21" s="133">
        <v>0</v>
      </c>
      <c r="H21" s="133">
        <v>0</v>
      </c>
      <c r="I21" s="259">
        <f>F21-G21</f>
        <v>0</v>
      </c>
    </row>
    <row r="22" spans="1:9" x14ac:dyDescent="0.2">
      <c r="A22" s="249">
        <v>0</v>
      </c>
      <c r="B22" s="250" t="s">
        <v>333</v>
      </c>
      <c r="C22" s="251"/>
      <c r="D22" s="253">
        <f t="shared" ref="D22:I22" si="8">SUM(D23:D24)</f>
        <v>0</v>
      </c>
      <c r="E22" s="253">
        <f t="shared" si="8"/>
        <v>0</v>
      </c>
      <c r="F22" s="253">
        <f t="shared" si="8"/>
        <v>0</v>
      </c>
      <c r="G22" s="253">
        <f t="shared" si="8"/>
        <v>0</v>
      </c>
      <c r="H22" s="253">
        <f t="shared" si="8"/>
        <v>0</v>
      </c>
      <c r="I22" s="254">
        <f t="shared" si="8"/>
        <v>0</v>
      </c>
    </row>
    <row r="23" spans="1:9" x14ac:dyDescent="0.2">
      <c r="A23" s="255" t="s">
        <v>334</v>
      </c>
      <c r="B23" s="256"/>
      <c r="C23" s="257" t="s">
        <v>335</v>
      </c>
      <c r="D23" s="258">
        <v>0</v>
      </c>
      <c r="E23" s="258">
        <v>0</v>
      </c>
      <c r="F23" s="258">
        <f>D23+E23</f>
        <v>0</v>
      </c>
      <c r="G23" s="258">
        <v>0</v>
      </c>
      <c r="H23" s="258">
        <v>0</v>
      </c>
      <c r="I23" s="259">
        <f>F23-G23</f>
        <v>0</v>
      </c>
    </row>
    <row r="24" spans="1:9" x14ac:dyDescent="0.2">
      <c r="A24" s="255" t="s">
        <v>336</v>
      </c>
      <c r="B24" s="256"/>
      <c r="C24" s="257" t="s">
        <v>337</v>
      </c>
      <c r="D24" s="258">
        <v>0</v>
      </c>
      <c r="E24" s="258">
        <v>0</v>
      </c>
      <c r="F24" s="258">
        <f>D24+E24</f>
        <v>0</v>
      </c>
      <c r="G24" s="258">
        <v>0</v>
      </c>
      <c r="H24" s="258">
        <v>0</v>
      </c>
      <c r="I24" s="259">
        <f>F24-G24</f>
        <v>0</v>
      </c>
    </row>
    <row r="25" spans="1:9" x14ac:dyDescent="0.2">
      <c r="A25" s="255">
        <v>0</v>
      </c>
      <c r="B25" s="250" t="s">
        <v>338</v>
      </c>
      <c r="C25" s="251"/>
      <c r="D25" s="253">
        <f t="shared" ref="D25:I25" si="9">SUM(D26:D29)</f>
        <v>0</v>
      </c>
      <c r="E25" s="253">
        <f t="shared" si="9"/>
        <v>0</v>
      </c>
      <c r="F25" s="253">
        <f t="shared" si="9"/>
        <v>0</v>
      </c>
      <c r="G25" s="253">
        <f t="shared" si="9"/>
        <v>0</v>
      </c>
      <c r="H25" s="253">
        <f t="shared" si="9"/>
        <v>0</v>
      </c>
      <c r="I25" s="254">
        <f t="shared" si="9"/>
        <v>0</v>
      </c>
    </row>
    <row r="26" spans="1:9" x14ac:dyDescent="0.2">
      <c r="A26" s="255" t="s">
        <v>339</v>
      </c>
      <c r="B26" s="256"/>
      <c r="C26" s="257" t="s">
        <v>340</v>
      </c>
      <c r="D26" s="258">
        <v>0</v>
      </c>
      <c r="E26" s="258">
        <v>0</v>
      </c>
      <c r="F26" s="258">
        <f>D26+E26</f>
        <v>0</v>
      </c>
      <c r="G26" s="258">
        <v>0</v>
      </c>
      <c r="H26" s="258">
        <v>0</v>
      </c>
      <c r="I26" s="259">
        <f>F26-G26</f>
        <v>0</v>
      </c>
    </row>
    <row r="27" spans="1:9" x14ac:dyDescent="0.2">
      <c r="A27" s="255" t="s">
        <v>341</v>
      </c>
      <c r="B27" s="256"/>
      <c r="C27" s="257" t="s">
        <v>342</v>
      </c>
      <c r="D27" s="258">
        <v>0</v>
      </c>
      <c r="E27" s="258">
        <v>0</v>
      </c>
      <c r="F27" s="258">
        <f>D27+E27</f>
        <v>0</v>
      </c>
      <c r="G27" s="258">
        <v>0</v>
      </c>
      <c r="H27" s="258">
        <v>0</v>
      </c>
      <c r="I27" s="259">
        <f>F27-G27</f>
        <v>0</v>
      </c>
    </row>
    <row r="28" spans="1:9" x14ac:dyDescent="0.2">
      <c r="A28" s="255" t="s">
        <v>343</v>
      </c>
      <c r="B28" s="256"/>
      <c r="C28" s="257" t="s">
        <v>344</v>
      </c>
      <c r="D28" s="258">
        <v>0</v>
      </c>
      <c r="E28" s="258">
        <v>0</v>
      </c>
      <c r="F28" s="258">
        <f>D28+E28</f>
        <v>0</v>
      </c>
      <c r="G28" s="258">
        <v>0</v>
      </c>
      <c r="H28" s="258">
        <v>0</v>
      </c>
      <c r="I28" s="259">
        <f>F28-G28</f>
        <v>0</v>
      </c>
    </row>
    <row r="29" spans="1:9" x14ac:dyDescent="0.2">
      <c r="A29" s="255" t="s">
        <v>345</v>
      </c>
      <c r="B29" s="256"/>
      <c r="C29" s="257" t="s">
        <v>346</v>
      </c>
      <c r="D29" s="258">
        <v>0</v>
      </c>
      <c r="E29" s="258">
        <v>0</v>
      </c>
      <c r="F29" s="258">
        <f>D29+E29</f>
        <v>0</v>
      </c>
      <c r="G29" s="258">
        <v>0</v>
      </c>
      <c r="H29" s="258">
        <v>0</v>
      </c>
      <c r="I29" s="259">
        <f>F29-G29</f>
        <v>0</v>
      </c>
    </row>
    <row r="30" spans="1:9" x14ac:dyDescent="0.2">
      <c r="A30" s="255">
        <v>0</v>
      </c>
      <c r="B30" s="250" t="s">
        <v>347</v>
      </c>
      <c r="C30" s="251"/>
      <c r="D30" s="253">
        <f t="shared" ref="D30:I30" si="10">SUM(D31:D34)</f>
        <v>0</v>
      </c>
      <c r="E30" s="253">
        <f t="shared" si="10"/>
        <v>0</v>
      </c>
      <c r="F30" s="253">
        <f t="shared" si="10"/>
        <v>0</v>
      </c>
      <c r="G30" s="253">
        <f t="shared" si="10"/>
        <v>0</v>
      </c>
      <c r="H30" s="253">
        <f t="shared" si="10"/>
        <v>0</v>
      </c>
      <c r="I30" s="254">
        <f t="shared" si="10"/>
        <v>0</v>
      </c>
    </row>
    <row r="31" spans="1:9" x14ac:dyDescent="0.2">
      <c r="A31" s="255" t="s">
        <v>348</v>
      </c>
      <c r="B31" s="256"/>
      <c r="C31" s="257" t="s">
        <v>349</v>
      </c>
      <c r="D31" s="258">
        <v>0</v>
      </c>
      <c r="E31" s="258">
        <v>0</v>
      </c>
      <c r="F31" s="258">
        <f>D31+E31</f>
        <v>0</v>
      </c>
      <c r="G31" s="258">
        <v>0</v>
      </c>
      <c r="H31" s="258">
        <v>0</v>
      </c>
      <c r="I31" s="259">
        <f>F31-G31</f>
        <v>0</v>
      </c>
    </row>
    <row r="32" spans="1:9" x14ac:dyDescent="0.2">
      <c r="A32" s="255" t="s">
        <v>350</v>
      </c>
      <c r="B32" s="251" t="s">
        <v>351</v>
      </c>
      <c r="C32" s="257"/>
      <c r="D32" s="258">
        <v>0</v>
      </c>
      <c r="E32" s="258">
        <v>0</v>
      </c>
      <c r="F32" s="258">
        <f>D32+E32</f>
        <v>0</v>
      </c>
      <c r="G32" s="258">
        <v>0</v>
      </c>
      <c r="H32" s="258">
        <v>0</v>
      </c>
      <c r="I32" s="259">
        <f>F32-G32</f>
        <v>0</v>
      </c>
    </row>
    <row r="33" spans="1:9" x14ac:dyDescent="0.2">
      <c r="A33" s="255" t="s">
        <v>352</v>
      </c>
      <c r="B33" s="251" t="s">
        <v>353</v>
      </c>
      <c r="C33" s="257"/>
      <c r="D33" s="258">
        <v>0</v>
      </c>
      <c r="E33" s="258">
        <v>0</v>
      </c>
      <c r="F33" s="258">
        <f>D33+E33</f>
        <v>0</v>
      </c>
      <c r="G33" s="258">
        <v>0</v>
      </c>
      <c r="H33" s="258">
        <v>0</v>
      </c>
      <c r="I33" s="259">
        <f>F33-G33</f>
        <v>0</v>
      </c>
    </row>
    <row r="34" spans="1:9" x14ac:dyDescent="0.2">
      <c r="A34" s="255" t="s">
        <v>354</v>
      </c>
      <c r="B34" s="251" t="s">
        <v>301</v>
      </c>
      <c r="C34" s="257"/>
      <c r="D34" s="258">
        <v>0</v>
      </c>
      <c r="E34" s="258">
        <v>0</v>
      </c>
      <c r="F34" s="258">
        <f>D34+E34</f>
        <v>0</v>
      </c>
      <c r="G34" s="258">
        <v>0</v>
      </c>
      <c r="H34" s="258">
        <v>0</v>
      </c>
      <c r="I34" s="259">
        <f>F34-G34</f>
        <v>0</v>
      </c>
    </row>
    <row r="35" spans="1:9" ht="15" customHeight="1" thickBot="1" x14ac:dyDescent="0.25">
      <c r="A35" s="264" t="s">
        <v>133</v>
      </c>
      <c r="B35" s="265"/>
      <c r="C35" s="266"/>
      <c r="D35" s="267">
        <f t="shared" ref="D35:I35" si="11">+D6+D9+D18+D22+D25+D30</f>
        <v>17465536211.610001</v>
      </c>
      <c r="E35" s="267">
        <f t="shared" si="11"/>
        <v>2137864561.02</v>
      </c>
      <c r="F35" s="267">
        <f t="shared" si="11"/>
        <v>19603400772.629997</v>
      </c>
      <c r="G35" s="267">
        <f t="shared" si="11"/>
        <v>19080774067.470001</v>
      </c>
      <c r="H35" s="267">
        <f t="shared" si="11"/>
        <v>18770315977.150002</v>
      </c>
      <c r="I35" s="268">
        <f t="shared" si="11"/>
        <v>522626705.15999866</v>
      </c>
    </row>
    <row r="36" spans="1:9" x14ac:dyDescent="0.2">
      <c r="B36" s="233" t="s">
        <v>47</v>
      </c>
      <c r="C36" s="113"/>
      <c r="D36" s="113"/>
      <c r="E36" s="113"/>
      <c r="F36" s="113"/>
      <c r="G36" s="113"/>
      <c r="H36" s="113"/>
      <c r="I36" s="269"/>
    </row>
    <row r="37" spans="1:9" x14ac:dyDescent="0.2">
      <c r="D37" s="270"/>
      <c r="E37" s="270"/>
      <c r="F37" s="270"/>
      <c r="G37" s="270"/>
      <c r="H37" s="270"/>
      <c r="I37" s="270"/>
    </row>
  </sheetData>
  <sheetProtection formatCells="0" formatColumns="0" formatRows="0" autoFilter="0"/>
  <protectedRanges>
    <protectedRange sqref="C35:I39 B40:I65502 B37:B39" name="Rango1"/>
    <protectedRange sqref="D22:I34 F21 I21 D6:I8" name="Rango1_3"/>
    <protectedRange sqref="D21:E21" name="Rango1_3_6"/>
    <protectedRange sqref="C30 C6 B10:C17 C9 B19:C21 C18 B23:C24 C22 B26:C29 C25 B7:C8 B31:C34" name="Rango1_3_1"/>
    <protectedRange sqref="D9:I9 D18:I18" name="Rango1_3_4"/>
    <protectedRange sqref="G21:H21" name="Rango1_3_8"/>
    <protectedRange sqref="F20" name="Rango1_3_9"/>
    <protectedRange sqref="D14:I17 F11:F12 I11:I12 F13:I13" name="Rango1_3_3"/>
    <protectedRange sqref="F19" name="Rango1_3_5"/>
    <protectedRange sqref="D11:E13" name="Rango1_3_12"/>
    <protectedRange sqref="G11:H12" name="Rango1_3_14"/>
    <protectedRange sqref="D5:I5" name="Rango1_2_2_3"/>
    <protectedRange sqref="I10" name="Rango1_3_17"/>
    <protectedRange sqref="I19:I20" name="Rango1_3_18"/>
    <protectedRange sqref="F10" name="Rango1_3_19"/>
    <protectedRange sqref="D10:E10" name="Rango1_3_7"/>
    <protectedRange sqref="D19:E20" name="Rango1_3_13"/>
    <protectedRange sqref="G10:H10" name="Rango1_3_15"/>
    <protectedRange sqref="G19:H20" name="Rango1_3_20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11</vt:i4>
      </vt:variant>
    </vt:vector>
  </HeadingPairs>
  <TitlesOfParts>
    <vt:vector size="21" baseType="lpstr">
      <vt:lpstr>EAI</vt:lpstr>
      <vt:lpstr>CE Ingreso</vt:lpstr>
      <vt:lpstr>EAE-CA 1</vt:lpstr>
      <vt:lpstr>EAE-CA 2</vt:lpstr>
      <vt:lpstr>EAE-CA 3</vt:lpstr>
      <vt:lpstr>EAE-COG</vt:lpstr>
      <vt:lpstr>EAE-CFG</vt:lpstr>
      <vt:lpstr>EAE-CTG</vt:lpstr>
      <vt:lpstr>GCP</vt:lpstr>
      <vt:lpstr>PPI SIRET</vt:lpstr>
      <vt:lpstr>'CE Ingreso'!Área_de_impresión</vt:lpstr>
      <vt:lpstr>'EAE-CA 1'!Área_de_impresión</vt:lpstr>
      <vt:lpstr>'EAE-CFG'!Área_de_impresión</vt:lpstr>
      <vt:lpstr>'EAE-COG'!Área_de_impresión</vt:lpstr>
      <vt:lpstr>'EAE-CTG'!Área_de_impresión</vt:lpstr>
      <vt:lpstr>EAI!Área_de_impresión</vt:lpstr>
      <vt:lpstr>'PPI SIRET'!Área_de_impresión</vt:lpstr>
      <vt:lpstr>'CE Ingreso'!Títulos_a_imprimir</vt:lpstr>
      <vt:lpstr>'EAE-CA 1'!Títulos_a_imprimir</vt:lpstr>
      <vt:lpstr>'EAE-COG'!Títulos_a_imprimir</vt:lpstr>
      <vt:lpstr>'PPI SIRET'!Títulos_a_imprimir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2025-01-31T20:12:30Z</cp:lastPrinted>
  <dcterms:created xsi:type="dcterms:W3CDTF">2025-01-31T19:41:03Z</dcterms:created>
  <dcterms:modified xsi:type="dcterms:W3CDTF">2025-01-31T20:12:43Z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