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TRANSPARENCIA DEL GASTO EN SALUD\"/>
    </mc:Choice>
  </mc:AlternateContent>
  <xr:revisionPtr revIDLastSave="0" documentId="13_ncr:1_{35AB9E98-2C84-42D2-8AA4-F4E1439C841A}" xr6:coauthVersionLast="36" xr6:coauthVersionMax="36" xr10:uidLastSave="{00000000-0000-0000-0000-000000000000}"/>
  <bookViews>
    <workbookView xWindow="0" yWindow="0" windowWidth="28800" windowHeight="11505" xr2:uid="{55DA4EC9-CC3B-4710-8D19-0F2ED4145716}"/>
  </bookViews>
  <sheets>
    <sheet name="EAI" sheetId="1" r:id="rId1"/>
    <sheet name="EAE-CA 1" sheetId="3" r:id="rId2"/>
    <sheet name="EAE-CA 2" sheetId="4" r:id="rId3"/>
    <sheet name="EAE-CA 3" sheetId="5" r:id="rId4"/>
    <sheet name="EAE-COG" sheetId="2" r:id="rId5"/>
    <sheet name="EAE-CFG" sheetId="7" r:id="rId6"/>
    <sheet name="EAE-CTG" sheetId="6" r:id="rId7"/>
    <sheet name="GCP" sheetId="8" r:id="rId8"/>
    <sheet name="PPI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0" hidden="1">EAI!#REF!</definedName>
    <definedName name="A" localSheetId="0">[1]ECABR!#REF!</definedName>
    <definedName name="A" localSheetId="8">[1]ECABR!#REF!</definedName>
    <definedName name="A">[1]ECABR!#REF!</definedName>
    <definedName name="A_impresión_IM" localSheetId="0">[1]ECABR!#REF!</definedName>
    <definedName name="A_impresión_IM" localSheetId="8">[1]ECABR!#REF!</definedName>
    <definedName name="A_impresión_IM">[1]ECABR!#REF!</definedName>
    <definedName name="abc" localSheetId="0">[2]TOTAL!#REF!</definedName>
    <definedName name="abc" localSheetId="8">[2]TOTAL!#REF!</definedName>
    <definedName name="abc">[2]TOTAL!#REF!</definedName>
    <definedName name="ALFONSO" localSheetId="0">[1]ECABR!#REF!</definedName>
    <definedName name="ALFONSO">[1]ECABR!#REF!</definedName>
    <definedName name="_xlnm.Extract" localSheetId="0">[3]EGRESOS!#REF!</definedName>
    <definedName name="_xlnm.Extract" localSheetId="8">[3]EGRESOS!#REF!</definedName>
    <definedName name="_xlnm.Extract">[3]EGRESOS!#REF!</definedName>
    <definedName name="_xlnm.Print_Area" localSheetId="1">'EAE-CA 1'!$A$1:$G$77</definedName>
    <definedName name="_xlnm.Print_Area" localSheetId="4">'EAE-COG'!$A$1:$H$77</definedName>
    <definedName name="_xlnm.Print_Area" localSheetId="0">EAI!$A$1:$H$44</definedName>
    <definedName name="_xlnm.Print_Area" localSheetId="7">GCP!$A$1:$I$37</definedName>
    <definedName name="_xlnm.Print_Area" localSheetId="8">PPI!$A$1:$Q$127</definedName>
    <definedName name="B" localSheetId="0">[3]EGRESOS!#REF!</definedName>
    <definedName name="B" localSheetId="8">[3]EGRESOS!#REF!</definedName>
    <definedName name="B">[3]EGRESOS!#REF!</definedName>
    <definedName name="BASE" localSheetId="1">#REF!</definedName>
    <definedName name="BASE" localSheetId="0">#REF!</definedName>
    <definedName name="BASE" localSheetId="8">#REF!</definedName>
    <definedName name="BASE">#REF!</definedName>
    <definedName name="_xlnm.Database" localSheetId="1">[5]REPORTO!#REF!</definedName>
    <definedName name="_xlnm.Database" localSheetId="0">[5]REPORTO!#REF!</definedName>
    <definedName name="_xlnm.Database" localSheetId="8">[5]REPORTO!#REF!</definedName>
    <definedName name="_xlnm.Database">[5]REPORTO!#REF!</definedName>
    <definedName name="cba" localSheetId="0">[2]TOTAL!#REF!</definedName>
    <definedName name="cba" localSheetId="8">[2]TOTAL!#REF!</definedName>
    <definedName name="cba">[2]TOTAL!#REF!</definedName>
    <definedName name="cie" localSheetId="0">[1]ECABR!#REF!</definedName>
    <definedName name="cie" localSheetId="8">[1]ECABR!#REF!</definedName>
    <definedName name="cie">[1]ECABR!#REF!</definedName>
    <definedName name="EGRESOS">#REF!</definedName>
    <definedName name="ELOY" localSheetId="1">#REF!</definedName>
    <definedName name="ELOY" localSheetId="0">#REF!</definedName>
    <definedName name="ELOY" localSheetId="8">#REF!</definedName>
    <definedName name="ELOY">#REF!</definedName>
    <definedName name="ESF" localSheetId="0">#REF!</definedName>
    <definedName name="ESF">#REF!</definedName>
    <definedName name="Fecha" localSheetId="1">#REF!</definedName>
    <definedName name="Fecha" localSheetId="0">#REF!</definedName>
    <definedName name="Fecha" localSheetId="8">#REF!</definedName>
    <definedName name="Fecha">#REF!</definedName>
    <definedName name="HF">[6]T1705HF!$B$20:$B$20</definedName>
    <definedName name="Instituto" localSheetId="0">#REF!</definedName>
    <definedName name="Instituto">#REF!</definedName>
    <definedName name="ju" localSheetId="0">[5]REPORTO!#REF!</definedName>
    <definedName name="ju" localSheetId="8">[5]REPORTO!#REF!</definedName>
    <definedName name="ju">[5]REPORTO!#REF!</definedName>
    <definedName name="mao" localSheetId="0">[1]ECABR!#REF!</definedName>
    <definedName name="mao" localSheetId="8">[1]ECABR!#REF!</definedName>
    <definedName name="mao">[1]ECABR!#REF!</definedName>
    <definedName name="N" localSheetId="1">#REF!</definedName>
    <definedName name="N" localSheetId="0">#REF!</definedName>
    <definedName name="N" localSheetId="8">#REF!</definedName>
    <definedName name="N">#REF!</definedName>
    <definedName name="NDM" localSheetId="0">[5]REPORTO!#REF!</definedName>
    <definedName name="NDM">[5]REPORTO!#REF!</definedName>
    <definedName name="REPORTO" localSheetId="1">#REF!</definedName>
    <definedName name="REPORTO" localSheetId="0">#REF!</definedName>
    <definedName name="REPORTO" localSheetId="8">#REF!</definedName>
    <definedName name="REPORTO">#REF!</definedName>
    <definedName name="TCAIE">[7]CH1902!$B$20:$B$20</definedName>
    <definedName name="TCFEEIS" localSheetId="1">#REF!</definedName>
    <definedName name="TCFEEIS" localSheetId="0">#REF!</definedName>
    <definedName name="TCFEEIS" localSheetId="8">#REF!</definedName>
    <definedName name="TCFEEIS">#REF!</definedName>
    <definedName name="_xlnm.Print_Titles" localSheetId="1">'EAE-CA 1'!$1:$3</definedName>
    <definedName name="_xlnm.Print_Titles" localSheetId="4">'EAE-COG'!$1:$3</definedName>
    <definedName name="_xlnm.Print_Titles" localSheetId="7">GCP!$1:$3</definedName>
    <definedName name="_xlnm.Print_Titles" localSheetId="8">PPI!$1:$3</definedName>
    <definedName name="TRASP" localSheetId="1">#REF!</definedName>
    <definedName name="TRASP" localSheetId="0">#REF!</definedName>
    <definedName name="TRASP" localSheetId="8">#REF!</definedName>
    <definedName name="TRASP">#REF!</definedName>
    <definedName name="U" localSheetId="1">#REF!</definedName>
    <definedName name="U" localSheetId="0">#REF!</definedName>
    <definedName name="U" localSheetId="8">#REF!</definedName>
    <definedName name="U">#REF!</definedName>
    <definedName name="x" localSheetId="1">#REF!</definedName>
    <definedName name="x" localSheetId="0">#REF!</definedName>
    <definedName name="x" localSheetId="8">#REF!</definedName>
    <definedName name="x">#REF!</definedName>
    <definedName name="Z" localSheetId="0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26" i="9" l="1"/>
  <c r="P126" i="9"/>
  <c r="I126" i="9"/>
  <c r="H126" i="9"/>
  <c r="G126" i="9"/>
  <c r="Q125" i="9"/>
  <c r="P125" i="9"/>
  <c r="O125" i="9"/>
  <c r="N125" i="9"/>
  <c r="Q124" i="9"/>
  <c r="P124" i="9"/>
  <c r="O124" i="9"/>
  <c r="N124" i="9"/>
  <c r="Q123" i="9"/>
  <c r="P123" i="9"/>
  <c r="O123" i="9"/>
  <c r="N123" i="9"/>
  <c r="Q122" i="9"/>
  <c r="P122" i="9"/>
  <c r="O122" i="9"/>
  <c r="N122" i="9"/>
  <c r="Q121" i="9"/>
  <c r="P121" i="9"/>
  <c r="O121" i="9"/>
  <c r="N121" i="9"/>
  <c r="Q120" i="9"/>
  <c r="P120" i="9"/>
  <c r="O120" i="9"/>
  <c r="N120" i="9"/>
  <c r="Q119" i="9"/>
  <c r="P119" i="9"/>
  <c r="O119" i="9"/>
  <c r="N119" i="9"/>
  <c r="Q118" i="9"/>
  <c r="P118" i="9"/>
  <c r="O118" i="9"/>
  <c r="N118" i="9"/>
  <c r="Q117" i="9"/>
  <c r="P117" i="9"/>
  <c r="O117" i="9"/>
  <c r="N117" i="9"/>
  <c r="Q116" i="9"/>
  <c r="P116" i="9"/>
  <c r="O116" i="9"/>
  <c r="N116" i="9"/>
  <c r="Q115" i="9"/>
  <c r="P115" i="9"/>
  <c r="O115" i="9"/>
  <c r="N115" i="9"/>
  <c r="Q114" i="9"/>
  <c r="P114" i="9"/>
  <c r="O114" i="9"/>
  <c r="N114" i="9"/>
  <c r="Q113" i="9"/>
  <c r="P113" i="9"/>
  <c r="O113" i="9"/>
  <c r="N113" i="9"/>
  <c r="Q112" i="9"/>
  <c r="P112" i="9"/>
  <c r="O112" i="9"/>
  <c r="N112" i="9"/>
  <c r="Q111" i="9"/>
  <c r="P111" i="9"/>
  <c r="O111" i="9"/>
  <c r="N111" i="9"/>
  <c r="Q110" i="9"/>
  <c r="P110" i="9"/>
  <c r="O110" i="9"/>
  <c r="N110" i="9"/>
  <c r="Q109" i="9"/>
  <c r="P109" i="9"/>
  <c r="O109" i="9"/>
  <c r="N109" i="9"/>
  <c r="Q108" i="9"/>
  <c r="P108" i="9"/>
  <c r="O108" i="9"/>
  <c r="N108" i="9"/>
  <c r="Q107" i="9"/>
  <c r="P107" i="9"/>
  <c r="O107" i="9"/>
  <c r="N107" i="9"/>
  <c r="Q106" i="9"/>
  <c r="P106" i="9"/>
  <c r="O106" i="9"/>
  <c r="N106" i="9"/>
  <c r="Q105" i="9"/>
  <c r="P105" i="9"/>
  <c r="O105" i="9"/>
  <c r="N105" i="9"/>
  <c r="Q104" i="9"/>
  <c r="P104" i="9"/>
  <c r="O104" i="9"/>
  <c r="N104" i="9"/>
  <c r="Q103" i="9"/>
  <c r="P103" i="9"/>
  <c r="O103" i="9"/>
  <c r="N103" i="9"/>
  <c r="Q102" i="9"/>
  <c r="P102" i="9"/>
  <c r="O102" i="9"/>
  <c r="N102" i="9"/>
  <c r="Q101" i="9"/>
  <c r="P101" i="9"/>
  <c r="O101" i="9"/>
  <c r="N101" i="9"/>
  <c r="Q100" i="9"/>
  <c r="P100" i="9"/>
  <c r="O100" i="9"/>
  <c r="N100" i="9"/>
  <c r="Q99" i="9"/>
  <c r="P99" i="9"/>
  <c r="O99" i="9"/>
  <c r="N99" i="9"/>
  <c r="Q98" i="9"/>
  <c r="P98" i="9"/>
  <c r="O98" i="9"/>
  <c r="N98" i="9"/>
  <c r="Q97" i="9"/>
  <c r="P97" i="9"/>
  <c r="O97" i="9"/>
  <c r="N97" i="9"/>
  <c r="Q96" i="9"/>
  <c r="P96" i="9"/>
  <c r="O96" i="9"/>
  <c r="N96" i="9"/>
  <c r="Q95" i="9"/>
  <c r="P95" i="9"/>
  <c r="O95" i="9"/>
  <c r="N95" i="9"/>
  <c r="Q94" i="9"/>
  <c r="P94" i="9"/>
  <c r="O94" i="9"/>
  <c r="N94" i="9"/>
  <c r="Q93" i="9"/>
  <c r="P93" i="9"/>
  <c r="O93" i="9"/>
  <c r="N93" i="9"/>
  <c r="Q92" i="9"/>
  <c r="P92" i="9"/>
  <c r="O92" i="9"/>
  <c r="N92" i="9"/>
  <c r="Q91" i="9"/>
  <c r="P91" i="9"/>
  <c r="O91" i="9"/>
  <c r="N91" i="9"/>
  <c r="Q90" i="9"/>
  <c r="P90" i="9"/>
  <c r="O90" i="9"/>
  <c r="N90" i="9"/>
  <c r="Q89" i="9"/>
  <c r="P89" i="9"/>
  <c r="O89" i="9"/>
  <c r="N89" i="9"/>
  <c r="Q88" i="9"/>
  <c r="P88" i="9"/>
  <c r="O88" i="9"/>
  <c r="N88" i="9"/>
  <c r="Q87" i="9"/>
  <c r="P87" i="9"/>
  <c r="O87" i="9"/>
  <c r="N87" i="9"/>
  <c r="Q86" i="9"/>
  <c r="P86" i="9"/>
  <c r="O86" i="9"/>
  <c r="N86" i="9"/>
  <c r="Q85" i="9"/>
  <c r="P85" i="9"/>
  <c r="O85" i="9"/>
  <c r="N85" i="9"/>
  <c r="Q84" i="9"/>
  <c r="P84" i="9"/>
  <c r="O84" i="9"/>
  <c r="N84" i="9"/>
  <c r="Q83" i="9"/>
  <c r="P83" i="9"/>
  <c r="O83" i="9"/>
  <c r="N83" i="9"/>
  <c r="Q82" i="9"/>
  <c r="P82" i="9"/>
  <c r="O82" i="9"/>
  <c r="N82" i="9"/>
  <c r="Q81" i="9"/>
  <c r="P81" i="9"/>
  <c r="O81" i="9"/>
  <c r="N81" i="9"/>
  <c r="Q80" i="9"/>
  <c r="P80" i="9"/>
  <c r="O80" i="9"/>
  <c r="N80" i="9"/>
  <c r="Q79" i="9"/>
  <c r="P79" i="9"/>
  <c r="O79" i="9"/>
  <c r="N79" i="9"/>
  <c r="Q78" i="9"/>
  <c r="P78" i="9"/>
  <c r="O78" i="9"/>
  <c r="N78" i="9"/>
  <c r="Q77" i="9"/>
  <c r="P77" i="9"/>
  <c r="O77" i="9"/>
  <c r="N77" i="9"/>
  <c r="Q76" i="9"/>
  <c r="P76" i="9"/>
  <c r="O76" i="9"/>
  <c r="N76" i="9"/>
  <c r="Q75" i="9"/>
  <c r="P75" i="9"/>
  <c r="O75" i="9"/>
  <c r="N75" i="9"/>
  <c r="Q74" i="9"/>
  <c r="P74" i="9"/>
  <c r="O74" i="9"/>
  <c r="N74" i="9"/>
  <c r="Q73" i="9"/>
  <c r="P73" i="9"/>
  <c r="O73" i="9"/>
  <c r="N73" i="9"/>
  <c r="Q72" i="9"/>
  <c r="P72" i="9"/>
  <c r="O72" i="9"/>
  <c r="N72" i="9"/>
  <c r="Q71" i="9"/>
  <c r="P71" i="9"/>
  <c r="O71" i="9"/>
  <c r="N71" i="9"/>
  <c r="Q70" i="9"/>
  <c r="P70" i="9"/>
  <c r="O70" i="9"/>
  <c r="N70" i="9"/>
  <c r="Q69" i="9"/>
  <c r="P69" i="9"/>
  <c r="O69" i="9"/>
  <c r="N69" i="9"/>
  <c r="Q68" i="9"/>
  <c r="P68" i="9"/>
  <c r="O68" i="9"/>
  <c r="N68" i="9"/>
  <c r="Q67" i="9"/>
  <c r="P67" i="9"/>
  <c r="O67" i="9"/>
  <c r="N67" i="9"/>
  <c r="Q66" i="9"/>
  <c r="P66" i="9"/>
  <c r="O66" i="9"/>
  <c r="N66" i="9"/>
  <c r="Q65" i="9"/>
  <c r="P65" i="9"/>
  <c r="O65" i="9"/>
  <c r="N65" i="9"/>
  <c r="Q64" i="9"/>
  <c r="P64" i="9"/>
  <c r="O64" i="9"/>
  <c r="N64" i="9"/>
  <c r="Q63" i="9"/>
  <c r="P63" i="9"/>
  <c r="O63" i="9"/>
  <c r="N63" i="9"/>
  <c r="Q62" i="9"/>
  <c r="P62" i="9"/>
  <c r="O62" i="9"/>
  <c r="N62" i="9"/>
  <c r="Q61" i="9"/>
  <c r="P61" i="9"/>
  <c r="O61" i="9"/>
  <c r="N61" i="9"/>
  <c r="Q60" i="9"/>
  <c r="P60" i="9"/>
  <c r="O60" i="9"/>
  <c r="N60" i="9"/>
  <c r="Q59" i="9"/>
  <c r="P59" i="9"/>
  <c r="O59" i="9"/>
  <c r="N59" i="9"/>
  <c r="Q58" i="9"/>
  <c r="P58" i="9"/>
  <c r="O58" i="9"/>
  <c r="N58" i="9"/>
  <c r="Q57" i="9"/>
  <c r="P57" i="9"/>
  <c r="O57" i="9"/>
  <c r="N57" i="9"/>
  <c r="Q56" i="9"/>
  <c r="P56" i="9"/>
  <c r="O56" i="9"/>
  <c r="N56" i="9"/>
  <c r="Q55" i="9"/>
  <c r="P55" i="9"/>
  <c r="O55" i="9"/>
  <c r="N55" i="9"/>
  <c r="Q54" i="9"/>
  <c r="P54" i="9"/>
  <c r="O54" i="9"/>
  <c r="N54" i="9"/>
  <c r="Q53" i="9"/>
  <c r="P53" i="9"/>
  <c r="O53" i="9"/>
  <c r="N53" i="9"/>
  <c r="Q52" i="9"/>
  <c r="P52" i="9"/>
  <c r="O52" i="9"/>
  <c r="N52" i="9"/>
  <c r="Q51" i="9"/>
  <c r="P51" i="9"/>
  <c r="O51" i="9"/>
  <c r="N51" i="9"/>
  <c r="Q50" i="9"/>
  <c r="P50" i="9"/>
  <c r="O50" i="9"/>
  <c r="N50" i="9"/>
  <c r="Q49" i="9"/>
  <c r="P49" i="9"/>
  <c r="O49" i="9"/>
  <c r="N49" i="9"/>
  <c r="Q48" i="9"/>
  <c r="P48" i="9"/>
  <c r="O48" i="9"/>
  <c r="N48" i="9"/>
  <c r="Q47" i="9"/>
  <c r="P47" i="9"/>
  <c r="O47" i="9"/>
  <c r="N47" i="9"/>
  <c r="Q46" i="9"/>
  <c r="P46" i="9"/>
  <c r="O46" i="9"/>
  <c r="N46" i="9"/>
  <c r="Q45" i="9"/>
  <c r="P45" i="9"/>
  <c r="O45" i="9"/>
  <c r="N45" i="9"/>
  <c r="Q44" i="9"/>
  <c r="P44" i="9"/>
  <c r="O44" i="9"/>
  <c r="N44" i="9"/>
  <c r="Q43" i="9"/>
  <c r="P43" i="9"/>
  <c r="O43" i="9"/>
  <c r="N43" i="9"/>
  <c r="Q42" i="9"/>
  <c r="P42" i="9"/>
  <c r="O42" i="9"/>
  <c r="N42" i="9"/>
  <c r="Q41" i="9"/>
  <c r="P41" i="9"/>
  <c r="O41" i="9"/>
  <c r="N41" i="9"/>
  <c r="Q40" i="9"/>
  <c r="P40" i="9"/>
  <c r="O40" i="9"/>
  <c r="N40" i="9"/>
  <c r="Q39" i="9"/>
  <c r="P39" i="9"/>
  <c r="O39" i="9"/>
  <c r="N39" i="9"/>
  <c r="Q38" i="9"/>
  <c r="P38" i="9"/>
  <c r="O38" i="9"/>
  <c r="N38" i="9"/>
  <c r="Q37" i="9"/>
  <c r="P37" i="9"/>
  <c r="O37" i="9"/>
  <c r="N37" i="9"/>
  <c r="Q36" i="9"/>
  <c r="P36" i="9"/>
  <c r="O36" i="9"/>
  <c r="N36" i="9"/>
  <c r="Q35" i="9"/>
  <c r="P35" i="9"/>
  <c r="O35" i="9"/>
  <c r="N35" i="9"/>
  <c r="Q34" i="9"/>
  <c r="P34" i="9"/>
  <c r="O34" i="9"/>
  <c r="N34" i="9"/>
  <c r="Q33" i="9"/>
  <c r="P33" i="9"/>
  <c r="O33" i="9"/>
  <c r="N33" i="9"/>
  <c r="Q32" i="9"/>
  <c r="P32" i="9"/>
  <c r="O32" i="9"/>
  <c r="N32" i="9"/>
  <c r="Q31" i="9"/>
  <c r="P31" i="9"/>
  <c r="O31" i="9"/>
  <c r="N31" i="9"/>
  <c r="Q30" i="9"/>
  <c r="P30" i="9"/>
  <c r="O30" i="9"/>
  <c r="N30" i="9"/>
  <c r="Q29" i="9"/>
  <c r="P29" i="9"/>
  <c r="O29" i="9"/>
  <c r="N29" i="9"/>
  <c r="Q28" i="9"/>
  <c r="P28" i="9"/>
  <c r="O28" i="9"/>
  <c r="N28" i="9"/>
  <c r="Q27" i="9"/>
  <c r="P27" i="9"/>
  <c r="O27" i="9"/>
  <c r="N27" i="9"/>
  <c r="Q26" i="9"/>
  <c r="P26" i="9"/>
  <c r="O26" i="9"/>
  <c r="N26" i="9"/>
  <c r="Q25" i="9"/>
  <c r="P25" i="9"/>
  <c r="O25" i="9"/>
  <c r="N25" i="9"/>
  <c r="Q24" i="9"/>
  <c r="P24" i="9"/>
  <c r="O24" i="9"/>
  <c r="N24" i="9"/>
  <c r="Q23" i="9"/>
  <c r="P23" i="9"/>
  <c r="O23" i="9"/>
  <c r="N23" i="9"/>
  <c r="Q22" i="9"/>
  <c r="P22" i="9"/>
  <c r="O22" i="9"/>
  <c r="N22" i="9"/>
  <c r="Q21" i="9"/>
  <c r="P21" i="9"/>
  <c r="O21" i="9"/>
  <c r="N21" i="9"/>
  <c r="Q20" i="9"/>
  <c r="P20" i="9"/>
  <c r="O20" i="9"/>
  <c r="N20" i="9"/>
  <c r="Q19" i="9"/>
  <c r="P19" i="9"/>
  <c r="O19" i="9"/>
  <c r="N19" i="9"/>
  <c r="Q18" i="9"/>
  <c r="P18" i="9"/>
  <c r="O18" i="9"/>
  <c r="N18" i="9"/>
  <c r="Q17" i="9"/>
  <c r="P17" i="9"/>
  <c r="O17" i="9"/>
  <c r="N17" i="9"/>
  <c r="Q16" i="9"/>
  <c r="P16" i="9"/>
  <c r="O16" i="9"/>
  <c r="N16" i="9"/>
  <c r="Q15" i="9"/>
  <c r="P15" i="9"/>
  <c r="O15" i="9"/>
  <c r="N15" i="9"/>
  <c r="Q14" i="9"/>
  <c r="P14" i="9"/>
  <c r="O14" i="9"/>
  <c r="N14" i="9"/>
  <c r="Q13" i="9"/>
  <c r="P13" i="9"/>
  <c r="O13" i="9"/>
  <c r="N13" i="9"/>
  <c r="Q12" i="9"/>
  <c r="P12" i="9"/>
  <c r="O12" i="9"/>
  <c r="N12" i="9"/>
  <c r="Q11" i="9"/>
  <c r="P11" i="9"/>
  <c r="O11" i="9"/>
  <c r="N11" i="9"/>
  <c r="Q10" i="9"/>
  <c r="P10" i="9"/>
  <c r="O10" i="9"/>
  <c r="N10" i="9"/>
  <c r="Q9" i="9"/>
  <c r="P9" i="9"/>
  <c r="O9" i="9"/>
  <c r="N9" i="9"/>
  <c r="Q8" i="9"/>
  <c r="P8" i="9"/>
  <c r="O8" i="9"/>
  <c r="N8" i="9"/>
  <c r="Q7" i="9"/>
  <c r="P7" i="9"/>
  <c r="O7" i="9"/>
  <c r="N7" i="9"/>
  <c r="Q6" i="9"/>
  <c r="P6" i="9"/>
  <c r="O6" i="9"/>
  <c r="N6" i="9"/>
  <c r="Q5" i="9"/>
  <c r="P5" i="9"/>
  <c r="O5" i="9"/>
  <c r="N5" i="9"/>
  <c r="Q4" i="9"/>
  <c r="P4" i="9"/>
  <c r="O4" i="9"/>
  <c r="N4" i="9"/>
  <c r="D36" i="8"/>
  <c r="F25" i="8"/>
  <c r="I25" i="8" s="1"/>
  <c r="F24" i="8"/>
  <c r="I24" i="8" s="1"/>
  <c r="I23" i="8"/>
  <c r="F23" i="8"/>
  <c r="F22" i="8"/>
  <c r="I22" i="8" s="1"/>
  <c r="H21" i="8"/>
  <c r="G21" i="8"/>
  <c r="E21" i="8"/>
  <c r="D21" i="8"/>
  <c r="F20" i="8"/>
  <c r="I20" i="8" s="1"/>
  <c r="F19" i="8"/>
  <c r="I19" i="8" s="1"/>
  <c r="F18" i="8"/>
  <c r="I18" i="8" s="1"/>
  <c r="F17" i="8"/>
  <c r="I17" i="8" s="1"/>
  <c r="F16" i="8"/>
  <c r="I16" i="8" s="1"/>
  <c r="F15" i="8"/>
  <c r="I15" i="8" s="1"/>
  <c r="F14" i="8"/>
  <c r="I14" i="8" s="1"/>
  <c r="I13" i="8" s="1"/>
  <c r="H13" i="8"/>
  <c r="H36" i="8" s="1"/>
  <c r="G13" i="8"/>
  <c r="G36" i="8" s="1"/>
  <c r="E13" i="8"/>
  <c r="E36" i="8" s="1"/>
  <c r="D13" i="8"/>
  <c r="F12" i="8"/>
  <c r="I12" i="8" s="1"/>
  <c r="F11" i="8"/>
  <c r="I11" i="8" s="1"/>
  <c r="F10" i="8"/>
  <c r="I10" i="8" s="1"/>
  <c r="I9" i="8" s="1"/>
  <c r="H9" i="8"/>
  <c r="G9" i="8"/>
  <c r="F9" i="8"/>
  <c r="E9" i="8"/>
  <c r="D9" i="8"/>
  <c r="C36" i="7"/>
  <c r="H35" i="7"/>
  <c r="H34" i="7"/>
  <c r="H33" i="7"/>
  <c r="H32" i="7"/>
  <c r="G31" i="7"/>
  <c r="F31" i="7"/>
  <c r="D31" i="7"/>
  <c r="E31" i="7" s="1"/>
  <c r="H31" i="7" s="1"/>
  <c r="C31" i="7"/>
  <c r="H30" i="7"/>
  <c r="H29" i="7"/>
  <c r="H28" i="7"/>
  <c r="H27" i="7"/>
  <c r="H26" i="7"/>
  <c r="H25" i="7"/>
  <c r="H24" i="7"/>
  <c r="H23" i="7"/>
  <c r="H22" i="7"/>
  <c r="G21" i="7"/>
  <c r="F21" i="7"/>
  <c r="E21" i="7"/>
  <c r="H21" i="7" s="1"/>
  <c r="D21" i="7"/>
  <c r="C21" i="7"/>
  <c r="H20" i="7"/>
  <c r="H19" i="7"/>
  <c r="H18" i="7"/>
  <c r="H17" i="7"/>
  <c r="E16" i="7"/>
  <c r="H16" i="7" s="1"/>
  <c r="H15" i="7"/>
  <c r="H14" i="7"/>
  <c r="G13" i="7"/>
  <c r="F13" i="7"/>
  <c r="F36" i="7" s="1"/>
  <c r="E13" i="7"/>
  <c r="H13" i="7" s="1"/>
  <c r="D13" i="7"/>
  <c r="C13" i="7"/>
  <c r="H12" i="7"/>
  <c r="H11" i="7"/>
  <c r="H10" i="7"/>
  <c r="H9" i="7"/>
  <c r="H8" i="7"/>
  <c r="H7" i="7"/>
  <c r="H6" i="7"/>
  <c r="H5" i="7"/>
  <c r="G4" i="7"/>
  <c r="F4" i="7"/>
  <c r="D4" i="7"/>
  <c r="D36" i="7" s="1"/>
  <c r="C4" i="7"/>
  <c r="F11" i="6"/>
  <c r="E11" i="6"/>
  <c r="C11" i="6"/>
  <c r="B11" i="6"/>
  <c r="G9" i="6"/>
  <c r="G8" i="6"/>
  <c r="G7" i="6"/>
  <c r="D6" i="6"/>
  <c r="D11" i="6" s="1"/>
  <c r="G5" i="6"/>
  <c r="D5" i="6"/>
  <c r="F14" i="5"/>
  <c r="E14" i="5"/>
  <c r="C14" i="5"/>
  <c r="B14" i="5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D5" i="5"/>
  <c r="F10" i="4"/>
  <c r="E10" i="4"/>
  <c r="D10" i="4"/>
  <c r="C10" i="4"/>
  <c r="B10" i="4"/>
  <c r="D8" i="4"/>
  <c r="G8" i="4" s="1"/>
  <c r="D7" i="4"/>
  <c r="G7" i="4" s="1"/>
  <c r="D6" i="4"/>
  <c r="G6" i="4" s="1"/>
  <c r="G10" i="4" s="1"/>
  <c r="F76" i="3"/>
  <c r="E76" i="3"/>
  <c r="C76" i="3"/>
  <c r="B76" i="3"/>
  <c r="D74" i="3"/>
  <c r="G74" i="3" s="1"/>
  <c r="D73" i="3"/>
  <c r="G73" i="3" s="1"/>
  <c r="D72" i="3"/>
  <c r="G72" i="3" s="1"/>
  <c r="D71" i="3"/>
  <c r="G71" i="3" s="1"/>
  <c r="D70" i="3"/>
  <c r="G70" i="3" s="1"/>
  <c r="D69" i="3"/>
  <c r="G69" i="3" s="1"/>
  <c r="D68" i="3"/>
  <c r="G68" i="3" s="1"/>
  <c r="G67" i="3"/>
  <c r="D67" i="3"/>
  <c r="D66" i="3"/>
  <c r="G66" i="3" s="1"/>
  <c r="D65" i="3"/>
  <c r="G65" i="3" s="1"/>
  <c r="D64" i="3"/>
  <c r="G64" i="3" s="1"/>
  <c r="D63" i="3"/>
  <c r="G63" i="3" s="1"/>
  <c r="D62" i="3"/>
  <c r="G62" i="3" s="1"/>
  <c r="D61" i="3"/>
  <c r="G61" i="3" s="1"/>
  <c r="D60" i="3"/>
  <c r="G60" i="3" s="1"/>
  <c r="D59" i="3"/>
  <c r="G59" i="3" s="1"/>
  <c r="D58" i="3"/>
  <c r="G58" i="3" s="1"/>
  <c r="D57" i="3"/>
  <c r="G57" i="3" s="1"/>
  <c r="D56" i="3"/>
  <c r="G56" i="3" s="1"/>
  <c r="G55" i="3"/>
  <c r="D55" i="3"/>
  <c r="D54" i="3"/>
  <c r="G54" i="3" s="1"/>
  <c r="G53" i="3"/>
  <c r="D53" i="3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4" i="3"/>
  <c r="G44" i="3" s="1"/>
  <c r="D43" i="3"/>
  <c r="G43" i="3" s="1"/>
  <c r="D42" i="3"/>
  <c r="G42" i="3" s="1"/>
  <c r="D41" i="3"/>
  <c r="G41" i="3" s="1"/>
  <c r="D40" i="3"/>
  <c r="G40" i="3" s="1"/>
  <c r="G39" i="3"/>
  <c r="D39" i="3"/>
  <c r="D38" i="3"/>
  <c r="G38" i="3" s="1"/>
  <c r="D37" i="3"/>
  <c r="G37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G29" i="3"/>
  <c r="D29" i="3"/>
  <c r="D28" i="3"/>
  <c r="G28" i="3" s="1"/>
  <c r="D27" i="3"/>
  <c r="G27" i="3" s="1"/>
  <c r="D26" i="3"/>
  <c r="G26" i="3" s="1"/>
  <c r="G25" i="3"/>
  <c r="D25" i="3"/>
  <c r="D24" i="3"/>
  <c r="G24" i="3" s="1"/>
  <c r="D23" i="3"/>
  <c r="G23" i="3" s="1"/>
  <c r="D22" i="3"/>
  <c r="G22" i="3" s="1"/>
  <c r="D21" i="3"/>
  <c r="G21" i="3" s="1"/>
  <c r="D20" i="3"/>
  <c r="G20" i="3" s="1"/>
  <c r="D19" i="3"/>
  <c r="G19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G11" i="3"/>
  <c r="D11" i="3"/>
  <c r="D10" i="3"/>
  <c r="G10" i="3" s="1"/>
  <c r="D9" i="3"/>
  <c r="G9" i="3" s="1"/>
  <c r="D8" i="3"/>
  <c r="G8" i="3" s="1"/>
  <c r="D7" i="3"/>
  <c r="G7" i="3" s="1"/>
  <c r="D6" i="3"/>
  <c r="G6" i="3" s="1"/>
  <c r="D5" i="3"/>
  <c r="E75" i="2"/>
  <c r="H75" i="2" s="1"/>
  <c r="E74" i="2"/>
  <c r="H74" i="2" s="1"/>
  <c r="H73" i="2"/>
  <c r="E73" i="2"/>
  <c r="E72" i="2"/>
  <c r="H72" i="2" s="1"/>
  <c r="H71" i="2"/>
  <c r="E71" i="2"/>
  <c r="E70" i="2"/>
  <c r="H70" i="2" s="1"/>
  <c r="E69" i="2"/>
  <c r="H69" i="2" s="1"/>
  <c r="G68" i="2"/>
  <c r="F68" i="2"/>
  <c r="D68" i="2"/>
  <c r="C68" i="2"/>
  <c r="E68" i="2" s="1"/>
  <c r="H68" i="2" s="1"/>
  <c r="E67" i="2"/>
  <c r="H67" i="2" s="1"/>
  <c r="E66" i="2"/>
  <c r="H66" i="2" s="1"/>
  <c r="E65" i="2"/>
  <c r="H65" i="2" s="1"/>
  <c r="G64" i="2"/>
  <c r="F64" i="2"/>
  <c r="D64" i="2"/>
  <c r="C64" i="2"/>
  <c r="E64" i="2" s="1"/>
  <c r="H64" i="2" s="1"/>
  <c r="E63" i="2"/>
  <c r="H63" i="2" s="1"/>
  <c r="E62" i="2"/>
  <c r="H62" i="2" s="1"/>
  <c r="H61" i="2"/>
  <c r="E61" i="2"/>
  <c r="E60" i="2"/>
  <c r="H60" i="2" s="1"/>
  <c r="E59" i="2"/>
  <c r="H59" i="2" s="1"/>
  <c r="E58" i="2"/>
  <c r="H58" i="2" s="1"/>
  <c r="E57" i="2"/>
  <c r="H57" i="2" s="1"/>
  <c r="G56" i="2"/>
  <c r="F56" i="2"/>
  <c r="D56" i="2"/>
  <c r="C56" i="2"/>
  <c r="E56" i="2" s="1"/>
  <c r="H56" i="2" s="1"/>
  <c r="E55" i="2"/>
  <c r="H55" i="2" s="1"/>
  <c r="H54" i="2"/>
  <c r="E54" i="2"/>
  <c r="E53" i="2"/>
  <c r="H53" i="2" s="1"/>
  <c r="G52" i="2"/>
  <c r="F52" i="2"/>
  <c r="D52" i="2"/>
  <c r="C52" i="2"/>
  <c r="E52" i="2" s="1"/>
  <c r="H52" i="2" s="1"/>
  <c r="H51" i="2"/>
  <c r="E51" i="2"/>
  <c r="E50" i="2"/>
  <c r="H50" i="2" s="1"/>
  <c r="E49" i="2"/>
  <c r="H49" i="2" s="1"/>
  <c r="E48" i="2"/>
  <c r="H48" i="2" s="1"/>
  <c r="E47" i="2"/>
  <c r="H47" i="2" s="1"/>
  <c r="E46" i="2"/>
  <c r="H46" i="2" s="1"/>
  <c r="E45" i="2"/>
  <c r="H45" i="2" s="1"/>
  <c r="E44" i="2"/>
  <c r="H44" i="2" s="1"/>
  <c r="E43" i="2"/>
  <c r="H43" i="2" s="1"/>
  <c r="G42" i="2"/>
  <c r="F42" i="2"/>
  <c r="D42" i="2"/>
  <c r="C42" i="2"/>
  <c r="E42" i="2" s="1"/>
  <c r="H42" i="2" s="1"/>
  <c r="E41" i="2"/>
  <c r="H41" i="2" s="1"/>
  <c r="E40" i="2"/>
  <c r="H40" i="2" s="1"/>
  <c r="H39" i="2"/>
  <c r="E39" i="2"/>
  <c r="E38" i="2"/>
  <c r="H38" i="2" s="1"/>
  <c r="E37" i="2"/>
  <c r="H37" i="2" s="1"/>
  <c r="E36" i="2"/>
  <c r="H36" i="2" s="1"/>
  <c r="E35" i="2"/>
  <c r="H35" i="2" s="1"/>
  <c r="E34" i="2"/>
  <c r="H34" i="2" s="1"/>
  <c r="E33" i="2"/>
  <c r="H33" i="2" s="1"/>
  <c r="G32" i="2"/>
  <c r="G76" i="2" s="1"/>
  <c r="F32" i="2"/>
  <c r="F76" i="2" s="1"/>
  <c r="D32" i="2"/>
  <c r="D76" i="2" s="1"/>
  <c r="C32" i="2"/>
  <c r="C76" i="2" s="1"/>
  <c r="E31" i="2"/>
  <c r="H31" i="2" s="1"/>
  <c r="H30" i="2"/>
  <c r="E30" i="2"/>
  <c r="E29" i="2"/>
  <c r="H29" i="2" s="1"/>
  <c r="E28" i="2"/>
  <c r="H28" i="2" s="1"/>
  <c r="H27" i="2"/>
  <c r="E27" i="2"/>
  <c r="E26" i="2"/>
  <c r="H26" i="2" s="1"/>
  <c r="E25" i="2"/>
  <c r="H25" i="2" s="1"/>
  <c r="E24" i="2"/>
  <c r="H24" i="2" s="1"/>
  <c r="E23" i="2"/>
  <c r="H23" i="2" s="1"/>
  <c r="G22" i="2"/>
  <c r="F22" i="2"/>
  <c r="D22" i="2"/>
  <c r="C22" i="2"/>
  <c r="E22" i="2" s="1"/>
  <c r="H22" i="2" s="1"/>
  <c r="E21" i="2"/>
  <c r="H21" i="2" s="1"/>
  <c r="E20" i="2"/>
  <c r="H20" i="2" s="1"/>
  <c r="E19" i="2"/>
  <c r="H19" i="2" s="1"/>
  <c r="E18" i="2"/>
  <c r="H18" i="2" s="1"/>
  <c r="E17" i="2"/>
  <c r="H17" i="2" s="1"/>
  <c r="E16" i="2"/>
  <c r="H16" i="2" s="1"/>
  <c r="H15" i="2"/>
  <c r="E15" i="2"/>
  <c r="E14" i="2"/>
  <c r="H14" i="2" s="1"/>
  <c r="E13" i="2"/>
  <c r="H13" i="2" s="1"/>
  <c r="G12" i="2"/>
  <c r="F12" i="2"/>
  <c r="D12" i="2"/>
  <c r="C12" i="2"/>
  <c r="E12" i="2" s="1"/>
  <c r="H12" i="2" s="1"/>
  <c r="G4" i="2"/>
  <c r="F4" i="2"/>
  <c r="E4" i="2"/>
  <c r="H4" i="2" s="1"/>
  <c r="D4" i="2"/>
  <c r="C4" i="2"/>
  <c r="C39" i="1"/>
  <c r="H38" i="1"/>
  <c r="E38" i="1"/>
  <c r="E37" i="1" s="1"/>
  <c r="E39" i="1" s="1"/>
  <c r="H37" i="1"/>
  <c r="H39" i="1" s="1"/>
  <c r="G37" i="1"/>
  <c r="G39" i="1" s="1"/>
  <c r="F37" i="1"/>
  <c r="F39" i="1" s="1"/>
  <c r="D37" i="1"/>
  <c r="C37" i="1"/>
  <c r="H35" i="1"/>
  <c r="E35" i="1"/>
  <c r="H34" i="1"/>
  <c r="E34" i="1"/>
  <c r="H33" i="1"/>
  <c r="E33" i="1"/>
  <c r="H32" i="1"/>
  <c r="E32" i="1"/>
  <c r="H31" i="1"/>
  <c r="G31" i="1"/>
  <c r="F31" i="1"/>
  <c r="E31" i="1"/>
  <c r="D31" i="1"/>
  <c r="D39" i="1" s="1"/>
  <c r="C31" i="1"/>
  <c r="H29" i="1"/>
  <c r="E29" i="1"/>
  <c r="H28" i="1"/>
  <c r="E28" i="1"/>
  <c r="H27" i="1"/>
  <c r="E27" i="1"/>
  <c r="H26" i="1"/>
  <c r="E26" i="1"/>
  <c r="H25" i="1"/>
  <c r="E25" i="1"/>
  <c r="H24" i="1"/>
  <c r="H21" i="1" s="1"/>
  <c r="E24" i="1"/>
  <c r="E21" i="1" s="1"/>
  <c r="H23" i="1"/>
  <c r="E23" i="1"/>
  <c r="H22" i="1"/>
  <c r="E22" i="1"/>
  <c r="G21" i="1"/>
  <c r="F21" i="1"/>
  <c r="D21" i="1"/>
  <c r="C21" i="1"/>
  <c r="G16" i="1"/>
  <c r="F16" i="1"/>
  <c r="D16" i="1"/>
  <c r="C16" i="1"/>
  <c r="H14" i="1"/>
  <c r="E14" i="1"/>
  <c r="E16" i="1" s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E5" i="1"/>
  <c r="E76" i="2" l="1"/>
  <c r="G11" i="6"/>
  <c r="F13" i="8"/>
  <c r="D14" i="5"/>
  <c r="I21" i="8"/>
  <c r="I36" i="8" s="1"/>
  <c r="E32" i="2"/>
  <c r="H32" i="2" s="1"/>
  <c r="H76" i="2" s="1"/>
  <c r="G36" i="7"/>
  <c r="G6" i="6"/>
  <c r="H16" i="1"/>
  <c r="D76" i="3"/>
  <c r="G5" i="5"/>
  <c r="G14" i="5" s="1"/>
  <c r="E4" i="7"/>
  <c r="F21" i="8"/>
  <c r="G5" i="3"/>
  <c r="G76" i="3" s="1"/>
  <c r="H4" i="7" l="1"/>
  <c r="H36" i="7" s="1"/>
  <c r="E36" i="7"/>
  <c r="F36" i="8"/>
</calcChain>
</file>

<file path=xl/sharedStrings.xml><?xml version="1.0" encoding="utf-8"?>
<sst xmlns="http://schemas.openxmlformats.org/spreadsheetml/2006/main" count="1281" uniqueCount="558">
  <si>
    <t>INSTITUTO DE SALUD PUBLICA DEL ESTADO DE GUANAJUATO
Estado Analítico de Ingresos
Del 1 de Enero al 30 de Septiembre de 2026
(Cifras en Pesos)</t>
  </si>
  <si>
    <t>Rubro de Ingresos/Fuente de Financiamiento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</si>
  <si>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</si>
  <si>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</si>
  <si>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</si>
  <si>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</si>
  <si>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</si>
  <si>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</si>
  <si>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</si>
  <si>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</si>
  <si>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</si>
  <si>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</si>
  <si>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</si>
  <si>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</si>
  <si>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</si>
  <si>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</si>
  <si>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</si>
  <si>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</si>
  <si>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</si>
  <si>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</si>
  <si>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</si>
  <si>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</si>
  <si>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</si>
  <si>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</si>
  <si>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</si>
  <si>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</si>
  <si>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</si>
  <si>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</si>
  <si>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</si>
  <si>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</si>
  <si>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</si>
  <si>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</si>
  <si>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</si>
  <si>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</si>
  <si>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</si>
  <si>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</si>
  <si>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</si>
  <si>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</si>
  <si>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</si>
  <si>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</si>
  <si>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</si>
  <si>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</si>
  <si>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</si>
  <si>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</si>
  <si>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</si>
  <si>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</si>
  <si>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</si>
  <si>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</si>
  <si>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</si>
  <si>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</si>
  <si>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</si>
  <si>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INSTITUTO DE SALUD PUBLICA DEL ESTADO DE GUANAJUATOe
Estado Analítico del Ejercicio del Presupuesto de Egresos
Clasificación por Objeto del Gasto (Capítulo y Concepto)
Del 1 de Enero al 30 de Septiembre de 2026
(Cifras en Pesos)</t>
  </si>
  <si>
    <t>Concepto</t>
  </si>
  <si>
    <t>Egresos</t>
  </si>
  <si>
    <t>Subejercicio</t>
  </si>
  <si>
    <t>Aprobado</t>
  </si>
  <si>
    <t>Ampliaciones/ (Reducciones)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</si>
  <si>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</si>
  <si>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</si>
  <si>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</si>
  <si>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</si>
  <si>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</si>
  <si>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</si>
  <si>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</si>
  <si>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</si>
  <si>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</si>
  <si>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</si>
  <si>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</si>
  <si>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</si>
  <si>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</si>
  <si>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</si>
  <si>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</si>
  <si>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</si>
  <si>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</si>
  <si>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</si>
  <si>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</si>
  <si>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</si>
  <si>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</si>
  <si>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</si>
  <si>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</si>
  <si>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</si>
  <si>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</si>
  <si>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</si>
  <si>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</si>
  <si>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</si>
  <si>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</si>
  <si>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</si>
  <si>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</si>
  <si>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</si>
  <si>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</si>
  <si>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</si>
  <si>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</si>
  <si>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</si>
  <si>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</si>
  <si>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</si>
  <si>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</si>
  <si>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</si>
  <si>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ob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</si>
  <si>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</si>
  <si>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</si>
  <si>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</si>
  <si>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</si>
  <si>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</si>
  <si>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</si>
  <si>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</si>
  <si>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</si>
  <si>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</si>
  <si>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</si>
  <si>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</si>
  <si>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</si>
  <si>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</si>
  <si>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</si>
  <si>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</si>
  <si>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</si>
  <si>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</si>
  <si>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</si>
  <si>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</si>
  <si>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</si>
  <si>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</si>
  <si>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</si>
  <si>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</si>
  <si>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</si>
  <si>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</si>
  <si>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</si>
  <si>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</si>
  <si>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</si>
  <si>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</si>
  <si>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</si>
  <si>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</si>
  <si>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</si>
  <si>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</si>
  <si>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</si>
  <si>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DE SALUD PUBLICA DEL ESTADO DE GUANAJUATO
Estado Analítico del Ejercicio del Presupuesto de Egresos
Clasificación Administrativa  
Del 1 de Enero al 30 de Septiembre de 2026
(Cifras en Pesos)</t>
  </si>
  <si>
    <t xml:space="preserve">Egresos </t>
  </si>
  <si>
    <t>211213019010000 Despacho de la Dirección General del ISAPEG</t>
  </si>
  <si>
    <t>211213019010300 Coordinación de Asuntos Jurídicos</t>
  </si>
  <si>
    <t>211213019010400 Coordinación de Comunicación Social</t>
  </si>
  <si>
    <t>211213019010600 Coordinación Estatal de Calidad</t>
  </si>
  <si>
    <t>211213019020000 Coordinación General de Administración y Finanzas</t>
  </si>
  <si>
    <t>211213019020100 Dirección General de Planeación</t>
  </si>
  <si>
    <t>211213019020200 Dirección General de Administración</t>
  </si>
  <si>
    <t>211213019020300 Dirección General de Recursos Humanos</t>
  </si>
  <si>
    <t>211213019020400 Dirección General de Recursos Materiales y Servicios Generales</t>
  </si>
  <si>
    <t>211213019030000 Coordinación General de Salud Pública</t>
  </si>
  <si>
    <t>211213019030200 Dirección General de Protección contra Riesgos Sanitarios</t>
  </si>
  <si>
    <t>211213019030300 Dirección General de Prevención y Promoción de la Salud</t>
  </si>
  <si>
    <t>211213019030400 Dirección General de Atención Médica</t>
  </si>
  <si>
    <t>211213019040100 Jurisdicción Sanitaria I</t>
  </si>
  <si>
    <t>211213019040200 Jurisdicción Sanitaria II</t>
  </si>
  <si>
    <t>211213019040300 Jurisdicción Sanitaria III</t>
  </si>
  <si>
    <t>211213019040400 Jurisdicción Sanitaria IV</t>
  </si>
  <si>
    <t>211213019040500 Jurisdicción Sanitaria V</t>
  </si>
  <si>
    <t>211213019040600 Jurisdicción Sanitaria VI</t>
  </si>
  <si>
    <t>211213019040700 Jurisdicción Sanitaria VII</t>
  </si>
  <si>
    <t>211213019040800 Jurisdicción Sanitaria VIII</t>
  </si>
  <si>
    <t>211213019070101 Hospital General Acámbaro Miguel Hidalgo</t>
  </si>
  <si>
    <t>211213019070102 Hospital General Celaya</t>
  </si>
  <si>
    <t>211213019070103 Hospital General Dolores Hidalgo Cuna de la Independencia Nacional</t>
  </si>
  <si>
    <t>211213019070104 Hospital General Guanajuato Dr. Valentín Gracia</t>
  </si>
  <si>
    <t>211213019070105 Hospital General Irapuato</t>
  </si>
  <si>
    <t>211213019070106 Hospital General León</t>
  </si>
  <si>
    <t>211213019070107 Hospital General Pénjamo</t>
  </si>
  <si>
    <t>211213019070108 Hospital General Purísima del Rincón</t>
  </si>
  <si>
    <t>211213019070109 Hospital General Salamanca</t>
  </si>
  <si>
    <t>211213019070110 Hospital General Salvatierra</t>
  </si>
  <si>
    <t>211213019070111 Hospital General San José Iturbide</t>
  </si>
  <si>
    <t>211213019070112 Hospital General San Luis de la Paz</t>
  </si>
  <si>
    <t>211213019070113 Hospital General San Miguel Allende Dr. Felipe G. Dobarganes</t>
  </si>
  <si>
    <t>211213019070114 Hospital General Silao</t>
  </si>
  <si>
    <t>211213019070115 Hospital General Uriangato</t>
  </si>
  <si>
    <t>211213019070116 Hospital General Valle de Santiago</t>
  </si>
  <si>
    <t>211213019070201 Centro de Atención Integral a la Salud Mental de León</t>
  </si>
  <si>
    <t>211213019070202 Hospital de Especialidades Materno Infantil de León</t>
  </si>
  <si>
    <t>211213019070203 Hospital de Especialidades Pediátrico de León</t>
  </si>
  <si>
    <t>211213019070204 Hospital Materno de Celaya</t>
  </si>
  <si>
    <t>211213019070205 Hospital Materno infantil Irapuato</t>
  </si>
  <si>
    <t>211213019070206 Hospital Materno San Luis de la Paz</t>
  </si>
  <si>
    <t>211213019070207 Centro Estatal de Cuidados Críticos Salamanca</t>
  </si>
  <si>
    <t>211213019070301 Centro Estatal Medicina Transfusional</t>
  </si>
  <si>
    <t>211213019070302 Centro Estatal de Trasplantes</t>
  </si>
  <si>
    <t>211213019070304 Banco de Leche Humana</t>
  </si>
  <si>
    <t>211213019070305 Laboratorio Salud Pública Estatal</t>
  </si>
  <si>
    <t>211213019070306 Sistema de Urgencias Estado de Guanajuato</t>
  </si>
  <si>
    <t>211213019070307 Centro de Atención Integral Adicciones</t>
  </si>
  <si>
    <t>211213019070401 Hospital Comunitario Abasolo</t>
  </si>
  <si>
    <t>211213019070402 Hospital Comunitario Apaseo el Alto</t>
  </si>
  <si>
    <t>211213019070403 Hospital Comunitario Apaseo el Grande</t>
  </si>
  <si>
    <t>211213019070404 Hospital Comunitario Comonfort</t>
  </si>
  <si>
    <t>211213019070405 Hospital Comunitario Cortazar</t>
  </si>
  <si>
    <t>211213019070406 Hospital Comunitario Huanímaro</t>
  </si>
  <si>
    <t>211213019070407 Hospital Comunitario Jaral del Progreso</t>
  </si>
  <si>
    <t>211213019070408 Hospital Comunitario Jerécuaro</t>
  </si>
  <si>
    <t>211213019070409 Hospital Comunitario Las Joyas</t>
  </si>
  <si>
    <t>211213019070410 Hospital Comunitario Manuel Doblado</t>
  </si>
  <si>
    <t>211213019070411 Hospital Comunitario Moroleón</t>
  </si>
  <si>
    <t>211213019070412 Hospital Comunitario Romita</t>
  </si>
  <si>
    <t>211213019070413 Hospital Comunitario San Diego de la Unión</t>
  </si>
  <si>
    <t>211213019070414 Hospital Comunitario San Felipe</t>
  </si>
  <si>
    <t>211213019070415 Hospital Comunitario San Francisco del Rincón</t>
  </si>
  <si>
    <t>211213019070416 Hospital Comunitario Santa Cruz de Juventino Rosas</t>
  </si>
  <si>
    <t>211213019070417 Hospital Comunitario Tarimoro</t>
  </si>
  <si>
    <t>211213019070418 Hospital Comunitario Villagrán</t>
  </si>
  <si>
    <t>211213019070419 Hospital Comunitario Yuriria</t>
  </si>
  <si>
    <t>211213019A10000 Órgano Interno de Control</t>
  </si>
  <si>
    <t>INSTITUTO DE SALUD PUBLICA DEL ESTADO DE GUANAJUATO
Estado Analítico del Ejercicio del Presupuesto de Egresos
Clasificación Administrativa  (Poderes)
Del 1 de Enero al 30 de Septiembre de 2026
(Cifras en Pesos)</t>
  </si>
  <si>
    <t xml:space="preserve">    Poder Ejecutivo </t>
  </si>
  <si>
    <t xml:space="preserve">    Poder Legislativo</t>
  </si>
  <si>
    <t xml:space="preserve">    Poder Judicial</t>
  </si>
  <si>
    <t xml:space="preserve">    Organismos Autónomos</t>
  </si>
  <si>
    <t>INSTITUTO DE SALUD PUBLICA DEL ESTADO DE GUANAJUATO
Estado Analítico del Ejercicio del Presupuesto de Egresos
Clasificación Administrativa  (Sector Paraestatal)
Del 1 de Enero al 30 de Septiembre de 2026
(Cifras en Pesos)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</si>
  <si>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</si>
  <si>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</si>
  <si>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</si>
  <si>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</si>
  <si>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</si>
  <si>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</si>
  <si>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</si>
  <si>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</si>
  <si>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INSTITUTO DE SALUD PUBLICA DEL ESTADO DE GUANAJUATO
Estado Analítico del Ejercicio del Presupuesto de Egresos
Clasificación Económica (por Tipo de Gasto)
Del 1 de Enero al 30 de Septiembre de 2026
(Cifras en Pesos)</t>
  </si>
  <si>
    <t>Gasto Corriente</t>
  </si>
  <si>
    <t>Gasto de Capital</t>
  </si>
  <si>
    <t>Amortización de la Deuda y Disminución de Pasivos</t>
  </si>
  <si>
    <t>INSTITUTO DE SALUD PUBLICA DEL ESTADO DE GUANAJUATO
Estado Analítico del Ejercicio del Presupuesto de Egresos
Clasificación Funcional (Finalidad y Función)
Del 1 de Enero al 30 de Septiembre de 2026
(Cifras en Pesos)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</si>
  <si>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</si>
  <si>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</si>
  <si>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</si>
  <si>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</si>
  <si>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</si>
  <si>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</si>
  <si>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</si>
  <si>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</si>
  <si>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</si>
  <si>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</si>
  <si>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</si>
  <si>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</si>
  <si>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</si>
  <si>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</si>
  <si>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</si>
  <si>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</si>
  <si>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</si>
  <si>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</si>
  <si>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</si>
  <si>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</si>
  <si>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</si>
  <si>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</si>
  <si>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</si>
  <si>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</si>
  <si>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</si>
  <si>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</si>
  <si>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</si>
  <si>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</si>
  <si>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</si>
  <si>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</si>
  <si>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</si>
  <si>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DE SALUD PUBLICA DEL ESTADO DE GUANAJUATO
Gasto por Categoría Programática
Del 1 de Enero al 30 de Septiembre de 2026
(Cifras en Pesos)</t>
  </si>
  <si>
    <t>Programas</t>
  </si>
  <si>
    <t xml:space="preserve"> 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</si>
  <si>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</si>
  <si>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</si>
  <si>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</si>
  <si>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</si>
  <si>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</si>
  <si>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</si>
  <si>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</si>
  <si>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</si>
  <si>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</si>
  <si>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</si>
  <si>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</si>
  <si>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</si>
  <si>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</si>
  <si>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</si>
  <si>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</si>
  <si>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</si>
  <si>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</si>
  <si>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</si>
  <si>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</si>
  <si>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</si>
  <si>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</si>
  <si>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</si>
  <si>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</si>
  <si>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</si>
  <si>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</si>
  <si>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</si>
  <si>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</si>
  <si>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</si>
  <si>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</si>
  <si>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</si>
  <si>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</si>
  <si>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“Bajo protesta de decir verdad declaramos que los Estados Financieros y sus notas, son razonablemente correctos y son responsabilidad del emisor”</t>
  </si>
  <si>
    <t>INSTITUTO DE SALUD PUBLICA DEL ESTADO DE GUANAJUATO
Programas y Proyectos de Inversión
Del 1 de Enero al 30 de Septiembre de 2026
(Cifras en Pesos)</t>
  </si>
  <si>
    <t>Inversión</t>
  </si>
  <si>
    <t>Metas</t>
  </si>
  <si>
    <t>% Avance Financiero</t>
  </si>
  <si>
    <t>% Avance de Metas</t>
  </si>
  <si>
    <t>Clave del Programa/ Proyecto</t>
  </si>
  <si>
    <t>Nombre</t>
  </si>
  <si>
    <t>Partida</t>
  </si>
  <si>
    <t>Descripción</t>
  </si>
  <si>
    <t>Clave UR</t>
  </si>
  <si>
    <t>Descripción UR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</si>
  <si>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</si>
  <si>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</si>
  <si>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</si>
  <si>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</si>
  <si>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</si>
  <si>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</si>
  <si>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</si>
  <si>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E012PB12132600</t>
  </si>
  <si>
    <t>HOSPITALIZACIÓN Y VALORACIÓN DE PACIENTES EN EL HOSPITAL GENERAL SAN JOSÉ ITURBIDE</t>
  </si>
  <si>
    <t>5110</t>
  </si>
  <si>
    <t>BIENES MUEBLES</t>
  </si>
  <si>
    <t>211213019070111</t>
  </si>
  <si>
    <t>HOSPITAL GENERAL SAN JOSÉ ITURBIDE</t>
  </si>
  <si>
    <t>Porcentaje</t>
  </si>
  <si>
    <t>E012PB12282600</t>
  </si>
  <si>
    <t>HOSPITALIZACIÓN Y VALORACIÓN DE PACIENTES EN EL HOSPITAL GENERAL LEÓN</t>
  </si>
  <si>
    <t>211213019070106</t>
  </si>
  <si>
    <t>HOSPITAL GENERAL LEÓN</t>
  </si>
  <si>
    <t>E012PB12602500</t>
  </si>
  <si>
    <t>HOSPITALIZACIÓN Y VALORACIÓN DE PACIENTES EN EL HOSPITAL MATERNO INFANTIL DE IRAPUATO</t>
  </si>
  <si>
    <t>211213019070205</t>
  </si>
  <si>
    <t>HOSPITAL MATERNO INFANTIL IRAPUATO</t>
  </si>
  <si>
    <t>E012PB12602600</t>
  </si>
  <si>
    <t>E012PB12632600</t>
  </si>
  <si>
    <t>HOSPITALIZACIÓN Y VALORACIÓN DE PACIENTES EN EL HOSPITAL COMUNITARIO APASEO EL GRANDE</t>
  </si>
  <si>
    <t>211213019070403</t>
  </si>
  <si>
    <t>HOSPITAL COMUNITARIO APASEO EL GRANDE</t>
  </si>
  <si>
    <t>E012PB12842500</t>
  </si>
  <si>
    <t>HOSPITALIZACIÓN Y VALORACIÓN DE PACIENTES EN EL HOSPITAL COMUNITARIO TARIMORO</t>
  </si>
  <si>
    <t>211213019070417</t>
  </si>
  <si>
    <t>HOSPITAL COMUNITARIO TARIMORO</t>
  </si>
  <si>
    <t>E012PB13022600</t>
  </si>
  <si>
    <t>HOSPITALIZACIÓN Y VALORACIÓN DE PACIENTES EN EL HOSPITAL COMUNITARIO MANUEL DOBLADO</t>
  </si>
  <si>
    <t>211213019070410</t>
  </si>
  <si>
    <t>HOSPITAL COMUNITARIO MANUEL DOBLADO</t>
  </si>
  <si>
    <t>E012PB21402500</t>
  </si>
  <si>
    <t>HOSPITALIZACIÓN Y VALORACIÓN DE PACIENTES EN EL HOSPITAL COMUNITARIO ABASOLO</t>
  </si>
  <si>
    <t>211213019070401</t>
  </si>
  <si>
    <t>HOSPITAL COMUNITARIO ABASOLO</t>
  </si>
  <si>
    <t>E012QA34182502</t>
  </si>
  <si>
    <t>MOBILIARIO CENTRO DE SALUD XICHÚ</t>
  </si>
  <si>
    <t>211213019040200</t>
  </si>
  <si>
    <t>JURISDICCIÓN SANITARIA II ISAPEG</t>
  </si>
  <si>
    <t>E064PB27792604013</t>
  </si>
  <si>
    <t>IGUALDAD DE GÉNERO EN SALUD</t>
  </si>
  <si>
    <t>211213019030300</t>
  </si>
  <si>
    <t>DIR GRAL DE PREV Y PROM DE LA SALUD</t>
  </si>
  <si>
    <t>E064PB27792604123</t>
  </si>
  <si>
    <t>SALUD PERINATAL</t>
  </si>
  <si>
    <t>M006GB11152600</t>
  </si>
  <si>
    <t>OPERACIÓN ADMINISTRATIVA DE LA DIRECCIÓN GENERAL DE ADMINISTRACIÓN</t>
  </si>
  <si>
    <t>211213019020200</t>
  </si>
  <si>
    <t>DIR GRAL DE ADMINISTRACIÓN ISAPEG</t>
  </si>
  <si>
    <t>M006GB11162600</t>
  </si>
  <si>
    <t>OPERACIÓN ADMINISTRATIVA DE LA DIRECCIÓN GENERAL DE RECURSOS MATERIALES Y SERVICIOS GENERALES</t>
  </si>
  <si>
    <t>211213019020400</t>
  </si>
  <si>
    <t>DIR GRAL DE REC MAT Y SERV GRALES</t>
  </si>
  <si>
    <t>O009GD11122600</t>
  </si>
  <si>
    <t>OPERACIÓN DEL ÓRGANO INTERNO DE CONTROL DEL INSTITUTO DE SALUD PÚBLICA DEL ESTADO DE GUANAJUATO</t>
  </si>
  <si>
    <t>211213019A10000</t>
  </si>
  <si>
    <t>ÓRGANO INTERNO DE CONTROL ISAPEG</t>
  </si>
  <si>
    <t>E012PB11102600</t>
  </si>
  <si>
    <t>OPERACIÓN DEL CENTRO ESTATAL DE MEDICINA TRANSFUSIONAL</t>
  </si>
  <si>
    <t>5120</t>
  </si>
  <si>
    <t>211213019070301</t>
  </si>
  <si>
    <t>CENTRO ESTATAL DE MEDICINA TRANSFUSIONAL</t>
  </si>
  <si>
    <t>E012PB11112600</t>
  </si>
  <si>
    <t>OPERACIÓN DEL SISTEMA DE URGENCIAS DEL ESTADO DE GUANAJUATO</t>
  </si>
  <si>
    <t>5150</t>
  </si>
  <si>
    <t>211213019070306</t>
  </si>
  <si>
    <t>SISTEMA DE URGENCIAS DEL ESTADO DE GTO</t>
  </si>
  <si>
    <t>E012PB12192600</t>
  </si>
  <si>
    <t>HOSPITALIZACIÓN Y VALORACIÓN DE PACIENTES EN EL HOSPITAL GENERAL DOLORES HIDALGO CUNA DE LA INDEPEND</t>
  </si>
  <si>
    <t>211213019070103</t>
  </si>
  <si>
    <t>HOSPITAL GENERAL DOLORES HIDALGO</t>
  </si>
  <si>
    <t>E012PB12222600</t>
  </si>
  <si>
    <t>HOSPITALIZACIÓN Y VALORACIÓN DE PACIENTES EN EL HOSPITAL GENERAL GUANAJUATO DR. VALENTÍN GRACIA</t>
  </si>
  <si>
    <t>211213019070104</t>
  </si>
  <si>
    <t>HOSPITAL GENERAL GUANAJUATO</t>
  </si>
  <si>
    <t>E012PB12482600</t>
  </si>
  <si>
    <t>HOSPITALIZACIÓN Y VALORACIÓN DE PACIENTES EN EL HOSPITAL GENERAL URIANGATO</t>
  </si>
  <si>
    <t>211213019070115</t>
  </si>
  <si>
    <t>HOSPITAL GENERAL URIANGATO</t>
  </si>
  <si>
    <t>E012PB12842600</t>
  </si>
  <si>
    <t>E012PB13242600</t>
  </si>
  <si>
    <t>ATENCIÓN DE PACIENTES EN EL CENTRO DE ATENCIÓN INTEGRAL A LA SALUD MENTAL DE LEÓN</t>
  </si>
  <si>
    <t>211213019070201</t>
  </si>
  <si>
    <t>CTRO ATEN INTEGRAL SALUD MENTAL DE LEÓN</t>
  </si>
  <si>
    <t>E012PB32802600</t>
  </si>
  <si>
    <t>OPERACIÓN DE LAS UNIDADES MÉDICAS ADSCRITAS A LA JURISDICCIÓN SANITARIA III</t>
  </si>
  <si>
    <t>211213019040300</t>
  </si>
  <si>
    <t>JURISDICCIÓN SANITARIA III ISAPEG</t>
  </si>
  <si>
    <t>E012PB32842600</t>
  </si>
  <si>
    <t>OPERACIÓN DE LAS UNIDADES MÉDICAS ADSCRITAS A LA JURISDICCIÓN SANITARIA VII</t>
  </si>
  <si>
    <t>211213019040700</t>
  </si>
  <si>
    <t>JURISDICCIÓN SANITARIA VII ISAPEG</t>
  </si>
  <si>
    <t>E064PB27792504118</t>
  </si>
  <si>
    <t>ABORTO SEGURO</t>
  </si>
  <si>
    <t>E064PB27792504166</t>
  </si>
  <si>
    <t>ENFERMEDADES CARDIOMETABÓLICAS</t>
  </si>
  <si>
    <t>E064PB27792504189</t>
  </si>
  <si>
    <t>ESTILOS DE VIDA SALUDABLES</t>
  </si>
  <si>
    <t>E064PB27792504194</t>
  </si>
  <si>
    <t>PREVENCIÓN Y CONTROL DE EDAS</t>
  </si>
  <si>
    <t>E064PB27792505034</t>
  </si>
  <si>
    <t>VIGILANCIA EPIDEMIOLÓGICA</t>
  </si>
  <si>
    <t>E064PB27792604011</t>
  </si>
  <si>
    <t>ENVEJECIMIENTO</t>
  </si>
  <si>
    <t>E064PB27792604166</t>
  </si>
  <si>
    <t>E064PB27792605034</t>
  </si>
  <si>
    <t>E064PB27792605188</t>
  </si>
  <si>
    <t>EMERGENCIAS EN SALUD</t>
  </si>
  <si>
    <t>E064PB34142604021</t>
  </si>
  <si>
    <t>SALUD BUCAL</t>
  </si>
  <si>
    <t>211213019030400</t>
  </si>
  <si>
    <t>DIRECCIÓN GENERAL DE ATENCIÓN MÉDICA</t>
  </si>
  <si>
    <t>E064QC42092502</t>
  </si>
  <si>
    <t>CONCLUSIÓN ADQUISICIÓN Y ENTREGA KIT´S</t>
  </si>
  <si>
    <t>211213019030000</t>
  </si>
  <si>
    <t>COORD GENERAL DE SALUD PÚBLICA ISAPEG</t>
  </si>
  <si>
    <t>M005GA20982500</t>
  </si>
  <si>
    <t>OPERACIÓN Y ADMINISTRACIÓN DEL LA DIRECCIÓN GENERAL DEL ISAPEG</t>
  </si>
  <si>
    <t>211213019010000</t>
  </si>
  <si>
    <t>DESPACHO DE LA DIRECCIÓN GRAL DEL ISAPEG</t>
  </si>
  <si>
    <t>M006GB11152611089</t>
  </si>
  <si>
    <t>SISTEMAS DE INFORMACIÓN EN SALUD</t>
  </si>
  <si>
    <t>M006GB11172600</t>
  </si>
  <si>
    <t>OPERACIÓN Y ADMINISTRACIÓN DE LA DIRECCIÓN GENERAL DE RECURSOS HUMANOS</t>
  </si>
  <si>
    <t>211213019020300</t>
  </si>
  <si>
    <t>DIR GRAL DE RECURSOS HUMANOS ISAPEG</t>
  </si>
  <si>
    <t>M007GC11132600</t>
  </si>
  <si>
    <t>OPERACIÓN ADMINISTRATIVA DE LA DIRECCIÓN GENERAL DE ATENCIÓN MÉDICA</t>
  </si>
  <si>
    <t>5190</t>
  </si>
  <si>
    <t>E012PB12372600</t>
  </si>
  <si>
    <t>HOSPITALIZACIÓN Y VALORACIÓN DE PACIENTES EN EL HOSPITAL GENERAL SALVATIERRA</t>
  </si>
  <si>
    <t>211213019070110</t>
  </si>
  <si>
    <t>HOSPITAL GENERAL SALVATIERRA</t>
  </si>
  <si>
    <t>E012PB13082600</t>
  </si>
  <si>
    <t>HOSPITALIZACIÓN Y VALORACIÓN DE PACIENTES EN EL HOSPITAL COMUNITARIO MOROLEÓN</t>
  </si>
  <si>
    <t>211213019070411</t>
  </si>
  <si>
    <t>HOSPITAL COMUNITARIO MOROLEÓN</t>
  </si>
  <si>
    <t>M006GB11172500</t>
  </si>
  <si>
    <t>OPERACIÓN Y ADMINISTRACIÓN DE LA DIRECCIÓN GENERAL DE RECURSOS HUMANOS.</t>
  </si>
  <si>
    <t>5210</t>
  </si>
  <si>
    <t>E064PB27792604208</t>
  </si>
  <si>
    <t>PREVENCIÓN DE LESIONES</t>
  </si>
  <si>
    <t>5220</t>
  </si>
  <si>
    <t>5310</t>
  </si>
  <si>
    <t>E012PB12402500</t>
  </si>
  <si>
    <t>HOSPITALIZACIÓN Y VALORACIÓN DE PACIENTES EN EL HOSPITAL GENERAL SAN LUIS DE LA PAZ</t>
  </si>
  <si>
    <t>211213019070112</t>
  </si>
  <si>
    <t>HOSPITAL GENERAL SAN LUIS DE LA PAZ</t>
  </si>
  <si>
    <t>E012PB12632500</t>
  </si>
  <si>
    <t>E012PB13052600</t>
  </si>
  <si>
    <t>HOSPITALIZACIÓN Y VALORACIÓN DE PACIENTES EN EL HOSPITAL COMUNITARIO SAN DIEGO DE LA UNIÓN</t>
  </si>
  <si>
    <t>211213019070413</t>
  </si>
  <si>
    <t>HOS COMUNITARIO SAN DIEGO DE LA UNIÓN</t>
  </si>
  <si>
    <t>E012PB27762604149</t>
  </si>
  <si>
    <t>VIG EN SALUD PÚBLICA POR LABORATORIO</t>
  </si>
  <si>
    <t>211213019070305</t>
  </si>
  <si>
    <t>LABORATORIO ESTATAL DE SALUD PUB DE GTO</t>
  </si>
  <si>
    <t>E012PB34152600</t>
  </si>
  <si>
    <t>OPERACIÓN Y ADMINISTRACIÓN DE LA DIRECCIÓN GENERAL DE ATENCIÓN MÉDICA EN LAS UNIDADES MÉDICAS CON AC</t>
  </si>
  <si>
    <t>E012QB42052602</t>
  </si>
  <si>
    <t>PROGRAMA PARA EL FORTALECIMIENTO DE LA INFRAESTRUCTURA Y EQUIPAMIENTO PARA LA ATENCIÓN MÉDICA</t>
  </si>
  <si>
    <t>211213019020100</t>
  </si>
  <si>
    <t>DIRECCIÓN GENERAL DE PLANEACIÓN</t>
  </si>
  <si>
    <t>E012QC00602602</t>
  </si>
  <si>
    <t>CIRUGÍAS EXTRAMUROS</t>
  </si>
  <si>
    <t>E064PB27792604017</t>
  </si>
  <si>
    <t>PLANIFICACIÓN FAMILIAR Y ANTICONCEPCIÓN</t>
  </si>
  <si>
    <t>E064PB27792604122</t>
  </si>
  <si>
    <t>SALUD MATERNA</t>
  </si>
  <si>
    <t>E064PB27792604205</t>
  </si>
  <si>
    <t>RESPIRATORIAS CRÓNICAS</t>
  </si>
  <si>
    <t>E064QC13312601</t>
  </si>
  <si>
    <t>DETECCIÓN DE CÁNCER CÉRVICO UTERINO CON CITOLOGÍA BASE LIQUIDA</t>
  </si>
  <si>
    <t>E064QC41472601</t>
  </si>
  <si>
    <t>MI TAMIZ NEONATAL</t>
  </si>
  <si>
    <t>5320</t>
  </si>
  <si>
    <t>E012PB11132600</t>
  </si>
  <si>
    <t>OPERACIÓN DEL CENTRO ESTATAL DE TRASPLANTES</t>
  </si>
  <si>
    <t>5410</t>
  </si>
  <si>
    <t>211213019070302</t>
  </si>
  <si>
    <t>CENTRO ESTATAL DE TRASPLANTES</t>
  </si>
  <si>
    <t>E012PB12252600</t>
  </si>
  <si>
    <t>HOSPITALIZACIÓN Y VALORACIÓN DE PACIENTES EN EL HOSPITAL GENERAL IRAPUATO</t>
  </si>
  <si>
    <t>211213019070105</t>
  </si>
  <si>
    <t>HOSPITAL GENERAL IRAPUATO</t>
  </si>
  <si>
    <t>E064PB10862600</t>
  </si>
  <si>
    <t>OPERACIÓN DE LA JURISDICCIÓN SANITARIA I</t>
  </si>
  <si>
    <t>211213019040100</t>
  </si>
  <si>
    <t>JURISDICCIÓN SANITARIA I ISAPEG</t>
  </si>
  <si>
    <t>E064PB10892600</t>
  </si>
  <si>
    <t>OPERACIÓN DE LA JURISDICCIÓN SANITARIA II</t>
  </si>
  <si>
    <t>E064PB10942600</t>
  </si>
  <si>
    <t>OPERACIÓN DE LA JURISDICCIÓN SANITARIA IV</t>
  </si>
  <si>
    <t>211213019040400</t>
  </si>
  <si>
    <t>JURISDICCIÓN SANITARIA IV ISAPEG</t>
  </si>
  <si>
    <t>E064PB10972600</t>
  </si>
  <si>
    <t>OPERACIÓN DE LA JURISDICCIÓN SANITARIA V</t>
  </si>
  <si>
    <t>211213019040500</t>
  </si>
  <si>
    <t>JURISDICCIÓN SANITARIA V ISAPEG</t>
  </si>
  <si>
    <t>E064PB11012600</t>
  </si>
  <si>
    <t>OPERACIÓN DE LA JURISDICCIÓN SANITARIA VI</t>
  </si>
  <si>
    <t>211213019040600</t>
  </si>
  <si>
    <t>JURISDICCIÓN SANITARIA VI ISAPEG</t>
  </si>
  <si>
    <t>E064PB11032600</t>
  </si>
  <si>
    <t>OPERACIÓN DE LA JURISDICCIÓN SANITARIA VII</t>
  </si>
  <si>
    <t>E064PB11062600</t>
  </si>
  <si>
    <t>OPERACIÓN DE LA JURISDICCIÓN SANITARIA VIII</t>
  </si>
  <si>
    <t>211213019040800</t>
  </si>
  <si>
    <t>JURISDICCIÓN SANITARIA VIII ISAPEG</t>
  </si>
  <si>
    <t>E064PB27792604175</t>
  </si>
  <si>
    <t>SALUD SEXUAL Y REPROD PARA ADOLESCENTES</t>
  </si>
  <si>
    <t>E064PC27812600</t>
  </si>
  <si>
    <t>OPERACIÓN ADMINISTRATIVA DE LA DIRECCIÓN GENERAL DE PROTECCIÓN CONTRA RIESGOS SANITARIOS</t>
  </si>
  <si>
    <t>211213019030200</t>
  </si>
  <si>
    <t>DIR GRAL DE PROT CONT RIESG SANIT ISAPEG</t>
  </si>
  <si>
    <t>M007GC21012600</t>
  </si>
  <si>
    <t>PROMOCIÓN, IMPLEMENTACIÓN Y EVALUACIÓN DE ESTRATEGIAS EN MATERIA DE SALUD PÚBLICA Y ATENCIÓN MÉDICA</t>
  </si>
  <si>
    <t>5620</t>
  </si>
  <si>
    <t>E012PB12162500</t>
  </si>
  <si>
    <t>HOSPITALIZACIÓN Y VALORACIÓN DE PACIENTES EN EL HOSPITAL GENERAL DE SILAO</t>
  </si>
  <si>
    <t>211213019070114</t>
  </si>
  <si>
    <t>HOSPITAL GENERAL SILAO</t>
  </si>
  <si>
    <t>5640</t>
  </si>
  <si>
    <t>E064PB27792604200</t>
  </si>
  <si>
    <t>PREVENCIÓN DE ACCIDENTES</t>
  </si>
  <si>
    <t>5650</t>
  </si>
  <si>
    <t>5660</t>
  </si>
  <si>
    <t>E012PB28902608082</t>
  </si>
  <si>
    <t>ENSEÑANZA</t>
  </si>
  <si>
    <t>E012PB12512600</t>
  </si>
  <si>
    <t>HOSPITALIZACIÓN Y VALORACIÓN DE PACIENTES EN EL HOSPITAL COMUNITARIO APASEO EL ALTO</t>
  </si>
  <si>
    <t>5670</t>
  </si>
  <si>
    <t>211213019070402</t>
  </si>
  <si>
    <t>HOSPITAL COMUNITARIO APASEO EL ALTO</t>
  </si>
  <si>
    <t/>
  </si>
  <si>
    <t>5690</t>
  </si>
  <si>
    <t>E012QA14922201</t>
  </si>
  <si>
    <t>CIERRE ADMVO DE TOCO DEL H. C. ROMITA</t>
  </si>
  <si>
    <t>6220</t>
  </si>
  <si>
    <t>OBRA</t>
  </si>
  <si>
    <t>211213019070412</t>
  </si>
  <si>
    <t>HOSPITAL COMUNITARIO ROMITA</t>
  </si>
  <si>
    <t>E012QA14922301</t>
  </si>
  <si>
    <t>AMP Y REM HC ROMITA URG, CEYE Y HOSP</t>
  </si>
  <si>
    <t>E012QA32952301</t>
  </si>
  <si>
    <t>TERM AMP Y FORT DEL HG URIANGATO</t>
  </si>
  <si>
    <t>E012QA33052501</t>
  </si>
  <si>
    <t>CONCLUSIÓN SUSTITUCIÓN UMAPS VALTIERRA</t>
  </si>
  <si>
    <t>E012QA37012401</t>
  </si>
  <si>
    <t>PROYECTO INTEGRAL SUSTITUCIÓN CAISES LEÓN</t>
  </si>
  <si>
    <t>E012QA42202601</t>
  </si>
  <si>
    <t>PE CLÍNICA NUEVO COMIENZO EN IRAPUATO</t>
  </si>
  <si>
    <t>E012QB42052601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</si>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</sst>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_-;\-&quot;$&quot;* #,##0_-;_-&quot;$&quot;* &quot;-&quot;??_-;_-@_-"/>
  </numFmts>
  <fonts count="2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0"/>
    <xf numFmtId="0" fontId="1" fillId="0" borderId="0"/>
    <xf numFmtId="0" fontId="14" fillId="0" borderId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" fontId="22" fillId="4" borderId="51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1" fillId="0" borderId="0"/>
    <xf numFmtId="0" fontId="6" fillId="0" borderId="0"/>
    <xf numFmtId="0" fontId="11" fillId="0" borderId="0"/>
    <xf numFmtId="0" fontId="11" fillId="0" borderId="0"/>
  </cellStyleXfs>
  <cellXfs count="347">
    <xf numFmtId="0" fontId="0" fillId="0" borderId="0" xfId="0"/>
    <xf numFmtId="0" fontId="4" fillId="2" borderId="1" xfId="3" applyFont="1" applyFill="1" applyBorder="1" applyAlignment="1" applyProtection="1">
      <alignment horizontal="center" vertical="center" wrapText="1"/>
      <protection locked="0"/>
    </xf>
    <xf numFmtId="0" fontId="4" fillId="2" borderId="2" xfId="3" applyFont="1" applyFill="1" applyBorder="1" applyAlignment="1" applyProtection="1">
      <alignment horizontal="center" vertical="center" wrapText="1"/>
      <protection locked="0"/>
    </xf>
    <xf numFmtId="0" fontId="4" fillId="2" borderId="3" xfId="3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vertical="top"/>
      <protection locked="0"/>
    </xf>
    <xf numFmtId="0" fontId="4" fillId="2" borderId="4" xfId="3" applyFont="1" applyFill="1" applyBorder="1" applyAlignment="1">
      <alignment horizontal="center" vertical="center"/>
    </xf>
    <xf numFmtId="0" fontId="4" fillId="2" borderId="5" xfId="3" applyFont="1" applyFill="1" applyBorder="1" applyAlignment="1">
      <alignment horizontal="center" vertical="center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/>
    </xf>
    <xf numFmtId="0" fontId="4" fillId="2" borderId="9" xfId="3" applyFont="1" applyFill="1" applyBorder="1" applyAlignment="1">
      <alignment horizontal="center" vertical="center"/>
    </xf>
    <xf numFmtId="0" fontId="4" fillId="2" borderId="10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4" fillId="2" borderId="12" xfId="3" applyFont="1" applyFill="1" applyBorder="1" applyAlignment="1">
      <alignment horizontal="center" vertical="center" wrapText="1"/>
    </xf>
    <xf numFmtId="0" fontId="4" fillId="2" borderId="13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 applyProtection="1">
      <alignment horizontal="center" vertical="top"/>
      <protection locked="0"/>
    </xf>
    <xf numFmtId="0" fontId="4" fillId="2" borderId="14" xfId="3" applyFont="1" applyFill="1" applyBorder="1" applyAlignment="1">
      <alignment horizontal="center" vertical="center"/>
    </xf>
    <xf numFmtId="0" fontId="4" fillId="2" borderId="15" xfId="3" applyFont="1" applyFill="1" applyBorder="1" applyAlignment="1">
      <alignment horizontal="center" vertical="center"/>
    </xf>
    <xf numFmtId="0" fontId="4" fillId="2" borderId="10" xfId="3" quotePrefix="1" applyFont="1" applyFill="1" applyBorder="1" applyAlignment="1">
      <alignment horizontal="center" vertical="center" wrapText="1"/>
    </xf>
    <xf numFmtId="0" fontId="4" fillId="2" borderId="11" xfId="3" quotePrefix="1" applyFont="1" applyFill="1" applyBorder="1" applyAlignment="1">
      <alignment horizontal="center" vertical="center" wrapText="1"/>
    </xf>
    <xf numFmtId="0" fontId="4" fillId="2" borderId="16" xfId="3" quotePrefix="1" applyFont="1" applyFill="1" applyBorder="1" applyAlignment="1">
      <alignment horizontal="center" vertical="center" wrapText="1"/>
    </xf>
    <xf numFmtId="0" fontId="6" fillId="0" borderId="8" xfId="3" applyFont="1" applyFill="1" applyBorder="1" applyAlignment="1" applyProtection="1">
      <alignment vertical="top"/>
      <protection locked="0"/>
    </xf>
    <xf numFmtId="0" fontId="6" fillId="0" borderId="0" xfId="3" applyFont="1" applyFill="1" applyBorder="1" applyAlignment="1" applyProtection="1">
      <alignment vertical="top" wrapText="1"/>
      <protection locked="0"/>
    </xf>
    <xf numFmtId="3" fontId="6" fillId="0" borderId="17" xfId="3" applyNumberFormat="1" applyFont="1" applyFill="1" applyBorder="1" applyAlignment="1" applyProtection="1">
      <alignment vertical="top"/>
      <protection locked="0"/>
    </xf>
    <xf numFmtId="3" fontId="6" fillId="0" borderId="7" xfId="3" applyNumberFormat="1" applyFont="1" applyFill="1" applyBorder="1" applyAlignment="1" applyProtection="1">
      <alignment vertical="top"/>
      <protection locked="0"/>
    </xf>
    <xf numFmtId="49" fontId="7" fillId="0" borderId="0" xfId="3" applyNumberFormat="1" applyFont="1" applyFill="1" applyBorder="1" applyAlignment="1" applyProtection="1">
      <alignment vertical="top"/>
      <protection locked="0"/>
    </xf>
    <xf numFmtId="0" fontId="6" fillId="0" borderId="0" xfId="3" applyFont="1" applyFill="1" applyBorder="1" applyAlignment="1" applyProtection="1">
      <alignment vertical="top"/>
      <protection locked="0"/>
    </xf>
    <xf numFmtId="0" fontId="8" fillId="0" borderId="8" xfId="3" applyFont="1" applyFill="1" applyBorder="1" applyAlignment="1" applyProtection="1">
      <alignment vertical="top"/>
      <protection locked="0"/>
    </xf>
    <xf numFmtId="0" fontId="8" fillId="0" borderId="0" xfId="3" applyFont="1" applyFill="1" applyBorder="1" applyAlignment="1" applyProtection="1">
      <alignment vertical="top" wrapText="1"/>
      <protection locked="0"/>
    </xf>
    <xf numFmtId="3" fontId="6" fillId="0" borderId="18" xfId="3" applyNumberFormat="1" applyFont="1" applyFill="1" applyBorder="1" applyAlignment="1" applyProtection="1">
      <alignment vertical="top"/>
      <protection locked="0"/>
    </xf>
    <xf numFmtId="3" fontId="6" fillId="0" borderId="19" xfId="3" applyNumberFormat="1" applyFont="1" applyFill="1" applyBorder="1" applyAlignment="1" applyProtection="1">
      <alignment vertical="top"/>
      <protection locked="0"/>
    </xf>
    <xf numFmtId="0" fontId="0" fillId="0" borderId="8" xfId="3" applyFont="1" applyFill="1" applyBorder="1" applyAlignment="1" applyProtection="1">
      <alignment vertical="top"/>
      <protection locked="0"/>
    </xf>
    <xf numFmtId="3" fontId="6" fillId="0" borderId="18" xfId="3" applyNumberFormat="1" applyFont="1" applyBorder="1" applyAlignment="1" applyProtection="1">
      <alignment vertical="top"/>
      <protection locked="0"/>
    </xf>
    <xf numFmtId="3" fontId="6" fillId="0" borderId="20" xfId="3" applyNumberFormat="1" applyFont="1" applyFill="1" applyBorder="1" applyAlignment="1" applyProtection="1">
      <alignment vertical="top"/>
      <protection locked="0"/>
    </xf>
    <xf numFmtId="3" fontId="6" fillId="0" borderId="13" xfId="3" applyNumberFormat="1" applyFont="1" applyFill="1" applyBorder="1" applyAlignment="1" applyProtection="1">
      <alignment vertical="top"/>
      <protection locked="0"/>
    </xf>
    <xf numFmtId="0" fontId="8" fillId="0" borderId="21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3" fontId="8" fillId="0" borderId="11" xfId="3" applyNumberFormat="1" applyFont="1" applyFill="1" applyBorder="1" applyAlignment="1" applyProtection="1">
      <alignment vertical="top"/>
      <protection locked="0"/>
    </xf>
    <xf numFmtId="3" fontId="8" fillId="0" borderId="6" xfId="3" applyNumberFormat="1" applyFont="1" applyFill="1" applyBorder="1" applyAlignment="1" applyProtection="1">
      <alignment vertical="top"/>
      <protection locked="0"/>
    </xf>
    <xf numFmtId="3" fontId="8" fillId="0" borderId="7" xfId="3" applyNumberFormat="1" applyFont="1" applyFill="1" applyBorder="1" applyAlignment="1" applyProtection="1">
      <alignment vertical="top"/>
      <protection locked="0"/>
    </xf>
    <xf numFmtId="0" fontId="8" fillId="0" borderId="4" xfId="3" quotePrefix="1" applyFont="1" applyFill="1" applyBorder="1" applyAlignment="1" applyProtection="1">
      <alignment horizontal="center" vertical="top"/>
      <protection locked="0"/>
    </xf>
    <xf numFmtId="0" fontId="8" fillId="0" borderId="22" xfId="3" applyFont="1" applyFill="1" applyBorder="1" applyAlignment="1" applyProtection="1">
      <alignment vertical="top"/>
      <protection locked="0"/>
    </xf>
    <xf numFmtId="4" fontId="8" fillId="0" borderId="22" xfId="3" applyNumberFormat="1" applyFont="1" applyFill="1" applyBorder="1" applyAlignment="1" applyProtection="1">
      <alignment vertical="top"/>
      <protection locked="0"/>
    </xf>
    <xf numFmtId="4" fontId="8" fillId="0" borderId="5" xfId="3" applyNumberFormat="1" applyFont="1" applyFill="1" applyBorder="1" applyAlignment="1" applyProtection="1">
      <alignment vertical="top"/>
      <protection locked="0"/>
    </xf>
    <xf numFmtId="4" fontId="4" fillId="0" borderId="12" xfId="3" applyNumberFormat="1" applyFont="1" applyFill="1" applyBorder="1" applyAlignment="1" applyProtection="1">
      <alignment vertical="top"/>
      <protection locked="0"/>
    </xf>
    <xf numFmtId="4" fontId="4" fillId="0" borderId="6" xfId="3" applyNumberFormat="1" applyFont="1" applyFill="1" applyBorder="1" applyAlignment="1" applyProtection="1">
      <alignment vertical="top"/>
      <protection locked="0"/>
    </xf>
    <xf numFmtId="4" fontId="8" fillId="0" borderId="13" xfId="3" applyNumberFormat="1" applyFont="1" applyFill="1" applyBorder="1" applyAlignment="1" applyProtection="1">
      <alignment vertical="top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15" xfId="3" applyFont="1" applyFill="1" applyBorder="1" applyAlignment="1">
      <alignment horizontal="center" vertical="center" wrapText="1"/>
    </xf>
    <xf numFmtId="0" fontId="4" fillId="0" borderId="8" xfId="3" applyFont="1" applyFill="1" applyBorder="1" applyAlignment="1" applyProtection="1">
      <alignment horizontal="left" vertical="top"/>
    </xf>
    <xf numFmtId="0" fontId="4" fillId="0" borderId="0" xfId="3" applyFont="1" applyFill="1" applyBorder="1" applyAlignment="1" applyProtection="1">
      <alignment horizontal="justify" vertical="top" wrapText="1"/>
    </xf>
    <xf numFmtId="3" fontId="4" fillId="0" borderId="17" xfId="3" applyNumberFormat="1" applyFont="1" applyFill="1" applyBorder="1" applyAlignment="1" applyProtection="1">
      <alignment vertical="top"/>
      <protection locked="0"/>
    </xf>
    <xf numFmtId="3" fontId="4" fillId="0" borderId="7" xfId="3" applyNumberFormat="1" applyFont="1" applyFill="1" applyBorder="1" applyAlignment="1" applyProtection="1">
      <alignment vertical="top"/>
      <protection locked="0"/>
    </xf>
    <xf numFmtId="0" fontId="8" fillId="0" borderId="8" xfId="3" applyFont="1" applyFill="1" applyBorder="1" applyAlignment="1" applyProtection="1">
      <alignment horizontal="center" vertical="top"/>
    </xf>
    <xf numFmtId="0" fontId="8" fillId="0" borderId="0" xfId="3" applyFont="1" applyFill="1" applyBorder="1" applyAlignment="1" applyProtection="1">
      <alignment horizontal="left" vertical="top" wrapText="1"/>
    </xf>
    <xf numFmtId="3" fontId="8" fillId="0" borderId="18" xfId="3" applyNumberFormat="1" applyFont="1" applyFill="1" applyBorder="1" applyAlignment="1" applyProtection="1">
      <alignment vertical="top"/>
      <protection locked="0"/>
    </xf>
    <xf numFmtId="3" fontId="8" fillId="0" borderId="19" xfId="3" applyNumberFormat="1" applyFont="1" applyFill="1" applyBorder="1" applyAlignment="1" applyProtection="1">
      <alignment vertical="top"/>
      <protection locked="0"/>
    </xf>
    <xf numFmtId="3" fontId="8" fillId="3" borderId="18" xfId="4" applyNumberFormat="1" applyFont="1" applyFill="1" applyBorder="1" applyAlignment="1" applyProtection="1">
      <alignment vertical="top"/>
      <protection locked="0"/>
    </xf>
    <xf numFmtId="3" fontId="6" fillId="3" borderId="18" xfId="4" applyNumberFormat="1" applyFont="1" applyFill="1" applyBorder="1" applyAlignment="1" applyProtection="1">
      <alignment vertical="top"/>
      <protection locked="0"/>
    </xf>
    <xf numFmtId="0" fontId="4" fillId="0" borderId="8" xfId="3" applyFont="1" applyFill="1" applyBorder="1" applyAlignment="1" applyProtection="1">
      <alignment horizontal="left" vertical="top" wrapText="1"/>
    </xf>
    <xf numFmtId="0" fontId="4" fillId="0" borderId="9" xfId="3" applyFont="1" applyFill="1" applyBorder="1" applyAlignment="1" applyProtection="1">
      <alignment horizontal="left" vertical="top" wrapText="1"/>
    </xf>
    <xf numFmtId="3" fontId="4" fillId="0" borderId="18" xfId="3" applyNumberFormat="1" applyFont="1" applyFill="1" applyBorder="1" applyAlignment="1" applyProtection="1">
      <alignment vertical="top"/>
      <protection locked="0"/>
    </xf>
    <xf numFmtId="3" fontId="4" fillId="0" borderId="19" xfId="3" applyNumberFormat="1" applyFont="1" applyFill="1" applyBorder="1" applyAlignment="1" applyProtection="1">
      <alignment vertical="top"/>
      <protection locked="0"/>
    </xf>
    <xf numFmtId="3" fontId="8" fillId="0" borderId="18" xfId="3" applyNumberFormat="1" applyFont="1" applyBorder="1" applyAlignment="1" applyProtection="1">
      <alignment vertical="top"/>
      <protection locked="0"/>
    </xf>
    <xf numFmtId="0" fontId="4" fillId="0" borderId="8" xfId="3" applyFont="1" applyFill="1" applyBorder="1" applyAlignment="1" applyProtection="1">
      <alignment vertical="top"/>
    </xf>
    <xf numFmtId="0" fontId="4" fillId="0" borderId="0" xfId="3" applyFont="1" applyFill="1" applyBorder="1" applyAlignment="1" applyProtection="1">
      <alignment vertical="top"/>
    </xf>
    <xf numFmtId="0" fontId="4" fillId="0" borderId="8" xfId="5" applyFont="1" applyFill="1" applyBorder="1" applyAlignment="1" applyProtection="1">
      <alignment horizontal="center" vertical="top"/>
    </xf>
    <xf numFmtId="0" fontId="8" fillId="0" borderId="23" xfId="3" quotePrefix="1" applyFont="1" applyFill="1" applyBorder="1" applyAlignment="1" applyProtection="1">
      <alignment horizontal="center" vertical="top"/>
    </xf>
    <xf numFmtId="0" fontId="4" fillId="0" borderId="24" xfId="3" applyFont="1" applyFill="1" applyBorder="1" applyAlignment="1" applyProtection="1">
      <alignment horizontal="center" vertical="top" wrapText="1"/>
    </xf>
    <xf numFmtId="3" fontId="8" fillId="0" borderId="25" xfId="3" applyNumberFormat="1" applyFont="1" applyFill="1" applyBorder="1" applyAlignment="1" applyProtection="1">
      <alignment vertical="top"/>
      <protection locked="0"/>
    </xf>
    <xf numFmtId="3" fontId="8" fillId="0" borderId="26" xfId="3" applyNumberFormat="1" applyFont="1" applyFill="1" applyBorder="1" applyAlignment="1" applyProtection="1">
      <alignment vertical="top"/>
      <protection locked="0"/>
    </xf>
    <xf numFmtId="0" fontId="8" fillId="0" borderId="0" xfId="3" quotePrefix="1" applyFont="1" applyFill="1" applyBorder="1" applyAlignment="1" applyProtection="1">
      <alignment horizontal="center" vertical="top"/>
      <protection locked="0"/>
    </xf>
    <xf numFmtId="0" fontId="8" fillId="0" borderId="0" xfId="3" applyFont="1" applyFill="1" applyBorder="1" applyAlignment="1" applyProtection="1">
      <alignment vertical="top"/>
      <protection locked="0"/>
    </xf>
    <xf numFmtId="4" fontId="8" fillId="0" borderId="0" xfId="3" applyNumberFormat="1" applyFont="1" applyFill="1" applyBorder="1" applyAlignment="1" applyProtection="1">
      <alignment vertical="top"/>
      <protection locked="0"/>
    </xf>
    <xf numFmtId="4" fontId="4" fillId="0" borderId="27" xfId="3" applyNumberFormat="1" applyFont="1" applyFill="1" applyBorder="1" applyAlignment="1" applyProtection="1">
      <alignment vertical="top"/>
      <protection locked="0"/>
    </xf>
    <xf numFmtId="4" fontId="4" fillId="0" borderId="28" xfId="3" applyNumberFormat="1" applyFont="1" applyFill="1" applyBorder="1" applyAlignment="1" applyProtection="1">
      <alignment vertical="top"/>
      <protection locked="0"/>
    </xf>
    <xf numFmtId="4" fontId="8" fillId="0" borderId="29" xfId="3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3" applyFont="1" applyFill="1" applyBorder="1" applyAlignment="1" applyProtection="1">
      <alignment vertical="top" wrapText="1"/>
      <protection locked="0"/>
    </xf>
    <xf numFmtId="0" fontId="0" fillId="0" borderId="0" xfId="3" applyFont="1" applyFill="1" applyBorder="1" applyAlignment="1" applyProtection="1">
      <alignment vertical="top"/>
      <protection locked="0"/>
    </xf>
    <xf numFmtId="0" fontId="0" fillId="0" borderId="0" xfId="3" applyFont="1" applyFill="1" applyBorder="1" applyAlignment="1" applyProtection="1">
      <alignment horizontal="left" vertical="top" wrapText="1"/>
      <protection locked="0"/>
    </xf>
    <xf numFmtId="0" fontId="1" fillId="0" borderId="0" xfId="6" applyNumberFormat="1" applyAlignment="1">
      <alignment vertical="top"/>
    </xf>
    <xf numFmtId="43" fontId="13" fillId="0" borderId="0" xfId="1" applyFont="1" applyAlignment="1">
      <alignment vertical="top"/>
    </xf>
    <xf numFmtId="43" fontId="6" fillId="0" borderId="0" xfId="1" applyFont="1" applyFill="1" applyBorder="1" applyAlignment="1" applyProtection="1">
      <alignment vertical="top"/>
      <protection locked="0"/>
    </xf>
    <xf numFmtId="43" fontId="6" fillId="0" borderId="0" xfId="3" applyNumberFormat="1" applyFont="1" applyFill="1" applyBorder="1" applyAlignment="1" applyProtection="1">
      <alignment vertical="top"/>
      <protection locked="0"/>
    </xf>
    <xf numFmtId="0" fontId="15" fillId="2" borderId="1" xfId="7" applyFont="1" applyFill="1" applyBorder="1" applyAlignment="1" applyProtection="1">
      <alignment horizontal="center" vertical="center" wrapText="1"/>
      <protection locked="0"/>
    </xf>
    <xf numFmtId="0" fontId="15" fillId="2" borderId="2" xfId="7" applyFont="1" applyFill="1" applyBorder="1" applyAlignment="1" applyProtection="1">
      <alignment horizontal="center" vertical="center" wrapText="1"/>
      <protection locked="0"/>
    </xf>
    <xf numFmtId="0" fontId="15" fillId="2" borderId="3" xfId="7" applyFont="1" applyFill="1" applyBorder="1" applyAlignment="1" applyProtection="1">
      <alignment horizontal="center" vertical="center" wrapText="1"/>
      <protection locked="0"/>
    </xf>
    <xf numFmtId="0" fontId="16" fillId="0" borderId="0" xfId="8" applyFont="1" applyAlignment="1">
      <alignment vertical="center"/>
    </xf>
    <xf numFmtId="0" fontId="15" fillId="2" borderId="4" xfId="7" applyFont="1" applyFill="1" applyBorder="1" applyAlignment="1">
      <alignment horizontal="center" vertical="center"/>
    </xf>
    <xf numFmtId="0" fontId="15" fillId="2" borderId="5" xfId="7" applyFont="1" applyFill="1" applyBorder="1" applyAlignment="1">
      <alignment horizontal="center" vertical="center"/>
    </xf>
    <xf numFmtId="0" fontId="15" fillId="2" borderId="12" xfId="7" applyFont="1" applyFill="1" applyBorder="1" applyAlignment="1" applyProtection="1">
      <alignment horizontal="center" vertical="center" wrapText="1"/>
      <protection locked="0"/>
    </xf>
    <xf numFmtId="0" fontId="15" fillId="2" borderId="6" xfId="7" applyFont="1" applyFill="1" applyBorder="1" applyAlignment="1" applyProtection="1">
      <alignment horizontal="center" vertical="center" wrapText="1"/>
      <protection locked="0"/>
    </xf>
    <xf numFmtId="0" fontId="15" fillId="2" borderId="10" xfId="7" applyFont="1" applyFill="1" applyBorder="1" applyAlignment="1" applyProtection="1">
      <alignment horizontal="center" vertical="center" wrapText="1"/>
      <protection locked="0"/>
    </xf>
    <xf numFmtId="4" fontId="15" fillId="2" borderId="7" xfId="7" applyNumberFormat="1" applyFont="1" applyFill="1" applyBorder="1" applyAlignment="1">
      <alignment horizontal="center" vertical="center" wrapText="1"/>
    </xf>
    <xf numFmtId="0" fontId="15" fillId="2" borderId="8" xfId="7" applyFont="1" applyFill="1" applyBorder="1" applyAlignment="1">
      <alignment horizontal="center" vertical="center"/>
    </xf>
    <xf numFmtId="0" fontId="15" fillId="2" borderId="9" xfId="7" applyFont="1" applyFill="1" applyBorder="1" applyAlignment="1">
      <alignment horizontal="center" vertical="center"/>
    </xf>
    <xf numFmtId="4" fontId="15" fillId="2" borderId="11" xfId="7" applyNumberFormat="1" applyFont="1" applyFill="1" applyBorder="1" applyAlignment="1">
      <alignment horizontal="center" vertical="center" wrapText="1"/>
    </xf>
    <xf numFmtId="4" fontId="15" fillId="2" borderId="13" xfId="7" applyNumberFormat="1" applyFont="1" applyFill="1" applyBorder="1" applyAlignment="1">
      <alignment horizontal="center" vertical="center" wrapText="1"/>
    </xf>
    <xf numFmtId="0" fontId="17" fillId="0" borderId="8" xfId="8" applyFont="1" applyBorder="1" applyAlignment="1">
      <alignment horizontal="left" vertical="center" wrapText="1"/>
    </xf>
    <xf numFmtId="0" fontId="17" fillId="0" borderId="0" xfId="8" applyFont="1" applyBorder="1" applyAlignment="1">
      <alignment horizontal="left" vertical="center" wrapText="1"/>
    </xf>
    <xf numFmtId="3" fontId="4" fillId="0" borderId="17" xfId="0" applyNumberFormat="1" applyFont="1" applyBorder="1" applyProtection="1">
      <protection locked="0"/>
    </xf>
    <xf numFmtId="3" fontId="4" fillId="0" borderId="7" xfId="0" applyNumberFormat="1" applyFont="1" applyBorder="1" applyProtection="1">
      <protection locked="0"/>
    </xf>
    <xf numFmtId="0" fontId="7" fillId="0" borderId="8" xfId="8" applyFont="1" applyBorder="1" applyAlignment="1">
      <alignment horizontal="center" vertical="center" wrapText="1"/>
    </xf>
    <xf numFmtId="0" fontId="18" fillId="0" borderId="0" xfId="8" applyFont="1" applyBorder="1" applyAlignment="1">
      <alignment vertical="center" wrapText="1"/>
    </xf>
    <xf numFmtId="3" fontId="8" fillId="0" borderId="18" xfId="0" applyNumberFormat="1" applyFont="1" applyBorder="1" applyProtection="1">
      <protection locked="0"/>
    </xf>
    <xf numFmtId="3" fontId="8" fillId="0" borderId="19" xfId="0" applyNumberFormat="1" applyFont="1" applyBorder="1" applyProtection="1">
      <protection locked="0"/>
    </xf>
    <xf numFmtId="3" fontId="4" fillId="0" borderId="18" xfId="0" applyNumberFormat="1" applyFont="1" applyBorder="1" applyProtection="1">
      <protection locked="0"/>
    </xf>
    <xf numFmtId="3" fontId="4" fillId="0" borderId="19" xfId="0" applyNumberFormat="1" applyFont="1" applyBorder="1" applyProtection="1">
      <protection locked="0"/>
    </xf>
    <xf numFmtId="0" fontId="5" fillId="0" borderId="23" xfId="8" applyFont="1" applyBorder="1" applyAlignment="1">
      <alignment horizontal="justify" vertical="center" wrapText="1"/>
    </xf>
    <xf numFmtId="0" fontId="5" fillId="0" borderId="30" xfId="8" applyFont="1" applyBorder="1" applyAlignment="1">
      <alignment horizontal="justify" vertical="center" wrapText="1"/>
    </xf>
    <xf numFmtId="3" fontId="20" fillId="3" borderId="31" xfId="9" applyNumberFormat="1" applyFont="1" applyFill="1" applyBorder="1" applyAlignment="1">
      <alignment vertical="center"/>
    </xf>
    <xf numFmtId="3" fontId="20" fillId="3" borderId="29" xfId="9" applyNumberFormat="1" applyFont="1" applyFill="1" applyBorder="1" applyAlignment="1">
      <alignment vertical="center"/>
    </xf>
    <xf numFmtId="0" fontId="6" fillId="0" borderId="0" xfId="8" applyFont="1"/>
    <xf numFmtId="3" fontId="16" fillId="0" borderId="0" xfId="8" applyNumberFormat="1" applyFont="1" applyAlignment="1">
      <alignment vertical="center"/>
    </xf>
    <xf numFmtId="0" fontId="16" fillId="0" borderId="0" xfId="8" applyFont="1" applyFill="1" applyAlignment="1">
      <alignment vertical="center"/>
    </xf>
    <xf numFmtId="0" fontId="4" fillId="2" borderId="32" xfId="5" applyFont="1" applyFill="1" applyBorder="1" applyAlignment="1">
      <alignment horizontal="center" vertical="center" wrapText="1"/>
    </xf>
    <xf numFmtId="0" fontId="4" fillId="2" borderId="33" xfId="5" applyFont="1" applyFill="1" applyBorder="1" applyAlignment="1">
      <alignment horizontal="center" vertical="center"/>
    </xf>
    <xf numFmtId="0" fontId="4" fillId="2" borderId="34" xfId="5" applyFont="1" applyFill="1" applyBorder="1" applyAlignment="1">
      <alignment horizontal="center" vertical="center"/>
    </xf>
    <xf numFmtId="0" fontId="16" fillId="0" borderId="0" xfId="10" applyFont="1"/>
    <xf numFmtId="0" fontId="4" fillId="2" borderId="32" xfId="10" applyFont="1" applyFill="1" applyBorder="1" applyAlignment="1">
      <alignment horizontal="center" vertical="center"/>
    </xf>
    <xf numFmtId="0" fontId="4" fillId="2" borderId="30" xfId="10" applyFont="1" applyFill="1" applyBorder="1" applyAlignment="1">
      <alignment horizontal="center" vertical="center" wrapText="1"/>
    </xf>
    <xf numFmtId="0" fontId="4" fillId="2" borderId="31" xfId="10" applyFont="1" applyFill="1" applyBorder="1" applyAlignment="1">
      <alignment horizontal="center" vertical="center" wrapText="1"/>
    </xf>
    <xf numFmtId="0" fontId="4" fillId="2" borderId="35" xfId="10" applyFont="1" applyFill="1" applyBorder="1" applyAlignment="1">
      <alignment horizontal="center" vertical="center" wrapText="1"/>
    </xf>
    <xf numFmtId="0" fontId="4" fillId="2" borderId="36" xfId="10" applyFont="1" applyFill="1" applyBorder="1" applyAlignment="1">
      <alignment horizontal="center" vertical="center" wrapText="1"/>
    </xf>
    <xf numFmtId="0" fontId="16" fillId="3" borderId="0" xfId="10" applyFont="1" applyFill="1"/>
    <xf numFmtId="0" fontId="4" fillId="2" borderId="8" xfId="10" applyFont="1" applyFill="1" applyBorder="1" applyAlignment="1">
      <alignment horizontal="center" vertical="center"/>
    </xf>
    <xf numFmtId="0" fontId="4" fillId="2" borderId="8" xfId="10" applyFont="1" applyFill="1" applyBorder="1" applyAlignment="1">
      <alignment horizontal="center" vertical="center" wrapText="1"/>
    </xf>
    <xf numFmtId="0" fontId="4" fillId="2" borderId="37" xfId="10" applyFont="1" applyFill="1" applyBorder="1" applyAlignment="1">
      <alignment horizontal="center" vertical="center" wrapText="1"/>
    </xf>
    <xf numFmtId="0" fontId="4" fillId="2" borderId="0" xfId="10" applyFont="1" applyFill="1" applyBorder="1" applyAlignment="1">
      <alignment horizontal="center" vertical="center" wrapText="1"/>
    </xf>
    <xf numFmtId="0" fontId="4" fillId="2" borderId="38" xfId="10" applyFont="1" applyFill="1" applyBorder="1" applyAlignment="1">
      <alignment horizontal="center" vertical="center" wrapText="1"/>
    </xf>
    <xf numFmtId="0" fontId="8" fillId="0" borderId="39" xfId="0" applyFont="1" applyBorder="1" applyAlignment="1" applyProtection="1">
      <alignment horizontal="left" indent="1"/>
      <protection locked="0"/>
    </xf>
    <xf numFmtId="3" fontId="8" fillId="0" borderId="40" xfId="11" applyNumberFormat="1" applyFont="1" applyBorder="1" applyProtection="1">
      <protection locked="0"/>
    </xf>
    <xf numFmtId="3" fontId="8" fillId="0" borderId="41" xfId="11" applyNumberFormat="1" applyFont="1" applyBorder="1" applyProtection="1">
      <protection locked="0"/>
    </xf>
    <xf numFmtId="0" fontId="8" fillId="0" borderId="42" xfId="0" applyFont="1" applyBorder="1" applyAlignment="1" applyProtection="1">
      <alignment horizontal="left" indent="1"/>
      <protection locked="0"/>
    </xf>
    <xf numFmtId="0" fontId="8" fillId="0" borderId="43" xfId="0" applyFont="1" applyFill="1" applyBorder="1" applyAlignment="1" applyProtection="1">
      <alignment horizontal="left" indent="1"/>
      <protection locked="0"/>
    </xf>
    <xf numFmtId="3" fontId="8" fillId="0" borderId="44" xfId="0" applyNumberFormat="1" applyFont="1" applyFill="1" applyBorder="1" applyProtection="1">
      <protection locked="0"/>
    </xf>
    <xf numFmtId="3" fontId="8" fillId="0" borderId="45" xfId="0" applyNumberFormat="1" applyFont="1" applyFill="1" applyBorder="1" applyProtection="1">
      <protection locked="0"/>
    </xf>
    <xf numFmtId="0" fontId="4" fillId="0" borderId="46" xfId="0" applyFont="1" applyFill="1" applyBorder="1" applyAlignment="1" applyProtection="1">
      <alignment horizontal="center"/>
      <protection locked="0"/>
    </xf>
    <xf numFmtId="3" fontId="4" fillId="0" borderId="46" xfId="0" applyNumberFormat="1" applyFont="1" applyFill="1" applyBorder="1" applyProtection="1">
      <protection locked="0"/>
    </xf>
    <xf numFmtId="3" fontId="4" fillId="0" borderId="47" xfId="0" applyNumberFormat="1" applyFont="1" applyFill="1" applyBorder="1" applyProtection="1">
      <protection locked="0"/>
    </xf>
    <xf numFmtId="3" fontId="4" fillId="0" borderId="48" xfId="0" applyNumberFormat="1" applyFont="1" applyFill="1" applyBorder="1" applyProtection="1">
      <protection locked="0"/>
    </xf>
    <xf numFmtId="0" fontId="6" fillId="3" borderId="0" xfId="10" applyFont="1" applyFill="1"/>
    <xf numFmtId="0" fontId="4" fillId="2" borderId="32" xfId="5" applyFont="1" applyFill="1" applyBorder="1" applyAlignment="1">
      <alignment horizontal="center" wrapText="1"/>
    </xf>
    <xf numFmtId="0" fontId="4" fillId="2" borderId="3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21" fillId="0" borderId="0" xfId="5" applyFont="1" applyAlignment="1">
      <alignment vertical="center"/>
    </xf>
    <xf numFmtId="0" fontId="4" fillId="2" borderId="49" xfId="5" applyFont="1" applyFill="1" applyBorder="1" applyAlignment="1">
      <alignment horizontal="center" vertical="center"/>
    </xf>
    <xf numFmtId="0" fontId="4" fillId="2" borderId="11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1" xfId="5" applyFont="1" applyFill="1" applyBorder="1" applyAlignment="1">
      <alignment horizontal="center" vertical="center" wrapText="1"/>
    </xf>
    <xf numFmtId="0" fontId="4" fillId="3" borderId="50" xfId="5" applyFont="1" applyFill="1" applyBorder="1" applyAlignment="1">
      <alignment horizontal="center" vertical="center"/>
    </xf>
    <xf numFmtId="0" fontId="4" fillId="3" borderId="18" xfId="5" applyFont="1" applyFill="1" applyBorder="1" applyAlignment="1">
      <alignment horizontal="center" vertical="center" wrapText="1"/>
    </xf>
    <xf numFmtId="0" fontId="4" fillId="3" borderId="19" xfId="5" applyFont="1" applyFill="1" applyBorder="1" applyAlignment="1">
      <alignment horizontal="center" vertical="center" wrapText="1"/>
    </xf>
    <xf numFmtId="0" fontId="8" fillId="5" borderId="50" xfId="12" applyNumberFormat="1" applyFont="1" applyFill="1" applyBorder="1" applyAlignment="1" applyProtection="1">
      <alignment horizontal="left" vertical="center" wrapText="1"/>
      <protection locked="0"/>
    </xf>
    <xf numFmtId="3" fontId="8" fillId="0" borderId="18" xfId="0" applyNumberFormat="1" applyFont="1" applyFill="1" applyBorder="1" applyProtection="1">
      <protection locked="0"/>
    </xf>
    <xf numFmtId="3" fontId="8" fillId="0" borderId="19" xfId="0" applyNumberFormat="1" applyFont="1" applyFill="1" applyBorder="1" applyProtection="1">
      <protection locked="0"/>
    </xf>
    <xf numFmtId="0" fontId="8" fillId="5" borderId="42" xfId="12" applyNumberFormat="1" applyFont="1" applyFill="1" applyBorder="1" applyAlignment="1" applyProtection="1">
      <alignment horizontal="left" vertical="center" wrapText="1"/>
      <protection locked="0"/>
    </xf>
    <xf numFmtId="0" fontId="4" fillId="5" borderId="52" xfId="12" applyNumberFormat="1" applyFont="1" applyFill="1" applyBorder="1" applyAlignment="1" applyProtection="1">
      <alignment horizontal="center" vertical="center" wrapText="1"/>
      <protection locked="0"/>
    </xf>
    <xf numFmtId="3" fontId="4" fillId="0" borderId="25" xfId="13" applyNumberFormat="1" applyFont="1" applyBorder="1" applyAlignment="1">
      <alignment vertical="center"/>
    </xf>
    <xf numFmtId="3" fontId="4" fillId="0" borderId="26" xfId="13" applyNumberFormat="1" applyFont="1" applyBorder="1" applyAlignment="1">
      <alignment vertical="center"/>
    </xf>
    <xf numFmtId="0" fontId="8" fillId="5" borderId="0" xfId="12" applyNumberFormat="1" applyFont="1" applyFill="1" applyBorder="1" applyAlignment="1" applyProtection="1">
      <alignment horizontal="left" vertical="center" wrapText="1"/>
      <protection locked="0"/>
    </xf>
    <xf numFmtId="0" fontId="4" fillId="2" borderId="27" xfId="5" applyFont="1" applyFill="1" applyBorder="1" applyAlignment="1">
      <alignment horizontal="center" wrapText="1"/>
    </xf>
    <xf numFmtId="0" fontId="4" fillId="2" borderId="47" xfId="5" applyFont="1" applyFill="1" applyBorder="1" applyAlignment="1">
      <alignment horizontal="center" wrapText="1"/>
    </xf>
    <xf numFmtId="0" fontId="4" fillId="2" borderId="48" xfId="5" applyFont="1" applyFill="1" applyBorder="1" applyAlignment="1">
      <alignment horizontal="center" wrapText="1"/>
    </xf>
    <xf numFmtId="0" fontId="11" fillId="0" borderId="0" xfId="5" applyFont="1" applyAlignment="1">
      <alignment vertical="center"/>
    </xf>
    <xf numFmtId="0" fontId="4" fillId="2" borderId="37" xfId="5" applyFont="1" applyFill="1" applyBorder="1" applyAlignment="1">
      <alignment horizontal="center" vertical="center"/>
    </xf>
    <xf numFmtId="0" fontId="4" fillId="2" borderId="27" xfId="5" applyFont="1" applyFill="1" applyBorder="1" applyAlignment="1">
      <alignment horizontal="center" vertical="center" wrapText="1"/>
    </xf>
    <xf numFmtId="0" fontId="4" fillId="2" borderId="47" xfId="5" applyFont="1" applyFill="1" applyBorder="1" applyAlignment="1">
      <alignment horizontal="center" vertical="center" wrapText="1"/>
    </xf>
    <xf numFmtId="0" fontId="4" fillId="2" borderId="48" xfId="5" applyFont="1" applyFill="1" applyBorder="1" applyAlignment="1">
      <alignment horizontal="center" vertical="center" wrapText="1"/>
    </xf>
    <xf numFmtId="0" fontId="4" fillId="2" borderId="53" xfId="5" applyFont="1" applyFill="1" applyBorder="1" applyAlignment="1">
      <alignment horizontal="center" vertical="center" wrapText="1"/>
    </xf>
    <xf numFmtId="0" fontId="4" fillId="2" borderId="54" xfId="5" applyFont="1" applyFill="1" applyBorder="1" applyAlignment="1">
      <alignment horizontal="center" vertical="center"/>
    </xf>
    <xf numFmtId="0" fontId="4" fillId="2" borderId="55" xfId="5" applyFont="1" applyFill="1" applyBorder="1" applyAlignment="1">
      <alignment horizontal="center" vertical="center" wrapText="1"/>
    </xf>
    <xf numFmtId="0" fontId="4" fillId="2" borderId="46" xfId="5" applyFont="1" applyFill="1" applyBorder="1" applyAlignment="1">
      <alignment horizontal="center" vertical="center" wrapText="1"/>
    </xf>
    <xf numFmtId="0" fontId="4" fillId="2" borderId="56" xfId="5" applyFont="1" applyFill="1" applyBorder="1" applyAlignment="1">
      <alignment horizontal="center" vertical="center" wrapText="1"/>
    </xf>
    <xf numFmtId="0" fontId="4" fillId="3" borderId="42" xfId="5" applyFont="1" applyFill="1" applyBorder="1" applyAlignment="1">
      <alignment horizontal="center" vertical="center"/>
    </xf>
    <xf numFmtId="0" fontId="11" fillId="3" borderId="0" xfId="5" applyFont="1" applyFill="1" applyAlignment="1">
      <alignment vertical="center"/>
    </xf>
    <xf numFmtId="0" fontId="8" fillId="0" borderId="42" xfId="5" applyFont="1" applyFill="1" applyBorder="1" applyAlignment="1" applyProtection="1">
      <alignment vertical="center"/>
    </xf>
    <xf numFmtId="0" fontId="8" fillId="0" borderId="42" xfId="5" applyFont="1" applyFill="1" applyBorder="1" applyAlignment="1" applyProtection="1">
      <alignment vertical="center" wrapText="1"/>
    </xf>
    <xf numFmtId="0" fontId="5" fillId="0" borderId="52" xfId="5" applyFont="1" applyFill="1" applyBorder="1" applyAlignment="1" applyProtection="1">
      <alignment horizontal="center" vertical="center"/>
    </xf>
    <xf numFmtId="3" fontId="5" fillId="0" borderId="25" xfId="5" applyNumberFormat="1" applyFont="1" applyBorder="1" applyAlignment="1" applyProtection="1">
      <alignment horizontal="right" vertical="center"/>
      <protection locked="0"/>
    </xf>
    <xf numFmtId="3" fontId="5" fillId="0" borderId="26" xfId="5" applyNumberFormat="1" applyFont="1" applyBorder="1" applyAlignment="1" applyProtection="1">
      <alignment horizontal="right" vertical="center"/>
      <protection locked="0"/>
    </xf>
    <xf numFmtId="0" fontId="8" fillId="0" borderId="0" xfId="5" applyFont="1" applyAlignment="1">
      <alignment vertical="center"/>
    </xf>
    <xf numFmtId="164" fontId="8" fillId="0" borderId="0" xfId="5" applyNumberFormat="1" applyFont="1" applyAlignment="1">
      <alignment vertical="center"/>
    </xf>
    <xf numFmtId="0" fontId="4" fillId="2" borderId="1" xfId="7" applyFont="1" applyFill="1" applyBorder="1" applyAlignment="1" applyProtection="1">
      <alignment horizontal="center" vertical="center" wrapText="1"/>
      <protection locked="0"/>
    </xf>
    <xf numFmtId="0" fontId="4" fillId="2" borderId="2" xfId="7" applyFont="1" applyFill="1" applyBorder="1" applyAlignment="1" applyProtection="1">
      <alignment horizontal="center" vertical="center" wrapText="1"/>
      <protection locked="0"/>
    </xf>
    <xf numFmtId="0" fontId="4" fillId="2" borderId="3" xfId="7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4" fillId="2" borderId="50" xfId="7" applyFont="1" applyFill="1" applyBorder="1" applyAlignment="1">
      <alignment horizontal="center" vertical="center"/>
    </xf>
    <xf numFmtId="0" fontId="4" fillId="2" borderId="12" xfId="7" applyFont="1" applyFill="1" applyBorder="1" applyAlignment="1" applyProtection="1">
      <alignment horizontal="center" vertical="center" wrapText="1"/>
      <protection locked="0"/>
    </xf>
    <xf numFmtId="0" fontId="4" fillId="2" borderId="6" xfId="7" applyFont="1" applyFill="1" applyBorder="1" applyAlignment="1" applyProtection="1">
      <alignment horizontal="center" vertical="center" wrapText="1"/>
      <protection locked="0"/>
    </xf>
    <xf numFmtId="0" fontId="4" fillId="2" borderId="10" xfId="7" applyFont="1" applyFill="1" applyBorder="1" applyAlignment="1" applyProtection="1">
      <alignment horizontal="center" vertical="center" wrapText="1"/>
      <protection locked="0"/>
    </xf>
    <xf numFmtId="4" fontId="4" fillId="2" borderId="7" xfId="7" applyNumberFormat="1" applyFont="1" applyFill="1" applyBorder="1" applyAlignment="1">
      <alignment horizontal="center" vertical="center" wrapText="1"/>
    </xf>
    <xf numFmtId="0" fontId="4" fillId="2" borderId="42" xfId="7" applyFont="1" applyFill="1" applyBorder="1" applyAlignment="1">
      <alignment horizontal="center" vertical="center"/>
    </xf>
    <xf numFmtId="4" fontId="4" fillId="2" borderId="11" xfId="7" applyNumberFormat="1" applyFont="1" applyFill="1" applyBorder="1" applyAlignment="1">
      <alignment horizontal="center" vertical="center" wrapText="1"/>
    </xf>
    <xf numFmtId="4" fontId="4" fillId="2" borderId="13" xfId="7" applyNumberFormat="1" applyFont="1" applyFill="1" applyBorder="1" applyAlignment="1">
      <alignment horizontal="center" vertical="center" wrapText="1"/>
    </xf>
    <xf numFmtId="0" fontId="4" fillId="0" borderId="8" xfId="7" applyFont="1" applyFill="1" applyBorder="1" applyAlignment="1">
      <alignment horizontal="center" vertical="center"/>
    </xf>
    <xf numFmtId="4" fontId="4" fillId="0" borderId="18" xfId="7" applyNumberFormat="1" applyFont="1" applyFill="1" applyBorder="1" applyAlignment="1">
      <alignment horizontal="center" vertical="center" wrapText="1"/>
    </xf>
    <xf numFmtId="4" fontId="4" fillId="0" borderId="19" xfId="7" applyNumberFormat="1" applyFont="1" applyFill="1" applyBorder="1" applyAlignment="1">
      <alignment horizontal="center" vertical="center" wrapText="1"/>
    </xf>
    <xf numFmtId="0" fontId="8" fillId="0" borderId="8" xfId="0" applyFont="1" applyBorder="1" applyProtection="1"/>
    <xf numFmtId="0" fontId="6" fillId="0" borderId="0" xfId="0" applyFont="1" applyBorder="1" applyAlignment="1" applyProtection="1">
      <alignment horizontal="left" vertical="top" wrapText="1"/>
      <protection locked="0"/>
    </xf>
    <xf numFmtId="3" fontId="8" fillId="0" borderId="20" xfId="0" applyNumberFormat="1" applyFont="1" applyBorder="1" applyProtection="1"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4" fillId="0" borderId="52" xfId="0" applyFont="1" applyFill="1" applyBorder="1" applyAlignment="1" applyProtection="1">
      <alignment horizontal="left"/>
      <protection locked="0"/>
    </xf>
    <xf numFmtId="3" fontId="4" fillId="0" borderId="25" xfId="0" applyNumberFormat="1" applyFont="1" applyFill="1" applyBorder="1" applyProtection="1">
      <protection locked="0"/>
    </xf>
    <xf numFmtId="3" fontId="4" fillId="0" borderId="26" xfId="0" applyNumberFormat="1" applyFont="1" applyFill="1" applyBorder="1" applyProtection="1">
      <protection locked="0"/>
    </xf>
    <xf numFmtId="0" fontId="6" fillId="0" borderId="0" xfId="0" applyFont="1"/>
    <xf numFmtId="3" fontId="23" fillId="0" borderId="0" xfId="0" applyNumberFormat="1" applyFont="1"/>
    <xf numFmtId="0" fontId="24" fillId="2" borderId="27" xfId="7" applyFont="1" applyFill="1" applyBorder="1" applyAlignment="1" applyProtection="1">
      <alignment horizontal="center" vertical="center" wrapText="1"/>
      <protection locked="0"/>
    </xf>
    <xf numFmtId="0" fontId="24" fillId="2" borderId="47" xfId="7" applyFont="1" applyFill="1" applyBorder="1" applyAlignment="1" applyProtection="1">
      <alignment horizontal="center" vertical="center" wrapText="1"/>
      <protection locked="0"/>
    </xf>
    <xf numFmtId="0" fontId="24" fillId="2" borderId="48" xfId="7" applyFont="1" applyFill="1" applyBorder="1" applyAlignment="1" applyProtection="1">
      <alignment horizontal="center" vertical="center" wrapText="1"/>
      <protection locked="0"/>
    </xf>
    <xf numFmtId="0" fontId="24" fillId="2" borderId="32" xfId="7" applyFont="1" applyFill="1" applyBorder="1" applyAlignment="1">
      <alignment horizontal="center" vertical="center"/>
    </xf>
    <xf numFmtId="0" fontId="24" fillId="2" borderId="34" xfId="7" applyFont="1" applyFill="1" applyBorder="1" applyAlignment="1">
      <alignment horizontal="center" vertical="center"/>
    </xf>
    <xf numFmtId="4" fontId="24" fillId="2" borderId="37" xfId="7" applyNumberFormat="1" applyFont="1" applyFill="1" applyBorder="1" applyAlignment="1">
      <alignment horizontal="center" vertical="center" wrapText="1"/>
    </xf>
    <xf numFmtId="0" fontId="24" fillId="2" borderId="8" xfId="7" applyFont="1" applyFill="1" applyBorder="1" applyAlignment="1">
      <alignment horizontal="center" vertical="center"/>
    </xf>
    <xf numFmtId="0" fontId="24" fillId="2" borderId="53" xfId="7" applyFont="1" applyFill="1" applyBorder="1" applyAlignment="1">
      <alignment horizontal="center" vertical="center"/>
    </xf>
    <xf numFmtId="4" fontId="24" fillId="2" borderId="27" xfId="7" applyNumberFormat="1" applyFont="1" applyFill="1" applyBorder="1" applyAlignment="1">
      <alignment horizontal="center" vertical="center" wrapText="1"/>
    </xf>
    <xf numFmtId="4" fontId="24" fillId="2" borderId="46" xfId="7" applyNumberFormat="1" applyFont="1" applyFill="1" applyBorder="1" applyAlignment="1">
      <alignment horizontal="center" vertical="center" wrapText="1"/>
    </xf>
    <xf numFmtId="4" fontId="24" fillId="2" borderId="47" xfId="7" applyNumberFormat="1" applyFont="1" applyFill="1" applyBorder="1" applyAlignment="1">
      <alignment horizontal="center" vertical="center" wrapText="1"/>
    </xf>
    <xf numFmtId="4" fontId="24" fillId="2" borderId="48" xfId="7" applyNumberFormat="1" applyFont="1" applyFill="1" applyBorder="1" applyAlignment="1">
      <alignment horizontal="center" vertical="center" wrapText="1"/>
    </xf>
    <xf numFmtId="4" fontId="24" fillId="2" borderId="54" xfId="7" applyNumberFormat="1" applyFont="1" applyFill="1" applyBorder="1" applyAlignment="1">
      <alignment horizontal="center" vertical="center" wrapText="1"/>
    </xf>
    <xf numFmtId="0" fontId="25" fillId="3" borderId="8" xfId="8" applyFont="1" applyFill="1" applyBorder="1" applyAlignment="1">
      <alignment horizontal="left" vertical="center" wrapText="1"/>
    </xf>
    <xf numFmtId="0" fontId="25" fillId="3" borderId="9" xfId="8" applyFont="1" applyFill="1" applyBorder="1" applyAlignment="1">
      <alignment horizontal="left" vertical="center" wrapText="1"/>
    </xf>
    <xf numFmtId="3" fontId="25" fillId="3" borderId="18" xfId="14" applyNumberFormat="1" applyFont="1" applyFill="1" applyBorder="1" applyAlignment="1">
      <alignment vertical="center"/>
    </xf>
    <xf numFmtId="3" fontId="25" fillId="3" borderId="19" xfId="14" applyNumberFormat="1" applyFont="1" applyFill="1" applyBorder="1" applyAlignment="1">
      <alignment vertical="center"/>
    </xf>
    <xf numFmtId="0" fontId="25" fillId="0" borderId="0" xfId="8" applyFont="1" applyAlignment="1">
      <alignment vertical="center"/>
    </xf>
    <xf numFmtId="0" fontId="26" fillId="3" borderId="8" xfId="8" applyFont="1" applyFill="1" applyBorder="1" applyAlignment="1">
      <alignment horizontal="left" vertical="center"/>
    </xf>
    <xf numFmtId="0" fontId="16" fillId="3" borderId="9" xfId="8" applyFont="1" applyFill="1" applyBorder="1" applyAlignment="1">
      <alignment horizontal="justify" vertical="center"/>
    </xf>
    <xf numFmtId="3" fontId="16" fillId="3" borderId="18" xfId="14" applyNumberFormat="1" applyFont="1" applyFill="1" applyBorder="1" applyAlignment="1">
      <alignment vertical="center"/>
    </xf>
    <xf numFmtId="3" fontId="16" fillId="3" borderId="19" xfId="14" applyNumberFormat="1" applyFont="1" applyFill="1" applyBorder="1" applyAlignment="1">
      <alignment vertical="center"/>
    </xf>
    <xf numFmtId="3" fontId="16" fillId="3" borderId="18" xfId="8" applyNumberFormat="1" applyFont="1" applyFill="1" applyBorder="1" applyAlignment="1">
      <alignment vertical="center"/>
    </xf>
    <xf numFmtId="0" fontId="25" fillId="3" borderId="27" xfId="8" applyFont="1" applyFill="1" applyBorder="1" applyAlignment="1">
      <alignment horizontal="left" vertical="center"/>
    </xf>
    <xf numFmtId="0" fontId="25" fillId="3" borderId="28" xfId="8" applyFont="1" applyFill="1" applyBorder="1" applyAlignment="1">
      <alignment vertical="center"/>
    </xf>
    <xf numFmtId="3" fontId="25" fillId="3" borderId="31" xfId="14" applyNumberFormat="1" applyFont="1" applyFill="1" applyBorder="1" applyAlignment="1">
      <alignment vertical="center"/>
    </xf>
    <xf numFmtId="3" fontId="25" fillId="3" borderId="29" xfId="14" applyNumberFormat="1" applyFont="1" applyFill="1" applyBorder="1" applyAlignment="1">
      <alignment vertical="center"/>
    </xf>
    <xf numFmtId="0" fontId="16" fillId="0" borderId="0" xfId="8" applyFont="1" applyAlignment="1">
      <alignment horizontal="left" vertical="center"/>
    </xf>
    <xf numFmtId="0" fontId="6" fillId="3" borderId="0" xfId="8" applyFont="1" applyFill="1" applyAlignment="1">
      <alignment vertical="center"/>
    </xf>
    <xf numFmtId="3" fontId="23" fillId="0" borderId="0" xfId="8" applyNumberFormat="1" applyFont="1" applyAlignment="1">
      <alignment vertical="center"/>
    </xf>
    <xf numFmtId="0" fontId="4" fillId="2" borderId="27" xfId="15" applyFont="1" applyFill="1" applyBorder="1" applyAlignment="1" applyProtection="1">
      <alignment horizontal="center" vertical="center" wrapText="1"/>
      <protection locked="0"/>
    </xf>
    <xf numFmtId="0" fontId="4" fillId="2" borderId="47" xfId="15" applyFont="1" applyFill="1" applyBorder="1" applyAlignment="1" applyProtection="1">
      <alignment horizontal="center" vertical="center" wrapText="1"/>
      <protection locked="0"/>
    </xf>
    <xf numFmtId="0" fontId="4" fillId="2" borderId="48" xfId="15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0" fontId="4" fillId="2" borderId="32" xfId="15" applyFont="1" applyFill="1" applyBorder="1" applyAlignment="1">
      <alignment horizontal="center" vertical="center"/>
    </xf>
    <xf numFmtId="0" fontId="4" fillId="2" borderId="33" xfId="15" applyFont="1" applyFill="1" applyBorder="1" applyAlignment="1">
      <alignment horizontal="center" vertical="center"/>
    </xf>
    <xf numFmtId="0" fontId="4" fillId="2" borderId="34" xfId="15" applyFont="1" applyFill="1" applyBorder="1" applyAlignment="1">
      <alignment horizontal="center" vertical="center"/>
    </xf>
    <xf numFmtId="0" fontId="4" fillId="2" borderId="57" xfId="15" applyFont="1" applyFill="1" applyBorder="1" applyAlignment="1" applyProtection="1">
      <alignment horizontal="center" vertical="center" wrapText="1"/>
      <protection locked="0"/>
    </xf>
    <xf numFmtId="0" fontId="4" fillId="2" borderId="55" xfId="15" applyFont="1" applyFill="1" applyBorder="1" applyAlignment="1" applyProtection="1">
      <alignment horizontal="center" vertical="center" wrapText="1"/>
      <protection locked="0"/>
    </xf>
    <xf numFmtId="4" fontId="4" fillId="2" borderId="58" xfId="15" applyNumberFormat="1" applyFont="1" applyFill="1" applyBorder="1" applyAlignment="1">
      <alignment horizontal="center" vertical="center" wrapText="1"/>
    </xf>
    <xf numFmtId="0" fontId="4" fillId="2" borderId="8" xfId="15" applyFont="1" applyFill="1" applyBorder="1" applyAlignment="1">
      <alignment horizontal="center" vertical="center"/>
    </xf>
    <xf numFmtId="0" fontId="4" fillId="2" borderId="0" xfId="15" applyFont="1" applyFill="1" applyBorder="1" applyAlignment="1">
      <alignment horizontal="center" vertical="center"/>
    </xf>
    <xf numFmtId="0" fontId="4" fillId="2" borderId="53" xfId="15" applyFont="1" applyFill="1" applyBorder="1" applyAlignment="1">
      <alignment horizontal="center" vertical="center"/>
    </xf>
    <xf numFmtId="4" fontId="4" fillId="2" borderId="0" xfId="15" applyNumberFormat="1" applyFont="1" applyFill="1" applyBorder="1" applyAlignment="1">
      <alignment horizontal="center" vertical="center" wrapText="1"/>
    </xf>
    <xf numFmtId="4" fontId="4" fillId="2" borderId="37" xfId="15" applyNumberFormat="1" applyFont="1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4" fillId="3" borderId="40" xfId="15" applyFont="1" applyFill="1" applyBorder="1" applyAlignment="1">
      <alignment horizontal="center" vertical="center" wrapText="1"/>
    </xf>
    <xf numFmtId="0" fontId="4" fillId="3" borderId="33" xfId="15" applyFont="1" applyFill="1" applyBorder="1" applyAlignment="1">
      <alignment horizontal="center" vertical="center" wrapText="1"/>
    </xf>
    <xf numFmtId="0" fontId="4" fillId="3" borderId="34" xfId="15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3" fontId="4" fillId="3" borderId="18" xfId="16" applyNumberFormat="1" applyFont="1" applyFill="1" applyBorder="1" applyAlignment="1" applyProtection="1">
      <alignment horizontal="right"/>
      <protection locked="0"/>
    </xf>
    <xf numFmtId="3" fontId="4" fillId="3" borderId="0" xfId="16" applyNumberFormat="1" applyFont="1" applyFill="1" applyBorder="1" applyAlignment="1" applyProtection="1">
      <alignment horizontal="right"/>
      <protection locked="0"/>
    </xf>
    <xf numFmtId="3" fontId="4" fillId="3" borderId="53" xfId="16" applyNumberFormat="1" applyFont="1" applyFill="1" applyBorder="1" applyAlignment="1" applyProtection="1">
      <alignment horizontal="right"/>
      <protection locked="0"/>
    </xf>
    <xf numFmtId="0" fontId="18" fillId="3" borderId="8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3" fontId="4" fillId="3" borderId="18" xfId="16" applyNumberFormat="1" applyFont="1" applyFill="1" applyBorder="1" applyProtection="1">
      <protection locked="0"/>
    </xf>
    <xf numFmtId="3" fontId="4" fillId="3" borderId="0" xfId="16" applyNumberFormat="1" applyFont="1" applyFill="1" applyBorder="1" applyProtection="1">
      <protection locked="0"/>
    </xf>
    <xf numFmtId="3" fontId="4" fillId="3" borderId="53" xfId="16" applyNumberFormat="1" applyFont="1" applyFill="1" applyBorder="1" applyProtection="1">
      <protection locked="0"/>
    </xf>
    <xf numFmtId="0" fontId="18" fillId="3" borderId="8" xfId="0" applyFont="1" applyFill="1" applyBorder="1" applyAlignment="1">
      <alignment vertical="center"/>
    </xf>
    <xf numFmtId="0" fontId="1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3" fontId="8" fillId="3" borderId="18" xfId="16" applyNumberFormat="1" applyFont="1" applyFill="1" applyBorder="1" applyProtection="1">
      <protection locked="0"/>
    </xf>
    <xf numFmtId="3" fontId="8" fillId="3" borderId="0" xfId="16" applyNumberFormat="1" applyFont="1" applyFill="1" applyBorder="1" applyProtection="1">
      <protection locked="0"/>
    </xf>
    <xf numFmtId="3" fontId="8" fillId="3" borderId="53" xfId="16" applyNumberFormat="1" applyFont="1" applyFill="1" applyBorder="1" applyProtection="1">
      <protection locked="0"/>
    </xf>
    <xf numFmtId="0" fontId="17" fillId="3" borderId="0" xfId="0" applyFont="1" applyFill="1" applyBorder="1" applyAlignment="1">
      <alignment vertical="center"/>
    </xf>
    <xf numFmtId="3" fontId="4" fillId="3" borderId="18" xfId="0" applyNumberFormat="1" applyFont="1" applyFill="1" applyBorder="1" applyProtection="1">
      <protection locked="0"/>
    </xf>
    <xf numFmtId="3" fontId="4" fillId="3" borderId="0" xfId="0" applyNumberFormat="1" applyFont="1" applyFill="1" applyBorder="1" applyProtection="1">
      <protection locked="0"/>
    </xf>
    <xf numFmtId="3" fontId="4" fillId="3" borderId="53" xfId="0" applyNumberFormat="1" applyFont="1" applyFill="1" applyBorder="1" applyProtection="1">
      <protection locked="0"/>
    </xf>
    <xf numFmtId="3" fontId="8" fillId="3" borderId="18" xfId="0" applyNumberFormat="1" applyFont="1" applyFill="1" applyBorder="1" applyProtection="1">
      <protection locked="0"/>
    </xf>
    <xf numFmtId="3" fontId="8" fillId="3" borderId="0" xfId="0" applyNumberFormat="1" applyFont="1" applyFill="1" applyBorder="1" applyProtection="1">
      <protection locked="0"/>
    </xf>
    <xf numFmtId="3" fontId="8" fillId="3" borderId="18" xfId="0" applyNumberFormat="1" applyFont="1" applyFill="1" applyBorder="1" applyAlignment="1" applyProtection="1">
      <alignment horizontal="right"/>
      <protection locked="0"/>
    </xf>
    <xf numFmtId="3" fontId="8" fillId="3" borderId="53" xfId="0" applyNumberFormat="1" applyFont="1" applyFill="1" applyBorder="1" applyAlignment="1" applyProtection="1">
      <alignment horizontal="right"/>
      <protection locked="0"/>
    </xf>
    <xf numFmtId="3" fontId="8" fillId="0" borderId="18" xfId="0" applyNumberFormat="1" applyFont="1" applyBorder="1" applyAlignment="1" applyProtection="1">
      <alignment horizontal="right"/>
      <protection locked="0"/>
    </xf>
    <xf numFmtId="3" fontId="8" fillId="0" borderId="19" xfId="0" applyNumberFormat="1" applyFont="1" applyBorder="1" applyAlignment="1" applyProtection="1">
      <alignment horizontal="right"/>
      <protection locked="0"/>
    </xf>
    <xf numFmtId="3" fontId="8" fillId="3" borderId="59" xfId="0" applyNumberFormat="1" applyFont="1" applyFill="1" applyBorder="1" applyAlignment="1" applyProtection="1">
      <alignment horizontal="right"/>
      <protection locked="0"/>
    </xf>
    <xf numFmtId="3" fontId="8" fillId="3" borderId="59" xfId="0" applyNumberFormat="1" applyFont="1" applyFill="1" applyBorder="1" applyProtection="1">
      <protection locked="0"/>
    </xf>
    <xf numFmtId="3" fontId="8" fillId="3" borderId="19" xfId="0" applyNumberFormat="1" applyFont="1" applyFill="1" applyBorder="1" applyAlignment="1" applyProtection="1">
      <alignment horizontal="right"/>
      <protection locked="0"/>
    </xf>
    <xf numFmtId="0" fontId="18" fillId="3" borderId="0" xfId="0" applyFont="1" applyFill="1" applyBorder="1" applyAlignment="1">
      <alignment horizontal="left" vertical="center"/>
    </xf>
    <xf numFmtId="0" fontId="18" fillId="3" borderId="57" xfId="0" applyFont="1" applyFill="1" applyBorder="1" applyAlignment="1">
      <alignment vertical="center"/>
    </xf>
    <xf numFmtId="0" fontId="18" fillId="3" borderId="55" xfId="0" applyFont="1" applyFill="1" applyBorder="1" applyAlignment="1">
      <alignment vertical="center"/>
    </xf>
    <xf numFmtId="0" fontId="18" fillId="3" borderId="55" xfId="0" applyFont="1" applyFill="1" applyBorder="1" applyAlignment="1">
      <alignment horizontal="left" vertical="center"/>
    </xf>
    <xf numFmtId="3" fontId="4" fillId="3" borderId="44" xfId="16" applyNumberFormat="1" applyFont="1" applyFill="1" applyBorder="1" applyProtection="1">
      <protection locked="0"/>
    </xf>
    <xf numFmtId="3" fontId="4" fillId="3" borderId="55" xfId="16" applyNumberFormat="1" applyFont="1" applyFill="1" applyBorder="1" applyProtection="1">
      <protection locked="0"/>
    </xf>
    <xf numFmtId="3" fontId="4" fillId="3" borderId="56" xfId="16" applyNumberFormat="1" applyFont="1" applyFill="1" applyBorder="1" applyProtection="1">
      <protection locked="0"/>
    </xf>
    <xf numFmtId="0" fontId="27" fillId="6" borderId="57" xfId="16" applyFont="1" applyFill="1" applyBorder="1" applyAlignment="1">
      <alignment horizontal="center"/>
    </xf>
    <xf numFmtId="0" fontId="27" fillId="6" borderId="55" xfId="16" applyFont="1" applyFill="1" applyBorder="1" applyAlignment="1">
      <alignment horizontal="center"/>
    </xf>
    <xf numFmtId="0" fontId="27" fillId="6" borderId="56" xfId="16" applyFont="1" applyFill="1" applyBorder="1" applyAlignment="1">
      <alignment horizontal="center"/>
    </xf>
    <xf numFmtId="3" fontId="4" fillId="0" borderId="30" xfId="0" applyNumberFormat="1" applyFont="1" applyBorder="1" applyProtection="1">
      <protection locked="0"/>
    </xf>
    <xf numFmtId="3" fontId="4" fillId="0" borderId="31" xfId="0" applyNumberFormat="1" applyFont="1" applyBorder="1" applyProtection="1">
      <protection locked="0"/>
    </xf>
    <xf numFmtId="3" fontId="4" fillId="0" borderId="29" xfId="0" applyNumberFormat="1" applyFont="1" applyBorder="1" applyProtection="1">
      <protection locked="0"/>
    </xf>
    <xf numFmtId="0" fontId="6" fillId="3" borderId="0" xfId="16" applyFont="1" applyFill="1"/>
    <xf numFmtId="0" fontId="1" fillId="3" borderId="0" xfId="16" applyFill="1"/>
    <xf numFmtId="0" fontId="4" fillId="2" borderId="39" xfId="17" applyFont="1" applyFill="1" applyBorder="1" applyAlignment="1" applyProtection="1">
      <alignment horizontal="center" wrapText="1"/>
      <protection locked="0"/>
    </xf>
    <xf numFmtId="0" fontId="4" fillId="2" borderId="40" xfId="17" applyFont="1" applyFill="1" applyBorder="1" applyAlignment="1" applyProtection="1">
      <alignment horizontal="center" wrapText="1"/>
      <protection locked="0"/>
    </xf>
    <xf numFmtId="0" fontId="4" fillId="2" borderId="41" xfId="17" applyFont="1" applyFill="1" applyBorder="1" applyAlignment="1" applyProtection="1">
      <alignment horizontal="center" wrapText="1"/>
      <protection locked="0"/>
    </xf>
    <xf numFmtId="0" fontId="23" fillId="0" borderId="0" xfId="0" applyFont="1"/>
    <xf numFmtId="0" fontId="4" fillId="2" borderId="39" xfId="18" applyFont="1" applyFill="1" applyBorder="1" applyAlignment="1" applyProtection="1">
      <alignment horizontal="center" vertical="top" wrapText="1"/>
      <protection locked="0"/>
    </xf>
    <xf numFmtId="0" fontId="4" fillId="2" borderId="40" xfId="18" applyFont="1" applyFill="1" applyBorder="1" applyAlignment="1" applyProtection="1">
      <alignment horizontal="center" vertical="top" wrapText="1"/>
      <protection locked="0"/>
    </xf>
    <xf numFmtId="0" fontId="4" fillId="2" borderId="60" xfId="17" applyFont="1" applyFill="1" applyBorder="1" applyAlignment="1" applyProtection="1">
      <alignment horizontal="center" wrapText="1"/>
      <protection locked="0"/>
    </xf>
    <xf numFmtId="0" fontId="4" fillId="2" borderId="2" xfId="17" applyFont="1" applyFill="1" applyBorder="1" applyAlignment="1" applyProtection="1">
      <alignment horizontal="center" wrapText="1"/>
      <protection locked="0"/>
    </xf>
    <xf numFmtId="0" fontId="4" fillId="2" borderId="61" xfId="17" applyFont="1" applyFill="1" applyBorder="1" applyAlignment="1" applyProtection="1">
      <alignment horizontal="center" wrapText="1"/>
      <protection locked="0"/>
    </xf>
    <xf numFmtId="0" fontId="4" fillId="2" borderId="60" xfId="17" applyFont="1" applyFill="1" applyBorder="1" applyAlignment="1" applyProtection="1">
      <alignment horizontal="center"/>
      <protection locked="0"/>
    </xf>
    <xf numFmtId="0" fontId="4" fillId="2" borderId="61" xfId="17" applyFont="1" applyFill="1" applyBorder="1" applyAlignment="1" applyProtection="1">
      <alignment horizontal="center"/>
      <protection locked="0"/>
    </xf>
    <xf numFmtId="0" fontId="4" fillId="2" borderId="60" xfId="19" applyFont="1" applyFill="1" applyBorder="1" applyAlignment="1" applyProtection="1">
      <alignment horizontal="center" vertical="center"/>
      <protection locked="0"/>
    </xf>
    <xf numFmtId="0" fontId="4" fillId="2" borderId="3" xfId="19" applyFont="1" applyFill="1" applyBorder="1" applyAlignment="1" applyProtection="1">
      <alignment horizontal="center" vertical="center"/>
      <protection locked="0"/>
    </xf>
    <xf numFmtId="0" fontId="4" fillId="2" borderId="43" xfId="18" applyFont="1" applyFill="1" applyBorder="1" applyAlignment="1" applyProtection="1">
      <alignment horizontal="center" vertical="top" wrapText="1"/>
      <protection locked="0"/>
    </xf>
    <xf numFmtId="0" fontId="4" fillId="2" borderId="44" xfId="18" applyFont="1" applyFill="1" applyBorder="1" applyAlignment="1" applyProtection="1">
      <alignment horizontal="center" vertical="top" wrapText="1"/>
      <protection locked="0"/>
    </xf>
    <xf numFmtId="0" fontId="4" fillId="2" borderId="25" xfId="17" applyFont="1" applyFill="1" applyBorder="1" applyAlignment="1" applyProtection="1">
      <alignment vertical="center" wrapText="1"/>
      <protection locked="0"/>
    </xf>
    <xf numFmtId="0" fontId="4" fillId="2" borderId="25" xfId="17" applyFont="1" applyFill="1" applyBorder="1" applyAlignment="1" applyProtection="1">
      <alignment wrapText="1"/>
      <protection locked="0"/>
    </xf>
    <xf numFmtId="4" fontId="4" fillId="2" borderId="26" xfId="19" applyNumberFormat="1" applyFont="1" applyFill="1" applyBorder="1" applyAlignment="1" applyProtection="1">
      <alignment vertical="center" wrapText="1"/>
      <protection locked="0"/>
    </xf>
    <xf numFmtId="49" fontId="8" fillId="0" borderId="62" xfId="18" applyNumberFormat="1" applyFont="1" applyBorder="1" applyAlignment="1" applyProtection="1">
      <alignment horizontal="center" vertical="top" wrapText="1"/>
      <protection locked="0"/>
    </xf>
    <xf numFmtId="49" fontId="8" fillId="0" borderId="20" xfId="18" applyNumberFormat="1" applyFont="1" applyBorder="1" applyAlignment="1" applyProtection="1">
      <alignment horizontal="center" vertical="top" wrapText="1"/>
      <protection locked="0"/>
    </xf>
    <xf numFmtId="3" fontId="8" fillId="0" borderId="11" xfId="17" applyNumberFormat="1" applyFont="1" applyBorder="1" applyAlignment="1" applyProtection="1">
      <alignment horizontal="center" vertical="center" wrapText="1"/>
      <protection locked="0"/>
    </xf>
    <xf numFmtId="0" fontId="8" fillId="0" borderId="11" xfId="17" applyFont="1" applyBorder="1" applyAlignment="1" applyProtection="1">
      <alignment horizontal="center" vertical="center" wrapText="1"/>
      <protection locked="0"/>
    </xf>
    <xf numFmtId="0" fontId="8" fillId="0" borderId="11" xfId="17" applyFont="1" applyBorder="1" applyAlignment="1" applyProtection="1">
      <alignment vertical="center" wrapText="1"/>
      <protection locked="0"/>
    </xf>
    <xf numFmtId="10" fontId="8" fillId="0" borderId="11" xfId="2" applyNumberFormat="1" applyFont="1" applyBorder="1" applyAlignment="1" applyProtection="1">
      <alignment horizontal="center" vertical="center" wrapText="1"/>
      <protection locked="0"/>
    </xf>
    <xf numFmtId="10" fontId="8" fillId="0" borderId="11" xfId="2" applyNumberFormat="1" applyFont="1" applyBorder="1" applyAlignment="1" applyProtection="1">
      <alignment vertical="center" wrapText="1"/>
      <protection locked="0"/>
    </xf>
    <xf numFmtId="10" fontId="8" fillId="0" borderId="16" xfId="2" applyNumberFormat="1" applyFont="1" applyBorder="1" applyAlignment="1" applyProtection="1">
      <alignment vertical="center" wrapText="1"/>
      <protection locked="0"/>
    </xf>
    <xf numFmtId="49" fontId="8" fillId="0" borderId="43" xfId="18" applyNumberFormat="1" applyFont="1" applyBorder="1" applyAlignment="1" applyProtection="1">
      <alignment horizontal="center" vertical="top" wrapText="1"/>
      <protection locked="0"/>
    </xf>
    <xf numFmtId="49" fontId="8" fillId="0" borderId="44" xfId="18" applyNumberFormat="1" applyFont="1" applyBorder="1" applyAlignment="1" applyProtection="1">
      <alignment horizontal="center" vertical="top" wrapText="1"/>
      <protection locked="0"/>
    </xf>
    <xf numFmtId="3" fontId="8" fillId="0" borderId="25" xfId="17" applyNumberFormat="1" applyFont="1" applyBorder="1" applyAlignment="1" applyProtection="1">
      <alignment horizontal="center" vertical="center" wrapText="1"/>
      <protection locked="0"/>
    </xf>
    <xf numFmtId="0" fontId="8" fillId="0" borderId="25" xfId="17" applyFont="1" applyBorder="1" applyAlignment="1" applyProtection="1">
      <alignment horizontal="center" vertical="center" wrapText="1"/>
      <protection locked="0"/>
    </xf>
    <xf numFmtId="0" fontId="8" fillId="0" borderId="25" xfId="17" applyFont="1" applyBorder="1" applyAlignment="1" applyProtection="1">
      <alignment vertical="center" wrapText="1"/>
      <protection locked="0"/>
    </xf>
    <xf numFmtId="10" fontId="8" fillId="0" borderId="25" xfId="2" applyNumberFormat="1" applyFont="1" applyBorder="1" applyAlignment="1" applyProtection="1">
      <alignment horizontal="center" vertical="center" wrapText="1"/>
      <protection locked="0"/>
    </xf>
    <xf numFmtId="10" fontId="8" fillId="0" borderId="25" xfId="2" applyNumberFormat="1" applyFont="1" applyBorder="1" applyAlignment="1" applyProtection="1">
      <alignment vertical="center" wrapText="1"/>
      <protection locked="0"/>
    </xf>
    <xf numFmtId="10" fontId="8" fillId="0" borderId="26" xfId="2" applyNumberFormat="1" applyFont="1" applyBorder="1" applyAlignment="1" applyProtection="1">
      <alignment vertical="center" wrapText="1"/>
      <protection locked="0"/>
    </xf>
    <xf numFmtId="3" fontId="3" fillId="2" borderId="27" xfId="0" applyNumberFormat="1" applyFont="1" applyFill="1" applyBorder="1"/>
    <xf numFmtId="3" fontId="3" fillId="2" borderId="46" xfId="0" applyNumberFormat="1" applyFont="1" applyFill="1" applyBorder="1"/>
    <xf numFmtId="3" fontId="3" fillId="2" borderId="48" xfId="0" applyNumberFormat="1" applyFont="1" applyFill="1" applyBorder="1"/>
    <xf numFmtId="10" fontId="7" fillId="0" borderId="0" xfId="2" applyNumberFormat="1" applyFont="1" applyFill="1" applyBorder="1" applyAlignment="1" applyProtection="1">
      <alignment vertical="center" wrapText="1"/>
      <protection locked="0"/>
    </xf>
    <xf numFmtId="0" fontId="0" fillId="0" borderId="0" xfId="0" applyBorder="1"/>
    <xf numFmtId="0" fontId="23" fillId="0" borderId="0" xfId="0" applyFont="1" applyBorder="1"/>
    <xf numFmtId="0" fontId="23" fillId="3" borderId="0" xfId="0" applyFont="1" applyFill="1"/>
  </cellXfs>
  <cellStyles count="20">
    <cellStyle name="Millares" xfId="1" builtinId="3"/>
    <cellStyle name="Millares 10 10" xfId="14" xr:uid="{4893E5A5-EACA-4A5B-90A3-5C4996A83B65}"/>
    <cellStyle name="Millares 2 2" xfId="9" xr:uid="{05526C48-10D2-4182-9E19-10E5FFE85D92}"/>
    <cellStyle name="Millares 2 2 2 2 8" xfId="13" xr:uid="{8F562070-81B9-4466-908C-29329C6F3E78}"/>
    <cellStyle name="Millares 26" xfId="11" xr:uid="{8EC7A179-8D71-4ED5-969C-27858F47FF96}"/>
    <cellStyle name="Normal" xfId="0" builtinId="0"/>
    <cellStyle name="Normal 2 2" xfId="5" xr:uid="{44A97CB7-23F5-451C-B178-2A6381CEF755}"/>
    <cellStyle name="Normal 2 3" xfId="4" xr:uid="{FCC20920-EE54-4C41-AE1C-4853E2184CA5}"/>
    <cellStyle name="Normal 2 3 3 5" xfId="8" xr:uid="{4767E0CB-D516-41D6-999F-46ACABE0379F}"/>
    <cellStyle name="Normal 2 57" xfId="3" xr:uid="{399CBC26-8062-4CCF-A168-1F5AA0864C6F}"/>
    <cellStyle name="Normal 3 10 2" xfId="15" xr:uid="{DE5F391F-9533-4D52-98D7-E1719B809987}"/>
    <cellStyle name="Normal 3 2 3" xfId="7" xr:uid="{74236C10-9A7E-40DE-A93E-E2E4617E63B7}"/>
    <cellStyle name="Normal 4 2" xfId="19" xr:uid="{9D75A033-B545-496F-9760-2FEE89EFB110}"/>
    <cellStyle name="Normal 5 3 2 8 2" xfId="10" xr:uid="{19310B79-DDB0-4E2E-BECF-CACCE21D8DDA}"/>
    <cellStyle name="Normal 7 30" xfId="6" xr:uid="{E1028382-EDF3-4E5F-8513-4AB6AD964F8C}"/>
    <cellStyle name="Normal 8 13" xfId="17" xr:uid="{33CAD0B3-D2A3-41D5-8482-139E9AEEE853}"/>
    <cellStyle name="Normal 90" xfId="16" xr:uid="{287772A8-D400-44A9-AC43-414807EDBEA2}"/>
    <cellStyle name="Normal_141008Reportes Cuadros Institucionales-sectorialesADV" xfId="18" xr:uid="{BD8DB963-CCA8-4BE0-BDF1-72E57704034A}"/>
    <cellStyle name="Porcentaje" xfId="2" builtinId="5"/>
    <cellStyle name="SAPBEXstdItem" xfId="12" xr:uid="{C3A16865-3CA6-4EAA-8E2F-BD70ABBF3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E3D7C-4565-4853-9FB8-40ADEE11340E}">
  <sheetPr>
    <pageSetUpPr fitToPage="1"/>
  </sheetPr>
  <dimension ref="A1:I55"/>
  <sheetViews>
    <sheetView showGridLines="0" tabSelected="1" topLeftCell="A27" zoomScaleNormal="100" workbookViewId="0">
      <selection activeCell="B64" sqref="B64"/>
    </sheetView>
  </sheetViews>
  <sheetFormatPr baseColWidth="10" defaultColWidth="12" defaultRowHeight="11.25" x14ac:dyDescent="0.2"/>
  <cols>
    <col min="1" max="1" width="1.83203125" style="26" customWidth="1"/>
    <col min="2" max="2" width="62.5" style="26" customWidth="1"/>
    <col min="3" max="3" width="17.83203125" style="26" customWidth="1"/>
    <col min="4" max="4" width="19.83203125" style="26" customWidth="1"/>
    <col min="5" max="6" width="17.83203125" style="26" customWidth="1"/>
    <col min="7" max="7" width="18.83203125" style="26" customWidth="1"/>
    <col min="8" max="8" width="17.83203125" style="26" customWidth="1"/>
    <col min="9" max="16384" width="12" style="26"/>
  </cols>
  <sheetData>
    <row r="1" spans="1:9" s="4" customFormat="1" ht="46.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7" t="s">
        <v>2</v>
      </c>
      <c r="D2" s="7"/>
      <c r="E2" s="7"/>
      <c r="F2" s="7"/>
      <c r="G2" s="7"/>
      <c r="H2" s="8" t="s">
        <v>3</v>
      </c>
    </row>
    <row r="3" spans="1:9" s="15" customFormat="1" ht="24.95" customHeight="1" x14ac:dyDescent="0.2">
      <c r="A3" s="9"/>
      <c r="B3" s="10"/>
      <c r="C3" s="11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4"/>
    </row>
    <row r="4" spans="1:9" s="15" customFormat="1" x14ac:dyDescent="0.2">
      <c r="A4" s="16"/>
      <c r="B4" s="17"/>
      <c r="C4" s="18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20" t="s">
        <v>14</v>
      </c>
    </row>
    <row r="5" spans="1:9" x14ac:dyDescent="0.2">
      <c r="A5" s="21"/>
      <c r="B5" s="22" t="s">
        <v>15</v>
      </c>
      <c r="C5" s="23">
        <v>0</v>
      </c>
      <c r="D5" s="23">
        <v>0</v>
      </c>
      <c r="E5" s="23">
        <f>C5+D5</f>
        <v>0</v>
      </c>
      <c r="F5" s="23">
        <v>0</v>
      </c>
      <c r="G5" s="23">
        <v>0</v>
      </c>
      <c r="H5" s="24">
        <f>G5-C5</f>
        <v>0</v>
      </c>
      <c r="I5" s="25" t="s">
        <v>16</v>
      </c>
    </row>
    <row r="6" spans="1:9" x14ac:dyDescent="0.2">
      <c r="A6" s="27"/>
      <c r="B6" s="28" t="s">
        <v>17</v>
      </c>
      <c r="C6" s="29">
        <v>0</v>
      </c>
      <c r="D6" s="29">
        <v>0</v>
      </c>
      <c r="E6" s="29">
        <f t="shared" ref="E6:E14" si="0">C6+D6</f>
        <v>0</v>
      </c>
      <c r="F6" s="29">
        <v>0</v>
      </c>
      <c r="G6" s="29">
        <v>0</v>
      </c>
      <c r="H6" s="30">
        <f t="shared" ref="H6:H14" si="1">G6-C6</f>
        <v>0</v>
      </c>
      <c r="I6" s="25" t="s">
        <v>18</v>
      </c>
    </row>
    <row r="7" spans="1:9" x14ac:dyDescent="0.2">
      <c r="A7" s="21"/>
      <c r="B7" s="22" t="s">
        <v>19</v>
      </c>
      <c r="C7" s="29">
        <v>0</v>
      </c>
      <c r="D7" s="29">
        <v>0</v>
      </c>
      <c r="E7" s="29">
        <f t="shared" si="0"/>
        <v>0</v>
      </c>
      <c r="F7" s="29">
        <v>0</v>
      </c>
      <c r="G7" s="29">
        <v>0</v>
      </c>
      <c r="H7" s="30">
        <f t="shared" si="1"/>
        <v>0</v>
      </c>
      <c r="I7" s="25" t="s">
        <v>20</v>
      </c>
    </row>
    <row r="8" spans="1:9" x14ac:dyDescent="0.2">
      <c r="A8" s="21"/>
      <c r="B8" s="22" t="s">
        <v>21</v>
      </c>
      <c r="C8" s="29">
        <v>0</v>
      </c>
      <c r="D8" s="29">
        <v>0</v>
      </c>
      <c r="E8" s="29">
        <f t="shared" si="0"/>
        <v>0</v>
      </c>
      <c r="F8" s="29">
        <v>0</v>
      </c>
      <c r="G8" s="29">
        <v>0</v>
      </c>
      <c r="H8" s="30">
        <f t="shared" si="1"/>
        <v>0</v>
      </c>
      <c r="I8" s="25" t="s">
        <v>22</v>
      </c>
    </row>
    <row r="9" spans="1:9" x14ac:dyDescent="0.2">
      <c r="A9" s="21"/>
      <c r="B9" s="22" t="s">
        <v>23</v>
      </c>
      <c r="C9" s="29">
        <v>0</v>
      </c>
      <c r="D9" s="29">
        <v>0</v>
      </c>
      <c r="E9" s="29">
        <f t="shared" si="0"/>
        <v>0</v>
      </c>
      <c r="F9" s="29">
        <v>0</v>
      </c>
      <c r="G9" s="29">
        <v>0</v>
      </c>
      <c r="H9" s="30">
        <f t="shared" si="1"/>
        <v>0</v>
      </c>
      <c r="I9" s="25" t="s">
        <v>24</v>
      </c>
    </row>
    <row r="10" spans="1:9" x14ac:dyDescent="0.2">
      <c r="A10" s="27"/>
      <c r="B10" s="28" t="s">
        <v>25</v>
      </c>
      <c r="C10" s="29">
        <v>0</v>
      </c>
      <c r="D10" s="29">
        <v>0</v>
      </c>
      <c r="E10" s="29">
        <f t="shared" si="0"/>
        <v>0</v>
      </c>
      <c r="F10" s="29">
        <v>0</v>
      </c>
      <c r="G10" s="29">
        <v>0</v>
      </c>
      <c r="H10" s="30">
        <f t="shared" si="1"/>
        <v>0</v>
      </c>
      <c r="I10" s="25" t="s">
        <v>26</v>
      </c>
    </row>
    <row r="11" spans="1:9" x14ac:dyDescent="0.2">
      <c r="A11" s="31"/>
      <c r="B11" s="22" t="s">
        <v>27</v>
      </c>
      <c r="C11" s="32">
        <v>58585900</v>
      </c>
      <c r="D11" s="32">
        <v>206598747.84999999</v>
      </c>
      <c r="E11" s="29">
        <f t="shared" si="0"/>
        <v>265184647.84999999</v>
      </c>
      <c r="F11" s="32">
        <v>65183459.159999996</v>
      </c>
      <c r="G11" s="32">
        <v>65183459.159999996</v>
      </c>
      <c r="H11" s="30">
        <f t="shared" si="1"/>
        <v>6597559.1599999964</v>
      </c>
      <c r="I11" s="25" t="s">
        <v>28</v>
      </c>
    </row>
    <row r="12" spans="1:9" ht="22.5" x14ac:dyDescent="0.2">
      <c r="A12" s="31"/>
      <c r="B12" s="22" t="s">
        <v>29</v>
      </c>
      <c r="C12" s="32">
        <v>8971741724</v>
      </c>
      <c r="D12" s="32">
        <v>581682398.01999998</v>
      </c>
      <c r="E12" s="29">
        <f t="shared" si="0"/>
        <v>9553424122.0200005</v>
      </c>
      <c r="F12" s="32">
        <v>5702525495.0100002</v>
      </c>
      <c r="G12" s="32">
        <v>5702525495.0100002</v>
      </c>
      <c r="H12" s="30">
        <f t="shared" si="1"/>
        <v>-3269216228.9899998</v>
      </c>
      <c r="I12" s="25" t="s">
        <v>30</v>
      </c>
    </row>
    <row r="13" spans="1:9" ht="22.5" x14ac:dyDescent="0.2">
      <c r="A13" s="31"/>
      <c r="B13" s="22" t="s">
        <v>31</v>
      </c>
      <c r="C13" s="32">
        <v>10499561676.52</v>
      </c>
      <c r="D13" s="32">
        <v>154888156.05000001</v>
      </c>
      <c r="E13" s="29">
        <f t="shared" si="0"/>
        <v>10654449832.57</v>
      </c>
      <c r="F13" s="32">
        <v>7552527217.4799995</v>
      </c>
      <c r="G13" s="32">
        <v>7552527217.4799995</v>
      </c>
      <c r="H13" s="30">
        <f t="shared" si="1"/>
        <v>-2947034459.0400009</v>
      </c>
      <c r="I13" s="25" t="s">
        <v>32</v>
      </c>
    </row>
    <row r="14" spans="1:9" x14ac:dyDescent="0.2">
      <c r="A14" s="21"/>
      <c r="B14" s="22" t="s">
        <v>33</v>
      </c>
      <c r="C14" s="32">
        <v>0</v>
      </c>
      <c r="D14" s="32">
        <v>0</v>
      </c>
      <c r="E14" s="29">
        <f t="shared" si="0"/>
        <v>0</v>
      </c>
      <c r="F14" s="29">
        <v>0</v>
      </c>
      <c r="G14" s="29">
        <v>0</v>
      </c>
      <c r="H14" s="30">
        <f t="shared" si="1"/>
        <v>0</v>
      </c>
      <c r="I14" s="25" t="s">
        <v>34</v>
      </c>
    </row>
    <row r="15" spans="1:9" x14ac:dyDescent="0.2">
      <c r="A15" s="21"/>
      <c r="C15" s="33"/>
      <c r="D15" s="33"/>
      <c r="E15" s="33"/>
      <c r="F15" s="33"/>
      <c r="G15" s="33"/>
      <c r="H15" s="34"/>
      <c r="I15" s="25" t="s">
        <v>35</v>
      </c>
    </row>
    <row r="16" spans="1:9" x14ac:dyDescent="0.2">
      <c r="A16" s="35"/>
      <c r="B16" s="36" t="s">
        <v>36</v>
      </c>
      <c r="C16" s="37">
        <f>SUM(C5:C14)</f>
        <v>19529889300.52</v>
      </c>
      <c r="D16" s="37">
        <f t="shared" ref="D16:H16" si="2">SUM(D5:D14)</f>
        <v>943169301.92000008</v>
      </c>
      <c r="E16" s="37">
        <f t="shared" si="2"/>
        <v>20473058602.440002</v>
      </c>
      <c r="F16" s="37">
        <f t="shared" si="2"/>
        <v>13320236171.65</v>
      </c>
      <c r="G16" s="38">
        <f t="shared" si="2"/>
        <v>13320236171.65</v>
      </c>
      <c r="H16" s="39">
        <f t="shared" si="2"/>
        <v>-6209653128.8700008</v>
      </c>
      <c r="I16" s="25" t="s">
        <v>35</v>
      </c>
    </row>
    <row r="17" spans="1:9" x14ac:dyDescent="0.2">
      <c r="A17" s="40"/>
      <c r="B17" s="41"/>
      <c r="C17" s="42"/>
      <c r="D17" s="42"/>
      <c r="E17" s="43"/>
      <c r="F17" s="44" t="s">
        <v>37</v>
      </c>
      <c r="G17" s="45"/>
      <c r="H17" s="46">
        <v>0</v>
      </c>
      <c r="I17" s="25" t="s">
        <v>35</v>
      </c>
    </row>
    <row r="18" spans="1:9" x14ac:dyDescent="0.2">
      <c r="A18" s="47" t="s">
        <v>38</v>
      </c>
      <c r="B18" s="48"/>
      <c r="C18" s="7" t="s">
        <v>2</v>
      </c>
      <c r="D18" s="7"/>
      <c r="E18" s="7"/>
      <c r="F18" s="7"/>
      <c r="G18" s="7"/>
      <c r="H18" s="8" t="s">
        <v>3</v>
      </c>
      <c r="I18" s="25" t="s">
        <v>35</v>
      </c>
    </row>
    <row r="19" spans="1:9" ht="22.5" x14ac:dyDescent="0.2">
      <c r="A19" s="49"/>
      <c r="B19" s="50"/>
      <c r="C19" s="11" t="s">
        <v>4</v>
      </c>
      <c r="D19" s="12" t="s">
        <v>5</v>
      </c>
      <c r="E19" s="12" t="s">
        <v>6</v>
      </c>
      <c r="F19" s="12" t="s">
        <v>7</v>
      </c>
      <c r="G19" s="13" t="s">
        <v>8</v>
      </c>
      <c r="H19" s="14"/>
      <c r="I19" s="25" t="s">
        <v>35</v>
      </c>
    </row>
    <row r="20" spans="1:9" x14ac:dyDescent="0.2">
      <c r="A20" s="51"/>
      <c r="B20" s="52"/>
      <c r="C20" s="18" t="s">
        <v>9</v>
      </c>
      <c r="D20" s="19" t="s">
        <v>10</v>
      </c>
      <c r="E20" s="19" t="s">
        <v>11</v>
      </c>
      <c r="F20" s="19" t="s">
        <v>12</v>
      </c>
      <c r="G20" s="19" t="s">
        <v>13</v>
      </c>
      <c r="H20" s="20" t="s">
        <v>14</v>
      </c>
      <c r="I20" s="25" t="s">
        <v>35</v>
      </c>
    </row>
    <row r="21" spans="1:9" x14ac:dyDescent="0.2">
      <c r="A21" s="53" t="s">
        <v>39</v>
      </c>
      <c r="B21" s="54"/>
      <c r="C21" s="55">
        <f t="shared" ref="C21:H21" si="3">SUM(C22+C23+C24+C25+C26+C27+C28+C29)</f>
        <v>8971741724</v>
      </c>
      <c r="D21" s="55">
        <f t="shared" si="3"/>
        <v>581682398.01999998</v>
      </c>
      <c r="E21" s="55">
        <f t="shared" si="3"/>
        <v>9553424122.0200005</v>
      </c>
      <c r="F21" s="55">
        <f t="shared" si="3"/>
        <v>5702525495.0100002</v>
      </c>
      <c r="G21" s="55">
        <f t="shared" si="3"/>
        <v>5702525495.0100002</v>
      </c>
      <c r="H21" s="56">
        <f t="shared" si="3"/>
        <v>-3269216228.9899998</v>
      </c>
      <c r="I21" s="25" t="s">
        <v>35</v>
      </c>
    </row>
    <row r="22" spans="1:9" x14ac:dyDescent="0.2">
      <c r="A22" s="57"/>
      <c r="B22" s="58" t="s">
        <v>15</v>
      </c>
      <c r="C22" s="59">
        <v>0</v>
      </c>
      <c r="D22" s="59">
        <v>0</v>
      </c>
      <c r="E22" s="59">
        <f t="shared" ref="E22:E29" si="4">C22+D22</f>
        <v>0</v>
      </c>
      <c r="F22" s="59">
        <v>0</v>
      </c>
      <c r="G22" s="59">
        <v>0</v>
      </c>
      <c r="H22" s="60">
        <f t="shared" ref="H22:H29" si="5">G22-C22</f>
        <v>0</v>
      </c>
      <c r="I22" s="25" t="s">
        <v>16</v>
      </c>
    </row>
    <row r="23" spans="1:9" x14ac:dyDescent="0.2">
      <c r="A23" s="57"/>
      <c r="B23" s="58" t="s">
        <v>17</v>
      </c>
      <c r="C23" s="59">
        <v>0</v>
      </c>
      <c r="D23" s="59">
        <v>0</v>
      </c>
      <c r="E23" s="59">
        <f t="shared" si="4"/>
        <v>0</v>
      </c>
      <c r="F23" s="59">
        <v>0</v>
      </c>
      <c r="G23" s="59">
        <v>0</v>
      </c>
      <c r="H23" s="60">
        <f t="shared" si="5"/>
        <v>0</v>
      </c>
      <c r="I23" s="25" t="s">
        <v>18</v>
      </c>
    </row>
    <row r="24" spans="1:9" x14ac:dyDescent="0.2">
      <c r="A24" s="57"/>
      <c r="B24" s="58" t="s">
        <v>19</v>
      </c>
      <c r="C24" s="59">
        <v>0</v>
      </c>
      <c r="D24" s="59">
        <v>0</v>
      </c>
      <c r="E24" s="59">
        <f t="shared" si="4"/>
        <v>0</v>
      </c>
      <c r="F24" s="59">
        <v>0</v>
      </c>
      <c r="G24" s="59">
        <v>0</v>
      </c>
      <c r="H24" s="60">
        <f t="shared" si="5"/>
        <v>0</v>
      </c>
      <c r="I24" s="25" t="s">
        <v>20</v>
      </c>
    </row>
    <row r="25" spans="1:9" x14ac:dyDescent="0.2">
      <c r="A25" s="57"/>
      <c r="B25" s="58" t="s">
        <v>21</v>
      </c>
      <c r="C25" s="59">
        <v>0</v>
      </c>
      <c r="D25" s="59">
        <v>0</v>
      </c>
      <c r="E25" s="59">
        <f t="shared" si="4"/>
        <v>0</v>
      </c>
      <c r="F25" s="59">
        <v>0</v>
      </c>
      <c r="G25" s="59">
        <v>0</v>
      </c>
      <c r="H25" s="60">
        <f t="shared" si="5"/>
        <v>0</v>
      </c>
      <c r="I25" s="25" t="s">
        <v>22</v>
      </c>
    </row>
    <row r="26" spans="1:9" x14ac:dyDescent="0.2">
      <c r="A26" s="57"/>
      <c r="B26" s="58" t="s">
        <v>40</v>
      </c>
      <c r="C26" s="59">
        <v>0</v>
      </c>
      <c r="D26" s="59">
        <v>0</v>
      </c>
      <c r="E26" s="59">
        <f t="shared" si="4"/>
        <v>0</v>
      </c>
      <c r="F26" s="59">
        <v>0</v>
      </c>
      <c r="G26" s="59">
        <v>0</v>
      </c>
      <c r="H26" s="60">
        <f t="shared" si="5"/>
        <v>0</v>
      </c>
      <c r="I26" s="25" t="s">
        <v>24</v>
      </c>
    </row>
    <row r="27" spans="1:9" x14ac:dyDescent="0.2">
      <c r="A27" s="57"/>
      <c r="B27" s="58" t="s">
        <v>41</v>
      </c>
      <c r="C27" s="59">
        <v>0</v>
      </c>
      <c r="D27" s="59">
        <v>0</v>
      </c>
      <c r="E27" s="59">
        <f t="shared" si="4"/>
        <v>0</v>
      </c>
      <c r="F27" s="59">
        <v>0</v>
      </c>
      <c r="G27" s="59">
        <v>0</v>
      </c>
      <c r="H27" s="60">
        <f t="shared" si="5"/>
        <v>0</v>
      </c>
      <c r="I27" s="25" t="s">
        <v>26</v>
      </c>
    </row>
    <row r="28" spans="1:9" ht="22.5" x14ac:dyDescent="0.2">
      <c r="A28" s="57"/>
      <c r="B28" s="58" t="s">
        <v>42</v>
      </c>
      <c r="C28" s="61">
        <v>8971741724</v>
      </c>
      <c r="D28" s="62">
        <v>581682398.01999998</v>
      </c>
      <c r="E28" s="29">
        <f t="shared" si="4"/>
        <v>9553424122.0200005</v>
      </c>
      <c r="F28" s="62">
        <v>5702525495.0100002</v>
      </c>
      <c r="G28" s="62">
        <v>5702525495.0100002</v>
      </c>
      <c r="H28" s="30">
        <f t="shared" si="5"/>
        <v>-3269216228.9899998</v>
      </c>
      <c r="I28" s="25" t="s">
        <v>30</v>
      </c>
    </row>
    <row r="29" spans="1:9" ht="22.5" x14ac:dyDescent="0.2">
      <c r="A29" s="57"/>
      <c r="B29" s="58" t="s">
        <v>31</v>
      </c>
      <c r="C29" s="59">
        <v>0</v>
      </c>
      <c r="D29" s="59">
        <v>0</v>
      </c>
      <c r="E29" s="59">
        <f t="shared" si="4"/>
        <v>0</v>
      </c>
      <c r="F29" s="59">
        <v>0</v>
      </c>
      <c r="G29" s="59">
        <v>0</v>
      </c>
      <c r="H29" s="60">
        <f t="shared" si="5"/>
        <v>0</v>
      </c>
      <c r="I29" s="25" t="s">
        <v>32</v>
      </c>
    </row>
    <row r="30" spans="1:9" x14ac:dyDescent="0.2">
      <c r="A30" s="57"/>
      <c r="B30" s="58"/>
      <c r="C30" s="59"/>
      <c r="D30" s="59"/>
      <c r="E30" s="59"/>
      <c r="F30" s="59"/>
      <c r="G30" s="59"/>
      <c r="H30" s="60"/>
      <c r="I30" s="25" t="s">
        <v>35</v>
      </c>
    </row>
    <row r="31" spans="1:9" ht="41.25" customHeight="1" x14ac:dyDescent="0.2">
      <c r="A31" s="63" t="s">
        <v>43</v>
      </c>
      <c r="B31" s="64"/>
      <c r="C31" s="65">
        <f t="shared" ref="C31:H31" si="6">SUM(C32:C35)</f>
        <v>10558147576.52</v>
      </c>
      <c r="D31" s="65">
        <f t="shared" si="6"/>
        <v>361486903.89999998</v>
      </c>
      <c r="E31" s="65">
        <f t="shared" si="6"/>
        <v>10919634480.42</v>
      </c>
      <c r="F31" s="65">
        <f t="shared" si="6"/>
        <v>7617710676.6399994</v>
      </c>
      <c r="G31" s="65">
        <f t="shared" si="6"/>
        <v>7617710676.6399994</v>
      </c>
      <c r="H31" s="66">
        <f t="shared" si="6"/>
        <v>-2940436899.8800011</v>
      </c>
      <c r="I31" s="25" t="s">
        <v>35</v>
      </c>
    </row>
    <row r="32" spans="1:9" x14ac:dyDescent="0.2">
      <c r="A32" s="57"/>
      <c r="B32" s="58" t="s">
        <v>17</v>
      </c>
      <c r="C32" s="59">
        <v>0</v>
      </c>
      <c r="D32" s="59">
        <v>0</v>
      </c>
      <c r="E32" s="59">
        <f>C32+D32</f>
        <v>0</v>
      </c>
      <c r="F32" s="59">
        <v>0</v>
      </c>
      <c r="G32" s="59">
        <v>0</v>
      </c>
      <c r="H32" s="60">
        <f>G32-C32</f>
        <v>0</v>
      </c>
      <c r="I32" s="25" t="s">
        <v>18</v>
      </c>
    </row>
    <row r="33" spans="1:9" x14ac:dyDescent="0.2">
      <c r="A33" s="57"/>
      <c r="B33" s="58" t="s">
        <v>44</v>
      </c>
      <c r="C33" s="59">
        <v>0</v>
      </c>
      <c r="D33" s="59">
        <v>0</v>
      </c>
      <c r="E33" s="59">
        <f>C33+D33</f>
        <v>0</v>
      </c>
      <c r="F33" s="59">
        <v>0</v>
      </c>
      <c r="G33" s="59">
        <v>0</v>
      </c>
      <c r="H33" s="60">
        <f t="shared" ref="H33:H35" si="7">G33-C33</f>
        <v>0</v>
      </c>
      <c r="I33" s="25" t="s">
        <v>24</v>
      </c>
    </row>
    <row r="34" spans="1:9" x14ac:dyDescent="0.2">
      <c r="A34" s="57"/>
      <c r="B34" s="58" t="s">
        <v>45</v>
      </c>
      <c r="C34" s="67">
        <v>58585900</v>
      </c>
      <c r="D34" s="67">
        <v>206598747.84999999</v>
      </c>
      <c r="E34" s="59">
        <f>C34+D34</f>
        <v>265184647.84999999</v>
      </c>
      <c r="F34" s="67">
        <v>65183459.159999996</v>
      </c>
      <c r="G34" s="67">
        <v>65183459.159999996</v>
      </c>
      <c r="H34" s="60">
        <f t="shared" si="7"/>
        <v>6597559.1599999964</v>
      </c>
      <c r="I34" s="25" t="s">
        <v>28</v>
      </c>
    </row>
    <row r="35" spans="1:9" ht="22.5" x14ac:dyDescent="0.2">
      <c r="A35" s="57"/>
      <c r="B35" s="58" t="s">
        <v>31</v>
      </c>
      <c r="C35" s="67">
        <v>10499561676.52</v>
      </c>
      <c r="D35" s="67">
        <v>154888156.05000001</v>
      </c>
      <c r="E35" s="59">
        <f>C35+D35</f>
        <v>10654449832.57</v>
      </c>
      <c r="F35" s="67">
        <v>7552527217.4799995</v>
      </c>
      <c r="G35" s="67">
        <v>7552527217.4799995</v>
      </c>
      <c r="H35" s="60">
        <f t="shared" si="7"/>
        <v>-2947034459.0400009</v>
      </c>
      <c r="I35" s="25" t="s">
        <v>32</v>
      </c>
    </row>
    <row r="36" spans="1:9" x14ac:dyDescent="0.2">
      <c r="A36" s="57"/>
      <c r="B36" s="58"/>
      <c r="C36" s="59"/>
      <c r="D36" s="59"/>
      <c r="E36" s="59"/>
      <c r="F36" s="59"/>
      <c r="G36" s="59"/>
      <c r="H36" s="60"/>
      <c r="I36" s="25" t="s">
        <v>35</v>
      </c>
    </row>
    <row r="37" spans="1:9" x14ac:dyDescent="0.2">
      <c r="A37" s="68" t="s">
        <v>46</v>
      </c>
      <c r="B37" s="69"/>
      <c r="C37" s="65">
        <f t="shared" ref="C37:H37" si="8">SUM(C38)</f>
        <v>0</v>
      </c>
      <c r="D37" s="65">
        <f t="shared" si="8"/>
        <v>0</v>
      </c>
      <c r="E37" s="65">
        <f t="shared" si="8"/>
        <v>0</v>
      </c>
      <c r="F37" s="65">
        <f t="shared" si="8"/>
        <v>0</v>
      </c>
      <c r="G37" s="65">
        <f t="shared" si="8"/>
        <v>0</v>
      </c>
      <c r="H37" s="66">
        <f t="shared" si="8"/>
        <v>0</v>
      </c>
      <c r="I37" s="25" t="s">
        <v>35</v>
      </c>
    </row>
    <row r="38" spans="1:9" x14ac:dyDescent="0.2">
      <c r="A38" s="70"/>
      <c r="B38" s="58" t="s">
        <v>33</v>
      </c>
      <c r="C38" s="59">
        <v>0</v>
      </c>
      <c r="D38" s="59">
        <v>0</v>
      </c>
      <c r="E38" s="59">
        <f>C38+D38</f>
        <v>0</v>
      </c>
      <c r="F38" s="59">
        <v>0</v>
      </c>
      <c r="G38" s="59">
        <v>0</v>
      </c>
      <c r="H38" s="60">
        <f>G38-C38</f>
        <v>0</v>
      </c>
      <c r="I38" s="25" t="s">
        <v>34</v>
      </c>
    </row>
    <row r="39" spans="1:9" ht="12" thickBot="1" x14ac:dyDescent="0.25">
      <c r="A39" s="71"/>
      <c r="B39" s="72" t="s">
        <v>36</v>
      </c>
      <c r="C39" s="73">
        <f>SUM(C37+C31+C21)</f>
        <v>19529889300.52</v>
      </c>
      <c r="D39" s="73">
        <f t="shared" ref="D39:H39" si="9">SUM(D37+D31+D21)</f>
        <v>943169301.91999996</v>
      </c>
      <c r="E39" s="73">
        <f t="shared" si="9"/>
        <v>20473058602.440002</v>
      </c>
      <c r="F39" s="73">
        <f t="shared" si="9"/>
        <v>13320236171.65</v>
      </c>
      <c r="G39" s="73">
        <f t="shared" si="9"/>
        <v>13320236171.65</v>
      </c>
      <c r="H39" s="74">
        <f t="shared" si="9"/>
        <v>-6209653128.8700008</v>
      </c>
      <c r="I39" s="25" t="s">
        <v>35</v>
      </c>
    </row>
    <row r="40" spans="1:9" ht="12" thickBot="1" x14ac:dyDescent="0.25">
      <c r="A40" s="75"/>
      <c r="B40" s="76"/>
      <c r="C40" s="77"/>
      <c r="D40" s="77"/>
      <c r="E40" s="77"/>
      <c r="F40" s="78" t="s">
        <v>37</v>
      </c>
      <c r="G40" s="79"/>
      <c r="H40" s="80">
        <v>0</v>
      </c>
      <c r="I40" s="25" t="s">
        <v>35</v>
      </c>
    </row>
    <row r="41" spans="1:9" x14ac:dyDescent="0.2">
      <c r="B41" s="81" t="s">
        <v>47</v>
      </c>
    </row>
    <row r="42" spans="1:9" ht="22.5" x14ac:dyDescent="0.2">
      <c r="B42" s="82" t="s">
        <v>48</v>
      </c>
    </row>
    <row r="43" spans="1:9" x14ac:dyDescent="0.2">
      <c r="B43" s="83" t="s">
        <v>49</v>
      </c>
    </row>
    <row r="44" spans="1:9" ht="30.75" customHeight="1" x14ac:dyDescent="0.2">
      <c r="B44" s="84" t="s">
        <v>50</v>
      </c>
      <c r="C44" s="84"/>
      <c r="D44" s="84"/>
      <c r="E44" s="84"/>
      <c r="F44" s="84"/>
      <c r="G44" s="84"/>
      <c r="H44" s="84"/>
    </row>
    <row r="46" spans="1:9" ht="15" x14ac:dyDescent="0.2">
      <c r="B46" s="85"/>
      <c r="C46" s="85"/>
      <c r="D46" s="85"/>
      <c r="E46" s="85"/>
      <c r="F46" s="85"/>
      <c r="G46" s="85"/>
      <c r="H46" s="85"/>
    </row>
    <row r="47" spans="1:9" ht="15" x14ac:dyDescent="0.2">
      <c r="B47" s="85"/>
      <c r="C47" s="86"/>
      <c r="D47" s="86"/>
      <c r="E47" s="86"/>
      <c r="F47" s="86"/>
      <c r="G47" s="86"/>
      <c r="H47" s="86"/>
      <c r="I47" s="87"/>
    </row>
    <row r="48" spans="1:9" ht="15" x14ac:dyDescent="0.2">
      <c r="B48" s="85"/>
      <c r="C48" s="86"/>
      <c r="D48" s="86"/>
      <c r="E48" s="86"/>
      <c r="F48" s="86"/>
      <c r="G48" s="86"/>
      <c r="H48" s="86"/>
      <c r="I48" s="87"/>
    </row>
    <row r="49" spans="2:9" ht="15" x14ac:dyDescent="0.2">
      <c r="B49" s="85"/>
      <c r="C49" s="86"/>
      <c r="D49" s="86"/>
      <c r="E49" s="86"/>
      <c r="F49" s="86"/>
      <c r="G49" s="86"/>
      <c r="H49" s="86"/>
      <c r="I49" s="87"/>
    </row>
    <row r="50" spans="2:9" ht="15" x14ac:dyDescent="0.2">
      <c r="B50" s="85"/>
      <c r="C50" s="86"/>
      <c r="D50" s="86"/>
      <c r="E50" s="86"/>
      <c r="F50" s="86"/>
      <c r="G50" s="86"/>
      <c r="H50" s="86"/>
      <c r="I50" s="87"/>
    </row>
    <row r="52" spans="2:9" x14ac:dyDescent="0.2">
      <c r="C52" s="88"/>
      <c r="D52" s="88"/>
      <c r="E52" s="88"/>
      <c r="F52" s="88"/>
      <c r="G52" s="88"/>
      <c r="H52" s="88"/>
    </row>
    <row r="53" spans="2:9" x14ac:dyDescent="0.2">
      <c r="C53" s="88"/>
      <c r="D53" s="88"/>
      <c r="E53" s="88"/>
      <c r="F53" s="88"/>
      <c r="G53" s="88"/>
      <c r="H53" s="88"/>
    </row>
    <row r="54" spans="2:9" x14ac:dyDescent="0.2">
      <c r="C54" s="88"/>
      <c r="D54" s="88"/>
      <c r="E54" s="88"/>
      <c r="F54" s="88"/>
      <c r="G54" s="88"/>
      <c r="H54" s="88"/>
    </row>
    <row r="55" spans="2:9" x14ac:dyDescent="0.2">
      <c r="C55" s="88"/>
      <c r="D55" s="88"/>
      <c r="E55" s="88"/>
      <c r="F55" s="88"/>
      <c r="G55" s="88"/>
      <c r="H55" s="88"/>
    </row>
  </sheetData>
  <sheetProtection formatCells="0" formatColumns="0" formatRows="0" insertRows="0" autoFilter="0"/>
  <mergeCells count="9">
    <mergeCell ref="A31:B31"/>
    <mergeCell ref="B44:H44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98E65-8327-41D1-B1C4-13745BBF8EAA}">
  <sheetPr>
    <tabColor theme="4" tint="-0.249977111117893"/>
    <pageSetUpPr fitToPage="1"/>
  </sheetPr>
  <dimension ref="A1:G77"/>
  <sheetViews>
    <sheetView showGridLines="0" workbookViewId="0">
      <selection activeCell="B64" sqref="B64"/>
    </sheetView>
  </sheetViews>
  <sheetFormatPr baseColWidth="10" defaultColWidth="12" defaultRowHeight="14.25" customHeight="1" x14ac:dyDescent="0.2"/>
  <cols>
    <col min="1" max="1" width="71.5" style="123" customWidth="1"/>
    <col min="2" max="2" width="16.1640625" style="123" customWidth="1"/>
    <col min="3" max="3" width="15.1640625" style="123" bestFit="1" customWidth="1"/>
    <col min="4" max="6" width="16.33203125" style="123" bestFit="1" customWidth="1"/>
    <col min="7" max="7" width="13.6640625" style="123" bestFit="1" customWidth="1"/>
    <col min="8" max="16384" width="12" style="123"/>
  </cols>
  <sheetData>
    <row r="1" spans="1:7" ht="59.25" customHeight="1" thickBot="1" x14ac:dyDescent="0.25">
      <c r="A1" s="120" t="s">
        <v>132</v>
      </c>
      <c r="B1" s="121"/>
      <c r="C1" s="121"/>
      <c r="D1" s="121"/>
      <c r="E1" s="121"/>
      <c r="F1" s="121"/>
      <c r="G1" s="122"/>
    </row>
    <row r="2" spans="1:7" s="129" customFormat="1" ht="14.25" customHeight="1" thickBot="1" x14ac:dyDescent="0.25">
      <c r="A2" s="124" t="s">
        <v>52</v>
      </c>
      <c r="B2" s="125" t="s">
        <v>133</v>
      </c>
      <c r="C2" s="126"/>
      <c r="D2" s="126"/>
      <c r="E2" s="126"/>
      <c r="F2" s="127"/>
      <c r="G2" s="128" t="s">
        <v>54</v>
      </c>
    </row>
    <row r="3" spans="1:7" s="129" customFormat="1" ht="23.25" thickBot="1" x14ac:dyDescent="0.25">
      <c r="A3" s="130"/>
      <c r="B3" s="131" t="s">
        <v>55</v>
      </c>
      <c r="C3" s="132" t="s">
        <v>56</v>
      </c>
      <c r="D3" s="133" t="s">
        <v>6</v>
      </c>
      <c r="E3" s="132" t="s">
        <v>7</v>
      </c>
      <c r="F3" s="133" t="s">
        <v>57</v>
      </c>
      <c r="G3" s="134"/>
    </row>
    <row r="4" spans="1:7" s="129" customFormat="1" ht="6" customHeight="1" x14ac:dyDescent="0.2">
      <c r="A4" s="135"/>
      <c r="B4" s="136"/>
      <c r="C4" s="136"/>
      <c r="D4" s="136"/>
      <c r="E4" s="136"/>
      <c r="F4" s="136"/>
      <c r="G4" s="137"/>
    </row>
    <row r="5" spans="1:7" s="129" customFormat="1" ht="14.25" customHeight="1" x14ac:dyDescent="0.2">
      <c r="A5" s="138" t="s">
        <v>134</v>
      </c>
      <c r="B5" s="109">
        <v>10098253</v>
      </c>
      <c r="C5" s="109">
        <v>197137.21</v>
      </c>
      <c r="D5" s="109">
        <f>B5+C5</f>
        <v>10295390.210000001</v>
      </c>
      <c r="E5" s="109">
        <v>7470746.9100000001</v>
      </c>
      <c r="F5" s="109">
        <v>7470746.9100000001</v>
      </c>
      <c r="G5" s="110">
        <f>D5-E5</f>
        <v>2824643.3000000007</v>
      </c>
    </row>
    <row r="6" spans="1:7" s="129" customFormat="1" ht="14.25" customHeight="1" x14ac:dyDescent="0.2">
      <c r="A6" s="138" t="s">
        <v>135</v>
      </c>
      <c r="B6" s="109">
        <v>74485775.519999996</v>
      </c>
      <c r="C6" s="109">
        <v>78324713.689999998</v>
      </c>
      <c r="D6" s="109">
        <f t="shared" ref="D6:D69" si="0">B6+C6</f>
        <v>152810489.20999998</v>
      </c>
      <c r="E6" s="109">
        <v>142429859.47</v>
      </c>
      <c r="F6" s="109">
        <v>142429859.47</v>
      </c>
      <c r="G6" s="110">
        <f t="shared" ref="G6:G69" si="1">D6-E6</f>
        <v>10380629.73999998</v>
      </c>
    </row>
    <row r="7" spans="1:7" s="129" customFormat="1" ht="14.25" customHeight="1" x14ac:dyDescent="0.2">
      <c r="A7" s="138" t="s">
        <v>136</v>
      </c>
      <c r="B7" s="109">
        <v>38369853</v>
      </c>
      <c r="C7" s="109">
        <v>74524518.609999999</v>
      </c>
      <c r="D7" s="109">
        <f t="shared" si="0"/>
        <v>112894371.61</v>
      </c>
      <c r="E7" s="109">
        <v>67622657.799999997</v>
      </c>
      <c r="F7" s="109">
        <v>67622657.799999997</v>
      </c>
      <c r="G7" s="110">
        <f t="shared" si="1"/>
        <v>45271713.810000002</v>
      </c>
    </row>
    <row r="8" spans="1:7" s="129" customFormat="1" ht="14.25" customHeight="1" x14ac:dyDescent="0.2">
      <c r="A8" s="138" t="s">
        <v>137</v>
      </c>
      <c r="B8" s="109">
        <v>11484639</v>
      </c>
      <c r="C8" s="109">
        <v>3263912.54</v>
      </c>
      <c r="D8" s="109">
        <f t="shared" si="0"/>
        <v>14748551.539999999</v>
      </c>
      <c r="E8" s="109">
        <v>2202735.89</v>
      </c>
      <c r="F8" s="109">
        <v>2202735.89</v>
      </c>
      <c r="G8" s="110">
        <f t="shared" si="1"/>
        <v>12545815.649999999</v>
      </c>
    </row>
    <row r="9" spans="1:7" s="129" customFormat="1" ht="14.25" customHeight="1" x14ac:dyDescent="0.2">
      <c r="A9" s="138" t="s">
        <v>138</v>
      </c>
      <c r="B9" s="109">
        <v>12218257</v>
      </c>
      <c r="C9" s="109">
        <v>353722.37</v>
      </c>
      <c r="D9" s="109">
        <f t="shared" si="0"/>
        <v>12571979.369999999</v>
      </c>
      <c r="E9" s="109">
        <v>8772263.8000000007</v>
      </c>
      <c r="F9" s="109">
        <v>8772263.8000000007</v>
      </c>
      <c r="G9" s="110">
        <f t="shared" si="1"/>
        <v>3799715.5699999984</v>
      </c>
    </row>
    <row r="10" spans="1:7" s="129" customFormat="1" ht="14.25" customHeight="1" x14ac:dyDescent="0.2">
      <c r="A10" s="138" t="s">
        <v>139</v>
      </c>
      <c r="B10" s="109">
        <v>557048370</v>
      </c>
      <c r="C10" s="109">
        <v>-803620.49</v>
      </c>
      <c r="D10" s="109">
        <f t="shared" si="0"/>
        <v>556244749.50999999</v>
      </c>
      <c r="E10" s="109">
        <v>37432049.420000002</v>
      </c>
      <c r="F10" s="109">
        <v>37432049.420000002</v>
      </c>
      <c r="G10" s="110">
        <f t="shared" si="1"/>
        <v>518812700.08999997</v>
      </c>
    </row>
    <row r="11" spans="1:7" s="129" customFormat="1" ht="14.25" customHeight="1" x14ac:dyDescent="0.2">
      <c r="A11" s="138" t="s">
        <v>140</v>
      </c>
      <c r="B11" s="109">
        <v>131113172</v>
      </c>
      <c r="C11" s="109">
        <v>-11751759.74</v>
      </c>
      <c r="D11" s="109">
        <f t="shared" si="0"/>
        <v>119361412.26000001</v>
      </c>
      <c r="E11" s="109">
        <v>40941935.369999997</v>
      </c>
      <c r="F11" s="109">
        <v>40941935.369999997</v>
      </c>
      <c r="G11" s="110">
        <f t="shared" si="1"/>
        <v>78419476.890000015</v>
      </c>
    </row>
    <row r="12" spans="1:7" s="129" customFormat="1" ht="14.25" customHeight="1" x14ac:dyDescent="0.2">
      <c r="A12" s="138" t="s">
        <v>141</v>
      </c>
      <c r="B12" s="109">
        <v>72232339</v>
      </c>
      <c r="C12" s="109">
        <v>719342.51</v>
      </c>
      <c r="D12" s="109">
        <f t="shared" si="0"/>
        <v>72951681.510000005</v>
      </c>
      <c r="E12" s="109">
        <v>46808389.289999999</v>
      </c>
      <c r="F12" s="109">
        <v>46808389.289999999</v>
      </c>
      <c r="G12" s="110">
        <f t="shared" si="1"/>
        <v>26143292.220000006</v>
      </c>
    </row>
    <row r="13" spans="1:7" s="129" customFormat="1" ht="14.25" customHeight="1" x14ac:dyDescent="0.2">
      <c r="A13" s="138" t="s">
        <v>142</v>
      </c>
      <c r="B13" s="109">
        <v>97369745.109999999</v>
      </c>
      <c r="C13" s="109">
        <v>7070741.7999999998</v>
      </c>
      <c r="D13" s="109">
        <f t="shared" si="0"/>
        <v>104440486.91</v>
      </c>
      <c r="E13" s="109">
        <v>63804750.079999998</v>
      </c>
      <c r="F13" s="109">
        <v>63804750.079999998</v>
      </c>
      <c r="G13" s="110">
        <f t="shared" si="1"/>
        <v>40635736.829999998</v>
      </c>
    </row>
    <row r="14" spans="1:7" s="129" customFormat="1" ht="14.25" customHeight="1" x14ac:dyDescent="0.2">
      <c r="A14" s="138" t="s">
        <v>143</v>
      </c>
      <c r="B14" s="109">
        <v>5413542</v>
      </c>
      <c r="C14" s="109">
        <v>80567536.530000001</v>
      </c>
      <c r="D14" s="109">
        <f t="shared" si="0"/>
        <v>85981078.530000001</v>
      </c>
      <c r="E14" s="109">
        <v>84030826.060000002</v>
      </c>
      <c r="F14" s="109">
        <v>84030826.060000002</v>
      </c>
      <c r="G14" s="110">
        <f t="shared" si="1"/>
        <v>1950252.4699999988</v>
      </c>
    </row>
    <row r="15" spans="1:7" s="129" customFormat="1" ht="14.25" customHeight="1" x14ac:dyDescent="0.2">
      <c r="A15" s="138" t="s">
        <v>144</v>
      </c>
      <c r="B15" s="109">
        <v>42022308</v>
      </c>
      <c r="C15" s="109">
        <v>431314.02</v>
      </c>
      <c r="D15" s="109">
        <f t="shared" si="0"/>
        <v>42453622.020000003</v>
      </c>
      <c r="E15" s="109">
        <v>27572912.010000002</v>
      </c>
      <c r="F15" s="109">
        <v>27572912.010000002</v>
      </c>
      <c r="G15" s="110">
        <f t="shared" si="1"/>
        <v>14880710.010000002</v>
      </c>
    </row>
    <row r="16" spans="1:7" s="129" customFormat="1" ht="14.25" customHeight="1" x14ac:dyDescent="0.2">
      <c r="A16" s="138" t="s">
        <v>145</v>
      </c>
      <c r="B16" s="109">
        <v>476351087</v>
      </c>
      <c r="C16" s="109">
        <v>448698774.92000002</v>
      </c>
      <c r="D16" s="109">
        <f t="shared" si="0"/>
        <v>925049861.92000008</v>
      </c>
      <c r="E16" s="109">
        <v>645703769.82000005</v>
      </c>
      <c r="F16" s="109">
        <v>645703769.82000005</v>
      </c>
      <c r="G16" s="110">
        <f t="shared" si="1"/>
        <v>279346092.10000002</v>
      </c>
    </row>
    <row r="17" spans="1:7" s="129" customFormat="1" ht="14.25" customHeight="1" x14ac:dyDescent="0.2">
      <c r="A17" s="138" t="s">
        <v>146</v>
      </c>
      <c r="B17" s="109">
        <v>137218190</v>
      </c>
      <c r="C17" s="109">
        <v>29338390.52</v>
      </c>
      <c r="D17" s="109">
        <f t="shared" si="0"/>
        <v>166556580.52000001</v>
      </c>
      <c r="E17" s="109">
        <v>58284308.840000004</v>
      </c>
      <c r="F17" s="109">
        <v>58284308.840000004</v>
      </c>
      <c r="G17" s="110">
        <f t="shared" si="1"/>
        <v>108272271.68000001</v>
      </c>
    </row>
    <row r="18" spans="1:7" s="129" customFormat="1" ht="14.25" customHeight="1" x14ac:dyDescent="0.2">
      <c r="A18" s="138" t="s">
        <v>147</v>
      </c>
      <c r="B18" s="109">
        <v>573722517</v>
      </c>
      <c r="C18" s="109">
        <v>-330982.45</v>
      </c>
      <c r="D18" s="109">
        <f t="shared" si="0"/>
        <v>573391534.54999995</v>
      </c>
      <c r="E18" s="109">
        <v>338293770.69</v>
      </c>
      <c r="F18" s="109">
        <v>338293770.69</v>
      </c>
      <c r="G18" s="110">
        <f t="shared" si="1"/>
        <v>235097763.85999995</v>
      </c>
    </row>
    <row r="19" spans="1:7" s="129" customFormat="1" ht="14.25" customHeight="1" x14ac:dyDescent="0.2">
      <c r="A19" s="138" t="s">
        <v>148</v>
      </c>
      <c r="B19" s="109">
        <v>668775829</v>
      </c>
      <c r="C19" s="109">
        <v>-1193891.32</v>
      </c>
      <c r="D19" s="109">
        <f t="shared" si="0"/>
        <v>667581937.67999995</v>
      </c>
      <c r="E19" s="109">
        <v>401144388.62</v>
      </c>
      <c r="F19" s="109">
        <v>401144388.62</v>
      </c>
      <c r="G19" s="110">
        <f t="shared" si="1"/>
        <v>266437549.05999994</v>
      </c>
    </row>
    <row r="20" spans="1:7" s="129" customFormat="1" ht="14.25" customHeight="1" x14ac:dyDescent="0.2">
      <c r="A20" s="138" t="s">
        <v>149</v>
      </c>
      <c r="B20" s="109">
        <v>779632305</v>
      </c>
      <c r="C20" s="109">
        <v>39970868.579999998</v>
      </c>
      <c r="D20" s="109">
        <f t="shared" si="0"/>
        <v>819603173.58000004</v>
      </c>
      <c r="E20" s="109">
        <v>468192565.93000001</v>
      </c>
      <c r="F20" s="109">
        <v>468192565.93000001</v>
      </c>
      <c r="G20" s="110">
        <f t="shared" si="1"/>
        <v>351410607.65000004</v>
      </c>
    </row>
    <row r="21" spans="1:7" s="129" customFormat="1" ht="14.25" customHeight="1" x14ac:dyDescent="0.2">
      <c r="A21" s="138" t="s">
        <v>150</v>
      </c>
      <c r="B21" s="109">
        <v>532278470</v>
      </c>
      <c r="C21" s="109">
        <v>22040530.289999999</v>
      </c>
      <c r="D21" s="109">
        <f t="shared" si="0"/>
        <v>554319000.28999996</v>
      </c>
      <c r="E21" s="109">
        <v>316932881.75999999</v>
      </c>
      <c r="F21" s="109">
        <v>316932881.75999999</v>
      </c>
      <c r="G21" s="110">
        <f t="shared" si="1"/>
        <v>237386118.52999997</v>
      </c>
    </row>
    <row r="22" spans="1:7" s="129" customFormat="1" ht="14.25" customHeight="1" x14ac:dyDescent="0.2">
      <c r="A22" s="138" t="s">
        <v>151</v>
      </c>
      <c r="B22" s="109">
        <v>599646965</v>
      </c>
      <c r="C22" s="109">
        <v>26536887.530000001</v>
      </c>
      <c r="D22" s="109">
        <f t="shared" si="0"/>
        <v>626183852.52999997</v>
      </c>
      <c r="E22" s="109">
        <v>352541013.62</v>
      </c>
      <c r="F22" s="109">
        <v>352541013.62</v>
      </c>
      <c r="G22" s="110">
        <f t="shared" si="1"/>
        <v>273642838.90999997</v>
      </c>
    </row>
    <row r="23" spans="1:7" s="129" customFormat="1" ht="14.25" customHeight="1" x14ac:dyDescent="0.2">
      <c r="A23" s="138" t="s">
        <v>152</v>
      </c>
      <c r="B23" s="109">
        <v>832884295</v>
      </c>
      <c r="C23" s="109">
        <v>44924395</v>
      </c>
      <c r="D23" s="109">
        <f t="shared" si="0"/>
        <v>877808690</v>
      </c>
      <c r="E23" s="109">
        <v>517990300.74000001</v>
      </c>
      <c r="F23" s="109">
        <v>517990300.74000001</v>
      </c>
      <c r="G23" s="110">
        <f t="shared" si="1"/>
        <v>359818389.25999999</v>
      </c>
    </row>
    <row r="24" spans="1:7" s="129" customFormat="1" ht="14.25" customHeight="1" x14ac:dyDescent="0.2">
      <c r="A24" s="138" t="s">
        <v>153</v>
      </c>
      <c r="B24" s="109">
        <v>892190276</v>
      </c>
      <c r="C24" s="109">
        <v>107009563.25</v>
      </c>
      <c r="D24" s="109">
        <f t="shared" si="0"/>
        <v>999199839.25</v>
      </c>
      <c r="E24" s="109">
        <v>570986891.26999998</v>
      </c>
      <c r="F24" s="109">
        <v>570986891.26999998</v>
      </c>
      <c r="G24" s="110">
        <f t="shared" si="1"/>
        <v>428212947.98000002</v>
      </c>
    </row>
    <row r="25" spans="1:7" s="129" customFormat="1" ht="14.25" customHeight="1" x14ac:dyDescent="0.2">
      <c r="A25" s="138" t="s">
        <v>154</v>
      </c>
      <c r="B25" s="109">
        <v>554365157</v>
      </c>
      <c r="C25" s="109">
        <v>-10193124.23</v>
      </c>
      <c r="D25" s="109">
        <f t="shared" si="0"/>
        <v>544172032.76999998</v>
      </c>
      <c r="E25" s="109">
        <v>321685766</v>
      </c>
      <c r="F25" s="109">
        <v>321685766</v>
      </c>
      <c r="G25" s="110">
        <f t="shared" si="1"/>
        <v>222486266.76999998</v>
      </c>
    </row>
    <row r="26" spans="1:7" s="129" customFormat="1" ht="14.25" customHeight="1" x14ac:dyDescent="0.2">
      <c r="A26" s="138" t="s">
        <v>155</v>
      </c>
      <c r="B26" s="109">
        <v>360652687.44</v>
      </c>
      <c r="C26" s="109">
        <v>20867343.079999998</v>
      </c>
      <c r="D26" s="109">
        <f t="shared" si="0"/>
        <v>381520030.51999998</v>
      </c>
      <c r="E26" s="109">
        <v>202925787.86000001</v>
      </c>
      <c r="F26" s="109">
        <v>202925787.86000001</v>
      </c>
      <c r="G26" s="110">
        <f t="shared" si="1"/>
        <v>178594242.65999997</v>
      </c>
    </row>
    <row r="27" spans="1:7" s="129" customFormat="1" ht="14.25" customHeight="1" x14ac:dyDescent="0.2">
      <c r="A27" s="138" t="s">
        <v>156</v>
      </c>
      <c r="B27" s="109">
        <v>672913169.28999996</v>
      </c>
      <c r="C27" s="109">
        <v>17986383.890000001</v>
      </c>
      <c r="D27" s="109">
        <f t="shared" si="0"/>
        <v>690899553.17999995</v>
      </c>
      <c r="E27" s="109">
        <v>405393459.08999997</v>
      </c>
      <c r="F27" s="109">
        <v>405393459.08999997</v>
      </c>
      <c r="G27" s="110">
        <f t="shared" si="1"/>
        <v>285506094.08999997</v>
      </c>
    </row>
    <row r="28" spans="1:7" s="129" customFormat="1" ht="14.25" customHeight="1" x14ac:dyDescent="0.2">
      <c r="A28" s="138" t="s">
        <v>157</v>
      </c>
      <c r="B28" s="109">
        <v>282428206</v>
      </c>
      <c r="C28" s="109">
        <v>7507063.5999999996</v>
      </c>
      <c r="D28" s="109">
        <f t="shared" si="0"/>
        <v>289935269.60000002</v>
      </c>
      <c r="E28" s="109">
        <v>173807160.56999999</v>
      </c>
      <c r="F28" s="109">
        <v>173807160.56999999</v>
      </c>
      <c r="G28" s="110">
        <f t="shared" si="1"/>
        <v>116128109.03000003</v>
      </c>
    </row>
    <row r="29" spans="1:7" s="129" customFormat="1" ht="14.25" customHeight="1" x14ac:dyDescent="0.2">
      <c r="A29" s="138" t="s">
        <v>158</v>
      </c>
      <c r="B29" s="109">
        <v>345228145</v>
      </c>
      <c r="C29" s="109">
        <v>-9424902.0600000005</v>
      </c>
      <c r="D29" s="109">
        <f t="shared" si="0"/>
        <v>335803242.94</v>
      </c>
      <c r="E29" s="109">
        <v>205348993.25</v>
      </c>
      <c r="F29" s="109">
        <v>205348993.25</v>
      </c>
      <c r="G29" s="110">
        <f t="shared" si="1"/>
        <v>130454249.69</v>
      </c>
    </row>
    <row r="30" spans="1:7" s="129" customFormat="1" ht="14.25" customHeight="1" x14ac:dyDescent="0.2">
      <c r="A30" s="138" t="s">
        <v>159</v>
      </c>
      <c r="B30" s="109">
        <v>618928335.92999995</v>
      </c>
      <c r="C30" s="109">
        <v>-23608793.640000001</v>
      </c>
      <c r="D30" s="109">
        <f t="shared" si="0"/>
        <v>595319542.28999996</v>
      </c>
      <c r="E30" s="109">
        <v>364855747.54000002</v>
      </c>
      <c r="F30" s="109">
        <v>364855747.54000002</v>
      </c>
      <c r="G30" s="110">
        <f t="shared" si="1"/>
        <v>230463794.74999994</v>
      </c>
    </row>
    <row r="31" spans="1:7" s="129" customFormat="1" ht="14.25" customHeight="1" x14ac:dyDescent="0.2">
      <c r="A31" s="138" t="s">
        <v>160</v>
      </c>
      <c r="B31" s="109">
        <v>2971652049.3000002</v>
      </c>
      <c r="C31" s="109">
        <v>-81602005.420000002</v>
      </c>
      <c r="D31" s="109">
        <f t="shared" si="0"/>
        <v>2890050043.8800001</v>
      </c>
      <c r="E31" s="109">
        <v>1875843507.8199999</v>
      </c>
      <c r="F31" s="109">
        <v>1875843507.8199999</v>
      </c>
      <c r="G31" s="110">
        <f t="shared" si="1"/>
        <v>1014206536.0600002</v>
      </c>
    </row>
    <row r="32" spans="1:7" s="129" customFormat="1" ht="14.25" customHeight="1" x14ac:dyDescent="0.2">
      <c r="A32" s="138" t="s">
        <v>161</v>
      </c>
      <c r="B32" s="109">
        <v>265037956</v>
      </c>
      <c r="C32" s="109">
        <v>13160143.369999999</v>
      </c>
      <c r="D32" s="109">
        <f t="shared" si="0"/>
        <v>278198099.37</v>
      </c>
      <c r="E32" s="109">
        <v>157457924.72999999</v>
      </c>
      <c r="F32" s="109">
        <v>157457924.72999999</v>
      </c>
      <c r="G32" s="110">
        <f t="shared" si="1"/>
        <v>120740174.64000002</v>
      </c>
    </row>
    <row r="33" spans="1:7" s="129" customFormat="1" ht="14.25" customHeight="1" x14ac:dyDescent="0.2">
      <c r="A33" s="138" t="s">
        <v>162</v>
      </c>
      <c r="B33" s="109">
        <v>203191894</v>
      </c>
      <c r="C33" s="109">
        <v>7584921.46</v>
      </c>
      <c r="D33" s="109">
        <f t="shared" si="0"/>
        <v>210776815.46000001</v>
      </c>
      <c r="E33" s="109">
        <v>115751681.11</v>
      </c>
      <c r="F33" s="109">
        <v>115751681.11</v>
      </c>
      <c r="G33" s="110">
        <f t="shared" si="1"/>
        <v>95025134.350000009</v>
      </c>
    </row>
    <row r="34" spans="1:7" s="129" customFormat="1" ht="14.25" customHeight="1" x14ac:dyDescent="0.2">
      <c r="A34" s="138" t="s">
        <v>163</v>
      </c>
      <c r="B34" s="109">
        <v>274167944</v>
      </c>
      <c r="C34" s="109">
        <v>1092322.1299999999</v>
      </c>
      <c r="D34" s="109">
        <f t="shared" si="0"/>
        <v>275260266.13</v>
      </c>
      <c r="E34" s="109">
        <v>161702168.44999999</v>
      </c>
      <c r="F34" s="109">
        <v>161702168.44999999</v>
      </c>
      <c r="G34" s="110">
        <f t="shared" si="1"/>
        <v>113558097.68000001</v>
      </c>
    </row>
    <row r="35" spans="1:7" s="129" customFormat="1" ht="14.25" customHeight="1" x14ac:dyDescent="0.2">
      <c r="A35" s="138" t="s">
        <v>164</v>
      </c>
      <c r="B35" s="109">
        <v>275855402</v>
      </c>
      <c r="C35" s="109">
        <v>16756841.6</v>
      </c>
      <c r="D35" s="109">
        <f t="shared" si="0"/>
        <v>292612243.60000002</v>
      </c>
      <c r="E35" s="109">
        <v>171990175.77000001</v>
      </c>
      <c r="F35" s="109">
        <v>171990175.77000001</v>
      </c>
      <c r="G35" s="110">
        <f t="shared" si="1"/>
        <v>120622067.83000001</v>
      </c>
    </row>
    <row r="36" spans="1:7" s="129" customFormat="1" ht="14.25" customHeight="1" x14ac:dyDescent="0.2">
      <c r="A36" s="138" t="s">
        <v>165</v>
      </c>
      <c r="B36" s="109">
        <v>230353470</v>
      </c>
      <c r="C36" s="109">
        <v>2942640.83</v>
      </c>
      <c r="D36" s="109">
        <f t="shared" si="0"/>
        <v>233296110.83000001</v>
      </c>
      <c r="E36" s="109">
        <v>126835258.03</v>
      </c>
      <c r="F36" s="109">
        <v>126835258.03</v>
      </c>
      <c r="G36" s="110">
        <f t="shared" si="1"/>
        <v>106460852.80000001</v>
      </c>
    </row>
    <row r="37" spans="1:7" s="129" customFormat="1" ht="14.25" customHeight="1" x14ac:dyDescent="0.2">
      <c r="A37" s="138" t="s">
        <v>166</v>
      </c>
      <c r="B37" s="109">
        <v>218322417.91999999</v>
      </c>
      <c r="C37" s="109">
        <v>-3605314.45</v>
      </c>
      <c r="D37" s="109">
        <f t="shared" si="0"/>
        <v>214717103.47</v>
      </c>
      <c r="E37" s="109">
        <v>111290698.20999999</v>
      </c>
      <c r="F37" s="109">
        <v>111290698.20999999</v>
      </c>
      <c r="G37" s="110">
        <f t="shared" si="1"/>
        <v>103426405.26000001</v>
      </c>
    </row>
    <row r="38" spans="1:7" s="129" customFormat="1" ht="14.25" customHeight="1" x14ac:dyDescent="0.2">
      <c r="A38" s="138" t="s">
        <v>167</v>
      </c>
      <c r="B38" s="109">
        <v>309658877</v>
      </c>
      <c r="C38" s="109">
        <v>-17456384.649999999</v>
      </c>
      <c r="D38" s="109">
        <f t="shared" si="0"/>
        <v>292202492.35000002</v>
      </c>
      <c r="E38" s="109">
        <v>166944229.61000001</v>
      </c>
      <c r="F38" s="109">
        <v>166944229.61000001</v>
      </c>
      <c r="G38" s="110">
        <f t="shared" si="1"/>
        <v>125258262.74000001</v>
      </c>
    </row>
    <row r="39" spans="1:7" s="129" customFormat="1" ht="14.25" customHeight="1" x14ac:dyDescent="0.2">
      <c r="A39" s="138" t="s">
        <v>168</v>
      </c>
      <c r="B39" s="109">
        <v>448277083</v>
      </c>
      <c r="C39" s="109">
        <v>-15420065.310000001</v>
      </c>
      <c r="D39" s="109">
        <f t="shared" si="0"/>
        <v>432857017.69</v>
      </c>
      <c r="E39" s="109">
        <v>242436033.30000001</v>
      </c>
      <c r="F39" s="109">
        <v>242436033.30000001</v>
      </c>
      <c r="G39" s="110">
        <f t="shared" si="1"/>
        <v>190420984.38999999</v>
      </c>
    </row>
    <row r="40" spans="1:7" s="129" customFormat="1" ht="14.25" customHeight="1" x14ac:dyDescent="0.2">
      <c r="A40" s="138" t="s">
        <v>169</v>
      </c>
      <c r="B40" s="109">
        <v>268747716</v>
      </c>
      <c r="C40" s="109">
        <v>513561.88</v>
      </c>
      <c r="D40" s="109">
        <f t="shared" si="0"/>
        <v>269261277.88</v>
      </c>
      <c r="E40" s="109">
        <v>164805123.38999999</v>
      </c>
      <c r="F40" s="109">
        <v>164805123.38999999</v>
      </c>
      <c r="G40" s="110">
        <f t="shared" si="1"/>
        <v>104456154.49000001</v>
      </c>
    </row>
    <row r="41" spans="1:7" s="129" customFormat="1" ht="14.25" customHeight="1" x14ac:dyDescent="0.2">
      <c r="A41" s="138" t="s">
        <v>170</v>
      </c>
      <c r="B41" s="109">
        <v>268155942.59999999</v>
      </c>
      <c r="C41" s="109">
        <v>15186721.92</v>
      </c>
      <c r="D41" s="109">
        <f t="shared" si="0"/>
        <v>283342664.51999998</v>
      </c>
      <c r="E41" s="109">
        <v>150471400.99000001</v>
      </c>
      <c r="F41" s="109">
        <v>150471400.99000001</v>
      </c>
      <c r="G41" s="110">
        <f t="shared" si="1"/>
        <v>132871263.52999997</v>
      </c>
    </row>
    <row r="42" spans="1:7" s="129" customFormat="1" ht="14.25" customHeight="1" x14ac:dyDescent="0.2">
      <c r="A42" s="138" t="s">
        <v>171</v>
      </c>
      <c r="B42" s="109">
        <v>232030353</v>
      </c>
      <c r="C42" s="109">
        <v>-20608220.48</v>
      </c>
      <c r="D42" s="109">
        <f t="shared" si="0"/>
        <v>211422132.52000001</v>
      </c>
      <c r="E42" s="109">
        <v>135113728.90000001</v>
      </c>
      <c r="F42" s="109">
        <v>135113728.90000001</v>
      </c>
      <c r="G42" s="110">
        <f t="shared" si="1"/>
        <v>76308403.620000005</v>
      </c>
    </row>
    <row r="43" spans="1:7" s="129" customFormat="1" ht="14.25" customHeight="1" x14ac:dyDescent="0.2">
      <c r="A43" s="138" t="s">
        <v>172</v>
      </c>
      <c r="B43" s="109">
        <v>448937572</v>
      </c>
      <c r="C43" s="109">
        <v>-20408195.43</v>
      </c>
      <c r="D43" s="109">
        <f t="shared" si="0"/>
        <v>428529376.56999999</v>
      </c>
      <c r="E43" s="109">
        <v>247336829.16</v>
      </c>
      <c r="F43" s="109">
        <v>247336829.16</v>
      </c>
      <c r="G43" s="110">
        <f t="shared" si="1"/>
        <v>181192547.41</v>
      </c>
    </row>
    <row r="44" spans="1:7" s="129" customFormat="1" ht="14.25" customHeight="1" x14ac:dyDescent="0.2">
      <c r="A44" s="138" t="s">
        <v>173</v>
      </c>
      <c r="B44" s="109">
        <v>553588685</v>
      </c>
      <c r="C44" s="109">
        <v>-36095675.689999998</v>
      </c>
      <c r="D44" s="109">
        <f t="shared" si="0"/>
        <v>517493009.31</v>
      </c>
      <c r="E44" s="109">
        <v>292951490.19999999</v>
      </c>
      <c r="F44" s="109">
        <v>292951490.19999999</v>
      </c>
      <c r="G44" s="110">
        <f t="shared" si="1"/>
        <v>224541519.11000001</v>
      </c>
    </row>
    <row r="45" spans="1:7" s="129" customFormat="1" ht="14.25" customHeight="1" x14ac:dyDescent="0.2">
      <c r="A45" s="138" t="s">
        <v>174</v>
      </c>
      <c r="B45" s="109">
        <v>399309508</v>
      </c>
      <c r="C45" s="109">
        <v>36888484.700000003</v>
      </c>
      <c r="D45" s="109">
        <f t="shared" si="0"/>
        <v>436197992.69999999</v>
      </c>
      <c r="E45" s="109">
        <v>288548912.88</v>
      </c>
      <c r="F45" s="109">
        <v>288548912.88</v>
      </c>
      <c r="G45" s="110">
        <f t="shared" si="1"/>
        <v>147649079.81999999</v>
      </c>
    </row>
    <row r="46" spans="1:7" s="129" customFormat="1" ht="14.25" customHeight="1" x14ac:dyDescent="0.2">
      <c r="A46" s="138" t="s">
        <v>175</v>
      </c>
      <c r="B46" s="109">
        <v>348418463</v>
      </c>
      <c r="C46" s="109">
        <v>2034120.26</v>
      </c>
      <c r="D46" s="109">
        <f t="shared" si="0"/>
        <v>350452583.25999999</v>
      </c>
      <c r="E46" s="109">
        <v>208443576.41999999</v>
      </c>
      <c r="F46" s="109">
        <v>208443576.41999999</v>
      </c>
      <c r="G46" s="110">
        <f t="shared" si="1"/>
        <v>142009006.84</v>
      </c>
    </row>
    <row r="47" spans="1:7" s="129" customFormat="1" ht="14.25" customHeight="1" x14ac:dyDescent="0.2">
      <c r="A47" s="138" t="s">
        <v>176</v>
      </c>
      <c r="B47" s="109">
        <v>198025571</v>
      </c>
      <c r="C47" s="109">
        <v>3414957.59</v>
      </c>
      <c r="D47" s="109">
        <f t="shared" si="0"/>
        <v>201440528.59</v>
      </c>
      <c r="E47" s="109">
        <v>110524317.51000001</v>
      </c>
      <c r="F47" s="109">
        <v>110524317.51000001</v>
      </c>
      <c r="G47" s="110">
        <f t="shared" si="1"/>
        <v>90916211.079999998</v>
      </c>
    </row>
    <row r="48" spans="1:7" s="129" customFormat="1" ht="14.25" customHeight="1" x14ac:dyDescent="0.2">
      <c r="A48" s="138" t="s">
        <v>177</v>
      </c>
      <c r="B48" s="109">
        <v>110071480</v>
      </c>
      <c r="C48" s="109">
        <v>5029625.22</v>
      </c>
      <c r="D48" s="109">
        <f t="shared" si="0"/>
        <v>115101105.22</v>
      </c>
      <c r="E48" s="109">
        <v>66102298.420000002</v>
      </c>
      <c r="F48" s="109">
        <v>66102298.420000002</v>
      </c>
      <c r="G48" s="110">
        <f t="shared" si="1"/>
        <v>48998806.799999997</v>
      </c>
    </row>
    <row r="49" spans="1:7" s="129" customFormat="1" ht="14.25" customHeight="1" x14ac:dyDescent="0.2">
      <c r="A49" s="138" t="s">
        <v>178</v>
      </c>
      <c r="B49" s="109">
        <v>88098702</v>
      </c>
      <c r="C49" s="109">
        <v>4869262.82</v>
      </c>
      <c r="D49" s="109">
        <f t="shared" si="0"/>
        <v>92967964.819999993</v>
      </c>
      <c r="E49" s="109">
        <v>57196022.780000001</v>
      </c>
      <c r="F49" s="109">
        <v>57196022.780000001</v>
      </c>
      <c r="G49" s="110">
        <f t="shared" si="1"/>
        <v>35771942.039999992</v>
      </c>
    </row>
    <row r="50" spans="1:7" s="129" customFormat="1" ht="14.25" customHeight="1" x14ac:dyDescent="0.2">
      <c r="A50" s="138" t="s">
        <v>179</v>
      </c>
      <c r="B50" s="109">
        <v>28765160</v>
      </c>
      <c r="C50" s="109">
        <v>1475586.21</v>
      </c>
      <c r="D50" s="109">
        <f t="shared" si="0"/>
        <v>30240746.210000001</v>
      </c>
      <c r="E50" s="109">
        <v>18166660.420000002</v>
      </c>
      <c r="F50" s="109">
        <v>18166660.420000002</v>
      </c>
      <c r="G50" s="110">
        <f t="shared" si="1"/>
        <v>12074085.789999999</v>
      </c>
    </row>
    <row r="51" spans="1:7" s="129" customFormat="1" ht="14.25" customHeight="1" x14ac:dyDescent="0.2">
      <c r="A51" s="138" t="s">
        <v>180</v>
      </c>
      <c r="B51" s="109">
        <v>955533</v>
      </c>
      <c r="C51" s="109">
        <v>0</v>
      </c>
      <c r="D51" s="109">
        <f t="shared" si="0"/>
        <v>955533</v>
      </c>
      <c r="E51" s="109">
        <v>0</v>
      </c>
      <c r="F51" s="109">
        <v>0</v>
      </c>
      <c r="G51" s="110">
        <f t="shared" si="1"/>
        <v>955533</v>
      </c>
    </row>
    <row r="52" spans="1:7" s="129" customFormat="1" ht="14.25" customHeight="1" x14ac:dyDescent="0.2">
      <c r="A52" s="138" t="s">
        <v>181</v>
      </c>
      <c r="B52" s="109">
        <v>95179191</v>
      </c>
      <c r="C52" s="109">
        <v>13734976.140000001</v>
      </c>
      <c r="D52" s="109">
        <f t="shared" si="0"/>
        <v>108914167.14</v>
      </c>
      <c r="E52" s="109">
        <v>49453755.380000003</v>
      </c>
      <c r="F52" s="109">
        <v>49453755.380000003</v>
      </c>
      <c r="G52" s="110">
        <f t="shared" si="1"/>
        <v>59460411.759999998</v>
      </c>
    </row>
    <row r="53" spans="1:7" s="129" customFormat="1" ht="14.25" customHeight="1" x14ac:dyDescent="0.2">
      <c r="A53" s="138" t="s">
        <v>182</v>
      </c>
      <c r="B53" s="109">
        <v>246076280</v>
      </c>
      <c r="C53" s="109">
        <v>1402835</v>
      </c>
      <c r="D53" s="109">
        <f t="shared" si="0"/>
        <v>247479115</v>
      </c>
      <c r="E53" s="109">
        <v>166039495.5</v>
      </c>
      <c r="F53" s="109">
        <v>166039495.5</v>
      </c>
      <c r="G53" s="110">
        <f t="shared" si="1"/>
        <v>81439619.5</v>
      </c>
    </row>
    <row r="54" spans="1:7" s="129" customFormat="1" ht="14.25" customHeight="1" x14ac:dyDescent="0.2">
      <c r="A54" s="138" t="s">
        <v>183</v>
      </c>
      <c r="B54" s="109">
        <v>32388779</v>
      </c>
      <c r="C54" s="109">
        <v>464392.57</v>
      </c>
      <c r="D54" s="109">
        <f t="shared" si="0"/>
        <v>32853171.57</v>
      </c>
      <c r="E54" s="109">
        <v>22782378.23</v>
      </c>
      <c r="F54" s="109">
        <v>22782378.23</v>
      </c>
      <c r="G54" s="110">
        <f t="shared" si="1"/>
        <v>10070793.34</v>
      </c>
    </row>
    <row r="55" spans="1:7" s="129" customFormat="1" ht="14.25" customHeight="1" x14ac:dyDescent="0.2">
      <c r="A55" s="138" t="s">
        <v>184</v>
      </c>
      <c r="B55" s="109">
        <v>95927231</v>
      </c>
      <c r="C55" s="109">
        <v>5652025.1799999997</v>
      </c>
      <c r="D55" s="109">
        <f t="shared" si="0"/>
        <v>101579256.18000001</v>
      </c>
      <c r="E55" s="109">
        <v>54695124.640000001</v>
      </c>
      <c r="F55" s="109">
        <v>54695124.640000001</v>
      </c>
      <c r="G55" s="110">
        <f t="shared" si="1"/>
        <v>46884131.540000007</v>
      </c>
    </row>
    <row r="56" spans="1:7" s="129" customFormat="1" ht="14.25" customHeight="1" x14ac:dyDescent="0.2">
      <c r="A56" s="138" t="s">
        <v>185</v>
      </c>
      <c r="B56" s="109">
        <v>91267218</v>
      </c>
      <c r="C56" s="109">
        <v>6893104.8300000001</v>
      </c>
      <c r="D56" s="109">
        <f t="shared" si="0"/>
        <v>98160322.829999998</v>
      </c>
      <c r="E56" s="109">
        <v>55532413.810000002</v>
      </c>
      <c r="F56" s="109">
        <v>55532413.810000002</v>
      </c>
      <c r="G56" s="110">
        <f t="shared" si="1"/>
        <v>42627909.019999996</v>
      </c>
    </row>
    <row r="57" spans="1:7" s="129" customFormat="1" ht="14.25" customHeight="1" x14ac:dyDescent="0.2">
      <c r="A57" s="138" t="s">
        <v>186</v>
      </c>
      <c r="B57" s="109">
        <v>91097828.540000007</v>
      </c>
      <c r="C57" s="109">
        <v>-4971706.7699999996</v>
      </c>
      <c r="D57" s="109">
        <f t="shared" si="0"/>
        <v>86126121.770000011</v>
      </c>
      <c r="E57" s="109">
        <v>52437091.68</v>
      </c>
      <c r="F57" s="109">
        <v>52437091.68</v>
      </c>
      <c r="G57" s="110">
        <f t="shared" si="1"/>
        <v>33689030.090000011</v>
      </c>
    </row>
    <row r="58" spans="1:7" s="129" customFormat="1" ht="14.25" customHeight="1" x14ac:dyDescent="0.2">
      <c r="A58" s="138" t="s">
        <v>187</v>
      </c>
      <c r="B58" s="109">
        <v>103462610</v>
      </c>
      <c r="C58" s="109">
        <v>4394963.59</v>
      </c>
      <c r="D58" s="109">
        <f t="shared" si="0"/>
        <v>107857573.59</v>
      </c>
      <c r="E58" s="109">
        <v>61308918.859999999</v>
      </c>
      <c r="F58" s="109">
        <v>61308918.859999999</v>
      </c>
      <c r="G58" s="110">
        <f t="shared" si="1"/>
        <v>46548654.730000004</v>
      </c>
    </row>
    <row r="59" spans="1:7" s="129" customFormat="1" ht="14.25" customHeight="1" x14ac:dyDescent="0.2">
      <c r="A59" s="138" t="s">
        <v>188</v>
      </c>
      <c r="B59" s="109">
        <v>71681517</v>
      </c>
      <c r="C59" s="109">
        <v>5627305.0700000003</v>
      </c>
      <c r="D59" s="109">
        <f t="shared" si="0"/>
        <v>77308822.069999993</v>
      </c>
      <c r="E59" s="109">
        <v>42183076.82</v>
      </c>
      <c r="F59" s="109">
        <v>42183076.82</v>
      </c>
      <c r="G59" s="110">
        <f t="shared" si="1"/>
        <v>35125745.249999993</v>
      </c>
    </row>
    <row r="60" spans="1:7" s="129" customFormat="1" ht="14.25" customHeight="1" x14ac:dyDescent="0.2">
      <c r="A60" s="138" t="s">
        <v>189</v>
      </c>
      <c r="B60" s="109">
        <v>62764995</v>
      </c>
      <c r="C60" s="109">
        <v>-418111.74</v>
      </c>
      <c r="D60" s="109">
        <f t="shared" si="0"/>
        <v>62346883.259999998</v>
      </c>
      <c r="E60" s="109">
        <v>37457651.030000001</v>
      </c>
      <c r="F60" s="109">
        <v>37457651.030000001</v>
      </c>
      <c r="G60" s="110">
        <f t="shared" si="1"/>
        <v>24889232.229999997</v>
      </c>
    </row>
    <row r="61" spans="1:7" s="129" customFormat="1" ht="14.25" customHeight="1" x14ac:dyDescent="0.2">
      <c r="A61" s="138" t="s">
        <v>190</v>
      </c>
      <c r="B61" s="109">
        <v>90803707</v>
      </c>
      <c r="C61" s="109">
        <v>2431385.4300000002</v>
      </c>
      <c r="D61" s="109">
        <f t="shared" si="0"/>
        <v>93235092.430000007</v>
      </c>
      <c r="E61" s="109">
        <v>52759857.880000003</v>
      </c>
      <c r="F61" s="109">
        <v>52759857.880000003</v>
      </c>
      <c r="G61" s="110">
        <f t="shared" si="1"/>
        <v>40475234.550000004</v>
      </c>
    </row>
    <row r="62" spans="1:7" s="129" customFormat="1" ht="14.25" customHeight="1" x14ac:dyDescent="0.2">
      <c r="A62" s="138" t="s">
        <v>191</v>
      </c>
      <c r="B62" s="109">
        <v>76154044.879999995</v>
      </c>
      <c r="C62" s="109">
        <v>4289713.25</v>
      </c>
      <c r="D62" s="109">
        <f t="shared" si="0"/>
        <v>80443758.129999995</v>
      </c>
      <c r="E62" s="109">
        <v>46265030.759999998</v>
      </c>
      <c r="F62" s="109">
        <v>46265030.759999998</v>
      </c>
      <c r="G62" s="110">
        <f t="shared" si="1"/>
        <v>34178727.369999997</v>
      </c>
    </row>
    <row r="63" spans="1:7" s="129" customFormat="1" ht="14.25" customHeight="1" x14ac:dyDescent="0.2">
      <c r="A63" s="138" t="s">
        <v>192</v>
      </c>
      <c r="B63" s="109">
        <v>115867098</v>
      </c>
      <c r="C63" s="109">
        <v>-1263343.6299999999</v>
      </c>
      <c r="D63" s="109">
        <f t="shared" si="0"/>
        <v>114603754.37</v>
      </c>
      <c r="E63" s="109">
        <v>63380414.770000003</v>
      </c>
      <c r="F63" s="109">
        <v>63380414.770000003</v>
      </c>
      <c r="G63" s="110">
        <f t="shared" si="1"/>
        <v>51223339.600000001</v>
      </c>
    </row>
    <row r="64" spans="1:7" s="129" customFormat="1" ht="14.25" customHeight="1" x14ac:dyDescent="0.2">
      <c r="A64" s="138" t="s">
        <v>193</v>
      </c>
      <c r="B64" s="109">
        <v>72357579</v>
      </c>
      <c r="C64" s="109">
        <v>450370.82</v>
      </c>
      <c r="D64" s="109">
        <f t="shared" si="0"/>
        <v>72807949.819999993</v>
      </c>
      <c r="E64" s="109">
        <v>39935009.969999999</v>
      </c>
      <c r="F64" s="109">
        <v>39935009.969999999</v>
      </c>
      <c r="G64" s="110">
        <f t="shared" si="1"/>
        <v>32872939.849999994</v>
      </c>
    </row>
    <row r="65" spans="1:7" s="129" customFormat="1" ht="14.25" customHeight="1" x14ac:dyDescent="0.2">
      <c r="A65" s="138" t="s">
        <v>194</v>
      </c>
      <c r="B65" s="109">
        <v>83105334</v>
      </c>
      <c r="C65" s="109">
        <v>1604673.21</v>
      </c>
      <c r="D65" s="109">
        <f t="shared" si="0"/>
        <v>84710007.209999993</v>
      </c>
      <c r="E65" s="109">
        <v>48287552.159999996</v>
      </c>
      <c r="F65" s="109">
        <v>48287552.159999996</v>
      </c>
      <c r="G65" s="110">
        <f t="shared" si="1"/>
        <v>36422455.049999997</v>
      </c>
    </row>
    <row r="66" spans="1:7" s="129" customFormat="1" ht="14.25" customHeight="1" x14ac:dyDescent="0.2">
      <c r="A66" s="138" t="s">
        <v>195</v>
      </c>
      <c r="B66" s="109">
        <v>87283215</v>
      </c>
      <c r="C66" s="109">
        <v>8971663.6899999995</v>
      </c>
      <c r="D66" s="109">
        <f t="shared" si="0"/>
        <v>96254878.689999998</v>
      </c>
      <c r="E66" s="109">
        <v>57547290.630000003</v>
      </c>
      <c r="F66" s="109">
        <v>57547290.630000003</v>
      </c>
      <c r="G66" s="110">
        <f t="shared" si="1"/>
        <v>38707588.059999995</v>
      </c>
    </row>
    <row r="67" spans="1:7" s="129" customFormat="1" ht="14.25" customHeight="1" x14ac:dyDescent="0.2">
      <c r="A67" s="138" t="s">
        <v>196</v>
      </c>
      <c r="B67" s="109">
        <v>54153251</v>
      </c>
      <c r="C67" s="109">
        <v>2284670.71</v>
      </c>
      <c r="D67" s="109">
        <f t="shared" si="0"/>
        <v>56437921.710000001</v>
      </c>
      <c r="E67" s="109">
        <v>33011196.870000001</v>
      </c>
      <c r="F67" s="109">
        <v>33011196.870000001</v>
      </c>
      <c r="G67" s="110">
        <f t="shared" si="1"/>
        <v>23426724.84</v>
      </c>
    </row>
    <row r="68" spans="1:7" s="129" customFormat="1" ht="14.25" customHeight="1" x14ac:dyDescent="0.2">
      <c r="A68" s="138" t="s">
        <v>197</v>
      </c>
      <c r="B68" s="109">
        <v>104335788</v>
      </c>
      <c r="C68" s="109">
        <v>1092809.5900000001</v>
      </c>
      <c r="D68" s="109">
        <f t="shared" si="0"/>
        <v>105428597.59</v>
      </c>
      <c r="E68" s="109">
        <v>59875343.18</v>
      </c>
      <c r="F68" s="109">
        <v>59875343.18</v>
      </c>
      <c r="G68" s="110">
        <f t="shared" si="1"/>
        <v>45553254.410000004</v>
      </c>
    </row>
    <row r="69" spans="1:7" s="129" customFormat="1" ht="14.25" customHeight="1" x14ac:dyDescent="0.2">
      <c r="A69" s="138" t="s">
        <v>198</v>
      </c>
      <c r="B69" s="109">
        <v>96385025</v>
      </c>
      <c r="C69" s="109">
        <v>3555768.58</v>
      </c>
      <c r="D69" s="109">
        <f t="shared" si="0"/>
        <v>99940793.579999998</v>
      </c>
      <c r="E69" s="109">
        <v>55540408.740000002</v>
      </c>
      <c r="F69" s="109">
        <v>55540408.740000002</v>
      </c>
      <c r="G69" s="110">
        <f t="shared" si="1"/>
        <v>44400384.839999996</v>
      </c>
    </row>
    <row r="70" spans="1:7" s="129" customFormat="1" ht="14.25" customHeight="1" x14ac:dyDescent="0.2">
      <c r="A70" s="138" t="s">
        <v>199</v>
      </c>
      <c r="B70" s="109">
        <v>92081996</v>
      </c>
      <c r="C70" s="109">
        <v>6314486.2699999996</v>
      </c>
      <c r="D70" s="109">
        <f t="shared" ref="D70:D74" si="2">B70+C70</f>
        <v>98396482.269999996</v>
      </c>
      <c r="E70" s="109">
        <v>55749119.369999997</v>
      </c>
      <c r="F70" s="109">
        <v>55749119.369999997</v>
      </c>
      <c r="G70" s="110">
        <f t="shared" ref="G70:G74" si="3">D70-E70</f>
        <v>42647362.899999999</v>
      </c>
    </row>
    <row r="71" spans="1:7" s="129" customFormat="1" ht="14.25" customHeight="1" x14ac:dyDescent="0.2">
      <c r="A71" s="138" t="s">
        <v>200</v>
      </c>
      <c r="B71" s="109">
        <v>64234591</v>
      </c>
      <c r="C71" s="109">
        <v>4808119.45</v>
      </c>
      <c r="D71" s="109">
        <f t="shared" si="2"/>
        <v>69042710.450000003</v>
      </c>
      <c r="E71" s="109">
        <v>38789206.82</v>
      </c>
      <c r="F71" s="109">
        <v>38789206.82</v>
      </c>
      <c r="G71" s="110">
        <f t="shared" si="3"/>
        <v>30253503.630000003</v>
      </c>
    </row>
    <row r="72" spans="1:7" s="129" customFormat="1" ht="14.25" customHeight="1" x14ac:dyDescent="0.2">
      <c r="A72" s="138" t="s">
        <v>201</v>
      </c>
      <c r="B72" s="109">
        <v>79739928.989999995</v>
      </c>
      <c r="C72" s="109">
        <v>4365492.99</v>
      </c>
      <c r="D72" s="109">
        <f t="shared" si="2"/>
        <v>84105421.979999989</v>
      </c>
      <c r="E72" s="109">
        <v>45357032.82</v>
      </c>
      <c r="F72" s="109">
        <v>45357032.82</v>
      </c>
      <c r="G72" s="110">
        <f t="shared" si="3"/>
        <v>38748389.159999989</v>
      </c>
    </row>
    <row r="73" spans="1:7" s="129" customFormat="1" ht="14.25" customHeight="1" x14ac:dyDescent="0.2">
      <c r="A73" s="138" t="s">
        <v>202</v>
      </c>
      <c r="B73" s="109">
        <v>81834576</v>
      </c>
      <c r="C73" s="109">
        <v>2250539.2000000002</v>
      </c>
      <c r="D73" s="109">
        <f t="shared" si="2"/>
        <v>84085115.200000003</v>
      </c>
      <c r="E73" s="109">
        <v>48100253.189999998</v>
      </c>
      <c r="F73" s="109">
        <v>48100253.189999998</v>
      </c>
      <c r="G73" s="110">
        <f t="shared" si="3"/>
        <v>35984862.010000005</v>
      </c>
    </row>
    <row r="74" spans="1:7" s="129" customFormat="1" ht="14.25" customHeight="1" x14ac:dyDescent="0.2">
      <c r="A74" s="138" t="s">
        <v>203</v>
      </c>
      <c r="B74" s="109">
        <v>21013850</v>
      </c>
      <c r="C74" s="109">
        <v>453773.92</v>
      </c>
      <c r="D74" s="109">
        <f t="shared" si="2"/>
        <v>21467623.920000002</v>
      </c>
      <c r="E74" s="109">
        <v>13780854.67</v>
      </c>
      <c r="F74" s="109">
        <v>13780854.67</v>
      </c>
      <c r="G74" s="110">
        <f t="shared" si="3"/>
        <v>7686769.2500000019</v>
      </c>
    </row>
    <row r="75" spans="1:7" s="129" customFormat="1" ht="14.25" customHeight="1" thickBot="1" x14ac:dyDescent="0.25">
      <c r="A75" s="139"/>
      <c r="B75" s="140"/>
      <c r="C75" s="140"/>
      <c r="D75" s="140"/>
      <c r="E75" s="140"/>
      <c r="F75" s="140"/>
      <c r="G75" s="141"/>
    </row>
    <row r="76" spans="1:7" s="129" customFormat="1" ht="14.25" customHeight="1" thickBot="1" x14ac:dyDescent="0.25">
      <c r="A76" s="142" t="s">
        <v>131</v>
      </c>
      <c r="B76" s="143">
        <f t="shared" ref="B76:G76" si="4">SUM(B4:B75)</f>
        <v>19529889300.520004</v>
      </c>
      <c r="C76" s="144">
        <f t="shared" si="4"/>
        <v>943169301.92000079</v>
      </c>
      <c r="D76" s="143">
        <f t="shared" si="4"/>
        <v>20473058602.439999</v>
      </c>
      <c r="E76" s="144">
        <f t="shared" si="4"/>
        <v>11943356447.579996</v>
      </c>
      <c r="F76" s="143">
        <f t="shared" si="4"/>
        <v>11943356447.579996</v>
      </c>
      <c r="G76" s="145">
        <f t="shared" si="4"/>
        <v>8529702154.8600025</v>
      </c>
    </row>
    <row r="77" spans="1:7" s="129" customFormat="1" ht="14.25" customHeight="1" x14ac:dyDescent="0.2">
      <c r="A77" s="146" t="s">
        <v>47</v>
      </c>
    </row>
  </sheetData>
  <mergeCells count="4">
    <mergeCell ref="A1:G1"/>
    <mergeCell ref="A2:A3"/>
    <mergeCell ref="B2:F2"/>
    <mergeCell ref="G2:G3"/>
  </mergeCells>
  <printOptions horizontalCentered="1"/>
  <pageMargins left="0.78740157480314965" right="0.59055118110236227" top="0.78740157480314965" bottom="0.78740157480314965" header="0.31496062992125984" footer="0.31496062992125984"/>
  <pageSetup scale="81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5CA0E-05C3-470A-8487-E5F244F06115}">
  <sheetPr>
    <tabColor theme="4" tint="-0.249977111117893"/>
    <pageSetUpPr fitToPage="1"/>
  </sheetPr>
  <dimension ref="A1:G11"/>
  <sheetViews>
    <sheetView showGridLines="0" workbookViewId="0">
      <selection activeCell="B64" sqref="B64"/>
    </sheetView>
  </sheetViews>
  <sheetFormatPr baseColWidth="10" defaultColWidth="13.33203125" defaultRowHeight="12" x14ac:dyDescent="0.2"/>
  <cols>
    <col min="1" max="1" width="40.1640625" style="150" customWidth="1"/>
    <col min="2" max="7" width="17.5" style="150" customWidth="1"/>
    <col min="8" max="8" width="2.6640625" style="150" customWidth="1"/>
    <col min="9" max="16384" width="13.33203125" style="150"/>
  </cols>
  <sheetData>
    <row r="1" spans="1:7" ht="62.25" customHeight="1" x14ac:dyDescent="0.2">
      <c r="A1" s="147" t="s">
        <v>204</v>
      </c>
      <c r="B1" s="148"/>
      <c r="C1" s="148"/>
      <c r="D1" s="148"/>
      <c r="E1" s="148"/>
      <c r="F1" s="148"/>
      <c r="G1" s="149"/>
    </row>
    <row r="2" spans="1:7" x14ac:dyDescent="0.2">
      <c r="A2" s="151" t="s">
        <v>52</v>
      </c>
      <c r="B2" s="152" t="s">
        <v>53</v>
      </c>
      <c r="C2" s="152"/>
      <c r="D2" s="152"/>
      <c r="E2" s="152"/>
      <c r="F2" s="152"/>
      <c r="G2" s="153" t="s">
        <v>54</v>
      </c>
    </row>
    <row r="3" spans="1:7" ht="22.5" x14ac:dyDescent="0.2">
      <c r="A3" s="151"/>
      <c r="B3" s="154" t="s">
        <v>55</v>
      </c>
      <c r="C3" s="154" t="s">
        <v>56</v>
      </c>
      <c r="D3" s="154" t="s">
        <v>6</v>
      </c>
      <c r="E3" s="154" t="s">
        <v>7</v>
      </c>
      <c r="F3" s="154" t="s">
        <v>57</v>
      </c>
      <c r="G3" s="153"/>
    </row>
    <row r="4" spans="1:7" x14ac:dyDescent="0.2">
      <c r="A4" s="155"/>
      <c r="B4" s="156"/>
      <c r="C4" s="156"/>
      <c r="D4" s="156"/>
      <c r="E4" s="156"/>
      <c r="F4" s="156"/>
      <c r="G4" s="157"/>
    </row>
    <row r="5" spans="1:7" x14ac:dyDescent="0.2">
      <c r="A5" s="158" t="s">
        <v>205</v>
      </c>
      <c r="B5" s="159">
        <v>0</v>
      </c>
      <c r="C5" s="159">
        <v>0</v>
      </c>
      <c r="D5" s="159">
        <v>0</v>
      </c>
      <c r="E5" s="159">
        <v>0</v>
      </c>
      <c r="F5" s="159">
        <v>0</v>
      </c>
      <c r="G5" s="160">
        <v>0</v>
      </c>
    </row>
    <row r="6" spans="1:7" x14ac:dyDescent="0.2">
      <c r="A6" s="161" t="s">
        <v>206</v>
      </c>
      <c r="B6" s="159">
        <v>0</v>
      </c>
      <c r="C6" s="159">
        <v>0</v>
      </c>
      <c r="D6" s="159">
        <f>B6+C6</f>
        <v>0</v>
      </c>
      <c r="E6" s="159">
        <v>0</v>
      </c>
      <c r="F6" s="159">
        <v>0</v>
      </c>
      <c r="G6" s="160">
        <f>D6-E6</f>
        <v>0</v>
      </c>
    </row>
    <row r="7" spans="1:7" x14ac:dyDescent="0.2">
      <c r="A7" s="161" t="s">
        <v>207</v>
      </c>
      <c r="B7" s="159">
        <v>0</v>
      </c>
      <c r="C7" s="159">
        <v>0</v>
      </c>
      <c r="D7" s="159">
        <f>B7+C7</f>
        <v>0</v>
      </c>
      <c r="E7" s="159">
        <v>0</v>
      </c>
      <c r="F7" s="159">
        <v>0</v>
      </c>
      <c r="G7" s="160">
        <f>D7-E7</f>
        <v>0</v>
      </c>
    </row>
    <row r="8" spans="1:7" x14ac:dyDescent="0.2">
      <c r="A8" s="161" t="s">
        <v>208</v>
      </c>
      <c r="B8" s="159">
        <v>0</v>
      </c>
      <c r="C8" s="159">
        <v>0</v>
      </c>
      <c r="D8" s="159">
        <f>B8+C8</f>
        <v>0</v>
      </c>
      <c r="E8" s="159">
        <v>0</v>
      </c>
      <c r="F8" s="159">
        <v>0</v>
      </c>
      <c r="G8" s="160">
        <f>D8-E8</f>
        <v>0</v>
      </c>
    </row>
    <row r="9" spans="1:7" x14ac:dyDescent="0.2">
      <c r="A9" s="161"/>
      <c r="B9" s="159"/>
      <c r="C9" s="159"/>
      <c r="D9" s="159"/>
      <c r="E9" s="159"/>
      <c r="F9" s="159"/>
      <c r="G9" s="160"/>
    </row>
    <row r="10" spans="1:7" ht="12.75" thickBot="1" x14ac:dyDescent="0.25">
      <c r="A10" s="162" t="s">
        <v>131</v>
      </c>
      <c r="B10" s="163">
        <f>+B5+B6+B7+B8</f>
        <v>0</v>
      </c>
      <c r="C10" s="163">
        <f>+C5+C6+C7+C8</f>
        <v>0</v>
      </c>
      <c r="D10" s="163">
        <f>SUM(D5:D8)</f>
        <v>0</v>
      </c>
      <c r="E10" s="163">
        <f>+E5+E6+E7+E8</f>
        <v>0</v>
      </c>
      <c r="F10" s="163">
        <f>+F5+F6+F7+F8</f>
        <v>0</v>
      </c>
      <c r="G10" s="164">
        <f>SUM(G5:G8)</f>
        <v>0</v>
      </c>
    </row>
    <row r="11" spans="1:7" ht="15.75" customHeight="1" x14ac:dyDescent="0.2">
      <c r="A11" s="165" t="s">
        <v>47</v>
      </c>
      <c r="B11" s="165"/>
      <c r="C11" s="165"/>
      <c r="D11" s="165"/>
      <c r="E11" s="165"/>
      <c r="F11" s="165"/>
      <c r="G11" s="165"/>
    </row>
  </sheetData>
  <mergeCells count="5">
    <mergeCell ref="A1:G1"/>
    <mergeCell ref="A2:A3"/>
    <mergeCell ref="B2:F2"/>
    <mergeCell ref="G2:G3"/>
    <mergeCell ref="A11:G11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76D7B-273F-4024-ABEB-14F4269E38E1}">
  <sheetPr>
    <tabColor theme="4" tint="-0.249977111117893"/>
    <pageSetUpPr fitToPage="1"/>
  </sheetPr>
  <dimension ref="A1:G15"/>
  <sheetViews>
    <sheetView showGridLines="0" topLeftCell="B1" workbookViewId="0">
      <selection activeCell="B64" sqref="B64"/>
    </sheetView>
  </sheetViews>
  <sheetFormatPr baseColWidth="10" defaultColWidth="13.33203125" defaultRowHeight="12.75" x14ac:dyDescent="0.2"/>
  <cols>
    <col min="1" max="1" width="83.33203125" style="169" customWidth="1"/>
    <col min="2" max="7" width="16" style="169" customWidth="1"/>
    <col min="8" max="8" width="3.1640625" style="169" customWidth="1"/>
    <col min="9" max="9" width="13.33203125" style="169"/>
    <col min="10" max="10" width="17.33203125" style="169" bestFit="1" customWidth="1"/>
    <col min="11" max="16384" width="13.33203125" style="169"/>
  </cols>
  <sheetData>
    <row r="1" spans="1:7" ht="57.75" customHeight="1" thickBot="1" x14ac:dyDescent="0.25">
      <c r="A1" s="166" t="s">
        <v>209</v>
      </c>
      <c r="B1" s="167"/>
      <c r="C1" s="167"/>
      <c r="D1" s="167"/>
      <c r="E1" s="167"/>
      <c r="F1" s="167"/>
      <c r="G1" s="168"/>
    </row>
    <row r="2" spans="1:7" ht="13.5" thickBot="1" x14ac:dyDescent="0.25">
      <c r="A2" s="170" t="s">
        <v>52</v>
      </c>
      <c r="B2" s="171" t="s">
        <v>53</v>
      </c>
      <c r="C2" s="172"/>
      <c r="D2" s="172"/>
      <c r="E2" s="172"/>
      <c r="F2" s="173"/>
      <c r="G2" s="174" t="s">
        <v>54</v>
      </c>
    </row>
    <row r="3" spans="1:7" ht="23.25" thickBot="1" x14ac:dyDescent="0.25">
      <c r="A3" s="175"/>
      <c r="B3" s="176" t="s">
        <v>55</v>
      </c>
      <c r="C3" s="177" t="s">
        <v>56</v>
      </c>
      <c r="D3" s="176" t="s">
        <v>6</v>
      </c>
      <c r="E3" s="177" t="s">
        <v>7</v>
      </c>
      <c r="F3" s="177" t="s">
        <v>57</v>
      </c>
      <c r="G3" s="178"/>
    </row>
    <row r="4" spans="1:7" s="180" customFormat="1" x14ac:dyDescent="0.2">
      <c r="A4" s="179"/>
      <c r="B4" s="156"/>
      <c r="C4" s="156"/>
      <c r="D4" s="156"/>
      <c r="E4" s="156"/>
      <c r="F4" s="156"/>
      <c r="G4" s="157"/>
    </row>
    <row r="5" spans="1:7" ht="21" customHeight="1" x14ac:dyDescent="0.2">
      <c r="A5" s="181" t="s">
        <v>210</v>
      </c>
      <c r="B5" s="109">
        <v>19529889300.52</v>
      </c>
      <c r="C5" s="109">
        <v>943169301.91999996</v>
      </c>
      <c r="D5" s="109">
        <f t="shared" ref="D5:D12" si="0">B5+C5</f>
        <v>20473058602.439999</v>
      </c>
      <c r="E5" s="109">
        <v>11943356447.58</v>
      </c>
      <c r="F5" s="109">
        <v>11943356447.58</v>
      </c>
      <c r="G5" s="110">
        <f t="shared" ref="G5:G12" si="1">D5-E5</f>
        <v>8529702154.8599987</v>
      </c>
    </row>
    <row r="6" spans="1:7" ht="21" customHeight="1" x14ac:dyDescent="0.2">
      <c r="A6" s="181" t="s">
        <v>211</v>
      </c>
      <c r="B6" s="159">
        <v>0</v>
      </c>
      <c r="C6" s="159">
        <v>0</v>
      </c>
      <c r="D6" s="159">
        <f t="shared" si="0"/>
        <v>0</v>
      </c>
      <c r="E6" s="159">
        <v>0</v>
      </c>
      <c r="F6" s="159">
        <v>0</v>
      </c>
      <c r="G6" s="160">
        <f t="shared" si="1"/>
        <v>0</v>
      </c>
    </row>
    <row r="7" spans="1:7" ht="21" customHeight="1" x14ac:dyDescent="0.2">
      <c r="A7" s="182" t="s">
        <v>212</v>
      </c>
      <c r="B7" s="159">
        <v>0</v>
      </c>
      <c r="C7" s="159">
        <v>0</v>
      </c>
      <c r="D7" s="159">
        <f t="shared" si="0"/>
        <v>0</v>
      </c>
      <c r="E7" s="159">
        <v>0</v>
      </c>
      <c r="F7" s="159">
        <v>0</v>
      </c>
      <c r="G7" s="160">
        <f t="shared" si="1"/>
        <v>0</v>
      </c>
    </row>
    <row r="8" spans="1:7" ht="21" customHeight="1" x14ac:dyDescent="0.2">
      <c r="A8" s="182" t="s">
        <v>213</v>
      </c>
      <c r="B8" s="159">
        <v>0</v>
      </c>
      <c r="C8" s="159">
        <v>0</v>
      </c>
      <c r="D8" s="159">
        <f t="shared" si="0"/>
        <v>0</v>
      </c>
      <c r="E8" s="159">
        <v>0</v>
      </c>
      <c r="F8" s="159">
        <v>0</v>
      </c>
      <c r="G8" s="160">
        <f t="shared" si="1"/>
        <v>0</v>
      </c>
    </row>
    <row r="9" spans="1:7" ht="21" customHeight="1" x14ac:dyDescent="0.2">
      <c r="A9" s="182" t="s">
        <v>214</v>
      </c>
      <c r="B9" s="159">
        <v>0</v>
      </c>
      <c r="C9" s="159">
        <v>0</v>
      </c>
      <c r="D9" s="159">
        <f t="shared" si="0"/>
        <v>0</v>
      </c>
      <c r="E9" s="159">
        <v>0</v>
      </c>
      <c r="F9" s="159">
        <v>0</v>
      </c>
      <c r="G9" s="160">
        <f t="shared" si="1"/>
        <v>0</v>
      </c>
    </row>
    <row r="10" spans="1:7" ht="21" customHeight="1" x14ac:dyDescent="0.2">
      <c r="A10" s="182" t="s">
        <v>215</v>
      </c>
      <c r="B10" s="159">
        <v>0</v>
      </c>
      <c r="C10" s="159">
        <v>0</v>
      </c>
      <c r="D10" s="159">
        <f t="shared" si="0"/>
        <v>0</v>
      </c>
      <c r="E10" s="159">
        <v>0</v>
      </c>
      <c r="F10" s="159">
        <v>0</v>
      </c>
      <c r="G10" s="160">
        <f t="shared" si="1"/>
        <v>0</v>
      </c>
    </row>
    <row r="11" spans="1:7" ht="21" customHeight="1" x14ac:dyDescent="0.2">
      <c r="A11" s="182" t="s">
        <v>216</v>
      </c>
      <c r="B11" s="159">
        <v>0</v>
      </c>
      <c r="C11" s="159">
        <v>0</v>
      </c>
      <c r="D11" s="159">
        <f t="shared" si="0"/>
        <v>0</v>
      </c>
      <c r="E11" s="159">
        <v>0</v>
      </c>
      <c r="F11" s="159">
        <v>0</v>
      </c>
      <c r="G11" s="160">
        <f t="shared" si="1"/>
        <v>0</v>
      </c>
    </row>
    <row r="12" spans="1:7" ht="21" customHeight="1" x14ac:dyDescent="0.2">
      <c r="A12" s="182" t="s">
        <v>217</v>
      </c>
      <c r="B12" s="159">
        <v>0</v>
      </c>
      <c r="C12" s="159">
        <v>0</v>
      </c>
      <c r="D12" s="159">
        <f t="shared" si="0"/>
        <v>0</v>
      </c>
      <c r="E12" s="159">
        <v>0</v>
      </c>
      <c r="F12" s="159">
        <v>0</v>
      </c>
      <c r="G12" s="160">
        <f t="shared" si="1"/>
        <v>0</v>
      </c>
    </row>
    <row r="13" spans="1:7" ht="21" customHeight="1" x14ac:dyDescent="0.2">
      <c r="A13" s="182"/>
      <c r="B13" s="159"/>
      <c r="C13" s="159"/>
      <c r="D13" s="159"/>
      <c r="E13" s="159"/>
      <c r="F13" s="159"/>
      <c r="G13" s="160"/>
    </row>
    <row r="14" spans="1:7" ht="13.5" thickBot="1" x14ac:dyDescent="0.25">
      <c r="A14" s="183" t="s">
        <v>131</v>
      </c>
      <c r="B14" s="184">
        <f t="shared" ref="B14:G14" si="2">SUM(B5:B12)</f>
        <v>19529889300.52</v>
      </c>
      <c r="C14" s="184">
        <f t="shared" si="2"/>
        <v>943169301.91999996</v>
      </c>
      <c r="D14" s="184">
        <f t="shared" si="2"/>
        <v>20473058602.439999</v>
      </c>
      <c r="E14" s="184">
        <f t="shared" si="2"/>
        <v>11943356447.58</v>
      </c>
      <c r="F14" s="184">
        <f t="shared" si="2"/>
        <v>11943356447.58</v>
      </c>
      <c r="G14" s="185">
        <f t="shared" si="2"/>
        <v>8529702154.8599987</v>
      </c>
    </row>
    <row r="15" spans="1:7" ht="21" customHeight="1" x14ac:dyDescent="0.2">
      <c r="A15" s="186" t="s">
        <v>47</v>
      </c>
      <c r="B15" s="187"/>
      <c r="C15" s="187"/>
      <c r="D15" s="187"/>
      <c r="E15" s="187"/>
      <c r="F15" s="187"/>
      <c r="G15" s="187"/>
    </row>
  </sheetData>
  <mergeCells count="4">
    <mergeCell ref="A1:G1"/>
    <mergeCell ref="A2:A3"/>
    <mergeCell ref="B2:F2"/>
    <mergeCell ref="G2:G3"/>
  </mergeCells>
  <printOptions horizontalCentered="1"/>
  <pageMargins left="0.78740157480314965" right="0.59055118110236227" top="0.78740157480314965" bottom="0.78740157480314965" header="0.31496062992125984" footer="0.31496062992125984"/>
  <pageSetup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9A1B-48B3-4EE8-9C54-D322016A84D6}">
  <sheetPr>
    <tabColor theme="4" tint="-0.249977111117893"/>
    <pageSetUpPr fitToPage="1"/>
  </sheetPr>
  <dimension ref="A1:H79"/>
  <sheetViews>
    <sheetView showGridLines="0" zoomScale="90" zoomScaleNormal="90" workbookViewId="0">
      <selection activeCell="B64" sqref="B64"/>
    </sheetView>
  </sheetViews>
  <sheetFormatPr baseColWidth="10" defaultColWidth="25.5" defaultRowHeight="12" x14ac:dyDescent="0.2"/>
  <cols>
    <col min="1" max="1" width="6" style="92" customWidth="1"/>
    <col min="2" max="2" width="71.1640625" style="92" bestFit="1" customWidth="1"/>
    <col min="3" max="8" width="23.33203125" style="92" customWidth="1"/>
    <col min="9" max="16384" width="25.5" style="92"/>
  </cols>
  <sheetData>
    <row r="1" spans="1:8" ht="60" customHeight="1" x14ac:dyDescent="0.2">
      <c r="A1" s="89" t="s">
        <v>51</v>
      </c>
      <c r="B1" s="90"/>
      <c r="C1" s="90"/>
      <c r="D1" s="90"/>
      <c r="E1" s="90"/>
      <c r="F1" s="90"/>
      <c r="G1" s="90"/>
      <c r="H1" s="91"/>
    </row>
    <row r="2" spans="1:8" ht="12" customHeight="1" x14ac:dyDescent="0.2">
      <c r="A2" s="93" t="s">
        <v>52</v>
      </c>
      <c r="B2" s="94"/>
      <c r="C2" s="95" t="s">
        <v>53</v>
      </c>
      <c r="D2" s="96"/>
      <c r="E2" s="96"/>
      <c r="F2" s="96"/>
      <c r="G2" s="97"/>
      <c r="H2" s="98" t="s">
        <v>54</v>
      </c>
    </row>
    <row r="3" spans="1:8" ht="33" customHeight="1" x14ac:dyDescent="0.2">
      <c r="A3" s="99"/>
      <c r="B3" s="100"/>
      <c r="C3" s="101" t="s">
        <v>55</v>
      </c>
      <c r="D3" s="101" t="s">
        <v>56</v>
      </c>
      <c r="E3" s="101" t="s">
        <v>6</v>
      </c>
      <c r="F3" s="101" t="s">
        <v>7</v>
      </c>
      <c r="G3" s="101" t="s">
        <v>57</v>
      </c>
      <c r="H3" s="102"/>
    </row>
    <row r="4" spans="1:8" ht="12.95" customHeight="1" x14ac:dyDescent="0.2">
      <c r="A4" s="103" t="s">
        <v>58</v>
      </c>
      <c r="B4" s="104"/>
      <c r="C4" s="105">
        <f>SUM(C5:C11)</f>
        <v>11032354774.049999</v>
      </c>
      <c r="D4" s="105">
        <f>SUM(D5:D11)</f>
        <v>32539706.829999998</v>
      </c>
      <c r="E4" s="105">
        <f>C4+D4</f>
        <v>11064894480.879999</v>
      </c>
      <c r="F4" s="105">
        <f>SUM(F5:F11)</f>
        <v>6890696693.4800005</v>
      </c>
      <c r="G4" s="105">
        <f>SUM(G5:G11)</f>
        <v>6890696693.4800005</v>
      </c>
      <c r="H4" s="106">
        <f>E4-F4</f>
        <v>4174197787.3999987</v>
      </c>
    </row>
    <row r="5" spans="1:8" ht="12.95" customHeight="1" x14ac:dyDescent="0.2">
      <c r="A5" s="107">
        <v>1100</v>
      </c>
      <c r="B5" s="108" t="s">
        <v>59</v>
      </c>
      <c r="C5" s="109">
        <v>3003171196</v>
      </c>
      <c r="D5" s="109">
        <v>-29847131</v>
      </c>
      <c r="E5" s="109">
        <v>2973324065</v>
      </c>
      <c r="F5" s="109">
        <v>2105531965.78</v>
      </c>
      <c r="G5" s="109">
        <v>2105531965.78</v>
      </c>
      <c r="H5" s="110">
        <v>1580468046.79</v>
      </c>
    </row>
    <row r="6" spans="1:8" ht="12.95" customHeight="1" x14ac:dyDescent="0.2">
      <c r="A6" s="107">
        <v>1200</v>
      </c>
      <c r="B6" s="108" t="s">
        <v>60</v>
      </c>
      <c r="C6" s="109">
        <v>1380496200.96</v>
      </c>
      <c r="D6" s="109">
        <v>30995177.289999999</v>
      </c>
      <c r="E6" s="109">
        <v>1411539398.25</v>
      </c>
      <c r="F6" s="109">
        <v>927423747.63999999</v>
      </c>
      <c r="G6" s="109">
        <v>927423747.63999999</v>
      </c>
      <c r="H6" s="110">
        <v>816850375.41999996</v>
      </c>
    </row>
    <row r="7" spans="1:8" ht="12.95" customHeight="1" x14ac:dyDescent="0.2">
      <c r="A7" s="107">
        <v>1300</v>
      </c>
      <c r="B7" s="108" t="s">
        <v>61</v>
      </c>
      <c r="C7" s="109">
        <v>2459833552.0900002</v>
      </c>
      <c r="D7" s="109">
        <v>-29891.03</v>
      </c>
      <c r="E7" s="109">
        <v>2459567861.0599999</v>
      </c>
      <c r="F7" s="109">
        <v>1279993687.1700001</v>
      </c>
      <c r="G7" s="109">
        <v>1279993687.1700001</v>
      </c>
      <c r="H7" s="110">
        <v>1608038807.5899999</v>
      </c>
    </row>
    <row r="8" spans="1:8" ht="12.95" customHeight="1" x14ac:dyDescent="0.2">
      <c r="A8" s="107">
        <v>1400</v>
      </c>
      <c r="B8" s="108" t="s">
        <v>62</v>
      </c>
      <c r="C8" s="109">
        <v>865044609</v>
      </c>
      <c r="D8" s="109">
        <v>151766643.46000001</v>
      </c>
      <c r="E8" s="109">
        <v>966007601.86000001</v>
      </c>
      <c r="F8" s="109">
        <v>662890176.88999999</v>
      </c>
      <c r="G8" s="109">
        <v>662890176.88999999</v>
      </c>
      <c r="H8" s="110">
        <v>523668647.91000003</v>
      </c>
    </row>
    <row r="9" spans="1:8" ht="12.95" customHeight="1" x14ac:dyDescent="0.2">
      <c r="A9" s="107">
        <v>1500</v>
      </c>
      <c r="B9" s="108" t="s">
        <v>63</v>
      </c>
      <c r="C9" s="109">
        <v>2878119348</v>
      </c>
      <c r="D9" s="109">
        <v>0.06</v>
      </c>
      <c r="E9" s="109">
        <v>2878119348.0599999</v>
      </c>
      <c r="F9" s="109">
        <v>1855343699.03</v>
      </c>
      <c r="G9" s="109">
        <v>1855343699.03</v>
      </c>
      <c r="H9" s="110">
        <v>1645516348.4299998</v>
      </c>
    </row>
    <row r="10" spans="1:8" ht="12.95" customHeight="1" x14ac:dyDescent="0.2">
      <c r="A10" s="107">
        <v>1600</v>
      </c>
      <c r="B10" s="108" t="s">
        <v>64</v>
      </c>
      <c r="C10" s="109">
        <v>288200289</v>
      </c>
      <c r="D10" s="109">
        <v>-120345091.95</v>
      </c>
      <c r="E10" s="109">
        <v>218658844.65000001</v>
      </c>
      <c r="F10" s="109">
        <v>0</v>
      </c>
      <c r="G10" s="109">
        <v>0</v>
      </c>
      <c r="H10" s="110">
        <v>218658844.65000001</v>
      </c>
    </row>
    <row r="11" spans="1:8" ht="12.95" customHeight="1" x14ac:dyDescent="0.2">
      <c r="A11" s="107">
        <v>1700</v>
      </c>
      <c r="B11" s="108" t="s">
        <v>65</v>
      </c>
      <c r="C11" s="109">
        <v>157489579</v>
      </c>
      <c r="D11" s="109">
        <v>0</v>
      </c>
      <c r="E11" s="109">
        <v>157489579</v>
      </c>
      <c r="F11" s="109">
        <v>59513416.969999999</v>
      </c>
      <c r="G11" s="109">
        <v>59513416.969999999</v>
      </c>
      <c r="H11" s="110">
        <v>114267055.34</v>
      </c>
    </row>
    <row r="12" spans="1:8" ht="12.95" customHeight="1" x14ac:dyDescent="0.2">
      <c r="A12" s="103" t="s">
        <v>66</v>
      </c>
      <c r="B12" s="104"/>
      <c r="C12" s="111">
        <f>SUM(C13:C21)</f>
        <v>4328375634.7600002</v>
      </c>
      <c r="D12" s="111">
        <f>SUM(D13:D21)</f>
        <v>175729361.25999999</v>
      </c>
      <c r="E12" s="111">
        <f t="shared" ref="E12:E75" si="0">C12+D12</f>
        <v>4504104996.0200005</v>
      </c>
      <c r="F12" s="111">
        <f>SUM(F13:F21)</f>
        <v>2717376734.9100003</v>
      </c>
      <c r="G12" s="111">
        <f>SUM(G13:G21)</f>
        <v>2717376734.9100003</v>
      </c>
      <c r="H12" s="112">
        <f t="shared" ref="H12:H75" si="1">E12-F12</f>
        <v>1786728261.1100001</v>
      </c>
    </row>
    <row r="13" spans="1:8" ht="17.25" customHeight="1" x14ac:dyDescent="0.2">
      <c r="A13" s="107">
        <v>2100</v>
      </c>
      <c r="B13" s="108" t="s">
        <v>67</v>
      </c>
      <c r="C13" s="109">
        <v>145896350</v>
      </c>
      <c r="D13" s="109">
        <v>1241843.8700000001</v>
      </c>
      <c r="E13" s="109">
        <f t="shared" si="0"/>
        <v>147138193.87</v>
      </c>
      <c r="F13" s="109">
        <v>87046621.420000002</v>
      </c>
      <c r="G13" s="109">
        <v>87046621.420000002</v>
      </c>
      <c r="H13" s="110">
        <f t="shared" si="1"/>
        <v>60091572.450000003</v>
      </c>
    </row>
    <row r="14" spans="1:8" ht="12.95" customHeight="1" x14ac:dyDescent="0.2">
      <c r="A14" s="107">
        <v>2200</v>
      </c>
      <c r="B14" s="108" t="s">
        <v>68</v>
      </c>
      <c r="C14" s="109">
        <v>147777122</v>
      </c>
      <c r="D14" s="109">
        <v>60527.64</v>
      </c>
      <c r="E14" s="109">
        <f t="shared" si="0"/>
        <v>147837649.63999999</v>
      </c>
      <c r="F14" s="109">
        <v>80813506.549999997</v>
      </c>
      <c r="G14" s="109">
        <v>80813506.549999997</v>
      </c>
      <c r="H14" s="110">
        <f t="shared" si="1"/>
        <v>67024143.089999989</v>
      </c>
    </row>
    <row r="15" spans="1:8" ht="12.95" customHeight="1" x14ac:dyDescent="0.2">
      <c r="A15" s="107">
        <v>2300</v>
      </c>
      <c r="B15" s="108" t="s">
        <v>69</v>
      </c>
      <c r="C15" s="109">
        <v>30000</v>
      </c>
      <c r="D15" s="109">
        <v>-29157</v>
      </c>
      <c r="E15" s="109">
        <f>C15+D15</f>
        <v>843</v>
      </c>
      <c r="F15" s="109">
        <v>843</v>
      </c>
      <c r="G15" s="109">
        <v>843</v>
      </c>
      <c r="H15" s="110">
        <f t="shared" si="1"/>
        <v>0</v>
      </c>
    </row>
    <row r="16" spans="1:8" ht="12.95" customHeight="1" x14ac:dyDescent="0.2">
      <c r="A16" s="107">
        <v>2400</v>
      </c>
      <c r="B16" s="108" t="s">
        <v>70</v>
      </c>
      <c r="C16" s="109">
        <v>10729329</v>
      </c>
      <c r="D16" s="109">
        <v>11391.1</v>
      </c>
      <c r="E16" s="109">
        <f t="shared" si="0"/>
        <v>10740720.1</v>
      </c>
      <c r="F16" s="109">
        <v>5161260.01</v>
      </c>
      <c r="G16" s="109">
        <v>5161260.01</v>
      </c>
      <c r="H16" s="110">
        <f t="shared" si="1"/>
        <v>5579460.0899999999</v>
      </c>
    </row>
    <row r="17" spans="1:8" ht="12.95" customHeight="1" x14ac:dyDescent="0.2">
      <c r="A17" s="107">
        <v>2500</v>
      </c>
      <c r="B17" s="108" t="s">
        <v>71</v>
      </c>
      <c r="C17" s="109">
        <v>3817653455.7600002</v>
      </c>
      <c r="D17" s="109">
        <v>168906132.19999999</v>
      </c>
      <c r="E17" s="109">
        <f t="shared" si="0"/>
        <v>3986559587.96</v>
      </c>
      <c r="F17" s="109">
        <v>2410006426.96</v>
      </c>
      <c r="G17" s="109">
        <v>2410006426.96</v>
      </c>
      <c r="H17" s="110">
        <f t="shared" si="1"/>
        <v>1576553161</v>
      </c>
    </row>
    <row r="18" spans="1:8" ht="12.95" customHeight="1" x14ac:dyDescent="0.2">
      <c r="A18" s="107">
        <v>2600</v>
      </c>
      <c r="B18" s="108" t="s">
        <v>72</v>
      </c>
      <c r="C18" s="109">
        <v>71912690</v>
      </c>
      <c r="D18" s="109">
        <v>311224.51</v>
      </c>
      <c r="E18" s="109">
        <f t="shared" si="0"/>
        <v>72223914.510000005</v>
      </c>
      <c r="F18" s="109">
        <v>39298108.57</v>
      </c>
      <c r="G18" s="109">
        <v>39298108.57</v>
      </c>
      <c r="H18" s="110">
        <f t="shared" si="1"/>
        <v>32925805.940000005</v>
      </c>
    </row>
    <row r="19" spans="1:8" ht="12.95" customHeight="1" x14ac:dyDescent="0.2">
      <c r="A19" s="107">
        <v>2700</v>
      </c>
      <c r="B19" s="108" t="s">
        <v>73</v>
      </c>
      <c r="C19" s="109">
        <v>84250096</v>
      </c>
      <c r="D19" s="109">
        <v>3468968.15</v>
      </c>
      <c r="E19" s="109">
        <f t="shared" si="0"/>
        <v>87719064.150000006</v>
      </c>
      <c r="F19" s="109">
        <v>78429883.480000004</v>
      </c>
      <c r="G19" s="109">
        <v>78429883.480000004</v>
      </c>
      <c r="H19" s="110">
        <f t="shared" si="1"/>
        <v>9289180.6700000018</v>
      </c>
    </row>
    <row r="20" spans="1:8" ht="12.95" customHeight="1" x14ac:dyDescent="0.2">
      <c r="A20" s="107">
        <v>2800</v>
      </c>
      <c r="B20" s="108" t="s">
        <v>74</v>
      </c>
      <c r="C20" s="109">
        <v>0</v>
      </c>
      <c r="D20" s="109">
        <v>0</v>
      </c>
      <c r="E20" s="109">
        <f t="shared" si="0"/>
        <v>0</v>
      </c>
      <c r="F20" s="109">
        <v>0</v>
      </c>
      <c r="G20" s="109">
        <v>0</v>
      </c>
      <c r="H20" s="110">
        <f t="shared" si="1"/>
        <v>0</v>
      </c>
    </row>
    <row r="21" spans="1:8" ht="12.95" customHeight="1" x14ac:dyDescent="0.2">
      <c r="A21" s="107">
        <v>2900</v>
      </c>
      <c r="B21" s="108" t="s">
        <v>75</v>
      </c>
      <c r="C21" s="109">
        <v>50126592</v>
      </c>
      <c r="D21" s="109">
        <v>1758430.79</v>
      </c>
      <c r="E21" s="109">
        <f t="shared" si="0"/>
        <v>51885022.789999999</v>
      </c>
      <c r="F21" s="109">
        <v>16620084.92</v>
      </c>
      <c r="G21" s="109">
        <v>16620084.92</v>
      </c>
      <c r="H21" s="110">
        <f t="shared" si="1"/>
        <v>35264937.869999997</v>
      </c>
    </row>
    <row r="22" spans="1:8" ht="12.95" customHeight="1" x14ac:dyDescent="0.2">
      <c r="A22" s="103" t="s">
        <v>76</v>
      </c>
      <c r="B22" s="104"/>
      <c r="C22" s="111">
        <f>SUM(C23:C31)</f>
        <v>3662805389.71</v>
      </c>
      <c r="D22" s="111">
        <f>SUM(D23:D31)</f>
        <v>514090575.29999995</v>
      </c>
      <c r="E22" s="111">
        <f t="shared" si="0"/>
        <v>4176895965.0100002</v>
      </c>
      <c r="F22" s="111">
        <f>SUM(F23:F31)</f>
        <v>2210898651.52</v>
      </c>
      <c r="G22" s="111">
        <f>SUM(G23:G31)</f>
        <v>2210898651.52</v>
      </c>
      <c r="H22" s="112">
        <f t="shared" si="1"/>
        <v>1965997313.4900002</v>
      </c>
    </row>
    <row r="23" spans="1:8" ht="12.95" customHeight="1" x14ac:dyDescent="0.2">
      <c r="A23" s="107">
        <v>3100</v>
      </c>
      <c r="B23" s="108" t="s">
        <v>77</v>
      </c>
      <c r="C23" s="109">
        <v>174414960</v>
      </c>
      <c r="D23" s="109">
        <v>12771603.300000001</v>
      </c>
      <c r="E23" s="109">
        <f t="shared" si="0"/>
        <v>187186563.30000001</v>
      </c>
      <c r="F23" s="109">
        <v>111646441.63</v>
      </c>
      <c r="G23" s="109">
        <v>111646441.63</v>
      </c>
      <c r="H23" s="110">
        <f t="shared" si="1"/>
        <v>75540121.670000017</v>
      </c>
    </row>
    <row r="24" spans="1:8" ht="12.95" customHeight="1" x14ac:dyDescent="0.2">
      <c r="A24" s="107">
        <v>3200</v>
      </c>
      <c r="B24" s="108" t="s">
        <v>78</v>
      </c>
      <c r="C24" s="109">
        <v>23228003.649999999</v>
      </c>
      <c r="D24" s="109">
        <v>430089.56</v>
      </c>
      <c r="E24" s="109">
        <f t="shared" si="0"/>
        <v>23658093.209999997</v>
      </c>
      <c r="F24" s="109">
        <v>12912596.75</v>
      </c>
      <c r="G24" s="109">
        <v>12912596.75</v>
      </c>
      <c r="H24" s="110">
        <f t="shared" si="1"/>
        <v>10745496.459999997</v>
      </c>
    </row>
    <row r="25" spans="1:8" ht="12.95" customHeight="1" x14ac:dyDescent="0.2">
      <c r="A25" s="107">
        <v>3300</v>
      </c>
      <c r="B25" s="108" t="s">
        <v>79</v>
      </c>
      <c r="C25" s="109">
        <v>1794888400</v>
      </c>
      <c r="D25" s="109">
        <v>229991841.38999999</v>
      </c>
      <c r="E25" s="109">
        <f t="shared" si="0"/>
        <v>2024880241.3899999</v>
      </c>
      <c r="F25" s="109">
        <v>1277219691.9400001</v>
      </c>
      <c r="G25" s="109">
        <v>1277219691.9400001</v>
      </c>
      <c r="H25" s="110">
        <f t="shared" si="1"/>
        <v>747660549.44999981</v>
      </c>
    </row>
    <row r="26" spans="1:8" ht="12.95" customHeight="1" x14ac:dyDescent="0.2">
      <c r="A26" s="107">
        <v>3400</v>
      </c>
      <c r="B26" s="108" t="s">
        <v>80</v>
      </c>
      <c r="C26" s="109">
        <v>2500125</v>
      </c>
      <c r="D26" s="109">
        <v>5099684.75</v>
      </c>
      <c r="E26" s="109">
        <f t="shared" si="0"/>
        <v>7599809.75</v>
      </c>
      <c r="F26" s="109">
        <v>5043977.91</v>
      </c>
      <c r="G26" s="109">
        <v>5043977.91</v>
      </c>
      <c r="H26" s="110">
        <f t="shared" si="1"/>
        <v>2555831.84</v>
      </c>
    </row>
    <row r="27" spans="1:8" ht="12.95" customHeight="1" x14ac:dyDescent="0.2">
      <c r="A27" s="107">
        <v>3500</v>
      </c>
      <c r="B27" s="108" t="s">
        <v>81</v>
      </c>
      <c r="C27" s="109">
        <v>1259288708.4400001</v>
      </c>
      <c r="D27" s="109">
        <v>108056328.08</v>
      </c>
      <c r="E27" s="109">
        <f t="shared" si="0"/>
        <v>1367345036.52</v>
      </c>
      <c r="F27" s="109">
        <v>452343004.58999997</v>
      </c>
      <c r="G27" s="109">
        <v>452343004.58999997</v>
      </c>
      <c r="H27" s="110">
        <f t="shared" si="1"/>
        <v>915002031.93000007</v>
      </c>
    </row>
    <row r="28" spans="1:8" ht="12.95" customHeight="1" x14ac:dyDescent="0.2">
      <c r="A28" s="107">
        <v>3600</v>
      </c>
      <c r="B28" s="108" t="s">
        <v>82</v>
      </c>
      <c r="C28" s="109">
        <v>26030000</v>
      </c>
      <c r="D28" s="109">
        <v>70677503.859999999</v>
      </c>
      <c r="E28" s="109">
        <f t="shared" si="0"/>
        <v>96707503.859999999</v>
      </c>
      <c r="F28" s="109">
        <v>53724689.119999997</v>
      </c>
      <c r="G28" s="109">
        <v>53724689.119999997</v>
      </c>
      <c r="H28" s="110">
        <f t="shared" si="1"/>
        <v>42982814.740000002</v>
      </c>
    </row>
    <row r="29" spans="1:8" ht="12.95" customHeight="1" x14ac:dyDescent="0.2">
      <c r="A29" s="107">
        <v>3700</v>
      </c>
      <c r="B29" s="108" t="s">
        <v>83</v>
      </c>
      <c r="C29" s="109">
        <v>3244146</v>
      </c>
      <c r="D29" s="109">
        <v>1532853.09</v>
      </c>
      <c r="E29" s="109">
        <f t="shared" si="0"/>
        <v>4776999.09</v>
      </c>
      <c r="F29" s="109">
        <v>1915371.19</v>
      </c>
      <c r="G29" s="109">
        <v>1915371.19</v>
      </c>
      <c r="H29" s="110">
        <f t="shared" si="1"/>
        <v>2861627.9</v>
      </c>
    </row>
    <row r="30" spans="1:8" ht="12.95" customHeight="1" x14ac:dyDescent="0.2">
      <c r="A30" s="107">
        <v>3800</v>
      </c>
      <c r="B30" s="108" t="s">
        <v>84</v>
      </c>
      <c r="C30" s="109">
        <v>3827690</v>
      </c>
      <c r="D30" s="109">
        <v>6616868.5800000001</v>
      </c>
      <c r="E30" s="109">
        <f t="shared" si="0"/>
        <v>10444558.58</v>
      </c>
      <c r="F30" s="109">
        <v>3875754.84</v>
      </c>
      <c r="G30" s="109">
        <v>3875754.84</v>
      </c>
      <c r="H30" s="110">
        <f t="shared" si="1"/>
        <v>6568803.7400000002</v>
      </c>
    </row>
    <row r="31" spans="1:8" ht="12.95" customHeight="1" x14ac:dyDescent="0.2">
      <c r="A31" s="107">
        <v>3900</v>
      </c>
      <c r="B31" s="108" t="s">
        <v>85</v>
      </c>
      <c r="C31" s="109">
        <v>375383356.62</v>
      </c>
      <c r="D31" s="109">
        <v>78913802.689999998</v>
      </c>
      <c r="E31" s="109">
        <f t="shared" si="0"/>
        <v>454297159.31</v>
      </c>
      <c r="F31" s="109">
        <v>292217123.55000001</v>
      </c>
      <c r="G31" s="109">
        <v>292217123.55000001</v>
      </c>
      <c r="H31" s="110">
        <f t="shared" si="1"/>
        <v>162080035.75999999</v>
      </c>
    </row>
    <row r="32" spans="1:8" ht="12.95" customHeight="1" x14ac:dyDescent="0.2">
      <c r="A32" s="103" t="s">
        <v>86</v>
      </c>
      <c r="B32" s="104"/>
      <c r="C32" s="111">
        <f>SUM(C33:C41)</f>
        <v>1864502</v>
      </c>
      <c r="D32" s="111">
        <f>SUM(D33:D41)</f>
        <v>78268800</v>
      </c>
      <c r="E32" s="111">
        <f t="shared" si="0"/>
        <v>80133302</v>
      </c>
      <c r="F32" s="111">
        <f>SUM(F33:F41)</f>
        <v>79209800</v>
      </c>
      <c r="G32" s="111">
        <f>SUM(G33:G41)</f>
        <v>79209800</v>
      </c>
      <c r="H32" s="112">
        <f t="shared" si="1"/>
        <v>923502</v>
      </c>
    </row>
    <row r="33" spans="1:8" ht="12.95" customHeight="1" x14ac:dyDescent="0.2">
      <c r="A33" s="107">
        <v>4100</v>
      </c>
      <c r="B33" s="108" t="s">
        <v>87</v>
      </c>
      <c r="C33" s="109">
        <v>0</v>
      </c>
      <c r="D33" s="109">
        <v>0</v>
      </c>
      <c r="E33" s="109">
        <f t="shared" si="0"/>
        <v>0</v>
      </c>
      <c r="F33" s="109">
        <v>0</v>
      </c>
      <c r="G33" s="109">
        <v>0</v>
      </c>
      <c r="H33" s="110">
        <f t="shared" si="1"/>
        <v>0</v>
      </c>
    </row>
    <row r="34" spans="1:8" ht="12.95" customHeight="1" x14ac:dyDescent="0.2">
      <c r="A34" s="107">
        <v>4200</v>
      </c>
      <c r="B34" s="108" t="s">
        <v>88</v>
      </c>
      <c r="C34" s="109">
        <v>0</v>
      </c>
      <c r="D34" s="109">
        <v>0</v>
      </c>
      <c r="E34" s="109">
        <f t="shared" si="0"/>
        <v>0</v>
      </c>
      <c r="F34" s="109">
        <v>0</v>
      </c>
      <c r="G34" s="109">
        <v>0</v>
      </c>
      <c r="H34" s="110">
        <f t="shared" si="1"/>
        <v>0</v>
      </c>
    </row>
    <row r="35" spans="1:8" ht="12.95" customHeight="1" x14ac:dyDescent="0.2">
      <c r="A35" s="107">
        <v>4300</v>
      </c>
      <c r="B35" s="108" t="s">
        <v>89</v>
      </c>
      <c r="C35" s="109">
        <v>390000</v>
      </c>
      <c r="D35" s="109">
        <v>-240000</v>
      </c>
      <c r="E35" s="109">
        <f t="shared" si="0"/>
        <v>150000</v>
      </c>
      <c r="F35" s="109">
        <v>0</v>
      </c>
      <c r="G35" s="109">
        <v>0</v>
      </c>
      <c r="H35" s="110">
        <f t="shared" si="1"/>
        <v>150000</v>
      </c>
    </row>
    <row r="36" spans="1:8" ht="12.95" customHeight="1" x14ac:dyDescent="0.2">
      <c r="A36" s="107">
        <v>4400</v>
      </c>
      <c r="B36" s="108" t="s">
        <v>90</v>
      </c>
      <c r="C36" s="109">
        <v>1474502</v>
      </c>
      <c r="D36" s="109">
        <v>78508800</v>
      </c>
      <c r="E36" s="109">
        <f t="shared" si="0"/>
        <v>79983302</v>
      </c>
      <c r="F36" s="109">
        <v>79209800</v>
      </c>
      <c r="G36" s="109">
        <v>79209800</v>
      </c>
      <c r="H36" s="110">
        <f t="shared" si="1"/>
        <v>773502</v>
      </c>
    </row>
    <row r="37" spans="1:8" ht="12.95" customHeight="1" x14ac:dyDescent="0.2">
      <c r="A37" s="107">
        <v>4500</v>
      </c>
      <c r="B37" s="108" t="s">
        <v>91</v>
      </c>
      <c r="C37" s="109">
        <v>0</v>
      </c>
      <c r="D37" s="109">
        <v>0</v>
      </c>
      <c r="E37" s="109">
        <f t="shared" si="0"/>
        <v>0</v>
      </c>
      <c r="F37" s="109">
        <v>0</v>
      </c>
      <c r="G37" s="109">
        <v>0</v>
      </c>
      <c r="H37" s="110">
        <f t="shared" si="1"/>
        <v>0</v>
      </c>
    </row>
    <row r="38" spans="1:8" ht="12.95" customHeight="1" x14ac:dyDescent="0.2">
      <c r="A38" s="107">
        <v>4600</v>
      </c>
      <c r="B38" s="108" t="s">
        <v>92</v>
      </c>
      <c r="C38" s="109">
        <v>0</v>
      </c>
      <c r="D38" s="109">
        <v>0</v>
      </c>
      <c r="E38" s="109">
        <f t="shared" si="0"/>
        <v>0</v>
      </c>
      <c r="F38" s="109">
        <v>0</v>
      </c>
      <c r="G38" s="109">
        <v>0</v>
      </c>
      <c r="H38" s="110">
        <f t="shared" si="1"/>
        <v>0</v>
      </c>
    </row>
    <row r="39" spans="1:8" ht="12.95" customHeight="1" x14ac:dyDescent="0.2">
      <c r="A39" s="107">
        <v>4700</v>
      </c>
      <c r="B39" s="108" t="s">
        <v>93</v>
      </c>
      <c r="C39" s="109">
        <v>0</v>
      </c>
      <c r="D39" s="109">
        <v>0</v>
      </c>
      <c r="E39" s="109">
        <f t="shared" si="0"/>
        <v>0</v>
      </c>
      <c r="F39" s="109">
        <v>0</v>
      </c>
      <c r="G39" s="109">
        <v>0</v>
      </c>
      <c r="H39" s="110">
        <f t="shared" si="1"/>
        <v>0</v>
      </c>
    </row>
    <row r="40" spans="1:8" ht="12.95" customHeight="1" x14ac:dyDescent="0.2">
      <c r="A40" s="107">
        <v>4800</v>
      </c>
      <c r="B40" s="108" t="s">
        <v>94</v>
      </c>
      <c r="C40" s="109">
        <v>0</v>
      </c>
      <c r="D40" s="109">
        <v>0</v>
      </c>
      <c r="E40" s="109">
        <f t="shared" si="0"/>
        <v>0</v>
      </c>
      <c r="F40" s="109">
        <v>0</v>
      </c>
      <c r="G40" s="109">
        <v>0</v>
      </c>
      <c r="H40" s="110">
        <f t="shared" si="1"/>
        <v>0</v>
      </c>
    </row>
    <row r="41" spans="1:8" ht="12.95" customHeight="1" x14ac:dyDescent="0.2">
      <c r="A41" s="107">
        <v>4900</v>
      </c>
      <c r="B41" s="108" t="s">
        <v>95</v>
      </c>
      <c r="C41" s="109">
        <v>0</v>
      </c>
      <c r="D41" s="109">
        <v>0</v>
      </c>
      <c r="E41" s="109">
        <f t="shared" si="0"/>
        <v>0</v>
      </c>
      <c r="F41" s="109">
        <v>0</v>
      </c>
      <c r="G41" s="109">
        <v>0</v>
      </c>
      <c r="H41" s="110">
        <f t="shared" si="1"/>
        <v>0</v>
      </c>
    </row>
    <row r="42" spans="1:8" ht="12.95" customHeight="1" x14ac:dyDescent="0.2">
      <c r="A42" s="103" t="s">
        <v>96</v>
      </c>
      <c r="B42" s="104"/>
      <c r="C42" s="111">
        <f>SUM(C43:C51)</f>
        <v>204489000</v>
      </c>
      <c r="D42" s="111">
        <f>SUM(D43:D51)</f>
        <v>33241184.960000001</v>
      </c>
      <c r="E42" s="111">
        <f t="shared" si="0"/>
        <v>237730184.96000001</v>
      </c>
      <c r="F42" s="111">
        <f>SUM(F43:F51)</f>
        <v>8086339.6600000001</v>
      </c>
      <c r="G42" s="111">
        <f>SUM(G43:G51)</f>
        <v>8086339.6600000001</v>
      </c>
      <c r="H42" s="112">
        <f t="shared" si="1"/>
        <v>229643845.30000001</v>
      </c>
    </row>
    <row r="43" spans="1:8" ht="12.95" customHeight="1" x14ac:dyDescent="0.2">
      <c r="A43" s="107" t="s">
        <v>97</v>
      </c>
      <c r="B43" s="108" t="s">
        <v>98</v>
      </c>
      <c r="C43" s="109">
        <v>2408000</v>
      </c>
      <c r="D43" s="109">
        <v>11412741.08</v>
      </c>
      <c r="E43" s="109">
        <f t="shared" si="0"/>
        <v>13820741.08</v>
      </c>
      <c r="F43" s="109">
        <v>5051675.76</v>
      </c>
      <c r="G43" s="109">
        <v>5051675.76</v>
      </c>
      <c r="H43" s="110">
        <f t="shared" si="1"/>
        <v>8769065.3200000003</v>
      </c>
    </row>
    <row r="44" spans="1:8" ht="12.95" customHeight="1" x14ac:dyDescent="0.2">
      <c r="A44" s="107">
        <v>5200</v>
      </c>
      <c r="B44" s="108" t="s">
        <v>99</v>
      </c>
      <c r="C44" s="109">
        <v>0</v>
      </c>
      <c r="D44" s="109">
        <v>63474.54</v>
      </c>
      <c r="E44" s="109">
        <f t="shared" si="0"/>
        <v>63474.54</v>
      </c>
      <c r="F44" s="109">
        <v>0</v>
      </c>
      <c r="G44" s="109">
        <v>0</v>
      </c>
      <c r="H44" s="110">
        <f t="shared" si="1"/>
        <v>63474.54</v>
      </c>
    </row>
    <row r="45" spans="1:8" ht="12.95" customHeight="1" x14ac:dyDescent="0.2">
      <c r="A45" s="107">
        <v>5300</v>
      </c>
      <c r="B45" s="108" t="s">
        <v>100</v>
      </c>
      <c r="C45" s="109">
        <v>202000000</v>
      </c>
      <c r="D45" s="109">
        <v>16850864.66</v>
      </c>
      <c r="E45" s="109">
        <f t="shared" si="0"/>
        <v>218850864.66</v>
      </c>
      <c r="F45" s="109">
        <v>1814739.9</v>
      </c>
      <c r="G45" s="109">
        <v>1814739.9</v>
      </c>
      <c r="H45" s="110">
        <f t="shared" si="1"/>
        <v>217036124.75999999</v>
      </c>
    </row>
    <row r="46" spans="1:8" ht="12.95" customHeight="1" x14ac:dyDescent="0.2">
      <c r="A46" s="107">
        <v>5400</v>
      </c>
      <c r="B46" s="108" t="s">
        <v>101</v>
      </c>
      <c r="C46" s="109">
        <v>0</v>
      </c>
      <c r="D46" s="109">
        <v>1437430.56</v>
      </c>
      <c r="E46" s="109">
        <f t="shared" si="0"/>
        <v>1437430.56</v>
      </c>
      <c r="F46" s="109">
        <v>1119700</v>
      </c>
      <c r="G46" s="109">
        <v>1119700</v>
      </c>
      <c r="H46" s="110">
        <f t="shared" si="1"/>
        <v>317730.56000000006</v>
      </c>
    </row>
    <row r="47" spans="1:8" ht="12.95" customHeight="1" x14ac:dyDescent="0.2">
      <c r="A47" s="107">
        <v>5500</v>
      </c>
      <c r="B47" s="108" t="s">
        <v>102</v>
      </c>
      <c r="C47" s="109">
        <v>0</v>
      </c>
      <c r="D47" s="109">
        <v>0</v>
      </c>
      <c r="E47" s="109">
        <f t="shared" si="0"/>
        <v>0</v>
      </c>
      <c r="F47" s="109">
        <v>0</v>
      </c>
      <c r="G47" s="109">
        <v>0</v>
      </c>
      <c r="H47" s="110">
        <f t="shared" si="1"/>
        <v>0</v>
      </c>
    </row>
    <row r="48" spans="1:8" ht="12.95" customHeight="1" x14ac:dyDescent="0.2">
      <c r="A48" s="107">
        <v>5600</v>
      </c>
      <c r="B48" s="108" t="s">
        <v>103</v>
      </c>
      <c r="C48" s="109">
        <v>81000</v>
      </c>
      <c r="D48" s="109">
        <v>3476674.12</v>
      </c>
      <c r="E48" s="109">
        <f t="shared" si="0"/>
        <v>3557674.12</v>
      </c>
      <c r="F48" s="109">
        <v>100224</v>
      </c>
      <c r="G48" s="109">
        <v>100224</v>
      </c>
      <c r="H48" s="110">
        <f t="shared" si="1"/>
        <v>3457450.12</v>
      </c>
    </row>
    <row r="49" spans="1:8" ht="12.95" customHeight="1" x14ac:dyDescent="0.2">
      <c r="A49" s="107">
        <v>5700</v>
      </c>
      <c r="B49" s="108" t="s">
        <v>104</v>
      </c>
      <c r="C49" s="109">
        <v>0</v>
      </c>
      <c r="D49" s="109">
        <v>0</v>
      </c>
      <c r="E49" s="109">
        <f t="shared" si="0"/>
        <v>0</v>
      </c>
      <c r="F49" s="109">
        <v>0</v>
      </c>
      <c r="G49" s="109">
        <v>0</v>
      </c>
      <c r="H49" s="110">
        <f t="shared" si="1"/>
        <v>0</v>
      </c>
    </row>
    <row r="50" spans="1:8" ht="12.95" customHeight="1" x14ac:dyDescent="0.2">
      <c r="A50" s="107">
        <v>5800</v>
      </c>
      <c r="B50" s="108" t="s">
        <v>105</v>
      </c>
      <c r="C50" s="109">
        <v>0</v>
      </c>
      <c r="D50" s="109">
        <v>0</v>
      </c>
      <c r="E50" s="109">
        <f t="shared" si="0"/>
        <v>0</v>
      </c>
      <c r="F50" s="109">
        <v>0</v>
      </c>
      <c r="G50" s="109">
        <v>0</v>
      </c>
      <c r="H50" s="110">
        <f t="shared" si="1"/>
        <v>0</v>
      </c>
    </row>
    <row r="51" spans="1:8" ht="12.95" customHeight="1" x14ac:dyDescent="0.2">
      <c r="A51" s="107">
        <v>5900</v>
      </c>
      <c r="B51" s="108" t="s">
        <v>106</v>
      </c>
      <c r="C51" s="109">
        <v>0</v>
      </c>
      <c r="D51" s="109">
        <v>0</v>
      </c>
      <c r="E51" s="109">
        <f t="shared" si="0"/>
        <v>0</v>
      </c>
      <c r="F51" s="109">
        <v>0</v>
      </c>
      <c r="G51" s="109">
        <v>0</v>
      </c>
      <c r="H51" s="110">
        <f t="shared" si="1"/>
        <v>0</v>
      </c>
    </row>
    <row r="52" spans="1:8" ht="12.95" customHeight="1" x14ac:dyDescent="0.2">
      <c r="A52" s="103" t="s">
        <v>107</v>
      </c>
      <c r="B52" s="104"/>
      <c r="C52" s="111">
        <f>SUM(C53:C55)</f>
        <v>300000000</v>
      </c>
      <c r="D52" s="111">
        <f>SUM(D53:D55)</f>
        <v>109299673.56999999</v>
      </c>
      <c r="E52" s="111">
        <f t="shared" si="0"/>
        <v>409299673.56999999</v>
      </c>
      <c r="F52" s="111">
        <f>SUM(F53:F55)</f>
        <v>37088228.009999998</v>
      </c>
      <c r="G52" s="111">
        <f>SUM(G53:G55)</f>
        <v>37088228.009999998</v>
      </c>
      <c r="H52" s="112">
        <f t="shared" si="1"/>
        <v>372211445.56</v>
      </c>
    </row>
    <row r="53" spans="1:8" ht="12.95" customHeight="1" x14ac:dyDescent="0.2">
      <c r="A53" s="107">
        <v>6100</v>
      </c>
      <c r="B53" s="108" t="s">
        <v>108</v>
      </c>
      <c r="C53" s="109">
        <v>0</v>
      </c>
      <c r="D53" s="109">
        <v>0</v>
      </c>
      <c r="E53" s="109">
        <f t="shared" si="0"/>
        <v>0</v>
      </c>
      <c r="F53" s="109">
        <v>0</v>
      </c>
      <c r="G53" s="109">
        <v>0</v>
      </c>
      <c r="H53" s="110">
        <f t="shared" si="1"/>
        <v>0</v>
      </c>
    </row>
    <row r="54" spans="1:8" ht="12.95" customHeight="1" x14ac:dyDescent="0.2">
      <c r="A54" s="107">
        <v>6200</v>
      </c>
      <c r="B54" s="108" t="s">
        <v>109</v>
      </c>
      <c r="C54" s="109">
        <v>300000000</v>
      </c>
      <c r="D54" s="109">
        <v>109299673.56999999</v>
      </c>
      <c r="E54" s="109">
        <f t="shared" si="0"/>
        <v>409299673.56999999</v>
      </c>
      <c r="F54" s="109">
        <v>37088228.009999998</v>
      </c>
      <c r="G54" s="109">
        <v>37088228.009999998</v>
      </c>
      <c r="H54" s="110">
        <f t="shared" si="1"/>
        <v>372211445.56</v>
      </c>
    </row>
    <row r="55" spans="1:8" ht="12.95" customHeight="1" x14ac:dyDescent="0.2">
      <c r="A55" s="107">
        <v>6300</v>
      </c>
      <c r="B55" s="108" t="s">
        <v>110</v>
      </c>
      <c r="C55" s="109">
        <v>0</v>
      </c>
      <c r="D55" s="109">
        <v>0</v>
      </c>
      <c r="E55" s="109">
        <f t="shared" si="0"/>
        <v>0</v>
      </c>
      <c r="F55" s="109">
        <v>0</v>
      </c>
      <c r="G55" s="109">
        <v>0</v>
      </c>
      <c r="H55" s="110">
        <f t="shared" si="1"/>
        <v>0</v>
      </c>
    </row>
    <row r="56" spans="1:8" ht="12.95" customHeight="1" x14ac:dyDescent="0.2">
      <c r="A56" s="103" t="s">
        <v>111</v>
      </c>
      <c r="B56" s="104"/>
      <c r="C56" s="111">
        <f>SUM(C57:C63)</f>
        <v>0</v>
      </c>
      <c r="D56" s="111">
        <f>SUM(D57:D63)</f>
        <v>0</v>
      </c>
      <c r="E56" s="111">
        <f t="shared" si="0"/>
        <v>0</v>
      </c>
      <c r="F56" s="111">
        <f>SUM(F57:F63)</f>
        <v>0</v>
      </c>
      <c r="G56" s="111">
        <f>SUM(G57:G63)</f>
        <v>0</v>
      </c>
      <c r="H56" s="112">
        <f t="shared" si="1"/>
        <v>0</v>
      </c>
    </row>
    <row r="57" spans="1:8" ht="12.95" customHeight="1" x14ac:dyDescent="0.2">
      <c r="A57" s="107">
        <v>7100</v>
      </c>
      <c r="B57" s="108" t="s">
        <v>112</v>
      </c>
      <c r="C57" s="109">
        <v>0</v>
      </c>
      <c r="D57" s="109">
        <v>0</v>
      </c>
      <c r="E57" s="109">
        <f t="shared" si="0"/>
        <v>0</v>
      </c>
      <c r="F57" s="109">
        <v>0</v>
      </c>
      <c r="G57" s="109">
        <v>0</v>
      </c>
      <c r="H57" s="110">
        <f t="shared" si="1"/>
        <v>0</v>
      </c>
    </row>
    <row r="58" spans="1:8" ht="12.95" customHeight="1" x14ac:dyDescent="0.2">
      <c r="A58" s="107">
        <v>7200</v>
      </c>
      <c r="B58" s="108" t="s">
        <v>113</v>
      </c>
      <c r="C58" s="109">
        <v>0</v>
      </c>
      <c r="D58" s="109">
        <v>0</v>
      </c>
      <c r="E58" s="109">
        <f t="shared" si="0"/>
        <v>0</v>
      </c>
      <c r="F58" s="109">
        <v>0</v>
      </c>
      <c r="G58" s="109">
        <v>0</v>
      </c>
      <c r="H58" s="110">
        <f t="shared" si="1"/>
        <v>0</v>
      </c>
    </row>
    <row r="59" spans="1:8" ht="12.95" customHeight="1" x14ac:dyDescent="0.2">
      <c r="A59" s="107">
        <v>7300</v>
      </c>
      <c r="B59" s="108" t="s">
        <v>114</v>
      </c>
      <c r="C59" s="109">
        <v>0</v>
      </c>
      <c r="D59" s="109">
        <v>0</v>
      </c>
      <c r="E59" s="109">
        <f t="shared" si="0"/>
        <v>0</v>
      </c>
      <c r="F59" s="109">
        <v>0</v>
      </c>
      <c r="G59" s="109">
        <v>0</v>
      </c>
      <c r="H59" s="110">
        <f t="shared" si="1"/>
        <v>0</v>
      </c>
    </row>
    <row r="60" spans="1:8" ht="12.95" customHeight="1" x14ac:dyDescent="0.2">
      <c r="A60" s="107">
        <v>7400</v>
      </c>
      <c r="B60" s="108" t="s">
        <v>115</v>
      </c>
      <c r="C60" s="109">
        <v>0</v>
      </c>
      <c r="D60" s="109">
        <v>0</v>
      </c>
      <c r="E60" s="109">
        <f t="shared" si="0"/>
        <v>0</v>
      </c>
      <c r="F60" s="109">
        <v>0</v>
      </c>
      <c r="G60" s="109">
        <v>0</v>
      </c>
      <c r="H60" s="110">
        <f t="shared" si="1"/>
        <v>0</v>
      </c>
    </row>
    <row r="61" spans="1:8" ht="12.95" customHeight="1" x14ac:dyDescent="0.2">
      <c r="A61" s="107">
        <v>7500</v>
      </c>
      <c r="B61" s="108" t="s">
        <v>116</v>
      </c>
      <c r="C61" s="109">
        <v>0</v>
      </c>
      <c r="D61" s="109">
        <v>0</v>
      </c>
      <c r="E61" s="109">
        <f t="shared" si="0"/>
        <v>0</v>
      </c>
      <c r="F61" s="109">
        <v>0</v>
      </c>
      <c r="G61" s="109">
        <v>0</v>
      </c>
      <c r="H61" s="110">
        <f t="shared" si="1"/>
        <v>0</v>
      </c>
    </row>
    <row r="62" spans="1:8" ht="12.95" customHeight="1" x14ac:dyDescent="0.2">
      <c r="A62" s="107">
        <v>7600</v>
      </c>
      <c r="B62" s="108" t="s">
        <v>117</v>
      </c>
      <c r="C62" s="109">
        <v>0</v>
      </c>
      <c r="D62" s="109">
        <v>0</v>
      </c>
      <c r="E62" s="109">
        <f t="shared" si="0"/>
        <v>0</v>
      </c>
      <c r="F62" s="109">
        <v>0</v>
      </c>
      <c r="G62" s="109">
        <v>0</v>
      </c>
      <c r="H62" s="110">
        <f t="shared" si="1"/>
        <v>0</v>
      </c>
    </row>
    <row r="63" spans="1:8" ht="12.95" customHeight="1" x14ac:dyDescent="0.2">
      <c r="A63" s="107">
        <v>7900</v>
      </c>
      <c r="B63" s="108" t="s">
        <v>118</v>
      </c>
      <c r="C63" s="109">
        <v>0</v>
      </c>
      <c r="D63" s="109">
        <v>0</v>
      </c>
      <c r="E63" s="109">
        <f t="shared" si="0"/>
        <v>0</v>
      </c>
      <c r="F63" s="109">
        <v>0</v>
      </c>
      <c r="G63" s="109">
        <v>0</v>
      </c>
      <c r="H63" s="110">
        <f t="shared" si="1"/>
        <v>0</v>
      </c>
    </row>
    <row r="64" spans="1:8" ht="12.95" customHeight="1" x14ac:dyDescent="0.2">
      <c r="A64" s="103" t="s">
        <v>119</v>
      </c>
      <c r="B64" s="104"/>
      <c r="C64" s="111">
        <f>SUM(C65:C67)</f>
        <v>0</v>
      </c>
      <c r="D64" s="111">
        <f>SUM(D65:D67)</f>
        <v>0</v>
      </c>
      <c r="E64" s="111">
        <f t="shared" si="0"/>
        <v>0</v>
      </c>
      <c r="F64" s="111">
        <f>SUM(F65:F67)</f>
        <v>0</v>
      </c>
      <c r="G64" s="111">
        <f>SUM(G65:G67)</f>
        <v>0</v>
      </c>
      <c r="H64" s="112">
        <f t="shared" si="1"/>
        <v>0</v>
      </c>
    </row>
    <row r="65" spans="1:8" ht="12.95" customHeight="1" x14ac:dyDescent="0.2">
      <c r="A65" s="107">
        <v>8100</v>
      </c>
      <c r="B65" s="108" t="s">
        <v>120</v>
      </c>
      <c r="C65" s="109">
        <v>0</v>
      </c>
      <c r="D65" s="109">
        <v>0</v>
      </c>
      <c r="E65" s="109">
        <f t="shared" si="0"/>
        <v>0</v>
      </c>
      <c r="F65" s="109">
        <v>0</v>
      </c>
      <c r="G65" s="109">
        <v>0</v>
      </c>
      <c r="H65" s="110">
        <f t="shared" si="1"/>
        <v>0</v>
      </c>
    </row>
    <row r="66" spans="1:8" ht="12.95" customHeight="1" x14ac:dyDescent="0.2">
      <c r="A66" s="107">
        <v>8300</v>
      </c>
      <c r="B66" s="108" t="s">
        <v>121</v>
      </c>
      <c r="C66" s="109">
        <v>0</v>
      </c>
      <c r="D66" s="109">
        <v>0</v>
      </c>
      <c r="E66" s="109">
        <f t="shared" si="0"/>
        <v>0</v>
      </c>
      <c r="F66" s="109">
        <v>0</v>
      </c>
      <c r="G66" s="109">
        <v>0</v>
      </c>
      <c r="H66" s="110">
        <f t="shared" si="1"/>
        <v>0</v>
      </c>
    </row>
    <row r="67" spans="1:8" ht="12.95" customHeight="1" x14ac:dyDescent="0.2">
      <c r="A67" s="107">
        <v>8500</v>
      </c>
      <c r="B67" s="108" t="s">
        <v>122</v>
      </c>
      <c r="C67" s="109">
        <v>0</v>
      </c>
      <c r="D67" s="109">
        <v>0</v>
      </c>
      <c r="E67" s="109">
        <f t="shared" si="0"/>
        <v>0</v>
      </c>
      <c r="F67" s="109">
        <v>0</v>
      </c>
      <c r="G67" s="109">
        <v>0</v>
      </c>
      <c r="H67" s="110">
        <f t="shared" si="1"/>
        <v>0</v>
      </c>
    </row>
    <row r="68" spans="1:8" ht="12.95" customHeight="1" x14ac:dyDescent="0.2">
      <c r="A68" s="103" t="s">
        <v>123</v>
      </c>
      <c r="B68" s="104"/>
      <c r="C68" s="111">
        <f>SUM(C69:C75)</f>
        <v>0</v>
      </c>
      <c r="D68" s="111">
        <f>SUM(D69:D75)</f>
        <v>0</v>
      </c>
      <c r="E68" s="111">
        <f t="shared" si="0"/>
        <v>0</v>
      </c>
      <c r="F68" s="111">
        <f>SUM(F69:F75)</f>
        <v>0</v>
      </c>
      <c r="G68" s="111">
        <f>SUM(G69:G75)</f>
        <v>0</v>
      </c>
      <c r="H68" s="112">
        <f t="shared" si="1"/>
        <v>0</v>
      </c>
    </row>
    <row r="69" spans="1:8" ht="12.95" customHeight="1" x14ac:dyDescent="0.2">
      <c r="A69" s="107">
        <v>9100</v>
      </c>
      <c r="B69" s="108" t="s">
        <v>124</v>
      </c>
      <c r="C69" s="109">
        <v>0</v>
      </c>
      <c r="D69" s="109">
        <v>0</v>
      </c>
      <c r="E69" s="109">
        <f t="shared" si="0"/>
        <v>0</v>
      </c>
      <c r="F69" s="109">
        <v>0</v>
      </c>
      <c r="G69" s="109">
        <v>0</v>
      </c>
      <c r="H69" s="110">
        <f t="shared" si="1"/>
        <v>0</v>
      </c>
    </row>
    <row r="70" spans="1:8" ht="12.95" customHeight="1" x14ac:dyDescent="0.2">
      <c r="A70" s="107">
        <v>9200</v>
      </c>
      <c r="B70" s="108" t="s">
        <v>125</v>
      </c>
      <c r="C70" s="109">
        <v>0</v>
      </c>
      <c r="D70" s="109">
        <v>0</v>
      </c>
      <c r="E70" s="109">
        <f t="shared" si="0"/>
        <v>0</v>
      </c>
      <c r="F70" s="109">
        <v>0</v>
      </c>
      <c r="G70" s="109">
        <v>0</v>
      </c>
      <c r="H70" s="110">
        <f t="shared" si="1"/>
        <v>0</v>
      </c>
    </row>
    <row r="71" spans="1:8" ht="12.95" customHeight="1" x14ac:dyDescent="0.2">
      <c r="A71" s="107">
        <v>9300</v>
      </c>
      <c r="B71" s="108" t="s">
        <v>126</v>
      </c>
      <c r="C71" s="109">
        <v>0</v>
      </c>
      <c r="D71" s="109">
        <v>0</v>
      </c>
      <c r="E71" s="109">
        <f t="shared" si="0"/>
        <v>0</v>
      </c>
      <c r="F71" s="109">
        <v>0</v>
      </c>
      <c r="G71" s="109">
        <v>0</v>
      </c>
      <c r="H71" s="110">
        <f t="shared" si="1"/>
        <v>0</v>
      </c>
    </row>
    <row r="72" spans="1:8" ht="12.95" customHeight="1" x14ac:dyDescent="0.2">
      <c r="A72" s="107">
        <v>9400</v>
      </c>
      <c r="B72" s="108" t="s">
        <v>127</v>
      </c>
      <c r="C72" s="109">
        <v>0</v>
      </c>
      <c r="D72" s="109">
        <v>0</v>
      </c>
      <c r="E72" s="109">
        <f t="shared" si="0"/>
        <v>0</v>
      </c>
      <c r="F72" s="109">
        <v>0</v>
      </c>
      <c r="G72" s="109">
        <v>0</v>
      </c>
      <c r="H72" s="110">
        <f t="shared" si="1"/>
        <v>0</v>
      </c>
    </row>
    <row r="73" spans="1:8" ht="12.95" customHeight="1" x14ac:dyDescent="0.2">
      <c r="A73" s="107">
        <v>9500</v>
      </c>
      <c r="B73" s="108" t="s">
        <v>128</v>
      </c>
      <c r="C73" s="109">
        <v>0</v>
      </c>
      <c r="D73" s="109">
        <v>0</v>
      </c>
      <c r="E73" s="109">
        <f t="shared" si="0"/>
        <v>0</v>
      </c>
      <c r="F73" s="109">
        <v>0</v>
      </c>
      <c r="G73" s="109">
        <v>0</v>
      </c>
      <c r="H73" s="110">
        <f t="shared" si="1"/>
        <v>0</v>
      </c>
    </row>
    <row r="74" spans="1:8" ht="12.95" customHeight="1" x14ac:dyDescent="0.2">
      <c r="A74" s="107">
        <v>9600</v>
      </c>
      <c r="B74" s="108" t="s">
        <v>129</v>
      </c>
      <c r="C74" s="109">
        <v>0</v>
      </c>
      <c r="D74" s="109">
        <v>0</v>
      </c>
      <c r="E74" s="109">
        <f t="shared" si="0"/>
        <v>0</v>
      </c>
      <c r="F74" s="109">
        <v>0</v>
      </c>
      <c r="G74" s="109">
        <v>0</v>
      </c>
      <c r="H74" s="110">
        <f t="shared" si="1"/>
        <v>0</v>
      </c>
    </row>
    <row r="75" spans="1:8" ht="12.95" customHeight="1" thickBot="1" x14ac:dyDescent="0.25">
      <c r="A75" s="107">
        <v>9900</v>
      </c>
      <c r="B75" s="108" t="s">
        <v>130</v>
      </c>
      <c r="C75" s="109">
        <v>0</v>
      </c>
      <c r="D75" s="109">
        <v>0</v>
      </c>
      <c r="E75" s="109">
        <f t="shared" si="0"/>
        <v>0</v>
      </c>
      <c r="F75" s="109">
        <v>0</v>
      </c>
      <c r="G75" s="109">
        <v>0</v>
      </c>
      <c r="H75" s="110">
        <f t="shared" si="1"/>
        <v>0</v>
      </c>
    </row>
    <row r="76" spans="1:8" ht="18.75" customHeight="1" thickBot="1" x14ac:dyDescent="0.25">
      <c r="A76" s="113"/>
      <c r="B76" s="114" t="s">
        <v>131</v>
      </c>
      <c r="C76" s="115">
        <f t="shared" ref="C76:H76" si="2">C4+C12+C22+C32+C42+C52+C56+C64+C68</f>
        <v>19529889300.52</v>
      </c>
      <c r="D76" s="115">
        <f>D4+D12+D22+D32+D42+D52+D56+D64+D68</f>
        <v>943169301.91999984</v>
      </c>
      <c r="E76" s="115">
        <f t="shared" ref="E76" si="3">D76+C76</f>
        <v>20473058602.439999</v>
      </c>
      <c r="F76" s="115">
        <f t="shared" si="2"/>
        <v>11943356447.580002</v>
      </c>
      <c r="G76" s="115">
        <f t="shared" si="2"/>
        <v>11943356447.580002</v>
      </c>
      <c r="H76" s="116">
        <f t="shared" si="2"/>
        <v>8529702154.8599987</v>
      </c>
    </row>
    <row r="77" spans="1:8" x14ac:dyDescent="0.2">
      <c r="A77" s="117" t="s">
        <v>47</v>
      </c>
      <c r="C77" s="118"/>
      <c r="D77" s="118"/>
      <c r="E77" s="118"/>
      <c r="F77" s="118"/>
      <c r="G77" s="118"/>
      <c r="H77" s="118"/>
    </row>
    <row r="79" spans="1:8" x14ac:dyDescent="0.2">
      <c r="A79" s="119"/>
      <c r="B79" s="119"/>
    </row>
  </sheetData>
  <mergeCells count="13">
    <mergeCell ref="A68:B68"/>
    <mergeCell ref="A22:B22"/>
    <mergeCell ref="A32:B32"/>
    <mergeCell ref="A42:B42"/>
    <mergeCell ref="A52:B52"/>
    <mergeCell ref="A56:B56"/>
    <mergeCell ref="A64:B64"/>
    <mergeCell ref="A1:H1"/>
    <mergeCell ref="A2:B3"/>
    <mergeCell ref="C2:G2"/>
    <mergeCell ref="H2:H3"/>
    <mergeCell ref="A4:B4"/>
    <mergeCell ref="A12:B12"/>
  </mergeCells>
  <printOptions horizontalCentered="1"/>
  <pageMargins left="0.78740157480314965" right="0.59055118110236227" top="0.78740157480314965" bottom="0.78740157480314965" header="0.31496062992125984" footer="0.31496062992125984"/>
  <pageSetup scale="7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75812-215B-4D9B-9C5F-43977E25D328}">
  <sheetPr>
    <tabColor theme="4" tint="-0.249977111117893"/>
    <pageSetUpPr fitToPage="1"/>
  </sheetPr>
  <dimension ref="A1:H38"/>
  <sheetViews>
    <sheetView showGridLines="0" zoomScale="90" zoomScaleNormal="90" workbookViewId="0">
      <selection activeCell="B64" sqref="B64"/>
    </sheetView>
  </sheetViews>
  <sheetFormatPr baseColWidth="10" defaultColWidth="12" defaultRowHeight="12" x14ac:dyDescent="0.2"/>
  <cols>
    <col min="1" max="1" width="5.33203125" style="239" customWidth="1"/>
    <col min="2" max="2" width="72.6640625" style="92" customWidth="1"/>
    <col min="3" max="3" width="21.6640625" style="92" bestFit="1" customWidth="1"/>
    <col min="4" max="4" width="18" style="92" customWidth="1"/>
    <col min="5" max="5" width="21.6640625" style="92" bestFit="1" customWidth="1"/>
    <col min="6" max="6" width="21.33203125" style="92" bestFit="1" customWidth="1"/>
    <col min="7" max="8" width="21.6640625" style="92" bestFit="1" customWidth="1"/>
    <col min="9" max="16384" width="12" style="92"/>
  </cols>
  <sheetData>
    <row r="1" spans="1:8" ht="66.75" customHeight="1" thickBot="1" x14ac:dyDescent="0.25">
      <c r="A1" s="212" t="s">
        <v>222</v>
      </c>
      <c r="B1" s="213"/>
      <c r="C1" s="213"/>
      <c r="D1" s="213"/>
      <c r="E1" s="213"/>
      <c r="F1" s="213"/>
      <c r="G1" s="213"/>
      <c r="H1" s="214"/>
    </row>
    <row r="2" spans="1:8" ht="13.5" thickBot="1" x14ac:dyDescent="0.25">
      <c r="A2" s="215" t="s">
        <v>52</v>
      </c>
      <c r="B2" s="216"/>
      <c r="C2" s="212" t="s">
        <v>53</v>
      </c>
      <c r="D2" s="213"/>
      <c r="E2" s="213"/>
      <c r="F2" s="213"/>
      <c r="G2" s="213"/>
      <c r="H2" s="217" t="s">
        <v>54</v>
      </c>
    </row>
    <row r="3" spans="1:8" ht="30" customHeight="1" thickBot="1" x14ac:dyDescent="0.25">
      <c r="A3" s="218"/>
      <c r="B3" s="219"/>
      <c r="C3" s="220" t="s">
        <v>55</v>
      </c>
      <c r="D3" s="221" t="s">
        <v>56</v>
      </c>
      <c r="E3" s="222" t="s">
        <v>6</v>
      </c>
      <c r="F3" s="221" t="s">
        <v>7</v>
      </c>
      <c r="G3" s="223" t="s">
        <v>57</v>
      </c>
      <c r="H3" s="224"/>
    </row>
    <row r="4" spans="1:8" s="229" customFormat="1" ht="12.95" customHeight="1" x14ac:dyDescent="0.2">
      <c r="A4" s="225" t="s">
        <v>223</v>
      </c>
      <c r="B4" s="226"/>
      <c r="C4" s="227">
        <f>SUM(C5:C12)</f>
        <v>0</v>
      </c>
      <c r="D4" s="227">
        <f>SUM(D5:D12)</f>
        <v>0</v>
      </c>
      <c r="E4" s="227">
        <f>+C4+D4</f>
        <v>0</v>
      </c>
      <c r="F4" s="227">
        <f>SUM(F5:F12)</f>
        <v>0</v>
      </c>
      <c r="G4" s="227">
        <f>SUM(G5:G12)</f>
        <v>0</v>
      </c>
      <c r="H4" s="228">
        <f>E4-F4</f>
        <v>0</v>
      </c>
    </row>
    <row r="5" spans="1:8" ht="12.95" customHeight="1" x14ac:dyDescent="0.2">
      <c r="A5" s="230">
        <v>11</v>
      </c>
      <c r="B5" s="231" t="s">
        <v>224</v>
      </c>
      <c r="C5" s="232">
        <v>0</v>
      </c>
      <c r="D5" s="232">
        <v>0</v>
      </c>
      <c r="E5" s="232">
        <v>0</v>
      </c>
      <c r="F5" s="232">
        <v>0</v>
      </c>
      <c r="G5" s="232">
        <v>0</v>
      </c>
      <c r="H5" s="233">
        <f t="shared" ref="H5:H35" si="0">+E5-F5</f>
        <v>0</v>
      </c>
    </row>
    <row r="6" spans="1:8" ht="12.95" customHeight="1" x14ac:dyDescent="0.2">
      <c r="A6" s="230">
        <v>12</v>
      </c>
      <c r="B6" s="231" t="s">
        <v>225</v>
      </c>
      <c r="C6" s="232">
        <v>0</v>
      </c>
      <c r="D6" s="232">
        <v>0</v>
      </c>
      <c r="E6" s="232">
        <v>0</v>
      </c>
      <c r="F6" s="232">
        <v>0</v>
      </c>
      <c r="G6" s="232">
        <v>0</v>
      </c>
      <c r="H6" s="233">
        <f t="shared" si="0"/>
        <v>0</v>
      </c>
    </row>
    <row r="7" spans="1:8" ht="12.95" customHeight="1" x14ac:dyDescent="0.2">
      <c r="A7" s="230">
        <v>13</v>
      </c>
      <c r="B7" s="231" t="s">
        <v>226</v>
      </c>
      <c r="C7" s="232">
        <v>0</v>
      </c>
      <c r="D7" s="232">
        <v>0</v>
      </c>
      <c r="E7" s="232">
        <v>0</v>
      </c>
      <c r="F7" s="232">
        <v>0</v>
      </c>
      <c r="G7" s="232">
        <v>0</v>
      </c>
      <c r="H7" s="233">
        <f t="shared" si="0"/>
        <v>0</v>
      </c>
    </row>
    <row r="8" spans="1:8" ht="12.95" customHeight="1" x14ac:dyDescent="0.2">
      <c r="A8" s="230">
        <v>14</v>
      </c>
      <c r="B8" s="231" t="s">
        <v>227</v>
      </c>
      <c r="C8" s="234">
        <v>0</v>
      </c>
      <c r="D8" s="234">
        <v>0</v>
      </c>
      <c r="E8" s="232">
        <v>0</v>
      </c>
      <c r="F8" s="234">
        <v>0</v>
      </c>
      <c r="G8" s="234">
        <v>0</v>
      </c>
      <c r="H8" s="233">
        <f t="shared" si="0"/>
        <v>0</v>
      </c>
    </row>
    <row r="9" spans="1:8" ht="12.95" customHeight="1" x14ac:dyDescent="0.2">
      <c r="A9" s="230">
        <v>15</v>
      </c>
      <c r="B9" s="231" t="s">
        <v>228</v>
      </c>
      <c r="C9" s="232">
        <v>0</v>
      </c>
      <c r="D9" s="232">
        <v>0</v>
      </c>
      <c r="E9" s="232">
        <v>0</v>
      </c>
      <c r="F9" s="232">
        <v>0</v>
      </c>
      <c r="G9" s="232">
        <v>0</v>
      </c>
      <c r="H9" s="233">
        <f t="shared" si="0"/>
        <v>0</v>
      </c>
    </row>
    <row r="10" spans="1:8" ht="12.95" customHeight="1" x14ac:dyDescent="0.2">
      <c r="A10" s="230">
        <v>16</v>
      </c>
      <c r="B10" s="231" t="s">
        <v>229</v>
      </c>
      <c r="C10" s="234">
        <v>0</v>
      </c>
      <c r="D10" s="234">
        <v>0</v>
      </c>
      <c r="E10" s="232">
        <v>0</v>
      </c>
      <c r="F10" s="234">
        <v>0</v>
      </c>
      <c r="G10" s="234">
        <v>0</v>
      </c>
      <c r="H10" s="233">
        <f t="shared" si="0"/>
        <v>0</v>
      </c>
    </row>
    <row r="11" spans="1:8" ht="12.95" customHeight="1" x14ac:dyDescent="0.2">
      <c r="A11" s="230">
        <v>17</v>
      </c>
      <c r="B11" s="231" t="s">
        <v>230</v>
      </c>
      <c r="C11" s="232">
        <v>0</v>
      </c>
      <c r="D11" s="232">
        <v>0</v>
      </c>
      <c r="E11" s="232">
        <v>0</v>
      </c>
      <c r="F11" s="232">
        <v>0</v>
      </c>
      <c r="G11" s="232">
        <v>0</v>
      </c>
      <c r="H11" s="233">
        <f t="shared" si="0"/>
        <v>0</v>
      </c>
    </row>
    <row r="12" spans="1:8" ht="12.95" customHeight="1" x14ac:dyDescent="0.2">
      <c r="A12" s="230">
        <v>18</v>
      </c>
      <c r="B12" s="231" t="s">
        <v>85</v>
      </c>
      <c r="C12" s="232">
        <v>0</v>
      </c>
      <c r="D12" s="232">
        <v>0</v>
      </c>
      <c r="E12" s="232">
        <v>0</v>
      </c>
      <c r="F12" s="232">
        <v>0</v>
      </c>
      <c r="G12" s="232">
        <v>0</v>
      </c>
      <c r="H12" s="233">
        <f t="shared" si="0"/>
        <v>0</v>
      </c>
    </row>
    <row r="13" spans="1:8" s="229" customFormat="1" ht="12.95" customHeight="1" x14ac:dyDescent="0.2">
      <c r="A13" s="225" t="s">
        <v>231</v>
      </c>
      <c r="B13" s="226"/>
      <c r="C13" s="227">
        <f>SUM(C14:C20)</f>
        <v>19529889300.52</v>
      </c>
      <c r="D13" s="227">
        <f>SUM(D14:D20)</f>
        <v>943169301.91999996</v>
      </c>
      <c r="E13" s="227">
        <f>+C13+D13</f>
        <v>20473058602.439999</v>
      </c>
      <c r="F13" s="227">
        <f>SUM(F14:F20)</f>
        <v>11943356447.58</v>
      </c>
      <c r="G13" s="227">
        <f>SUM(G14:G20)</f>
        <v>11943356447.58</v>
      </c>
      <c r="H13" s="228">
        <f t="shared" si="0"/>
        <v>8529702154.8599987</v>
      </c>
    </row>
    <row r="14" spans="1:8" ht="12.95" customHeight="1" x14ac:dyDescent="0.2">
      <c r="A14" s="230">
        <v>21</v>
      </c>
      <c r="B14" s="231" t="s">
        <v>232</v>
      </c>
      <c r="C14" s="232">
        <v>0</v>
      </c>
      <c r="D14" s="232">
        <v>0</v>
      </c>
      <c r="E14" s="232">
        <v>0</v>
      </c>
      <c r="F14" s="232">
        <v>0</v>
      </c>
      <c r="G14" s="232">
        <v>0</v>
      </c>
      <c r="H14" s="233">
        <f t="shared" si="0"/>
        <v>0</v>
      </c>
    </row>
    <row r="15" spans="1:8" ht="12.95" customHeight="1" x14ac:dyDescent="0.2">
      <c r="A15" s="230">
        <v>22</v>
      </c>
      <c r="B15" s="231" t="s">
        <v>233</v>
      </c>
      <c r="C15" s="232">
        <v>0</v>
      </c>
      <c r="D15" s="232">
        <v>0</v>
      </c>
      <c r="E15" s="232">
        <v>0</v>
      </c>
      <c r="F15" s="232">
        <v>0</v>
      </c>
      <c r="G15" s="232">
        <v>0</v>
      </c>
      <c r="H15" s="233">
        <f t="shared" si="0"/>
        <v>0</v>
      </c>
    </row>
    <row r="16" spans="1:8" ht="12.95" customHeight="1" x14ac:dyDescent="0.2">
      <c r="A16" s="230">
        <v>23</v>
      </c>
      <c r="B16" s="231" t="s">
        <v>234</v>
      </c>
      <c r="C16" s="109">
        <v>19529889300.52</v>
      </c>
      <c r="D16" s="109">
        <v>943169301.91999996</v>
      </c>
      <c r="E16" s="109">
        <f t="shared" ref="E16" si="1">C16+D16</f>
        <v>20473058602.439999</v>
      </c>
      <c r="F16" s="109">
        <v>11943356447.58</v>
      </c>
      <c r="G16" s="109">
        <v>11943356447.58</v>
      </c>
      <c r="H16" s="110">
        <f t="shared" ref="H16" si="2">E16-F16</f>
        <v>8529702154.8599987</v>
      </c>
    </row>
    <row r="17" spans="1:8" ht="12.95" customHeight="1" x14ac:dyDescent="0.2">
      <c r="A17" s="230">
        <v>24</v>
      </c>
      <c r="B17" s="231" t="s">
        <v>235</v>
      </c>
      <c r="C17" s="232">
        <v>0</v>
      </c>
      <c r="D17" s="232">
        <v>0</v>
      </c>
      <c r="E17" s="232">
        <v>0</v>
      </c>
      <c r="F17" s="232">
        <v>0</v>
      </c>
      <c r="G17" s="232">
        <v>0</v>
      </c>
      <c r="H17" s="233">
        <f t="shared" si="0"/>
        <v>0</v>
      </c>
    </row>
    <row r="18" spans="1:8" ht="12.95" customHeight="1" x14ac:dyDescent="0.2">
      <c r="A18" s="230">
        <v>25</v>
      </c>
      <c r="B18" s="231" t="s">
        <v>236</v>
      </c>
      <c r="C18" s="232">
        <v>0</v>
      </c>
      <c r="D18" s="232">
        <v>0</v>
      </c>
      <c r="E18" s="232">
        <v>0</v>
      </c>
      <c r="F18" s="232">
        <v>0</v>
      </c>
      <c r="G18" s="232">
        <v>0</v>
      </c>
      <c r="H18" s="233">
        <f t="shared" si="0"/>
        <v>0</v>
      </c>
    </row>
    <row r="19" spans="1:8" ht="12.95" customHeight="1" x14ac:dyDescent="0.2">
      <c r="A19" s="230">
        <v>26</v>
      </c>
      <c r="B19" s="231" t="s">
        <v>237</v>
      </c>
      <c r="C19" s="232">
        <v>0</v>
      </c>
      <c r="D19" s="232">
        <v>0</v>
      </c>
      <c r="E19" s="232">
        <v>0</v>
      </c>
      <c r="F19" s="232">
        <v>0</v>
      </c>
      <c r="G19" s="232">
        <v>0</v>
      </c>
      <c r="H19" s="233">
        <f t="shared" si="0"/>
        <v>0</v>
      </c>
    </row>
    <row r="20" spans="1:8" ht="12.95" customHeight="1" x14ac:dyDescent="0.2">
      <c r="A20" s="230">
        <v>27</v>
      </c>
      <c r="B20" s="231" t="s">
        <v>238</v>
      </c>
      <c r="C20" s="232">
        <v>0</v>
      </c>
      <c r="D20" s="232">
        <v>0</v>
      </c>
      <c r="E20" s="232">
        <v>0</v>
      </c>
      <c r="F20" s="232">
        <v>0</v>
      </c>
      <c r="G20" s="232">
        <v>0</v>
      </c>
      <c r="H20" s="233">
        <f t="shared" si="0"/>
        <v>0</v>
      </c>
    </row>
    <row r="21" spans="1:8" s="229" customFormat="1" ht="12.95" customHeight="1" x14ac:dyDescent="0.2">
      <c r="A21" s="225" t="s">
        <v>239</v>
      </c>
      <c r="B21" s="226"/>
      <c r="C21" s="227">
        <f>+C22+C23+C24+C25+C26+C27+C28+C29+C30</f>
        <v>0</v>
      </c>
      <c r="D21" s="227">
        <f>+D22+D23+D24+D25+D26+D27+D28+D29+D30</f>
        <v>0</v>
      </c>
      <c r="E21" s="227">
        <f>+E22+E23+E24+E25+E26+E27+E28+E29+E30</f>
        <v>0</v>
      </c>
      <c r="F21" s="227">
        <f>+F22+F23+F24+F25+F26+F27+F28+F29+F30</f>
        <v>0</v>
      </c>
      <c r="G21" s="227">
        <f>+G22+G23+G24+G25+G26+G27+G28+G29+G30</f>
        <v>0</v>
      </c>
      <c r="H21" s="228">
        <f t="shared" si="0"/>
        <v>0</v>
      </c>
    </row>
    <row r="22" spans="1:8" ht="12.95" customHeight="1" x14ac:dyDescent="0.2">
      <c r="A22" s="230">
        <v>31</v>
      </c>
      <c r="B22" s="231" t="s">
        <v>240</v>
      </c>
      <c r="C22" s="232">
        <v>0</v>
      </c>
      <c r="D22" s="232">
        <v>0</v>
      </c>
      <c r="E22" s="232">
        <v>0</v>
      </c>
      <c r="F22" s="232">
        <v>0</v>
      </c>
      <c r="G22" s="232">
        <v>0</v>
      </c>
      <c r="H22" s="233">
        <f t="shared" si="0"/>
        <v>0</v>
      </c>
    </row>
    <row r="23" spans="1:8" ht="12.95" customHeight="1" x14ac:dyDescent="0.2">
      <c r="A23" s="230">
        <v>32</v>
      </c>
      <c r="B23" s="231" t="s">
        <v>241</v>
      </c>
      <c r="C23" s="232">
        <v>0</v>
      </c>
      <c r="D23" s="232">
        <v>0</v>
      </c>
      <c r="E23" s="232">
        <v>0</v>
      </c>
      <c r="F23" s="232">
        <v>0</v>
      </c>
      <c r="G23" s="232">
        <v>0</v>
      </c>
      <c r="H23" s="233">
        <f t="shared" si="0"/>
        <v>0</v>
      </c>
    </row>
    <row r="24" spans="1:8" ht="12.95" customHeight="1" x14ac:dyDescent="0.2">
      <c r="A24" s="230">
        <v>33</v>
      </c>
      <c r="B24" s="231" t="s">
        <v>242</v>
      </c>
      <c r="C24" s="234">
        <v>0</v>
      </c>
      <c r="D24" s="234">
        <v>0</v>
      </c>
      <c r="E24" s="232">
        <v>0</v>
      </c>
      <c r="F24" s="234">
        <v>0</v>
      </c>
      <c r="G24" s="234">
        <v>0</v>
      </c>
      <c r="H24" s="233">
        <f t="shared" si="0"/>
        <v>0</v>
      </c>
    </row>
    <row r="25" spans="1:8" ht="12.95" customHeight="1" x14ac:dyDescent="0.2">
      <c r="A25" s="230">
        <v>34</v>
      </c>
      <c r="B25" s="231" t="s">
        <v>243</v>
      </c>
      <c r="C25" s="232">
        <v>0</v>
      </c>
      <c r="D25" s="232">
        <v>0</v>
      </c>
      <c r="E25" s="232">
        <v>0</v>
      </c>
      <c r="F25" s="232">
        <v>0</v>
      </c>
      <c r="G25" s="232">
        <v>0</v>
      </c>
      <c r="H25" s="233">
        <f t="shared" si="0"/>
        <v>0</v>
      </c>
    </row>
    <row r="26" spans="1:8" ht="12.95" customHeight="1" x14ac:dyDescent="0.2">
      <c r="A26" s="230">
        <v>35</v>
      </c>
      <c r="B26" s="231" t="s">
        <v>244</v>
      </c>
      <c r="C26" s="232">
        <v>0</v>
      </c>
      <c r="D26" s="232">
        <v>0</v>
      </c>
      <c r="E26" s="232">
        <v>0</v>
      </c>
      <c r="F26" s="232">
        <v>0</v>
      </c>
      <c r="G26" s="232">
        <v>0</v>
      </c>
      <c r="H26" s="233">
        <f t="shared" si="0"/>
        <v>0</v>
      </c>
    </row>
    <row r="27" spans="1:8" ht="12.95" customHeight="1" x14ac:dyDescent="0.2">
      <c r="A27" s="230">
        <v>36</v>
      </c>
      <c r="B27" s="231" t="s">
        <v>245</v>
      </c>
      <c r="C27" s="232">
        <v>0</v>
      </c>
      <c r="D27" s="232">
        <v>0</v>
      </c>
      <c r="E27" s="159">
        <v>0</v>
      </c>
      <c r="F27" s="232">
        <v>0</v>
      </c>
      <c r="G27" s="232">
        <v>0</v>
      </c>
      <c r="H27" s="233">
        <f t="shared" si="0"/>
        <v>0</v>
      </c>
    </row>
    <row r="28" spans="1:8" ht="12.95" customHeight="1" x14ac:dyDescent="0.2">
      <c r="A28" s="230">
        <v>37</v>
      </c>
      <c r="B28" s="231" t="s">
        <v>246</v>
      </c>
      <c r="C28" s="232">
        <v>0</v>
      </c>
      <c r="D28" s="232">
        <v>0</v>
      </c>
      <c r="E28" s="232">
        <v>0</v>
      </c>
      <c r="F28" s="232">
        <v>0</v>
      </c>
      <c r="G28" s="232">
        <v>0</v>
      </c>
      <c r="H28" s="233">
        <f t="shared" si="0"/>
        <v>0</v>
      </c>
    </row>
    <row r="29" spans="1:8" ht="12.95" customHeight="1" x14ac:dyDescent="0.2">
      <c r="A29" s="230">
        <v>38</v>
      </c>
      <c r="B29" s="231" t="s">
        <v>247</v>
      </c>
      <c r="C29" s="232">
        <v>0</v>
      </c>
      <c r="D29" s="232">
        <v>0</v>
      </c>
      <c r="E29" s="232">
        <v>0</v>
      </c>
      <c r="F29" s="232">
        <v>0</v>
      </c>
      <c r="G29" s="232">
        <v>0</v>
      </c>
      <c r="H29" s="233">
        <f t="shared" si="0"/>
        <v>0</v>
      </c>
    </row>
    <row r="30" spans="1:8" ht="12.95" customHeight="1" x14ac:dyDescent="0.2">
      <c r="A30" s="230">
        <v>39</v>
      </c>
      <c r="B30" s="231" t="s">
        <v>248</v>
      </c>
      <c r="C30" s="232">
        <v>0</v>
      </c>
      <c r="D30" s="232">
        <v>0</v>
      </c>
      <c r="E30" s="232">
        <v>0</v>
      </c>
      <c r="F30" s="232">
        <v>0</v>
      </c>
      <c r="G30" s="232">
        <v>0</v>
      </c>
      <c r="H30" s="233">
        <f t="shared" si="0"/>
        <v>0</v>
      </c>
    </row>
    <row r="31" spans="1:8" s="229" customFormat="1" ht="12.95" customHeight="1" x14ac:dyDescent="0.2">
      <c r="A31" s="225" t="s">
        <v>249</v>
      </c>
      <c r="B31" s="226"/>
      <c r="C31" s="227">
        <f>SUM(C32:C35)</f>
        <v>0</v>
      </c>
      <c r="D31" s="227">
        <f>SUM(D32:D35)</f>
        <v>0</v>
      </c>
      <c r="E31" s="227">
        <f>+C31+D31</f>
        <v>0</v>
      </c>
      <c r="F31" s="227">
        <f>SUM(F32:F35)</f>
        <v>0</v>
      </c>
      <c r="G31" s="227">
        <f>SUM(G32:G35)</f>
        <v>0</v>
      </c>
      <c r="H31" s="228">
        <f t="shared" si="0"/>
        <v>0</v>
      </c>
    </row>
    <row r="32" spans="1:8" ht="12.95" customHeight="1" x14ac:dyDescent="0.2">
      <c r="A32" s="230">
        <v>41</v>
      </c>
      <c r="B32" s="231" t="s">
        <v>250</v>
      </c>
      <c r="C32" s="234">
        <v>0</v>
      </c>
      <c r="D32" s="234">
        <v>0</v>
      </c>
      <c r="E32" s="232">
        <v>0</v>
      </c>
      <c r="F32" s="234">
        <v>0</v>
      </c>
      <c r="G32" s="234">
        <v>0</v>
      </c>
      <c r="H32" s="233">
        <f t="shared" si="0"/>
        <v>0</v>
      </c>
    </row>
    <row r="33" spans="1:8" ht="27" customHeight="1" x14ac:dyDescent="0.2">
      <c r="A33" s="230">
        <v>42</v>
      </c>
      <c r="B33" s="231" t="s">
        <v>251</v>
      </c>
      <c r="C33" s="232">
        <v>0</v>
      </c>
      <c r="D33" s="232">
        <v>0</v>
      </c>
      <c r="E33" s="232">
        <v>0</v>
      </c>
      <c r="F33" s="232">
        <v>0</v>
      </c>
      <c r="G33" s="232">
        <v>0</v>
      </c>
      <c r="H33" s="233">
        <f t="shared" si="0"/>
        <v>0</v>
      </c>
    </row>
    <row r="34" spans="1:8" ht="12.95" customHeight="1" x14ac:dyDescent="0.2">
      <c r="A34" s="230">
        <v>43</v>
      </c>
      <c r="B34" s="231" t="s">
        <v>252</v>
      </c>
      <c r="C34" s="234">
        <v>0</v>
      </c>
      <c r="D34" s="234">
        <v>0</v>
      </c>
      <c r="E34" s="232">
        <v>0</v>
      </c>
      <c r="F34" s="234">
        <v>0</v>
      </c>
      <c r="G34" s="234">
        <v>0</v>
      </c>
      <c r="H34" s="233">
        <f t="shared" si="0"/>
        <v>0</v>
      </c>
    </row>
    <row r="35" spans="1:8" ht="12.95" customHeight="1" thickBot="1" x14ac:dyDescent="0.25">
      <c r="A35" s="230">
        <v>44</v>
      </c>
      <c r="B35" s="231" t="s">
        <v>253</v>
      </c>
      <c r="C35" s="234">
        <v>0</v>
      </c>
      <c r="D35" s="234">
        <v>0</v>
      </c>
      <c r="E35" s="232">
        <v>0</v>
      </c>
      <c r="F35" s="234">
        <v>0</v>
      </c>
      <c r="G35" s="234">
        <v>0</v>
      </c>
      <c r="H35" s="233">
        <f t="shared" si="0"/>
        <v>0</v>
      </c>
    </row>
    <row r="36" spans="1:8" s="229" customFormat="1" ht="12.75" thickBot="1" x14ac:dyDescent="0.25">
      <c r="A36" s="235"/>
      <c r="B36" s="236" t="s">
        <v>131</v>
      </c>
      <c r="C36" s="237">
        <f t="shared" ref="C36:H36" si="3">+C4+C13+C21+C31</f>
        <v>19529889300.52</v>
      </c>
      <c r="D36" s="237">
        <f t="shared" si="3"/>
        <v>943169301.91999996</v>
      </c>
      <c r="E36" s="237">
        <f t="shared" si="3"/>
        <v>20473058602.439999</v>
      </c>
      <c r="F36" s="237">
        <f t="shared" si="3"/>
        <v>11943356447.58</v>
      </c>
      <c r="G36" s="237">
        <f t="shared" si="3"/>
        <v>11943356447.58</v>
      </c>
      <c r="H36" s="238">
        <f t="shared" si="3"/>
        <v>8529702154.8599987</v>
      </c>
    </row>
    <row r="37" spans="1:8" x14ac:dyDescent="0.2">
      <c r="A37" s="239" t="s">
        <v>47</v>
      </c>
      <c r="C37" s="118"/>
      <c r="D37" s="118"/>
      <c r="E37" s="118"/>
      <c r="F37" s="118"/>
      <c r="G37" s="118"/>
      <c r="H37" s="118"/>
    </row>
    <row r="38" spans="1:8" ht="12.75" x14ac:dyDescent="0.2">
      <c r="A38" s="240"/>
      <c r="C38" s="241"/>
      <c r="D38" s="241"/>
      <c r="E38" s="241"/>
      <c r="F38" s="241"/>
      <c r="G38" s="241"/>
      <c r="H38" s="241"/>
    </row>
  </sheetData>
  <mergeCells count="8">
    <mergeCell ref="A21:B21"/>
    <mergeCell ref="A31:B31"/>
    <mergeCell ref="A1:H1"/>
    <mergeCell ref="A2:B3"/>
    <mergeCell ref="C2:G2"/>
    <mergeCell ref="H2:H3"/>
    <mergeCell ref="A4:B4"/>
    <mergeCell ref="A13:B13"/>
  </mergeCells>
  <printOptions horizontalCentered="1"/>
  <pageMargins left="0.78740157480314965" right="0.59055118110236227" top="0.78740157480314965" bottom="0.78740157480314965" header="0.31496062992125984" footer="0.31496062992125984"/>
  <pageSetup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8C788-8E4F-450C-9E26-97D07C06C1E5}">
  <sheetPr>
    <tabColor theme="4" tint="-0.249977111117893"/>
    <pageSetUpPr fitToPage="1"/>
  </sheetPr>
  <dimension ref="A1:J14"/>
  <sheetViews>
    <sheetView showGridLines="0" zoomScaleNormal="100" workbookViewId="0">
      <selection activeCell="B64" sqref="B64"/>
    </sheetView>
  </sheetViews>
  <sheetFormatPr baseColWidth="10" defaultColWidth="12" defaultRowHeight="11.25" x14ac:dyDescent="0.2"/>
  <cols>
    <col min="1" max="1" width="47.6640625" style="191" customWidth="1"/>
    <col min="2" max="2" width="16" style="191" bestFit="1" customWidth="1"/>
    <col min="3" max="3" width="17.83203125" style="191" customWidth="1"/>
    <col min="4" max="4" width="16" style="191" bestFit="1" customWidth="1"/>
    <col min="5" max="7" width="17.6640625" style="191" bestFit="1" customWidth="1"/>
    <col min="8" max="16384" width="12" style="191"/>
  </cols>
  <sheetData>
    <row r="1" spans="1:10" ht="57.75" customHeight="1" x14ac:dyDescent="0.2">
      <c r="A1" s="188" t="s">
        <v>218</v>
      </c>
      <c r="B1" s="189"/>
      <c r="C1" s="189"/>
      <c r="D1" s="189"/>
      <c r="E1" s="189"/>
      <c r="F1" s="189"/>
      <c r="G1" s="190"/>
    </row>
    <row r="2" spans="1:10" x14ac:dyDescent="0.2">
      <c r="A2" s="192"/>
      <c r="B2" s="193" t="s">
        <v>53</v>
      </c>
      <c r="C2" s="194"/>
      <c r="D2" s="194"/>
      <c r="E2" s="194"/>
      <c r="F2" s="195"/>
      <c r="G2" s="196" t="s">
        <v>54</v>
      </c>
    </row>
    <row r="3" spans="1:10" ht="24.95" customHeight="1" x14ac:dyDescent="0.2">
      <c r="A3" s="197"/>
      <c r="B3" s="198" t="s">
        <v>55</v>
      </c>
      <c r="C3" s="198" t="s">
        <v>56</v>
      </c>
      <c r="D3" s="198" t="s">
        <v>6</v>
      </c>
      <c r="E3" s="198" t="s">
        <v>7</v>
      </c>
      <c r="F3" s="198" t="s">
        <v>57</v>
      </c>
      <c r="G3" s="199"/>
    </row>
    <row r="4" spans="1:10" ht="14.25" customHeight="1" x14ac:dyDescent="0.2">
      <c r="A4" s="200"/>
      <c r="B4" s="201"/>
      <c r="C4" s="201"/>
      <c r="D4" s="201"/>
      <c r="E4" s="201"/>
      <c r="F4" s="201"/>
      <c r="G4" s="202"/>
    </row>
    <row r="5" spans="1:10" ht="12.75" customHeight="1" x14ac:dyDescent="0.2">
      <c r="A5" s="203" t="s">
        <v>219</v>
      </c>
      <c r="B5" s="109">
        <v>19025400300.52</v>
      </c>
      <c r="C5" s="109">
        <v>800628443.38999999</v>
      </c>
      <c r="D5" s="109">
        <f>B5+C5</f>
        <v>19826028743.91</v>
      </c>
      <c r="E5" s="109">
        <v>11898181879.91</v>
      </c>
      <c r="F5" s="109">
        <v>11898181879.91</v>
      </c>
      <c r="G5" s="110">
        <f>D5-E5</f>
        <v>7927846864</v>
      </c>
    </row>
    <row r="6" spans="1:10" ht="12.75" customHeight="1" x14ac:dyDescent="0.2">
      <c r="A6" s="203" t="s">
        <v>220</v>
      </c>
      <c r="B6" s="109">
        <v>504489000</v>
      </c>
      <c r="C6" s="109">
        <v>142540858.53</v>
      </c>
      <c r="D6" s="109">
        <f>B6+C6</f>
        <v>647029858.52999997</v>
      </c>
      <c r="E6" s="109">
        <v>45174567.670000002</v>
      </c>
      <c r="F6" s="109">
        <v>45174567.670000002</v>
      </c>
      <c r="G6" s="110">
        <f>D6-E6</f>
        <v>601855290.86000001</v>
      </c>
    </row>
    <row r="7" spans="1:10" ht="12.75" customHeight="1" x14ac:dyDescent="0.2">
      <c r="A7" s="203" t="s">
        <v>221</v>
      </c>
      <c r="B7" s="109">
        <v>0</v>
      </c>
      <c r="C7" s="109">
        <v>0</v>
      </c>
      <c r="D7" s="159">
        <v>0</v>
      </c>
      <c r="E7" s="159">
        <v>0</v>
      </c>
      <c r="F7" s="159">
        <v>0</v>
      </c>
      <c r="G7" s="160">
        <f>+D7-E7</f>
        <v>0</v>
      </c>
    </row>
    <row r="8" spans="1:10" ht="12.75" customHeight="1" x14ac:dyDescent="0.2">
      <c r="A8" s="203" t="s">
        <v>91</v>
      </c>
      <c r="B8" s="109">
        <v>0</v>
      </c>
      <c r="C8" s="109">
        <v>0</v>
      </c>
      <c r="D8" s="159">
        <v>0</v>
      </c>
      <c r="E8" s="159">
        <v>0</v>
      </c>
      <c r="F8" s="109">
        <v>0</v>
      </c>
      <c r="G8" s="160">
        <f>+D8-E8</f>
        <v>0</v>
      </c>
      <c r="H8" s="204"/>
      <c r="I8" s="204"/>
      <c r="J8" s="204"/>
    </row>
    <row r="9" spans="1:10" ht="12.75" customHeight="1" x14ac:dyDescent="0.2">
      <c r="A9" s="203" t="s">
        <v>120</v>
      </c>
      <c r="B9" s="205">
        <v>0</v>
      </c>
      <c r="C9" s="205">
        <v>0</v>
      </c>
      <c r="D9" s="159">
        <v>0</v>
      </c>
      <c r="E9" s="159">
        <v>0</v>
      </c>
      <c r="F9" s="159">
        <v>0</v>
      </c>
      <c r="G9" s="160">
        <f>+D9-E9</f>
        <v>0</v>
      </c>
      <c r="H9" s="204"/>
      <c r="I9" s="204"/>
      <c r="J9" s="204"/>
    </row>
    <row r="10" spans="1:10" ht="12.75" customHeight="1" x14ac:dyDescent="0.2">
      <c r="A10" s="203"/>
      <c r="B10" s="109"/>
      <c r="C10" s="109"/>
      <c r="D10" s="159"/>
      <c r="E10" s="159"/>
      <c r="F10" s="159"/>
      <c r="G10" s="160"/>
      <c r="H10" s="206"/>
      <c r="I10" s="206"/>
      <c r="J10" s="206"/>
    </row>
    <row r="11" spans="1:10" ht="12.75" customHeight="1" thickBot="1" x14ac:dyDescent="0.25">
      <c r="A11" s="207" t="s">
        <v>131</v>
      </c>
      <c r="B11" s="208">
        <f>SUM(B5:B9)</f>
        <v>19529889300.52</v>
      </c>
      <c r="C11" s="208">
        <f>SUM(C5:C9)</f>
        <v>943169301.91999996</v>
      </c>
      <c r="D11" s="208">
        <f>SUM(D5+D6+D7+D8+D9)</f>
        <v>20473058602.439999</v>
      </c>
      <c r="E11" s="208">
        <f>SUM(E5+E6+E7+E8+E9)</f>
        <v>11943356447.58</v>
      </c>
      <c r="F11" s="208">
        <f>SUM(F5+F6+F7+F8+F9)</f>
        <v>11943356447.58</v>
      </c>
      <c r="G11" s="209">
        <f>SUM(G5+G6+G7+G8+G9)</f>
        <v>8529702154.8599997</v>
      </c>
    </row>
    <row r="12" spans="1:10" ht="12.75" customHeight="1" x14ac:dyDescent="0.2">
      <c r="A12" s="210" t="s">
        <v>47</v>
      </c>
    </row>
    <row r="14" spans="1:10" ht="12.75" x14ac:dyDescent="0.2">
      <c r="B14" s="211"/>
      <c r="C14" s="211"/>
      <c r="D14" s="211"/>
      <c r="E14" s="211"/>
      <c r="F14" s="211"/>
      <c r="G14" s="211"/>
    </row>
  </sheetData>
  <sheetProtection formatCells="0" formatColumns="0" formatRows="0" autoFilter="0"/>
  <mergeCells count="5">
    <mergeCell ref="A1:G1"/>
    <mergeCell ref="A2:A3"/>
    <mergeCell ref="B2:F2"/>
    <mergeCell ref="G2:G3"/>
    <mergeCell ref="H8:J9"/>
  </mergeCells>
  <printOptions horizontalCentered="1"/>
  <pageMargins left="0.78740157480314965" right="0.59055118110236227" top="0.78740157480314965" bottom="0.78740157480314965" header="0.31496062992125984" footer="0.31496062992125984"/>
  <pageSetup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6CA36-A164-4C07-989A-ABB3C8D71F7F}">
  <sheetPr>
    <pageSetUpPr fitToPage="1"/>
  </sheetPr>
  <dimension ref="A1:AL50"/>
  <sheetViews>
    <sheetView workbookViewId="0">
      <selection activeCell="B64" sqref="B64"/>
    </sheetView>
  </sheetViews>
  <sheetFormatPr baseColWidth="10" defaultRowHeight="11.25" x14ac:dyDescent="0.2"/>
  <cols>
    <col min="1" max="2" width="2.33203125" customWidth="1"/>
    <col min="3" max="3" width="72.1640625" customWidth="1"/>
    <col min="4" max="9" width="16" customWidth="1"/>
    <col min="10" max="38" width="12" style="245"/>
  </cols>
  <sheetData>
    <row r="1" spans="1:9" ht="54" customHeight="1" thickBot="1" x14ac:dyDescent="0.25">
      <c r="A1" s="242" t="s">
        <v>254</v>
      </c>
      <c r="B1" s="243"/>
      <c r="C1" s="243"/>
      <c r="D1" s="243"/>
      <c r="E1" s="243"/>
      <c r="F1" s="243"/>
      <c r="G1" s="243"/>
      <c r="H1" s="243"/>
      <c r="I1" s="244"/>
    </row>
    <row r="2" spans="1:9" ht="12" thickBot="1" x14ac:dyDescent="0.25">
      <c r="A2" s="246" t="s">
        <v>52</v>
      </c>
      <c r="B2" s="247"/>
      <c r="C2" s="248"/>
      <c r="D2" s="249" t="s">
        <v>53</v>
      </c>
      <c r="E2" s="250"/>
      <c r="F2" s="250"/>
      <c r="G2" s="250"/>
      <c r="H2" s="250"/>
      <c r="I2" s="251" t="s">
        <v>54</v>
      </c>
    </row>
    <row r="3" spans="1:9" ht="23.25" thickBot="1" x14ac:dyDescent="0.25">
      <c r="A3" s="252"/>
      <c r="B3" s="253"/>
      <c r="C3" s="254"/>
      <c r="D3" s="255" t="s">
        <v>55</v>
      </c>
      <c r="E3" s="256" t="s">
        <v>56</v>
      </c>
      <c r="F3" s="255" t="s">
        <v>6</v>
      </c>
      <c r="G3" s="256" t="s">
        <v>7</v>
      </c>
      <c r="H3" s="255" t="s">
        <v>57</v>
      </c>
      <c r="I3" s="251"/>
    </row>
    <row r="4" spans="1:9" x14ac:dyDescent="0.2">
      <c r="A4" s="257"/>
      <c r="B4" s="258"/>
      <c r="C4" s="258"/>
      <c r="D4" s="259"/>
      <c r="E4" s="260"/>
      <c r="F4" s="259"/>
      <c r="G4" s="260"/>
      <c r="H4" s="259"/>
      <c r="I4" s="261"/>
    </row>
    <row r="5" spans="1:9" x14ac:dyDescent="0.2">
      <c r="A5" s="262" t="s">
        <v>255</v>
      </c>
      <c r="B5" s="263"/>
      <c r="C5" s="263"/>
      <c r="D5" s="264" t="s">
        <v>256</v>
      </c>
      <c r="E5" s="265" t="s">
        <v>256</v>
      </c>
      <c r="F5" s="264" t="s">
        <v>256</v>
      </c>
      <c r="G5" s="265" t="s">
        <v>256</v>
      </c>
      <c r="H5" s="264" t="s">
        <v>256</v>
      </c>
      <c r="I5" s="266" t="s">
        <v>256</v>
      </c>
    </row>
    <row r="6" spans="1:9" x14ac:dyDescent="0.2">
      <c r="A6" s="267"/>
      <c r="B6" s="268" t="s">
        <v>257</v>
      </c>
      <c r="C6" s="268"/>
      <c r="D6" s="269">
        <v>0</v>
      </c>
      <c r="E6" s="270">
        <v>0</v>
      </c>
      <c r="F6" s="269">
        <v>0</v>
      </c>
      <c r="G6" s="270">
        <v>0</v>
      </c>
      <c r="H6" s="269">
        <v>0</v>
      </c>
      <c r="I6" s="271">
        <v>0</v>
      </c>
    </row>
    <row r="7" spans="1:9" x14ac:dyDescent="0.2">
      <c r="A7" s="272"/>
      <c r="B7" s="273"/>
      <c r="C7" s="274" t="s">
        <v>258</v>
      </c>
      <c r="D7" s="275">
        <v>0</v>
      </c>
      <c r="E7" s="276">
        <v>0</v>
      </c>
      <c r="F7" s="275">
        <v>0</v>
      </c>
      <c r="G7" s="276">
        <v>0</v>
      </c>
      <c r="H7" s="275">
        <v>0</v>
      </c>
      <c r="I7" s="277">
        <v>0</v>
      </c>
    </row>
    <row r="8" spans="1:9" x14ac:dyDescent="0.2">
      <c r="A8" s="272"/>
      <c r="B8" s="273"/>
      <c r="C8" s="274" t="s">
        <v>259</v>
      </c>
      <c r="D8" s="275">
        <v>0</v>
      </c>
      <c r="E8" s="276">
        <v>0</v>
      </c>
      <c r="F8" s="275">
        <v>0</v>
      </c>
      <c r="G8" s="276">
        <v>0</v>
      </c>
      <c r="H8" s="275">
        <v>0</v>
      </c>
      <c r="I8" s="277">
        <v>0</v>
      </c>
    </row>
    <row r="9" spans="1:9" x14ac:dyDescent="0.2">
      <c r="A9" s="267"/>
      <c r="B9" s="278" t="s">
        <v>260</v>
      </c>
      <c r="C9" s="278"/>
      <c r="D9" s="279">
        <f>SUM(D10:D12)</f>
        <v>18933788530.889999</v>
      </c>
      <c r="E9" s="280">
        <f t="shared" ref="E9:I9" si="0">SUM(E10:E12)</f>
        <v>791352440.33000004</v>
      </c>
      <c r="F9" s="279">
        <f t="shared" si="0"/>
        <v>19725140971.220001</v>
      </c>
      <c r="G9" s="280">
        <f t="shared" si="0"/>
        <v>11464117593.450001</v>
      </c>
      <c r="H9" s="279">
        <f t="shared" si="0"/>
        <v>11464117593.450001</v>
      </c>
      <c r="I9" s="281">
        <f t="shared" si="0"/>
        <v>8261023377.7700005</v>
      </c>
    </row>
    <row r="10" spans="1:9" x14ac:dyDescent="0.2">
      <c r="A10" s="272"/>
      <c r="B10" s="273"/>
      <c r="C10" s="274" t="s">
        <v>261</v>
      </c>
      <c r="D10" s="282">
        <v>0</v>
      </c>
      <c r="E10" s="283">
        <v>0</v>
      </c>
      <c r="F10" s="284">
        <f t="shared" ref="F10:F25" si="1">D10+E10</f>
        <v>0</v>
      </c>
      <c r="G10" s="283">
        <v>0</v>
      </c>
      <c r="H10" s="282">
        <v>0</v>
      </c>
      <c r="I10" s="285">
        <f t="shared" ref="I10:I25" si="2">F10-G10</f>
        <v>0</v>
      </c>
    </row>
    <row r="11" spans="1:9" x14ac:dyDescent="0.2">
      <c r="A11" s="272"/>
      <c r="B11" s="273"/>
      <c r="C11" s="274" t="s">
        <v>262</v>
      </c>
      <c r="D11" s="109">
        <v>18933788530.889999</v>
      </c>
      <c r="E11" s="109">
        <v>791352440.33000004</v>
      </c>
      <c r="F11" s="286">
        <f t="shared" si="1"/>
        <v>19725140971.220001</v>
      </c>
      <c r="G11" s="109">
        <v>11464117593.450001</v>
      </c>
      <c r="H11" s="109">
        <v>11464117593.450001</v>
      </c>
      <c r="I11" s="287">
        <f t="shared" si="2"/>
        <v>8261023377.7700005</v>
      </c>
    </row>
    <row r="12" spans="1:9" x14ac:dyDescent="0.2">
      <c r="A12" s="272"/>
      <c r="B12" s="273"/>
      <c r="C12" s="274" t="s">
        <v>263</v>
      </c>
      <c r="D12" s="282">
        <v>0</v>
      </c>
      <c r="E12" s="283">
        <v>0</v>
      </c>
      <c r="F12" s="284">
        <f t="shared" si="1"/>
        <v>0</v>
      </c>
      <c r="G12" s="283">
        <v>0</v>
      </c>
      <c r="H12" s="282">
        <v>0</v>
      </c>
      <c r="I12" s="285">
        <f t="shared" si="2"/>
        <v>0</v>
      </c>
    </row>
    <row r="13" spans="1:9" x14ac:dyDescent="0.2">
      <c r="A13" s="267"/>
      <c r="B13" s="278" t="s">
        <v>264</v>
      </c>
      <c r="C13" s="278"/>
      <c r="D13" s="279">
        <f>+SUM(D14:D20)</f>
        <v>0</v>
      </c>
      <c r="E13" s="280">
        <f t="shared" ref="E13:I13" si="3">+SUM(E14:E20)</f>
        <v>0</v>
      </c>
      <c r="F13" s="279">
        <f t="shared" si="3"/>
        <v>0</v>
      </c>
      <c r="G13" s="280">
        <f t="shared" si="3"/>
        <v>0</v>
      </c>
      <c r="H13" s="279">
        <f t="shared" si="3"/>
        <v>0</v>
      </c>
      <c r="I13" s="281">
        <f t="shared" si="3"/>
        <v>0</v>
      </c>
    </row>
    <row r="14" spans="1:9" x14ac:dyDescent="0.2">
      <c r="A14" s="272"/>
      <c r="B14" s="273"/>
      <c r="C14" s="274" t="s">
        <v>265</v>
      </c>
      <c r="D14" s="282">
        <v>0</v>
      </c>
      <c r="E14" s="283">
        <v>0</v>
      </c>
      <c r="F14" s="284">
        <f t="shared" si="1"/>
        <v>0</v>
      </c>
      <c r="G14" s="283">
        <v>0</v>
      </c>
      <c r="H14" s="282">
        <v>0</v>
      </c>
      <c r="I14" s="285">
        <f t="shared" si="2"/>
        <v>0</v>
      </c>
    </row>
    <row r="15" spans="1:9" x14ac:dyDescent="0.2">
      <c r="A15" s="272"/>
      <c r="B15" s="273"/>
      <c r="C15" s="274" t="s">
        <v>266</v>
      </c>
      <c r="D15" s="282">
        <v>0</v>
      </c>
      <c r="E15" s="283">
        <v>0</v>
      </c>
      <c r="F15" s="284">
        <f t="shared" si="1"/>
        <v>0</v>
      </c>
      <c r="G15" s="283">
        <v>0</v>
      </c>
      <c r="H15" s="282">
        <v>0</v>
      </c>
      <c r="I15" s="285">
        <f t="shared" si="2"/>
        <v>0</v>
      </c>
    </row>
    <row r="16" spans="1:9" x14ac:dyDescent="0.2">
      <c r="A16" s="272"/>
      <c r="B16" s="273"/>
      <c r="C16" s="274" t="s">
        <v>267</v>
      </c>
      <c r="D16" s="282">
        <v>0</v>
      </c>
      <c r="E16" s="283">
        <v>0</v>
      </c>
      <c r="F16" s="284">
        <f t="shared" si="1"/>
        <v>0</v>
      </c>
      <c r="G16" s="283">
        <v>0</v>
      </c>
      <c r="H16" s="282">
        <v>0</v>
      </c>
      <c r="I16" s="285">
        <f t="shared" si="2"/>
        <v>0</v>
      </c>
    </row>
    <row r="17" spans="1:9" x14ac:dyDescent="0.2">
      <c r="A17" s="272"/>
      <c r="B17" s="273"/>
      <c r="C17" s="274" t="s">
        <v>268</v>
      </c>
      <c r="D17" s="282">
        <v>0</v>
      </c>
      <c r="E17" s="283">
        <v>0</v>
      </c>
      <c r="F17" s="284">
        <f t="shared" si="1"/>
        <v>0</v>
      </c>
      <c r="G17" s="283">
        <v>0</v>
      </c>
      <c r="H17" s="282">
        <v>0</v>
      </c>
      <c r="I17" s="285">
        <f t="shared" si="2"/>
        <v>0</v>
      </c>
    </row>
    <row r="18" spans="1:9" x14ac:dyDescent="0.2">
      <c r="A18" s="272"/>
      <c r="B18" s="273"/>
      <c r="C18" s="274" t="s">
        <v>269</v>
      </c>
      <c r="D18" s="282">
        <v>0</v>
      </c>
      <c r="E18" s="283">
        <v>0</v>
      </c>
      <c r="F18" s="284">
        <f t="shared" si="1"/>
        <v>0</v>
      </c>
      <c r="G18" s="283">
        <v>0</v>
      </c>
      <c r="H18" s="282">
        <v>0</v>
      </c>
      <c r="I18" s="285">
        <f t="shared" si="2"/>
        <v>0</v>
      </c>
    </row>
    <row r="19" spans="1:9" x14ac:dyDescent="0.2">
      <c r="A19" s="272"/>
      <c r="B19" s="273"/>
      <c r="C19" s="274" t="s">
        <v>270</v>
      </c>
      <c r="D19" s="282">
        <v>0</v>
      </c>
      <c r="E19" s="283">
        <v>0</v>
      </c>
      <c r="F19" s="284">
        <f t="shared" si="1"/>
        <v>0</v>
      </c>
      <c r="G19" s="283">
        <v>0</v>
      </c>
      <c r="H19" s="282">
        <v>0</v>
      </c>
      <c r="I19" s="285">
        <f t="shared" si="2"/>
        <v>0</v>
      </c>
    </row>
    <row r="20" spans="1:9" x14ac:dyDescent="0.2">
      <c r="A20" s="272"/>
      <c r="B20" s="273"/>
      <c r="C20" s="274" t="s">
        <v>271</v>
      </c>
      <c r="D20" s="282">
        <v>0</v>
      </c>
      <c r="E20" s="283">
        <v>0</v>
      </c>
      <c r="F20" s="284">
        <f t="shared" si="1"/>
        <v>0</v>
      </c>
      <c r="G20" s="283">
        <v>0</v>
      </c>
      <c r="H20" s="282">
        <v>0</v>
      </c>
      <c r="I20" s="285">
        <f t="shared" si="2"/>
        <v>0</v>
      </c>
    </row>
    <row r="21" spans="1:9" x14ac:dyDescent="0.2">
      <c r="A21" s="267"/>
      <c r="B21" s="278" t="s">
        <v>272</v>
      </c>
      <c r="C21" s="278"/>
      <c r="D21" s="279">
        <f>+SUM(D22:D25)</f>
        <v>596100769.63</v>
      </c>
      <c r="E21" s="280">
        <f t="shared" ref="E21:I21" si="4">+SUM(E22:E25)</f>
        <v>151816861.58999997</v>
      </c>
      <c r="F21" s="279">
        <f t="shared" si="4"/>
        <v>747917631.21999991</v>
      </c>
      <c r="G21" s="280">
        <f t="shared" si="4"/>
        <v>479238854.13</v>
      </c>
      <c r="H21" s="279">
        <f t="shared" si="4"/>
        <v>479238854.13</v>
      </c>
      <c r="I21" s="281">
        <f t="shared" si="4"/>
        <v>268678777.08999997</v>
      </c>
    </row>
    <row r="22" spans="1:9" x14ac:dyDescent="0.2">
      <c r="A22" s="272"/>
      <c r="B22" s="273"/>
      <c r="C22" s="274" t="s">
        <v>273</v>
      </c>
      <c r="D22" s="282">
        <v>575086919.63</v>
      </c>
      <c r="E22" s="283">
        <v>151363087.66999999</v>
      </c>
      <c r="F22" s="288">
        <f t="shared" ref="F22:F23" si="5">D22+E22</f>
        <v>726450007.29999995</v>
      </c>
      <c r="G22" s="282">
        <v>465457999.45999998</v>
      </c>
      <c r="H22" s="289">
        <v>465457999.45999998</v>
      </c>
      <c r="I22" s="290">
        <f t="shared" ref="I22:I23" si="6">F22-G22</f>
        <v>260992007.83999997</v>
      </c>
    </row>
    <row r="23" spans="1:9" x14ac:dyDescent="0.2">
      <c r="A23" s="272"/>
      <c r="B23" s="273"/>
      <c r="C23" s="274" t="s">
        <v>274</v>
      </c>
      <c r="D23" s="282">
        <v>21013850</v>
      </c>
      <c r="E23" s="283">
        <v>453773.92</v>
      </c>
      <c r="F23" s="288">
        <f t="shared" si="5"/>
        <v>21467623.920000002</v>
      </c>
      <c r="G23" s="282">
        <v>13780854.67</v>
      </c>
      <c r="H23" s="289">
        <v>13780854.67</v>
      </c>
      <c r="I23" s="290">
        <f t="shared" si="6"/>
        <v>7686769.2500000019</v>
      </c>
    </row>
    <row r="24" spans="1:9" x14ac:dyDescent="0.2">
      <c r="A24" s="272"/>
      <c r="B24" s="273"/>
      <c r="C24" s="274" t="s">
        <v>275</v>
      </c>
      <c r="D24" s="282">
        <v>0</v>
      </c>
      <c r="E24" s="283">
        <v>0</v>
      </c>
      <c r="F24" s="288">
        <f t="shared" si="1"/>
        <v>0</v>
      </c>
      <c r="G24" s="282">
        <v>0</v>
      </c>
      <c r="H24" s="289">
        <v>0</v>
      </c>
      <c r="I24" s="290">
        <f t="shared" si="2"/>
        <v>0</v>
      </c>
    </row>
    <row r="25" spans="1:9" x14ac:dyDescent="0.2">
      <c r="A25" s="272"/>
      <c r="B25" s="273"/>
      <c r="C25" s="274" t="s">
        <v>276</v>
      </c>
      <c r="D25" s="282">
        <v>0</v>
      </c>
      <c r="E25" s="283">
        <v>0</v>
      </c>
      <c r="F25" s="284">
        <f t="shared" si="1"/>
        <v>0</v>
      </c>
      <c r="G25" s="283">
        <v>0</v>
      </c>
      <c r="H25" s="282">
        <v>0</v>
      </c>
      <c r="I25" s="285">
        <f t="shared" si="2"/>
        <v>0</v>
      </c>
    </row>
    <row r="26" spans="1:9" x14ac:dyDescent="0.2">
      <c r="A26" s="267"/>
      <c r="B26" s="278" t="s">
        <v>277</v>
      </c>
      <c r="C26" s="278"/>
      <c r="D26" s="275">
        <v>0</v>
      </c>
      <c r="E26" s="276">
        <v>0</v>
      </c>
      <c r="F26" s="275">
        <v>0</v>
      </c>
      <c r="G26" s="276">
        <v>0</v>
      </c>
      <c r="H26" s="275">
        <v>0</v>
      </c>
      <c r="I26" s="277">
        <v>0</v>
      </c>
    </row>
    <row r="27" spans="1:9" x14ac:dyDescent="0.2">
      <c r="A27" s="272"/>
      <c r="B27" s="273"/>
      <c r="C27" s="274" t="s">
        <v>278</v>
      </c>
      <c r="D27" s="275">
        <v>0</v>
      </c>
      <c r="E27" s="276">
        <v>0</v>
      </c>
      <c r="F27" s="275">
        <v>0</v>
      </c>
      <c r="G27" s="276">
        <v>0</v>
      </c>
      <c r="H27" s="275">
        <v>0</v>
      </c>
      <c r="I27" s="277">
        <v>0</v>
      </c>
    </row>
    <row r="28" spans="1:9" x14ac:dyDescent="0.2">
      <c r="A28" s="272"/>
      <c r="B28" s="273"/>
      <c r="C28" s="274" t="s">
        <v>279</v>
      </c>
      <c r="D28" s="275">
        <v>0</v>
      </c>
      <c r="E28" s="276">
        <v>0</v>
      </c>
      <c r="F28" s="275">
        <v>0</v>
      </c>
      <c r="G28" s="276">
        <v>0</v>
      </c>
      <c r="H28" s="275">
        <v>0</v>
      </c>
      <c r="I28" s="277">
        <v>0</v>
      </c>
    </row>
    <row r="29" spans="1:9" x14ac:dyDescent="0.2">
      <c r="A29" s="272"/>
      <c r="B29" s="273"/>
      <c r="C29" s="274" t="s">
        <v>280</v>
      </c>
      <c r="D29" s="275">
        <v>0</v>
      </c>
      <c r="E29" s="276">
        <v>0</v>
      </c>
      <c r="F29" s="275">
        <v>0</v>
      </c>
      <c r="G29" s="276">
        <v>0</v>
      </c>
      <c r="H29" s="275">
        <v>0</v>
      </c>
      <c r="I29" s="277">
        <v>0</v>
      </c>
    </row>
    <row r="30" spans="1:9" x14ac:dyDescent="0.2">
      <c r="A30" s="272"/>
      <c r="B30" s="273"/>
      <c r="C30" s="274" t="s">
        <v>281</v>
      </c>
      <c r="D30" s="269">
        <v>0</v>
      </c>
      <c r="E30" s="270">
        <v>0</v>
      </c>
      <c r="F30" s="269">
        <v>0</v>
      </c>
      <c r="G30" s="270">
        <v>0</v>
      </c>
      <c r="H30" s="269">
        <v>0</v>
      </c>
      <c r="I30" s="271">
        <v>0</v>
      </c>
    </row>
    <row r="31" spans="1:9" x14ac:dyDescent="0.2">
      <c r="A31" s="272"/>
      <c r="B31" s="273"/>
      <c r="C31" s="274" t="s">
        <v>282</v>
      </c>
      <c r="D31" s="275">
        <v>0</v>
      </c>
      <c r="E31" s="276">
        <v>0</v>
      </c>
      <c r="F31" s="275">
        <v>0</v>
      </c>
      <c r="G31" s="276">
        <v>0</v>
      </c>
      <c r="H31" s="275">
        <v>0</v>
      </c>
      <c r="I31" s="277">
        <v>0</v>
      </c>
    </row>
    <row r="32" spans="1:9" x14ac:dyDescent="0.2">
      <c r="A32" s="272"/>
      <c r="B32" s="273"/>
      <c r="C32" s="291" t="s">
        <v>283</v>
      </c>
      <c r="D32" s="269">
        <v>0</v>
      </c>
      <c r="E32" s="270">
        <v>0</v>
      </c>
      <c r="F32" s="269">
        <v>0</v>
      </c>
      <c r="G32" s="270">
        <v>0</v>
      </c>
      <c r="H32" s="269">
        <v>0</v>
      </c>
      <c r="I32" s="271">
        <v>0</v>
      </c>
    </row>
    <row r="33" spans="1:9" x14ac:dyDescent="0.2">
      <c r="A33" s="272"/>
      <c r="B33" s="273"/>
      <c r="C33" s="291" t="s">
        <v>284</v>
      </c>
      <c r="D33" s="269">
        <v>0</v>
      </c>
      <c r="E33" s="270">
        <v>0</v>
      </c>
      <c r="F33" s="269">
        <v>0</v>
      </c>
      <c r="G33" s="270">
        <v>0</v>
      </c>
      <c r="H33" s="269">
        <v>0</v>
      </c>
      <c r="I33" s="271">
        <v>0</v>
      </c>
    </row>
    <row r="34" spans="1:9" x14ac:dyDescent="0.2">
      <c r="A34" s="272"/>
      <c r="B34" s="273"/>
      <c r="C34" s="291" t="s">
        <v>285</v>
      </c>
      <c r="D34" s="269">
        <v>0</v>
      </c>
      <c r="E34" s="270">
        <v>0</v>
      </c>
      <c r="F34" s="269">
        <v>0</v>
      </c>
      <c r="G34" s="270">
        <v>0</v>
      </c>
      <c r="H34" s="269">
        <v>0</v>
      </c>
      <c r="I34" s="271">
        <v>0</v>
      </c>
    </row>
    <row r="35" spans="1:9" ht="12" thickBot="1" x14ac:dyDescent="0.25">
      <c r="A35" s="292"/>
      <c r="B35" s="293"/>
      <c r="C35" s="294" t="s">
        <v>286</v>
      </c>
      <c r="D35" s="295"/>
      <c r="E35" s="296"/>
      <c r="F35" s="295"/>
      <c r="G35" s="296"/>
      <c r="H35" s="295"/>
      <c r="I35" s="297"/>
    </row>
    <row r="36" spans="1:9" ht="12" customHeight="1" thickBot="1" x14ac:dyDescent="0.25">
      <c r="A36" s="298" t="s">
        <v>287</v>
      </c>
      <c r="B36" s="299"/>
      <c r="C36" s="300"/>
      <c r="D36" s="301">
        <f>D6+D9+D13+D21</f>
        <v>19529889300.52</v>
      </c>
      <c r="E36" s="302">
        <f t="shared" ref="E36:I36" si="7">E6+E9+E13+E21</f>
        <v>943169301.92000008</v>
      </c>
      <c r="F36" s="302">
        <f t="shared" si="7"/>
        <v>20473058602.440002</v>
      </c>
      <c r="G36" s="302">
        <f t="shared" si="7"/>
        <v>11943356447.58</v>
      </c>
      <c r="H36" s="302">
        <f t="shared" si="7"/>
        <v>11943356447.58</v>
      </c>
      <c r="I36" s="303">
        <f t="shared" si="7"/>
        <v>8529702154.8600006</v>
      </c>
    </row>
    <row r="37" spans="1:9" ht="15" x14ac:dyDescent="0.25">
      <c r="A37" s="245"/>
      <c r="B37" s="245"/>
      <c r="C37" s="304" t="s">
        <v>288</v>
      </c>
      <c r="D37" s="305"/>
      <c r="E37" s="305"/>
      <c r="F37" s="305"/>
      <c r="G37" s="305"/>
      <c r="H37" s="305"/>
      <c r="I37" s="305"/>
    </row>
    <row r="38" spans="1:9" x14ac:dyDescent="0.2">
      <c r="A38" s="245"/>
      <c r="B38" s="245"/>
      <c r="C38" s="245"/>
      <c r="D38" s="245"/>
      <c r="E38" s="245"/>
      <c r="F38" s="245"/>
      <c r="G38" s="245"/>
      <c r="H38" s="245"/>
      <c r="I38" s="245"/>
    </row>
    <row r="39" spans="1:9" x14ac:dyDescent="0.2">
      <c r="A39" s="245"/>
      <c r="B39" s="245"/>
      <c r="C39" s="245"/>
      <c r="D39" s="245"/>
      <c r="E39" s="245"/>
      <c r="F39" s="245"/>
      <c r="G39" s="245"/>
      <c r="H39" s="245"/>
      <c r="I39" s="245"/>
    </row>
    <row r="40" spans="1:9" x14ac:dyDescent="0.2">
      <c r="A40" s="245"/>
      <c r="B40" s="245"/>
      <c r="C40" s="245"/>
      <c r="D40" s="245"/>
      <c r="E40" s="245"/>
      <c r="F40" s="245"/>
      <c r="G40" s="245"/>
      <c r="H40" s="245"/>
      <c r="I40" s="245"/>
    </row>
    <row r="41" spans="1:9" x14ac:dyDescent="0.2">
      <c r="A41" s="245"/>
      <c r="B41" s="245"/>
      <c r="C41" s="245"/>
      <c r="D41" s="245"/>
      <c r="E41" s="245"/>
      <c r="F41" s="245"/>
      <c r="G41" s="245"/>
      <c r="H41" s="245"/>
      <c r="I41" s="245"/>
    </row>
    <row r="42" spans="1:9" x14ac:dyDescent="0.2">
      <c r="A42" s="245"/>
      <c r="B42" s="245"/>
      <c r="C42" s="245"/>
      <c r="D42" s="245"/>
      <c r="E42" s="245"/>
      <c r="F42" s="245"/>
      <c r="G42" s="245"/>
      <c r="H42" s="245"/>
      <c r="I42" s="245"/>
    </row>
    <row r="43" spans="1:9" x14ac:dyDescent="0.2">
      <c r="A43" s="245"/>
      <c r="B43" s="245"/>
      <c r="C43" s="245"/>
      <c r="D43" s="245"/>
      <c r="E43" s="245"/>
      <c r="F43" s="245"/>
      <c r="G43" s="245"/>
      <c r="H43" s="245"/>
      <c r="I43" s="245"/>
    </row>
    <row r="44" spans="1:9" x14ac:dyDescent="0.2">
      <c r="A44" s="245"/>
      <c r="B44" s="245"/>
      <c r="C44" s="245"/>
      <c r="D44" s="245"/>
      <c r="E44" s="245"/>
      <c r="F44" s="245"/>
      <c r="G44" s="245"/>
      <c r="H44" s="245"/>
      <c r="I44" s="245"/>
    </row>
    <row r="45" spans="1:9" x14ac:dyDescent="0.2">
      <c r="A45" s="245"/>
      <c r="B45" s="245"/>
      <c r="C45" s="245"/>
      <c r="D45" s="245"/>
      <c r="E45" s="245"/>
      <c r="F45" s="245"/>
      <c r="G45" s="245"/>
      <c r="H45" s="245"/>
      <c r="I45" s="245"/>
    </row>
    <row r="46" spans="1:9" x14ac:dyDescent="0.2">
      <c r="A46" s="245"/>
      <c r="B46" s="245"/>
      <c r="C46" s="245"/>
      <c r="D46" s="245"/>
      <c r="E46" s="245"/>
      <c r="F46" s="245"/>
      <c r="G46" s="245"/>
      <c r="H46" s="245"/>
      <c r="I46" s="245"/>
    </row>
    <row r="47" spans="1:9" x14ac:dyDescent="0.2">
      <c r="A47" s="245"/>
      <c r="B47" s="245"/>
      <c r="C47" s="245"/>
      <c r="D47" s="245"/>
      <c r="E47" s="245"/>
      <c r="F47" s="245"/>
      <c r="G47" s="245"/>
      <c r="H47" s="245"/>
      <c r="I47" s="245"/>
    </row>
    <row r="48" spans="1:9" x14ac:dyDescent="0.2">
      <c r="A48" s="245"/>
      <c r="B48" s="245"/>
      <c r="C48" s="245"/>
      <c r="D48" s="245"/>
      <c r="E48" s="245"/>
      <c r="F48" s="245"/>
      <c r="G48" s="245"/>
      <c r="H48" s="245"/>
      <c r="I48" s="245"/>
    </row>
    <row r="49" spans="3:9" x14ac:dyDescent="0.2">
      <c r="C49" s="245"/>
      <c r="D49" s="245"/>
      <c r="E49" s="245"/>
      <c r="F49" s="245"/>
      <c r="G49" s="245"/>
      <c r="H49" s="245"/>
      <c r="I49" s="245"/>
    </row>
    <row r="50" spans="3:9" x14ac:dyDescent="0.2">
      <c r="C50" s="245"/>
      <c r="D50" s="245"/>
      <c r="E50" s="245"/>
      <c r="F50" s="245"/>
      <c r="G50" s="245"/>
      <c r="H50" s="245"/>
      <c r="I50" s="245"/>
    </row>
  </sheetData>
  <protectedRanges>
    <protectedRange sqref="D36:I36" name="Rango1_1_2"/>
    <protectedRange sqref="D24:E25 D10:E10 G10:H10 D9:I9 D14:E20 G14:H20 D13:I13 G24:H25 D21:I21 D12:E12 G12:H12" name="Rango1_3_6"/>
    <protectedRange sqref="F10 I10 F14:F20 I14:I20 F24:F25 I24:I25 F12 I12" name="Rango1_2_2_2"/>
    <protectedRange sqref="D11:E11 G11:H11" name="Rango1_3"/>
    <protectedRange sqref="F11 I11" name="Rango1_2_2"/>
    <protectedRange sqref="D22:E22 G22:H22" name="Rango1_3_1"/>
    <protectedRange sqref="F22 I22" name="Rango1_2_2_1"/>
    <protectedRange sqref="D23:E23 G23:H23" name="Rango1_3_2"/>
    <protectedRange sqref="F23 I23" name="Rango1_2_2_3"/>
  </protectedRanges>
  <mergeCells count="36">
    <mergeCell ref="A31:B31"/>
    <mergeCell ref="A32:B32"/>
    <mergeCell ref="A33:B33"/>
    <mergeCell ref="A34:B34"/>
    <mergeCell ref="A35:B35"/>
    <mergeCell ref="A36:C36"/>
    <mergeCell ref="A25:B25"/>
    <mergeCell ref="B26:C26"/>
    <mergeCell ref="A27:B27"/>
    <mergeCell ref="A28:B28"/>
    <mergeCell ref="A29:B29"/>
    <mergeCell ref="A30:B30"/>
    <mergeCell ref="A19:B19"/>
    <mergeCell ref="A20:B20"/>
    <mergeCell ref="B21:C21"/>
    <mergeCell ref="A22:B22"/>
    <mergeCell ref="A23:B23"/>
    <mergeCell ref="A24:B24"/>
    <mergeCell ref="B13:C13"/>
    <mergeCell ref="A14:B14"/>
    <mergeCell ref="A15:B15"/>
    <mergeCell ref="A16:B16"/>
    <mergeCell ref="A17:B17"/>
    <mergeCell ref="A18:B18"/>
    <mergeCell ref="A7:B7"/>
    <mergeCell ref="A8:B8"/>
    <mergeCell ref="B9:C9"/>
    <mergeCell ref="A10:B10"/>
    <mergeCell ref="A11:B11"/>
    <mergeCell ref="A12:B12"/>
    <mergeCell ref="A1:I1"/>
    <mergeCell ref="A2:C3"/>
    <mergeCell ref="D2:H2"/>
    <mergeCell ref="I2:I3"/>
    <mergeCell ref="A4:C4"/>
    <mergeCell ref="A5:C5"/>
  </mergeCells>
  <pageMargins left="0.70866141732283472" right="0.70866141732283472" top="0.74803149606299213" bottom="0.74803149606299213" header="0.31496062992125984" footer="0.31496062992125984"/>
  <pageSetup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36198-57B1-4608-970C-4F024B8402E4}">
  <sheetPr>
    <tabColor rgb="FF00B050"/>
    <pageSetUpPr fitToPage="1"/>
  </sheetPr>
  <dimension ref="A1:R127"/>
  <sheetViews>
    <sheetView showGridLines="0" workbookViewId="0">
      <selection activeCell="B64" sqref="B64"/>
    </sheetView>
  </sheetViews>
  <sheetFormatPr baseColWidth="10" defaultRowHeight="12.75" x14ac:dyDescent="0.2"/>
  <cols>
    <col min="1" max="1" width="20.6640625" style="346" customWidth="1"/>
    <col min="2" max="2" width="34.1640625" style="309" customWidth="1"/>
    <col min="3" max="3" width="12" style="309"/>
    <col min="4" max="4" width="16.5" style="309" customWidth="1"/>
    <col min="5" max="5" width="18.6640625" style="309" customWidth="1"/>
    <col min="6" max="6" width="23.1640625" style="309" customWidth="1"/>
    <col min="7" max="7" width="14.5" style="309" customWidth="1"/>
    <col min="8" max="9" width="14.1640625" style="309" customWidth="1"/>
    <col min="10" max="10" width="13.5" style="309" customWidth="1"/>
    <col min="11" max="15" width="12" style="309"/>
    <col min="16" max="16" width="14.33203125" style="346" customWidth="1"/>
    <col min="17" max="16384" width="12" style="309"/>
  </cols>
  <sheetData>
    <row r="1" spans="1:17" ht="48.75" customHeight="1" thickBot="1" x14ac:dyDescent="0.25">
      <c r="A1" s="306" t="s">
        <v>289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8"/>
    </row>
    <row r="2" spans="1:17" x14ac:dyDescent="0.2">
      <c r="A2" s="310"/>
      <c r="B2" s="311"/>
      <c r="C2" s="311"/>
      <c r="D2" s="311"/>
      <c r="E2" s="311"/>
      <c r="F2" s="311"/>
      <c r="G2" s="312" t="s">
        <v>290</v>
      </c>
      <c r="H2" s="313"/>
      <c r="I2" s="314"/>
      <c r="J2" s="312" t="s">
        <v>291</v>
      </c>
      <c r="K2" s="313"/>
      <c r="L2" s="313"/>
      <c r="M2" s="314"/>
      <c r="N2" s="315" t="s">
        <v>292</v>
      </c>
      <c r="O2" s="316"/>
      <c r="P2" s="317" t="s">
        <v>293</v>
      </c>
      <c r="Q2" s="318"/>
    </row>
    <row r="3" spans="1:17" ht="24" customHeight="1" thickBot="1" x14ac:dyDescent="0.25">
      <c r="A3" s="319" t="s">
        <v>294</v>
      </c>
      <c r="B3" s="320" t="s">
        <v>295</v>
      </c>
      <c r="C3" s="320" t="s">
        <v>296</v>
      </c>
      <c r="D3" s="320" t="s">
        <v>297</v>
      </c>
      <c r="E3" s="320" t="s">
        <v>298</v>
      </c>
      <c r="F3" s="320" t="s">
        <v>299</v>
      </c>
      <c r="G3" s="321" t="s">
        <v>55</v>
      </c>
      <c r="H3" s="321" t="s">
        <v>6</v>
      </c>
      <c r="I3" s="321" t="s">
        <v>7</v>
      </c>
      <c r="J3" s="321" t="s">
        <v>300</v>
      </c>
      <c r="K3" s="321" t="s">
        <v>6</v>
      </c>
      <c r="L3" s="321" t="s">
        <v>301</v>
      </c>
      <c r="M3" s="321" t="s">
        <v>302</v>
      </c>
      <c r="N3" s="322" t="s">
        <v>303</v>
      </c>
      <c r="O3" s="322" t="s">
        <v>304</v>
      </c>
      <c r="P3" s="322" t="s">
        <v>305</v>
      </c>
      <c r="Q3" s="323" t="s">
        <v>306</v>
      </c>
    </row>
    <row r="4" spans="1:17" ht="33.75" x14ac:dyDescent="0.2">
      <c r="A4" s="324" t="s">
        <v>307</v>
      </c>
      <c r="B4" s="325" t="s">
        <v>308</v>
      </c>
      <c r="C4" s="325" t="s">
        <v>309</v>
      </c>
      <c r="D4" s="325" t="s">
        <v>310</v>
      </c>
      <c r="E4" s="325" t="s">
        <v>311</v>
      </c>
      <c r="F4" s="325" t="s">
        <v>312</v>
      </c>
      <c r="G4" s="326">
        <v>0</v>
      </c>
      <c r="H4" s="326">
        <v>80048</v>
      </c>
      <c r="I4" s="326">
        <v>0</v>
      </c>
      <c r="J4" s="327"/>
      <c r="K4" s="327"/>
      <c r="L4" s="327"/>
      <c r="M4" s="328" t="s">
        <v>313</v>
      </c>
      <c r="N4" s="329">
        <f t="shared" ref="N4:N67" si="0">IF(G4&gt;0,I4/G4,0)</f>
        <v>0</v>
      </c>
      <c r="O4" s="329">
        <f t="shared" ref="O4:O67" si="1">IF(H4&gt;0,I4/H4,0)</f>
        <v>0</v>
      </c>
      <c r="P4" s="330">
        <f t="shared" ref="P4:P67" si="2">IF(J4=0,0,L4/J4)</f>
        <v>0</v>
      </c>
      <c r="Q4" s="331">
        <f t="shared" ref="Q4:Q67" si="3">IF(L4=0,0,L4/K4)</f>
        <v>0</v>
      </c>
    </row>
    <row r="5" spans="1:17" ht="33.75" x14ac:dyDescent="0.2">
      <c r="A5" s="324" t="s">
        <v>314</v>
      </c>
      <c r="B5" s="325" t="s">
        <v>315</v>
      </c>
      <c r="C5" s="325" t="s">
        <v>309</v>
      </c>
      <c r="D5" s="325" t="s">
        <v>310</v>
      </c>
      <c r="E5" s="325" t="s">
        <v>316</v>
      </c>
      <c r="F5" s="325" t="s">
        <v>317</v>
      </c>
      <c r="G5" s="326">
        <v>0</v>
      </c>
      <c r="H5" s="326">
        <v>1376904.32</v>
      </c>
      <c r="I5" s="326">
        <v>0</v>
      </c>
      <c r="J5" s="327"/>
      <c r="K5" s="327"/>
      <c r="L5" s="327"/>
      <c r="M5" s="328" t="s">
        <v>313</v>
      </c>
      <c r="N5" s="329">
        <f t="shared" si="0"/>
        <v>0</v>
      </c>
      <c r="O5" s="329">
        <f t="shared" si="1"/>
        <v>0</v>
      </c>
      <c r="P5" s="330">
        <f t="shared" si="2"/>
        <v>0</v>
      </c>
      <c r="Q5" s="331">
        <f t="shared" si="3"/>
        <v>0</v>
      </c>
    </row>
    <row r="6" spans="1:17" ht="33.75" x14ac:dyDescent="0.2">
      <c r="A6" s="324" t="s">
        <v>318</v>
      </c>
      <c r="B6" s="325" t="s">
        <v>319</v>
      </c>
      <c r="C6" s="325" t="s">
        <v>309</v>
      </c>
      <c r="D6" s="325" t="s">
        <v>310</v>
      </c>
      <c r="E6" s="325" t="s">
        <v>320</v>
      </c>
      <c r="F6" s="325" t="s">
        <v>321</v>
      </c>
      <c r="G6" s="326">
        <v>0</v>
      </c>
      <c r="H6" s="326">
        <v>24679.16</v>
      </c>
      <c r="I6" s="326">
        <v>24679.16</v>
      </c>
      <c r="J6" s="327"/>
      <c r="K6" s="327"/>
      <c r="L6" s="327"/>
      <c r="M6" s="328" t="s">
        <v>313</v>
      </c>
      <c r="N6" s="329">
        <f t="shared" si="0"/>
        <v>0</v>
      </c>
      <c r="O6" s="329">
        <f t="shared" si="1"/>
        <v>1</v>
      </c>
      <c r="P6" s="330">
        <f t="shared" si="2"/>
        <v>0</v>
      </c>
      <c r="Q6" s="331">
        <f t="shared" si="3"/>
        <v>0</v>
      </c>
    </row>
    <row r="7" spans="1:17" ht="33.75" x14ac:dyDescent="0.2">
      <c r="A7" s="324" t="s">
        <v>322</v>
      </c>
      <c r="B7" s="325" t="s">
        <v>319</v>
      </c>
      <c r="C7" s="325" t="s">
        <v>309</v>
      </c>
      <c r="D7" s="325" t="s">
        <v>310</v>
      </c>
      <c r="E7" s="325" t="s">
        <v>320</v>
      </c>
      <c r="F7" s="325" t="s">
        <v>321</v>
      </c>
      <c r="G7" s="326">
        <v>0</v>
      </c>
      <c r="H7" s="326">
        <v>173498</v>
      </c>
      <c r="I7" s="326">
        <v>0</v>
      </c>
      <c r="J7" s="327"/>
      <c r="K7" s="327"/>
      <c r="L7" s="327"/>
      <c r="M7" s="328" t="s">
        <v>313</v>
      </c>
      <c r="N7" s="329">
        <f t="shared" si="0"/>
        <v>0</v>
      </c>
      <c r="O7" s="329">
        <f t="shared" si="1"/>
        <v>0</v>
      </c>
      <c r="P7" s="330">
        <f t="shared" si="2"/>
        <v>0</v>
      </c>
      <c r="Q7" s="331">
        <f t="shared" si="3"/>
        <v>0</v>
      </c>
    </row>
    <row r="8" spans="1:17" ht="33.75" x14ac:dyDescent="0.2">
      <c r="A8" s="324" t="s">
        <v>323</v>
      </c>
      <c r="B8" s="325" t="s">
        <v>324</v>
      </c>
      <c r="C8" s="325" t="s">
        <v>309</v>
      </c>
      <c r="D8" s="325" t="s">
        <v>310</v>
      </c>
      <c r="E8" s="325" t="s">
        <v>325</v>
      </c>
      <c r="F8" s="325" t="s">
        <v>326</v>
      </c>
      <c r="G8" s="326">
        <v>0</v>
      </c>
      <c r="H8" s="326">
        <v>98806</v>
      </c>
      <c r="I8" s="326">
        <v>0</v>
      </c>
      <c r="J8" s="327"/>
      <c r="K8" s="327"/>
      <c r="L8" s="327"/>
      <c r="M8" s="328" t="s">
        <v>313</v>
      </c>
      <c r="N8" s="329">
        <f t="shared" si="0"/>
        <v>0</v>
      </c>
      <c r="O8" s="329">
        <f t="shared" si="1"/>
        <v>0</v>
      </c>
      <c r="P8" s="330">
        <f t="shared" si="2"/>
        <v>0</v>
      </c>
      <c r="Q8" s="331">
        <f t="shared" si="3"/>
        <v>0</v>
      </c>
    </row>
    <row r="9" spans="1:17" ht="33.75" x14ac:dyDescent="0.2">
      <c r="A9" s="324" t="s">
        <v>327</v>
      </c>
      <c r="B9" s="325" t="s">
        <v>328</v>
      </c>
      <c r="C9" s="325" t="s">
        <v>309</v>
      </c>
      <c r="D9" s="325" t="s">
        <v>310</v>
      </c>
      <c r="E9" s="325" t="s">
        <v>329</v>
      </c>
      <c r="F9" s="325" t="s">
        <v>330</v>
      </c>
      <c r="G9" s="326">
        <v>0</v>
      </c>
      <c r="H9" s="326">
        <v>18048.72</v>
      </c>
      <c r="I9" s="326">
        <v>18048.72</v>
      </c>
      <c r="J9" s="327"/>
      <c r="K9" s="327"/>
      <c r="L9" s="327"/>
      <c r="M9" s="328" t="s">
        <v>313</v>
      </c>
      <c r="N9" s="329">
        <f t="shared" si="0"/>
        <v>0</v>
      </c>
      <c r="O9" s="329">
        <f t="shared" si="1"/>
        <v>1</v>
      </c>
      <c r="P9" s="330">
        <f t="shared" si="2"/>
        <v>0</v>
      </c>
      <c r="Q9" s="331">
        <f t="shared" si="3"/>
        <v>0</v>
      </c>
    </row>
    <row r="10" spans="1:17" ht="33.75" x14ac:dyDescent="0.2">
      <c r="A10" s="324" t="s">
        <v>331</v>
      </c>
      <c r="B10" s="325" t="s">
        <v>332</v>
      </c>
      <c r="C10" s="325" t="s">
        <v>309</v>
      </c>
      <c r="D10" s="325" t="s">
        <v>310</v>
      </c>
      <c r="E10" s="325" t="s">
        <v>333</v>
      </c>
      <c r="F10" s="325" t="s">
        <v>334</v>
      </c>
      <c r="G10" s="326">
        <v>0</v>
      </c>
      <c r="H10" s="326">
        <v>65000</v>
      </c>
      <c r="I10" s="326">
        <v>0</v>
      </c>
      <c r="J10" s="327"/>
      <c r="K10" s="327"/>
      <c r="L10" s="327"/>
      <c r="M10" s="328" t="s">
        <v>313</v>
      </c>
      <c r="N10" s="329">
        <f t="shared" si="0"/>
        <v>0</v>
      </c>
      <c r="O10" s="329">
        <f t="shared" si="1"/>
        <v>0</v>
      </c>
      <c r="P10" s="330">
        <f t="shared" si="2"/>
        <v>0</v>
      </c>
      <c r="Q10" s="331">
        <f t="shared" si="3"/>
        <v>0</v>
      </c>
    </row>
    <row r="11" spans="1:17" ht="33.75" x14ac:dyDescent="0.2">
      <c r="A11" s="324" t="s">
        <v>335</v>
      </c>
      <c r="B11" s="325" t="s">
        <v>336</v>
      </c>
      <c r="C11" s="325" t="s">
        <v>309</v>
      </c>
      <c r="D11" s="325" t="s">
        <v>310</v>
      </c>
      <c r="E11" s="325" t="s">
        <v>337</v>
      </c>
      <c r="F11" s="325" t="s">
        <v>338</v>
      </c>
      <c r="G11" s="326">
        <v>0</v>
      </c>
      <c r="H11" s="326">
        <v>79616</v>
      </c>
      <c r="I11" s="326">
        <v>79616</v>
      </c>
      <c r="J11" s="327"/>
      <c r="K11" s="327"/>
      <c r="L11" s="327"/>
      <c r="M11" s="328" t="s">
        <v>313</v>
      </c>
      <c r="N11" s="329">
        <f t="shared" si="0"/>
        <v>0</v>
      </c>
      <c r="O11" s="329">
        <f t="shared" si="1"/>
        <v>1</v>
      </c>
      <c r="P11" s="330">
        <f t="shared" si="2"/>
        <v>0</v>
      </c>
      <c r="Q11" s="331">
        <f t="shared" si="3"/>
        <v>0</v>
      </c>
    </row>
    <row r="12" spans="1:17" ht="22.5" x14ac:dyDescent="0.2">
      <c r="A12" s="324" t="s">
        <v>339</v>
      </c>
      <c r="B12" s="325" t="s">
        <v>340</v>
      </c>
      <c r="C12" s="325" t="s">
        <v>309</v>
      </c>
      <c r="D12" s="325" t="s">
        <v>310</v>
      </c>
      <c r="E12" s="325" t="s">
        <v>341</v>
      </c>
      <c r="F12" s="325" t="s">
        <v>342</v>
      </c>
      <c r="G12" s="326">
        <v>0</v>
      </c>
      <c r="H12" s="326">
        <v>112636.28</v>
      </c>
      <c r="I12" s="326">
        <v>112636.28</v>
      </c>
      <c r="J12" s="327"/>
      <c r="K12" s="327"/>
      <c r="L12" s="327"/>
      <c r="M12" s="328" t="s">
        <v>313</v>
      </c>
      <c r="N12" s="329">
        <f t="shared" si="0"/>
        <v>0</v>
      </c>
      <c r="O12" s="329">
        <f t="shared" si="1"/>
        <v>1</v>
      </c>
      <c r="P12" s="330">
        <f t="shared" si="2"/>
        <v>0</v>
      </c>
      <c r="Q12" s="331">
        <f t="shared" si="3"/>
        <v>0</v>
      </c>
    </row>
    <row r="13" spans="1:17" ht="22.5" x14ac:dyDescent="0.2">
      <c r="A13" s="324" t="s">
        <v>343</v>
      </c>
      <c r="B13" s="325" t="s">
        <v>344</v>
      </c>
      <c r="C13" s="325" t="s">
        <v>309</v>
      </c>
      <c r="D13" s="325" t="s">
        <v>310</v>
      </c>
      <c r="E13" s="325" t="s">
        <v>345</v>
      </c>
      <c r="F13" s="325" t="s">
        <v>346</v>
      </c>
      <c r="G13" s="326">
        <v>0</v>
      </c>
      <c r="H13" s="326">
        <v>26000</v>
      </c>
      <c r="I13" s="326">
        <v>0</v>
      </c>
      <c r="J13" s="327"/>
      <c r="K13" s="327"/>
      <c r="L13" s="327"/>
      <c r="M13" s="328" t="s">
        <v>313</v>
      </c>
      <c r="N13" s="329">
        <f t="shared" si="0"/>
        <v>0</v>
      </c>
      <c r="O13" s="329">
        <f t="shared" si="1"/>
        <v>0</v>
      </c>
      <c r="P13" s="330">
        <f t="shared" si="2"/>
        <v>0</v>
      </c>
      <c r="Q13" s="331">
        <f t="shared" si="3"/>
        <v>0</v>
      </c>
    </row>
    <row r="14" spans="1:17" ht="22.5" x14ac:dyDescent="0.2">
      <c r="A14" s="324" t="s">
        <v>347</v>
      </c>
      <c r="B14" s="325" t="s">
        <v>348</v>
      </c>
      <c r="C14" s="325" t="s">
        <v>309</v>
      </c>
      <c r="D14" s="325" t="s">
        <v>310</v>
      </c>
      <c r="E14" s="325" t="s">
        <v>345</v>
      </c>
      <c r="F14" s="325" t="s">
        <v>346</v>
      </c>
      <c r="G14" s="326">
        <v>0</v>
      </c>
      <c r="H14" s="326">
        <v>92600</v>
      </c>
      <c r="I14" s="326">
        <v>0</v>
      </c>
      <c r="J14" s="327"/>
      <c r="K14" s="327"/>
      <c r="L14" s="327"/>
      <c r="M14" s="328" t="s">
        <v>313</v>
      </c>
      <c r="N14" s="329">
        <f t="shared" si="0"/>
        <v>0</v>
      </c>
      <c r="O14" s="329">
        <f t="shared" si="1"/>
        <v>0</v>
      </c>
      <c r="P14" s="330">
        <f t="shared" si="2"/>
        <v>0</v>
      </c>
      <c r="Q14" s="331">
        <f t="shared" si="3"/>
        <v>0</v>
      </c>
    </row>
    <row r="15" spans="1:17" ht="33.75" x14ac:dyDescent="0.2">
      <c r="A15" s="324" t="s">
        <v>349</v>
      </c>
      <c r="B15" s="325" t="s">
        <v>350</v>
      </c>
      <c r="C15" s="325" t="s">
        <v>309</v>
      </c>
      <c r="D15" s="325" t="s">
        <v>310</v>
      </c>
      <c r="E15" s="325" t="s">
        <v>351</v>
      </c>
      <c r="F15" s="325" t="s">
        <v>352</v>
      </c>
      <c r="G15" s="326">
        <v>0</v>
      </c>
      <c r="H15" s="326">
        <v>350000</v>
      </c>
      <c r="I15" s="326">
        <v>0</v>
      </c>
      <c r="J15" s="327"/>
      <c r="K15" s="327"/>
      <c r="L15" s="327"/>
      <c r="M15" s="328" t="s">
        <v>313</v>
      </c>
      <c r="N15" s="329">
        <f t="shared" si="0"/>
        <v>0</v>
      </c>
      <c r="O15" s="329">
        <f t="shared" si="1"/>
        <v>0</v>
      </c>
      <c r="P15" s="330">
        <f t="shared" si="2"/>
        <v>0</v>
      </c>
      <c r="Q15" s="331">
        <f t="shared" si="3"/>
        <v>0</v>
      </c>
    </row>
    <row r="16" spans="1:17" ht="45" x14ac:dyDescent="0.2">
      <c r="A16" s="324" t="s">
        <v>353</v>
      </c>
      <c r="B16" s="325" t="s">
        <v>354</v>
      </c>
      <c r="C16" s="325" t="s">
        <v>309</v>
      </c>
      <c r="D16" s="325" t="s">
        <v>310</v>
      </c>
      <c r="E16" s="325" t="s">
        <v>355</v>
      </c>
      <c r="F16" s="325" t="s">
        <v>356</v>
      </c>
      <c r="G16" s="326">
        <v>0</v>
      </c>
      <c r="H16" s="326">
        <v>67500</v>
      </c>
      <c r="I16" s="326">
        <v>0</v>
      </c>
      <c r="J16" s="327"/>
      <c r="K16" s="327"/>
      <c r="L16" s="327"/>
      <c r="M16" s="328" t="s">
        <v>313</v>
      </c>
      <c r="N16" s="329">
        <f t="shared" si="0"/>
        <v>0</v>
      </c>
      <c r="O16" s="329">
        <f t="shared" si="1"/>
        <v>0</v>
      </c>
      <c r="P16" s="330">
        <f t="shared" si="2"/>
        <v>0</v>
      </c>
      <c r="Q16" s="331">
        <f t="shared" si="3"/>
        <v>0</v>
      </c>
    </row>
    <row r="17" spans="1:17" ht="45" x14ac:dyDescent="0.2">
      <c r="A17" s="324" t="s">
        <v>357</v>
      </c>
      <c r="B17" s="325" t="s">
        <v>358</v>
      </c>
      <c r="C17" s="325" t="s">
        <v>309</v>
      </c>
      <c r="D17" s="325" t="s">
        <v>310</v>
      </c>
      <c r="E17" s="325" t="s">
        <v>359</v>
      </c>
      <c r="F17" s="325" t="s">
        <v>360</v>
      </c>
      <c r="G17" s="326">
        <v>0</v>
      </c>
      <c r="H17" s="326">
        <v>80600</v>
      </c>
      <c r="I17" s="326">
        <v>0</v>
      </c>
      <c r="J17" s="327"/>
      <c r="K17" s="327"/>
      <c r="L17" s="327"/>
      <c r="M17" s="328" t="s">
        <v>313</v>
      </c>
      <c r="N17" s="329">
        <f t="shared" si="0"/>
        <v>0</v>
      </c>
      <c r="O17" s="329">
        <f t="shared" si="1"/>
        <v>0</v>
      </c>
      <c r="P17" s="330">
        <f t="shared" si="2"/>
        <v>0</v>
      </c>
      <c r="Q17" s="331">
        <f t="shared" si="3"/>
        <v>0</v>
      </c>
    </row>
    <row r="18" spans="1:17" ht="33.75" x14ac:dyDescent="0.2">
      <c r="A18" s="324" t="s">
        <v>361</v>
      </c>
      <c r="B18" s="325" t="s">
        <v>362</v>
      </c>
      <c r="C18" s="325" t="s">
        <v>363</v>
      </c>
      <c r="D18" s="325" t="s">
        <v>310</v>
      </c>
      <c r="E18" s="325" t="s">
        <v>364</v>
      </c>
      <c r="F18" s="325" t="s">
        <v>365</v>
      </c>
      <c r="G18" s="326">
        <v>0</v>
      </c>
      <c r="H18" s="326">
        <v>0</v>
      </c>
      <c r="I18" s="326">
        <v>0</v>
      </c>
      <c r="J18" s="327"/>
      <c r="K18" s="327"/>
      <c r="L18" s="327"/>
      <c r="M18" s="328" t="s">
        <v>313</v>
      </c>
      <c r="N18" s="329">
        <f t="shared" si="0"/>
        <v>0</v>
      </c>
      <c r="O18" s="329">
        <f t="shared" si="1"/>
        <v>0</v>
      </c>
      <c r="P18" s="330">
        <f t="shared" si="2"/>
        <v>0</v>
      </c>
      <c r="Q18" s="331">
        <f t="shared" si="3"/>
        <v>0</v>
      </c>
    </row>
    <row r="19" spans="1:17" ht="33.75" x14ac:dyDescent="0.2">
      <c r="A19" s="324" t="s">
        <v>323</v>
      </c>
      <c r="B19" s="325" t="s">
        <v>324</v>
      </c>
      <c r="C19" s="325" t="s">
        <v>363</v>
      </c>
      <c r="D19" s="325" t="s">
        <v>310</v>
      </c>
      <c r="E19" s="325" t="s">
        <v>325</v>
      </c>
      <c r="F19" s="325" t="s">
        <v>326</v>
      </c>
      <c r="G19" s="326">
        <v>0</v>
      </c>
      <c r="H19" s="326">
        <v>7000</v>
      </c>
      <c r="I19" s="326">
        <v>0</v>
      </c>
      <c r="J19" s="327"/>
      <c r="K19" s="327"/>
      <c r="L19" s="327"/>
      <c r="M19" s="328" t="s">
        <v>313</v>
      </c>
      <c r="N19" s="329">
        <f t="shared" si="0"/>
        <v>0</v>
      </c>
      <c r="O19" s="329">
        <f t="shared" si="1"/>
        <v>0</v>
      </c>
      <c r="P19" s="330">
        <f t="shared" si="2"/>
        <v>0</v>
      </c>
      <c r="Q19" s="331">
        <f t="shared" si="3"/>
        <v>0</v>
      </c>
    </row>
    <row r="20" spans="1:17" ht="22.5" x14ac:dyDescent="0.2">
      <c r="A20" s="324" t="s">
        <v>347</v>
      </c>
      <c r="B20" s="325" t="s">
        <v>348</v>
      </c>
      <c r="C20" s="325" t="s">
        <v>363</v>
      </c>
      <c r="D20" s="325" t="s">
        <v>310</v>
      </c>
      <c r="E20" s="325" t="s">
        <v>345</v>
      </c>
      <c r="F20" s="325" t="s">
        <v>346</v>
      </c>
      <c r="G20" s="326">
        <v>0</v>
      </c>
      <c r="H20" s="326">
        <v>80000</v>
      </c>
      <c r="I20" s="326">
        <v>0</v>
      </c>
      <c r="J20" s="327"/>
      <c r="K20" s="327"/>
      <c r="L20" s="327"/>
      <c r="M20" s="328" t="s">
        <v>313</v>
      </c>
      <c r="N20" s="329">
        <f t="shared" si="0"/>
        <v>0</v>
      </c>
      <c r="O20" s="329">
        <f t="shared" si="1"/>
        <v>0</v>
      </c>
      <c r="P20" s="330">
        <f t="shared" si="2"/>
        <v>0</v>
      </c>
      <c r="Q20" s="331">
        <f t="shared" si="3"/>
        <v>0</v>
      </c>
    </row>
    <row r="21" spans="1:17" ht="33.75" x14ac:dyDescent="0.2">
      <c r="A21" s="324" t="s">
        <v>366</v>
      </c>
      <c r="B21" s="325" t="s">
        <v>367</v>
      </c>
      <c r="C21" s="325" t="s">
        <v>368</v>
      </c>
      <c r="D21" s="325" t="s">
        <v>310</v>
      </c>
      <c r="E21" s="325" t="s">
        <v>369</v>
      </c>
      <c r="F21" s="325" t="s">
        <v>370</v>
      </c>
      <c r="G21" s="326">
        <v>0</v>
      </c>
      <c r="H21" s="326">
        <v>24500</v>
      </c>
      <c r="I21" s="326">
        <v>0</v>
      </c>
      <c r="J21" s="327"/>
      <c r="K21" s="327"/>
      <c r="L21" s="327"/>
      <c r="M21" s="328" t="s">
        <v>313</v>
      </c>
      <c r="N21" s="329">
        <f t="shared" si="0"/>
        <v>0</v>
      </c>
      <c r="O21" s="329">
        <f t="shared" si="1"/>
        <v>0</v>
      </c>
      <c r="P21" s="330">
        <f t="shared" si="2"/>
        <v>0</v>
      </c>
      <c r="Q21" s="331">
        <f t="shared" si="3"/>
        <v>0</v>
      </c>
    </row>
    <row r="22" spans="1:17" ht="45" x14ac:dyDescent="0.2">
      <c r="A22" s="324" t="s">
        <v>371</v>
      </c>
      <c r="B22" s="325" t="s">
        <v>372</v>
      </c>
      <c r="C22" s="325" t="s">
        <v>368</v>
      </c>
      <c r="D22" s="325" t="s">
        <v>310</v>
      </c>
      <c r="E22" s="325" t="s">
        <v>373</v>
      </c>
      <c r="F22" s="325" t="s">
        <v>374</v>
      </c>
      <c r="G22" s="326">
        <v>0</v>
      </c>
      <c r="H22" s="326">
        <v>13000</v>
      </c>
      <c r="I22" s="326">
        <v>0</v>
      </c>
      <c r="J22" s="327"/>
      <c r="K22" s="327"/>
      <c r="L22" s="327"/>
      <c r="M22" s="328" t="s">
        <v>313</v>
      </c>
      <c r="N22" s="329">
        <f t="shared" si="0"/>
        <v>0</v>
      </c>
      <c r="O22" s="329">
        <f t="shared" si="1"/>
        <v>0</v>
      </c>
      <c r="P22" s="330">
        <f t="shared" si="2"/>
        <v>0</v>
      </c>
      <c r="Q22" s="331">
        <f t="shared" si="3"/>
        <v>0</v>
      </c>
    </row>
    <row r="23" spans="1:17" ht="33.75" x14ac:dyDescent="0.2">
      <c r="A23" s="324" t="s">
        <v>375</v>
      </c>
      <c r="B23" s="325" t="s">
        <v>376</v>
      </c>
      <c r="C23" s="325" t="s">
        <v>368</v>
      </c>
      <c r="D23" s="325" t="s">
        <v>310</v>
      </c>
      <c r="E23" s="325" t="s">
        <v>377</v>
      </c>
      <c r="F23" s="325" t="s">
        <v>378</v>
      </c>
      <c r="G23" s="326">
        <v>379000</v>
      </c>
      <c r="H23" s="326">
        <v>379000</v>
      </c>
      <c r="I23" s="326">
        <v>0</v>
      </c>
      <c r="J23" s="327"/>
      <c r="K23" s="327"/>
      <c r="L23" s="327"/>
      <c r="M23" s="328" t="s">
        <v>313</v>
      </c>
      <c r="N23" s="329">
        <f t="shared" si="0"/>
        <v>0</v>
      </c>
      <c r="O23" s="329">
        <f t="shared" si="1"/>
        <v>0</v>
      </c>
      <c r="P23" s="330">
        <f t="shared" si="2"/>
        <v>0</v>
      </c>
      <c r="Q23" s="331">
        <f t="shared" si="3"/>
        <v>0</v>
      </c>
    </row>
    <row r="24" spans="1:17" ht="33.75" x14ac:dyDescent="0.2">
      <c r="A24" s="324" t="s">
        <v>314</v>
      </c>
      <c r="B24" s="325" t="s">
        <v>315</v>
      </c>
      <c r="C24" s="325" t="s">
        <v>368</v>
      </c>
      <c r="D24" s="325" t="s">
        <v>310</v>
      </c>
      <c r="E24" s="325" t="s">
        <v>316</v>
      </c>
      <c r="F24" s="325" t="s">
        <v>317</v>
      </c>
      <c r="G24" s="326">
        <v>0</v>
      </c>
      <c r="H24" s="326">
        <v>350000</v>
      </c>
      <c r="I24" s="326">
        <v>0</v>
      </c>
      <c r="J24" s="327"/>
      <c r="K24" s="327"/>
      <c r="L24" s="327"/>
      <c r="M24" s="328" t="s">
        <v>313</v>
      </c>
      <c r="N24" s="329">
        <f t="shared" si="0"/>
        <v>0</v>
      </c>
      <c r="O24" s="329">
        <f t="shared" si="1"/>
        <v>0</v>
      </c>
      <c r="P24" s="330">
        <f t="shared" si="2"/>
        <v>0</v>
      </c>
      <c r="Q24" s="331">
        <f t="shared" si="3"/>
        <v>0</v>
      </c>
    </row>
    <row r="25" spans="1:17" ht="33.75" x14ac:dyDescent="0.2">
      <c r="A25" s="324" t="s">
        <v>379</v>
      </c>
      <c r="B25" s="325" t="s">
        <v>380</v>
      </c>
      <c r="C25" s="325" t="s">
        <v>368</v>
      </c>
      <c r="D25" s="325" t="s">
        <v>310</v>
      </c>
      <c r="E25" s="325" t="s">
        <v>381</v>
      </c>
      <c r="F25" s="325" t="s">
        <v>382</v>
      </c>
      <c r="G25" s="326">
        <v>0</v>
      </c>
      <c r="H25" s="326">
        <v>50000</v>
      </c>
      <c r="I25" s="326">
        <v>0</v>
      </c>
      <c r="J25" s="327"/>
      <c r="K25" s="327"/>
      <c r="L25" s="327"/>
      <c r="M25" s="328" t="s">
        <v>313</v>
      </c>
      <c r="N25" s="329">
        <f t="shared" si="0"/>
        <v>0</v>
      </c>
      <c r="O25" s="329">
        <f t="shared" si="1"/>
        <v>0</v>
      </c>
      <c r="P25" s="330">
        <f t="shared" si="2"/>
        <v>0</v>
      </c>
      <c r="Q25" s="331">
        <f t="shared" si="3"/>
        <v>0</v>
      </c>
    </row>
    <row r="26" spans="1:17" ht="33.75" x14ac:dyDescent="0.2">
      <c r="A26" s="324" t="s">
        <v>383</v>
      </c>
      <c r="B26" s="325" t="s">
        <v>328</v>
      </c>
      <c r="C26" s="325" t="s">
        <v>368</v>
      </c>
      <c r="D26" s="325" t="s">
        <v>310</v>
      </c>
      <c r="E26" s="325" t="s">
        <v>329</v>
      </c>
      <c r="F26" s="325" t="s">
        <v>330</v>
      </c>
      <c r="G26" s="326">
        <v>0</v>
      </c>
      <c r="H26" s="326">
        <v>7015</v>
      </c>
      <c r="I26" s="326">
        <v>0</v>
      </c>
      <c r="J26" s="327"/>
      <c r="K26" s="327"/>
      <c r="L26" s="327"/>
      <c r="M26" s="328" t="s">
        <v>313</v>
      </c>
      <c r="N26" s="329">
        <f t="shared" si="0"/>
        <v>0</v>
      </c>
      <c r="O26" s="329">
        <f t="shared" si="1"/>
        <v>0</v>
      </c>
      <c r="P26" s="330">
        <f t="shared" si="2"/>
        <v>0</v>
      </c>
      <c r="Q26" s="331">
        <f t="shared" si="3"/>
        <v>0</v>
      </c>
    </row>
    <row r="27" spans="1:17" ht="33.75" x14ac:dyDescent="0.2">
      <c r="A27" s="324" t="s">
        <v>384</v>
      </c>
      <c r="B27" s="325" t="s">
        <v>385</v>
      </c>
      <c r="C27" s="325" t="s">
        <v>368</v>
      </c>
      <c r="D27" s="325" t="s">
        <v>310</v>
      </c>
      <c r="E27" s="325" t="s">
        <v>386</v>
      </c>
      <c r="F27" s="325" t="s">
        <v>387</v>
      </c>
      <c r="G27" s="326">
        <v>379000</v>
      </c>
      <c r="H27" s="326">
        <v>379000</v>
      </c>
      <c r="I27" s="326">
        <v>0</v>
      </c>
      <c r="J27" s="327"/>
      <c r="K27" s="327"/>
      <c r="L27" s="327"/>
      <c r="M27" s="328" t="s">
        <v>313</v>
      </c>
      <c r="N27" s="329">
        <f t="shared" si="0"/>
        <v>0</v>
      </c>
      <c r="O27" s="329">
        <f t="shared" si="1"/>
        <v>0</v>
      </c>
      <c r="P27" s="330">
        <f t="shared" si="2"/>
        <v>0</v>
      </c>
      <c r="Q27" s="331">
        <f t="shared" si="3"/>
        <v>0</v>
      </c>
    </row>
    <row r="28" spans="1:17" ht="33.75" x14ac:dyDescent="0.2">
      <c r="A28" s="324" t="s">
        <v>388</v>
      </c>
      <c r="B28" s="325" t="s">
        <v>389</v>
      </c>
      <c r="C28" s="325" t="s">
        <v>368</v>
      </c>
      <c r="D28" s="325" t="s">
        <v>310</v>
      </c>
      <c r="E28" s="325" t="s">
        <v>390</v>
      </c>
      <c r="F28" s="325" t="s">
        <v>391</v>
      </c>
      <c r="G28" s="326">
        <v>0</v>
      </c>
      <c r="H28" s="326">
        <v>7750</v>
      </c>
      <c r="I28" s="326">
        <v>0</v>
      </c>
      <c r="J28" s="327"/>
      <c r="K28" s="327"/>
      <c r="L28" s="327"/>
      <c r="M28" s="328" t="s">
        <v>313</v>
      </c>
      <c r="N28" s="329">
        <f t="shared" si="0"/>
        <v>0</v>
      </c>
      <c r="O28" s="329">
        <f t="shared" si="1"/>
        <v>0</v>
      </c>
      <c r="P28" s="330">
        <f t="shared" si="2"/>
        <v>0</v>
      </c>
      <c r="Q28" s="331">
        <f t="shared" si="3"/>
        <v>0</v>
      </c>
    </row>
    <row r="29" spans="1:17" ht="33.75" x14ac:dyDescent="0.2">
      <c r="A29" s="324" t="s">
        <v>392</v>
      </c>
      <c r="B29" s="325" t="s">
        <v>393</v>
      </c>
      <c r="C29" s="325" t="s">
        <v>368</v>
      </c>
      <c r="D29" s="325" t="s">
        <v>310</v>
      </c>
      <c r="E29" s="325" t="s">
        <v>394</v>
      </c>
      <c r="F29" s="325" t="s">
        <v>395</v>
      </c>
      <c r="G29" s="326">
        <v>150000</v>
      </c>
      <c r="H29" s="326">
        <v>157980</v>
      </c>
      <c r="I29" s="326">
        <v>0</v>
      </c>
      <c r="J29" s="327"/>
      <c r="K29" s="327"/>
      <c r="L29" s="327"/>
      <c r="M29" s="328" t="s">
        <v>313</v>
      </c>
      <c r="N29" s="329">
        <f t="shared" si="0"/>
        <v>0</v>
      </c>
      <c r="O29" s="329">
        <f t="shared" si="1"/>
        <v>0</v>
      </c>
      <c r="P29" s="330">
        <f t="shared" si="2"/>
        <v>0</v>
      </c>
      <c r="Q29" s="331">
        <f t="shared" si="3"/>
        <v>0</v>
      </c>
    </row>
    <row r="30" spans="1:17" ht="22.5" x14ac:dyDescent="0.2">
      <c r="A30" s="324" t="s">
        <v>396</v>
      </c>
      <c r="B30" s="325" t="s">
        <v>397</v>
      </c>
      <c r="C30" s="325" t="s">
        <v>368</v>
      </c>
      <c r="D30" s="325" t="s">
        <v>310</v>
      </c>
      <c r="E30" s="325" t="s">
        <v>345</v>
      </c>
      <c r="F30" s="325" t="s">
        <v>346</v>
      </c>
      <c r="G30" s="326">
        <v>0</v>
      </c>
      <c r="H30" s="326">
        <v>8004</v>
      </c>
      <c r="I30" s="326">
        <v>8004</v>
      </c>
      <c r="J30" s="327"/>
      <c r="K30" s="327"/>
      <c r="L30" s="327"/>
      <c r="M30" s="328" t="s">
        <v>313</v>
      </c>
      <c r="N30" s="329">
        <f t="shared" si="0"/>
        <v>0</v>
      </c>
      <c r="O30" s="329">
        <f t="shared" si="1"/>
        <v>1</v>
      </c>
      <c r="P30" s="330">
        <f t="shared" si="2"/>
        <v>0</v>
      </c>
      <c r="Q30" s="331">
        <f t="shared" si="3"/>
        <v>0</v>
      </c>
    </row>
    <row r="31" spans="1:17" ht="22.5" x14ac:dyDescent="0.2">
      <c r="A31" s="324" t="s">
        <v>398</v>
      </c>
      <c r="B31" s="325" t="s">
        <v>399</v>
      </c>
      <c r="C31" s="325" t="s">
        <v>368</v>
      </c>
      <c r="D31" s="325" t="s">
        <v>310</v>
      </c>
      <c r="E31" s="325" t="s">
        <v>345</v>
      </c>
      <c r="F31" s="325" t="s">
        <v>346</v>
      </c>
      <c r="G31" s="326">
        <v>0</v>
      </c>
      <c r="H31" s="326">
        <v>2379450</v>
      </c>
      <c r="I31" s="326">
        <v>2379450</v>
      </c>
      <c r="J31" s="327"/>
      <c r="K31" s="327"/>
      <c r="L31" s="327"/>
      <c r="M31" s="328" t="s">
        <v>313</v>
      </c>
      <c r="N31" s="329">
        <f t="shared" si="0"/>
        <v>0</v>
      </c>
      <c r="O31" s="329">
        <f t="shared" si="1"/>
        <v>1</v>
      </c>
      <c r="P31" s="330">
        <f t="shared" si="2"/>
        <v>0</v>
      </c>
      <c r="Q31" s="331">
        <f t="shared" si="3"/>
        <v>0</v>
      </c>
    </row>
    <row r="32" spans="1:17" ht="22.5" x14ac:dyDescent="0.2">
      <c r="A32" s="324" t="s">
        <v>400</v>
      </c>
      <c r="B32" s="325" t="s">
        <v>401</v>
      </c>
      <c r="C32" s="325" t="s">
        <v>368</v>
      </c>
      <c r="D32" s="325" t="s">
        <v>310</v>
      </c>
      <c r="E32" s="325" t="s">
        <v>345</v>
      </c>
      <c r="F32" s="325" t="s">
        <v>346</v>
      </c>
      <c r="G32" s="326">
        <v>0</v>
      </c>
      <c r="H32" s="326">
        <v>114691.52</v>
      </c>
      <c r="I32" s="326">
        <v>114691.52</v>
      </c>
      <c r="J32" s="327"/>
      <c r="K32" s="327"/>
      <c r="L32" s="327"/>
      <c r="M32" s="328" t="s">
        <v>313</v>
      </c>
      <c r="N32" s="329">
        <f t="shared" si="0"/>
        <v>0</v>
      </c>
      <c r="O32" s="329">
        <f t="shared" si="1"/>
        <v>1</v>
      </c>
      <c r="P32" s="330">
        <f t="shared" si="2"/>
        <v>0</v>
      </c>
      <c r="Q32" s="331">
        <f t="shared" si="3"/>
        <v>0</v>
      </c>
    </row>
    <row r="33" spans="1:17" ht="22.5" x14ac:dyDescent="0.2">
      <c r="A33" s="324" t="s">
        <v>402</v>
      </c>
      <c r="B33" s="325" t="s">
        <v>403</v>
      </c>
      <c r="C33" s="325" t="s">
        <v>368</v>
      </c>
      <c r="D33" s="325" t="s">
        <v>310</v>
      </c>
      <c r="E33" s="325" t="s">
        <v>345</v>
      </c>
      <c r="F33" s="325" t="s">
        <v>346</v>
      </c>
      <c r="G33" s="326">
        <v>0</v>
      </c>
      <c r="H33" s="326">
        <v>64663.040000000001</v>
      </c>
      <c r="I33" s="326">
        <v>64663.040000000001</v>
      </c>
      <c r="J33" s="327"/>
      <c r="K33" s="327"/>
      <c r="L33" s="327"/>
      <c r="M33" s="328" t="s">
        <v>313</v>
      </c>
      <c r="N33" s="329">
        <f t="shared" si="0"/>
        <v>0</v>
      </c>
      <c r="O33" s="329">
        <f t="shared" si="1"/>
        <v>1</v>
      </c>
      <c r="P33" s="330">
        <f t="shared" si="2"/>
        <v>0</v>
      </c>
      <c r="Q33" s="331">
        <f t="shared" si="3"/>
        <v>0</v>
      </c>
    </row>
    <row r="34" spans="1:17" ht="22.5" x14ac:dyDescent="0.2">
      <c r="A34" s="324" t="s">
        <v>404</v>
      </c>
      <c r="B34" s="325" t="s">
        <v>405</v>
      </c>
      <c r="C34" s="325" t="s">
        <v>368</v>
      </c>
      <c r="D34" s="325" t="s">
        <v>310</v>
      </c>
      <c r="E34" s="325" t="s">
        <v>345</v>
      </c>
      <c r="F34" s="325" t="s">
        <v>346</v>
      </c>
      <c r="G34" s="326">
        <v>0</v>
      </c>
      <c r="H34" s="326">
        <v>274817.91999999998</v>
      </c>
      <c r="I34" s="326">
        <v>274817.91999999998</v>
      </c>
      <c r="J34" s="327"/>
      <c r="K34" s="327"/>
      <c r="L34" s="327"/>
      <c r="M34" s="328" t="s">
        <v>313</v>
      </c>
      <c r="N34" s="329">
        <f t="shared" si="0"/>
        <v>0</v>
      </c>
      <c r="O34" s="329">
        <f t="shared" si="1"/>
        <v>1</v>
      </c>
      <c r="P34" s="330">
        <f t="shared" si="2"/>
        <v>0</v>
      </c>
      <c r="Q34" s="331">
        <f t="shared" si="3"/>
        <v>0</v>
      </c>
    </row>
    <row r="35" spans="1:17" ht="22.5" x14ac:dyDescent="0.2">
      <c r="A35" s="324" t="s">
        <v>406</v>
      </c>
      <c r="B35" s="325" t="s">
        <v>407</v>
      </c>
      <c r="C35" s="325" t="s">
        <v>368</v>
      </c>
      <c r="D35" s="325" t="s">
        <v>310</v>
      </c>
      <c r="E35" s="325" t="s">
        <v>345</v>
      </c>
      <c r="F35" s="325" t="s">
        <v>346</v>
      </c>
      <c r="G35" s="326">
        <v>0</v>
      </c>
      <c r="H35" s="326">
        <v>0</v>
      </c>
      <c r="I35" s="326">
        <v>0</v>
      </c>
      <c r="J35" s="327"/>
      <c r="K35" s="327"/>
      <c r="L35" s="327"/>
      <c r="M35" s="328" t="s">
        <v>313</v>
      </c>
      <c r="N35" s="329">
        <f t="shared" si="0"/>
        <v>0</v>
      </c>
      <c r="O35" s="329">
        <f t="shared" si="1"/>
        <v>0</v>
      </c>
      <c r="P35" s="330">
        <f t="shared" si="2"/>
        <v>0</v>
      </c>
      <c r="Q35" s="331">
        <f t="shared" si="3"/>
        <v>0</v>
      </c>
    </row>
    <row r="36" spans="1:17" ht="22.5" x14ac:dyDescent="0.2">
      <c r="A36" s="324" t="s">
        <v>343</v>
      </c>
      <c r="B36" s="325" t="s">
        <v>344</v>
      </c>
      <c r="C36" s="325" t="s">
        <v>368</v>
      </c>
      <c r="D36" s="325" t="s">
        <v>310</v>
      </c>
      <c r="E36" s="325" t="s">
        <v>345</v>
      </c>
      <c r="F36" s="325" t="s">
        <v>346</v>
      </c>
      <c r="G36" s="326">
        <v>0</v>
      </c>
      <c r="H36" s="326">
        <v>52500</v>
      </c>
      <c r="I36" s="326">
        <v>0</v>
      </c>
      <c r="J36" s="327"/>
      <c r="K36" s="327"/>
      <c r="L36" s="327"/>
      <c r="M36" s="328" t="s">
        <v>313</v>
      </c>
      <c r="N36" s="329">
        <f t="shared" si="0"/>
        <v>0</v>
      </c>
      <c r="O36" s="329">
        <f t="shared" si="1"/>
        <v>0</v>
      </c>
      <c r="P36" s="330">
        <f t="shared" si="2"/>
        <v>0</v>
      </c>
      <c r="Q36" s="331">
        <f t="shared" si="3"/>
        <v>0</v>
      </c>
    </row>
    <row r="37" spans="1:17" ht="22.5" x14ac:dyDescent="0.2">
      <c r="A37" s="324" t="s">
        <v>347</v>
      </c>
      <c r="B37" s="325" t="s">
        <v>348</v>
      </c>
      <c r="C37" s="325" t="s">
        <v>368</v>
      </c>
      <c r="D37" s="325" t="s">
        <v>310</v>
      </c>
      <c r="E37" s="325" t="s">
        <v>345</v>
      </c>
      <c r="F37" s="325" t="s">
        <v>346</v>
      </c>
      <c r="G37" s="326">
        <v>0</v>
      </c>
      <c r="H37" s="326">
        <v>20000</v>
      </c>
      <c r="I37" s="326">
        <v>0</v>
      </c>
      <c r="J37" s="327"/>
      <c r="K37" s="327"/>
      <c r="L37" s="327"/>
      <c r="M37" s="328" t="s">
        <v>313</v>
      </c>
      <c r="N37" s="329">
        <f t="shared" si="0"/>
        <v>0</v>
      </c>
      <c r="O37" s="329">
        <f t="shared" si="1"/>
        <v>0</v>
      </c>
      <c r="P37" s="330">
        <f t="shared" si="2"/>
        <v>0</v>
      </c>
      <c r="Q37" s="331">
        <f t="shared" si="3"/>
        <v>0</v>
      </c>
    </row>
    <row r="38" spans="1:17" ht="22.5" x14ac:dyDescent="0.2">
      <c r="A38" s="324" t="s">
        <v>408</v>
      </c>
      <c r="B38" s="325" t="s">
        <v>399</v>
      </c>
      <c r="C38" s="325" t="s">
        <v>368</v>
      </c>
      <c r="D38" s="325" t="s">
        <v>310</v>
      </c>
      <c r="E38" s="325" t="s">
        <v>345</v>
      </c>
      <c r="F38" s="325" t="s">
        <v>346</v>
      </c>
      <c r="G38" s="326">
        <v>0</v>
      </c>
      <c r="H38" s="326">
        <v>0</v>
      </c>
      <c r="I38" s="326">
        <v>0</v>
      </c>
      <c r="J38" s="327"/>
      <c r="K38" s="327"/>
      <c r="L38" s="327"/>
      <c r="M38" s="328" t="s">
        <v>313</v>
      </c>
      <c r="N38" s="329">
        <f t="shared" si="0"/>
        <v>0</v>
      </c>
      <c r="O38" s="329">
        <f t="shared" si="1"/>
        <v>0</v>
      </c>
      <c r="P38" s="330">
        <f t="shared" si="2"/>
        <v>0</v>
      </c>
      <c r="Q38" s="331">
        <f t="shared" si="3"/>
        <v>0</v>
      </c>
    </row>
    <row r="39" spans="1:17" ht="22.5" x14ac:dyDescent="0.2">
      <c r="A39" s="324" t="s">
        <v>409</v>
      </c>
      <c r="B39" s="325" t="s">
        <v>405</v>
      </c>
      <c r="C39" s="325" t="s">
        <v>368</v>
      </c>
      <c r="D39" s="325" t="s">
        <v>310</v>
      </c>
      <c r="E39" s="325" t="s">
        <v>345</v>
      </c>
      <c r="F39" s="325" t="s">
        <v>346</v>
      </c>
      <c r="G39" s="326">
        <v>0</v>
      </c>
      <c r="H39" s="326">
        <v>0</v>
      </c>
      <c r="I39" s="326">
        <v>0</v>
      </c>
      <c r="J39" s="327"/>
      <c r="K39" s="327"/>
      <c r="L39" s="327"/>
      <c r="M39" s="328" t="s">
        <v>313</v>
      </c>
      <c r="N39" s="329">
        <f t="shared" si="0"/>
        <v>0</v>
      </c>
      <c r="O39" s="329">
        <f t="shared" si="1"/>
        <v>0</v>
      </c>
      <c r="P39" s="330">
        <f t="shared" si="2"/>
        <v>0</v>
      </c>
      <c r="Q39" s="331">
        <f t="shared" si="3"/>
        <v>0</v>
      </c>
    </row>
    <row r="40" spans="1:17" ht="22.5" x14ac:dyDescent="0.2">
      <c r="A40" s="324" t="s">
        <v>410</v>
      </c>
      <c r="B40" s="325" t="s">
        <v>411</v>
      </c>
      <c r="C40" s="325" t="s">
        <v>368</v>
      </c>
      <c r="D40" s="325" t="s">
        <v>310</v>
      </c>
      <c r="E40" s="325" t="s">
        <v>345</v>
      </c>
      <c r="F40" s="325" t="s">
        <v>346</v>
      </c>
      <c r="G40" s="326">
        <v>0</v>
      </c>
      <c r="H40" s="326">
        <v>0</v>
      </c>
      <c r="I40" s="326">
        <v>0</v>
      </c>
      <c r="J40" s="327"/>
      <c r="K40" s="327"/>
      <c r="L40" s="327"/>
      <c r="M40" s="328" t="s">
        <v>313</v>
      </c>
      <c r="N40" s="329">
        <f t="shared" si="0"/>
        <v>0</v>
      </c>
      <c r="O40" s="329">
        <f t="shared" si="1"/>
        <v>0</v>
      </c>
      <c r="P40" s="330">
        <f t="shared" si="2"/>
        <v>0</v>
      </c>
      <c r="Q40" s="331">
        <f t="shared" si="3"/>
        <v>0</v>
      </c>
    </row>
    <row r="41" spans="1:17" ht="22.5" x14ac:dyDescent="0.2">
      <c r="A41" s="324" t="s">
        <v>412</v>
      </c>
      <c r="B41" s="325" t="s">
        <v>413</v>
      </c>
      <c r="C41" s="325" t="s">
        <v>368</v>
      </c>
      <c r="D41" s="325" t="s">
        <v>310</v>
      </c>
      <c r="E41" s="325" t="s">
        <v>414</v>
      </c>
      <c r="F41" s="325" t="s">
        <v>415</v>
      </c>
      <c r="G41" s="326">
        <v>0</v>
      </c>
      <c r="H41" s="326">
        <v>0</v>
      </c>
      <c r="I41" s="326">
        <v>0</v>
      </c>
      <c r="J41" s="327"/>
      <c r="K41" s="327"/>
      <c r="L41" s="327"/>
      <c r="M41" s="328" t="s">
        <v>313</v>
      </c>
      <c r="N41" s="329">
        <f t="shared" si="0"/>
        <v>0</v>
      </c>
      <c r="O41" s="329">
        <f t="shared" si="1"/>
        <v>0</v>
      </c>
      <c r="P41" s="330">
        <f t="shared" si="2"/>
        <v>0</v>
      </c>
      <c r="Q41" s="331">
        <f t="shared" si="3"/>
        <v>0</v>
      </c>
    </row>
    <row r="42" spans="1:17" ht="22.5" x14ac:dyDescent="0.2">
      <c r="A42" s="324" t="s">
        <v>416</v>
      </c>
      <c r="B42" s="325" t="s">
        <v>417</v>
      </c>
      <c r="C42" s="325" t="s">
        <v>368</v>
      </c>
      <c r="D42" s="325" t="s">
        <v>310</v>
      </c>
      <c r="E42" s="325" t="s">
        <v>418</v>
      </c>
      <c r="F42" s="325" t="s">
        <v>419</v>
      </c>
      <c r="G42" s="326">
        <v>0</v>
      </c>
      <c r="H42" s="326">
        <v>1949960</v>
      </c>
      <c r="I42" s="326">
        <v>1949960</v>
      </c>
      <c r="J42" s="327"/>
      <c r="K42" s="327"/>
      <c r="L42" s="327"/>
      <c r="M42" s="328" t="s">
        <v>313</v>
      </c>
      <c r="N42" s="329">
        <f t="shared" si="0"/>
        <v>0</v>
      </c>
      <c r="O42" s="329">
        <f t="shared" si="1"/>
        <v>1</v>
      </c>
      <c r="P42" s="330">
        <f t="shared" si="2"/>
        <v>0</v>
      </c>
      <c r="Q42" s="331">
        <f t="shared" si="3"/>
        <v>0</v>
      </c>
    </row>
    <row r="43" spans="1:17" ht="33.75" x14ac:dyDescent="0.2">
      <c r="A43" s="324" t="s">
        <v>420</v>
      </c>
      <c r="B43" s="325" t="s">
        <v>421</v>
      </c>
      <c r="C43" s="325" t="s">
        <v>368</v>
      </c>
      <c r="D43" s="325" t="s">
        <v>310</v>
      </c>
      <c r="E43" s="325" t="s">
        <v>422</v>
      </c>
      <c r="F43" s="325" t="s">
        <v>423</v>
      </c>
      <c r="G43" s="326">
        <v>0</v>
      </c>
      <c r="H43" s="326">
        <v>23014.400000000001</v>
      </c>
      <c r="I43" s="326">
        <v>23014.400000000001</v>
      </c>
      <c r="J43" s="327"/>
      <c r="K43" s="327"/>
      <c r="L43" s="327"/>
      <c r="M43" s="328" t="s">
        <v>313</v>
      </c>
      <c r="N43" s="329">
        <f t="shared" si="0"/>
        <v>0</v>
      </c>
      <c r="O43" s="329">
        <f t="shared" si="1"/>
        <v>1</v>
      </c>
      <c r="P43" s="330">
        <f t="shared" si="2"/>
        <v>0</v>
      </c>
      <c r="Q43" s="331">
        <f t="shared" si="3"/>
        <v>0</v>
      </c>
    </row>
    <row r="44" spans="1:17" ht="33.75" x14ac:dyDescent="0.2">
      <c r="A44" s="324" t="s">
        <v>349</v>
      </c>
      <c r="B44" s="325" t="s">
        <v>350</v>
      </c>
      <c r="C44" s="325" t="s">
        <v>368</v>
      </c>
      <c r="D44" s="325" t="s">
        <v>310</v>
      </c>
      <c r="E44" s="325" t="s">
        <v>351</v>
      </c>
      <c r="F44" s="325" t="s">
        <v>352</v>
      </c>
      <c r="G44" s="326">
        <v>1170000</v>
      </c>
      <c r="H44" s="326">
        <v>0</v>
      </c>
      <c r="I44" s="326">
        <v>0</v>
      </c>
      <c r="J44" s="327"/>
      <c r="K44" s="327"/>
      <c r="L44" s="327"/>
      <c r="M44" s="328" t="s">
        <v>313</v>
      </c>
      <c r="N44" s="329">
        <f t="shared" si="0"/>
        <v>0</v>
      </c>
      <c r="O44" s="329">
        <f t="shared" si="1"/>
        <v>0</v>
      </c>
      <c r="P44" s="330">
        <f t="shared" si="2"/>
        <v>0</v>
      </c>
      <c r="Q44" s="331">
        <f t="shared" si="3"/>
        <v>0</v>
      </c>
    </row>
    <row r="45" spans="1:17" ht="22.5" x14ac:dyDescent="0.2">
      <c r="A45" s="324" t="s">
        <v>424</v>
      </c>
      <c r="B45" s="325" t="s">
        <v>425</v>
      </c>
      <c r="C45" s="325" t="s">
        <v>368</v>
      </c>
      <c r="D45" s="325" t="s">
        <v>310</v>
      </c>
      <c r="E45" s="325" t="s">
        <v>351</v>
      </c>
      <c r="F45" s="325" t="s">
        <v>352</v>
      </c>
      <c r="G45" s="326">
        <v>0</v>
      </c>
      <c r="H45" s="326">
        <v>1170000</v>
      </c>
      <c r="I45" s="326">
        <v>0</v>
      </c>
      <c r="J45" s="327"/>
      <c r="K45" s="327"/>
      <c r="L45" s="327"/>
      <c r="M45" s="328" t="s">
        <v>313</v>
      </c>
      <c r="N45" s="329">
        <f t="shared" si="0"/>
        <v>0</v>
      </c>
      <c r="O45" s="329">
        <f t="shared" si="1"/>
        <v>0</v>
      </c>
      <c r="P45" s="330">
        <f t="shared" si="2"/>
        <v>0</v>
      </c>
      <c r="Q45" s="331">
        <f t="shared" si="3"/>
        <v>0</v>
      </c>
    </row>
    <row r="46" spans="1:17" ht="45" x14ac:dyDescent="0.2">
      <c r="A46" s="324" t="s">
        <v>353</v>
      </c>
      <c r="B46" s="325" t="s">
        <v>354</v>
      </c>
      <c r="C46" s="325" t="s">
        <v>368</v>
      </c>
      <c r="D46" s="325" t="s">
        <v>310</v>
      </c>
      <c r="E46" s="325" t="s">
        <v>355</v>
      </c>
      <c r="F46" s="325" t="s">
        <v>356</v>
      </c>
      <c r="G46" s="326">
        <v>0</v>
      </c>
      <c r="H46" s="326">
        <v>2988764</v>
      </c>
      <c r="I46" s="326">
        <v>0</v>
      </c>
      <c r="J46" s="327"/>
      <c r="K46" s="327"/>
      <c r="L46" s="327"/>
      <c r="M46" s="328" t="s">
        <v>313</v>
      </c>
      <c r="N46" s="329">
        <f t="shared" si="0"/>
        <v>0</v>
      </c>
      <c r="O46" s="329">
        <f t="shared" si="1"/>
        <v>0</v>
      </c>
      <c r="P46" s="330">
        <f t="shared" si="2"/>
        <v>0</v>
      </c>
      <c r="Q46" s="331">
        <f t="shared" si="3"/>
        <v>0</v>
      </c>
    </row>
    <row r="47" spans="1:17" ht="33.75" x14ac:dyDescent="0.2">
      <c r="A47" s="324" t="s">
        <v>426</v>
      </c>
      <c r="B47" s="325" t="s">
        <v>427</v>
      </c>
      <c r="C47" s="325" t="s">
        <v>368</v>
      </c>
      <c r="D47" s="325" t="s">
        <v>310</v>
      </c>
      <c r="E47" s="325" t="s">
        <v>428</v>
      </c>
      <c r="F47" s="325" t="s">
        <v>429</v>
      </c>
      <c r="G47" s="326">
        <v>330000</v>
      </c>
      <c r="H47" s="326">
        <v>330000</v>
      </c>
      <c r="I47" s="326">
        <v>0</v>
      </c>
      <c r="J47" s="327"/>
      <c r="K47" s="327"/>
      <c r="L47" s="327"/>
      <c r="M47" s="328" t="s">
        <v>313</v>
      </c>
      <c r="N47" s="329">
        <f t="shared" si="0"/>
        <v>0</v>
      </c>
      <c r="O47" s="329">
        <f t="shared" si="1"/>
        <v>0</v>
      </c>
      <c r="P47" s="330">
        <f t="shared" si="2"/>
        <v>0</v>
      </c>
      <c r="Q47" s="331">
        <f t="shared" si="3"/>
        <v>0</v>
      </c>
    </row>
    <row r="48" spans="1:17" ht="33.75" x14ac:dyDescent="0.2">
      <c r="A48" s="324" t="s">
        <v>430</v>
      </c>
      <c r="B48" s="325" t="s">
        <v>431</v>
      </c>
      <c r="C48" s="325" t="s">
        <v>368</v>
      </c>
      <c r="D48" s="325" t="s">
        <v>310</v>
      </c>
      <c r="E48" s="325" t="s">
        <v>414</v>
      </c>
      <c r="F48" s="325" t="s">
        <v>415</v>
      </c>
      <c r="G48" s="326">
        <v>0</v>
      </c>
      <c r="H48" s="326">
        <v>12000</v>
      </c>
      <c r="I48" s="326">
        <v>0</v>
      </c>
      <c r="J48" s="327"/>
      <c r="K48" s="327"/>
      <c r="L48" s="327"/>
      <c r="M48" s="328" t="s">
        <v>313</v>
      </c>
      <c r="N48" s="329">
        <f t="shared" si="0"/>
        <v>0</v>
      </c>
      <c r="O48" s="329">
        <f t="shared" si="1"/>
        <v>0</v>
      </c>
      <c r="P48" s="330">
        <f t="shared" si="2"/>
        <v>0</v>
      </c>
      <c r="Q48" s="331">
        <f t="shared" si="3"/>
        <v>0</v>
      </c>
    </row>
    <row r="49" spans="1:17" ht="33.75" x14ac:dyDescent="0.2">
      <c r="A49" s="324" t="s">
        <v>361</v>
      </c>
      <c r="B49" s="325" t="s">
        <v>362</v>
      </c>
      <c r="C49" s="325" t="s">
        <v>432</v>
      </c>
      <c r="D49" s="325" t="s">
        <v>310</v>
      </c>
      <c r="E49" s="325" t="s">
        <v>364</v>
      </c>
      <c r="F49" s="325" t="s">
        <v>365</v>
      </c>
      <c r="G49" s="326">
        <v>0</v>
      </c>
      <c r="H49" s="326">
        <v>4600</v>
      </c>
      <c r="I49" s="326">
        <v>0</v>
      </c>
      <c r="J49" s="327"/>
      <c r="K49" s="327"/>
      <c r="L49" s="327"/>
      <c r="M49" s="328" t="s">
        <v>313</v>
      </c>
      <c r="N49" s="329">
        <f t="shared" si="0"/>
        <v>0</v>
      </c>
      <c r="O49" s="329">
        <f t="shared" si="1"/>
        <v>0</v>
      </c>
      <c r="P49" s="330">
        <f t="shared" si="2"/>
        <v>0</v>
      </c>
      <c r="Q49" s="331">
        <f t="shared" si="3"/>
        <v>0</v>
      </c>
    </row>
    <row r="50" spans="1:17" ht="33.75" x14ac:dyDescent="0.2">
      <c r="A50" s="324" t="s">
        <v>433</v>
      </c>
      <c r="B50" s="325" t="s">
        <v>434</v>
      </c>
      <c r="C50" s="325" t="s">
        <v>432</v>
      </c>
      <c r="D50" s="325" t="s">
        <v>310</v>
      </c>
      <c r="E50" s="325" t="s">
        <v>435</v>
      </c>
      <c r="F50" s="325" t="s">
        <v>436</v>
      </c>
      <c r="G50" s="326">
        <v>0</v>
      </c>
      <c r="H50" s="326">
        <v>110000</v>
      </c>
      <c r="I50" s="326">
        <v>0</v>
      </c>
      <c r="J50" s="327"/>
      <c r="K50" s="327"/>
      <c r="L50" s="327"/>
      <c r="M50" s="328" t="s">
        <v>313</v>
      </c>
      <c r="N50" s="329">
        <f t="shared" si="0"/>
        <v>0</v>
      </c>
      <c r="O50" s="329">
        <f t="shared" si="1"/>
        <v>0</v>
      </c>
      <c r="P50" s="330">
        <f t="shared" si="2"/>
        <v>0</v>
      </c>
      <c r="Q50" s="331">
        <f t="shared" si="3"/>
        <v>0</v>
      </c>
    </row>
    <row r="51" spans="1:17" ht="33.75" x14ac:dyDescent="0.2">
      <c r="A51" s="324" t="s">
        <v>379</v>
      </c>
      <c r="B51" s="325" t="s">
        <v>380</v>
      </c>
      <c r="C51" s="325" t="s">
        <v>432</v>
      </c>
      <c r="D51" s="325" t="s">
        <v>310</v>
      </c>
      <c r="E51" s="325" t="s">
        <v>381</v>
      </c>
      <c r="F51" s="325" t="s">
        <v>382</v>
      </c>
      <c r="G51" s="326">
        <v>0</v>
      </c>
      <c r="H51" s="326">
        <v>35000</v>
      </c>
      <c r="I51" s="326">
        <v>0</v>
      </c>
      <c r="J51" s="327"/>
      <c r="K51" s="327"/>
      <c r="L51" s="327"/>
      <c r="M51" s="328" t="s">
        <v>313</v>
      </c>
      <c r="N51" s="329">
        <f t="shared" si="0"/>
        <v>0</v>
      </c>
      <c r="O51" s="329">
        <f t="shared" si="1"/>
        <v>0</v>
      </c>
      <c r="P51" s="330">
        <f t="shared" si="2"/>
        <v>0</v>
      </c>
      <c r="Q51" s="331">
        <f t="shared" si="3"/>
        <v>0</v>
      </c>
    </row>
    <row r="52" spans="1:17" ht="33.75" x14ac:dyDescent="0.2">
      <c r="A52" s="324" t="s">
        <v>323</v>
      </c>
      <c r="B52" s="325" t="s">
        <v>324</v>
      </c>
      <c r="C52" s="325" t="s">
        <v>432</v>
      </c>
      <c r="D52" s="325" t="s">
        <v>310</v>
      </c>
      <c r="E52" s="325" t="s">
        <v>325</v>
      </c>
      <c r="F52" s="325" t="s">
        <v>326</v>
      </c>
      <c r="G52" s="326">
        <v>0</v>
      </c>
      <c r="H52" s="326">
        <v>16000</v>
      </c>
      <c r="I52" s="326">
        <v>0</v>
      </c>
      <c r="J52" s="327"/>
      <c r="K52" s="327"/>
      <c r="L52" s="327"/>
      <c r="M52" s="328" t="s">
        <v>313</v>
      </c>
      <c r="N52" s="329">
        <f t="shared" si="0"/>
        <v>0</v>
      </c>
      <c r="O52" s="329">
        <f t="shared" si="1"/>
        <v>0</v>
      </c>
      <c r="P52" s="330">
        <f t="shared" si="2"/>
        <v>0</v>
      </c>
      <c r="Q52" s="331">
        <f t="shared" si="3"/>
        <v>0</v>
      </c>
    </row>
    <row r="53" spans="1:17" ht="33.75" x14ac:dyDescent="0.2">
      <c r="A53" s="324" t="s">
        <v>437</v>
      </c>
      <c r="B53" s="325" t="s">
        <v>438</v>
      </c>
      <c r="C53" s="325" t="s">
        <v>432</v>
      </c>
      <c r="D53" s="325" t="s">
        <v>310</v>
      </c>
      <c r="E53" s="325" t="s">
        <v>439</v>
      </c>
      <c r="F53" s="325" t="s">
        <v>440</v>
      </c>
      <c r="G53" s="326">
        <v>0</v>
      </c>
      <c r="H53" s="326">
        <v>20000</v>
      </c>
      <c r="I53" s="326">
        <v>0</v>
      </c>
      <c r="J53" s="327"/>
      <c r="K53" s="327"/>
      <c r="L53" s="327"/>
      <c r="M53" s="328" t="s">
        <v>313</v>
      </c>
      <c r="N53" s="329">
        <f t="shared" si="0"/>
        <v>0</v>
      </c>
      <c r="O53" s="329">
        <f t="shared" si="1"/>
        <v>0</v>
      </c>
      <c r="P53" s="330">
        <f t="shared" si="2"/>
        <v>0</v>
      </c>
      <c r="Q53" s="331">
        <f t="shared" si="3"/>
        <v>0</v>
      </c>
    </row>
    <row r="54" spans="1:17" ht="33.75" x14ac:dyDescent="0.2">
      <c r="A54" s="324" t="s">
        <v>349</v>
      </c>
      <c r="B54" s="325" t="s">
        <v>350</v>
      </c>
      <c r="C54" s="325" t="s">
        <v>432</v>
      </c>
      <c r="D54" s="325" t="s">
        <v>310</v>
      </c>
      <c r="E54" s="325" t="s">
        <v>351</v>
      </c>
      <c r="F54" s="325" t="s">
        <v>352</v>
      </c>
      <c r="G54" s="326">
        <v>0</v>
      </c>
      <c r="H54" s="326">
        <v>130000</v>
      </c>
      <c r="I54" s="326">
        <v>0</v>
      </c>
      <c r="J54" s="327"/>
      <c r="K54" s="327"/>
      <c r="L54" s="327"/>
      <c r="M54" s="328" t="s">
        <v>313</v>
      </c>
      <c r="N54" s="329">
        <f t="shared" si="0"/>
        <v>0</v>
      </c>
      <c r="O54" s="329">
        <f t="shared" si="1"/>
        <v>0</v>
      </c>
      <c r="P54" s="330">
        <f t="shared" si="2"/>
        <v>0</v>
      </c>
      <c r="Q54" s="331">
        <f t="shared" si="3"/>
        <v>0</v>
      </c>
    </row>
    <row r="55" spans="1:17" ht="33.75" x14ac:dyDescent="0.2">
      <c r="A55" s="324" t="s">
        <v>441</v>
      </c>
      <c r="B55" s="325" t="s">
        <v>442</v>
      </c>
      <c r="C55" s="325" t="s">
        <v>432</v>
      </c>
      <c r="D55" s="325" t="s">
        <v>310</v>
      </c>
      <c r="E55" s="325" t="s">
        <v>428</v>
      </c>
      <c r="F55" s="325" t="s">
        <v>429</v>
      </c>
      <c r="G55" s="326">
        <v>0</v>
      </c>
      <c r="H55" s="326">
        <v>2094.7199999999998</v>
      </c>
      <c r="I55" s="326">
        <v>2094.7199999999998</v>
      </c>
      <c r="J55" s="327"/>
      <c r="K55" s="327"/>
      <c r="L55" s="327"/>
      <c r="M55" s="328" t="s">
        <v>313</v>
      </c>
      <c r="N55" s="329">
        <f t="shared" si="0"/>
        <v>0</v>
      </c>
      <c r="O55" s="329">
        <f t="shared" si="1"/>
        <v>1</v>
      </c>
      <c r="P55" s="330">
        <f t="shared" si="2"/>
        <v>0</v>
      </c>
      <c r="Q55" s="331">
        <f t="shared" si="3"/>
        <v>0</v>
      </c>
    </row>
    <row r="56" spans="1:17" ht="45" x14ac:dyDescent="0.2">
      <c r="A56" s="324" t="s">
        <v>357</v>
      </c>
      <c r="B56" s="325" t="s">
        <v>358</v>
      </c>
      <c r="C56" s="325" t="s">
        <v>432</v>
      </c>
      <c r="D56" s="325" t="s">
        <v>310</v>
      </c>
      <c r="E56" s="325" t="s">
        <v>359</v>
      </c>
      <c r="F56" s="325" t="s">
        <v>360</v>
      </c>
      <c r="G56" s="326">
        <v>0</v>
      </c>
      <c r="H56" s="326">
        <v>14000</v>
      </c>
      <c r="I56" s="326">
        <v>0</v>
      </c>
      <c r="J56" s="327"/>
      <c r="K56" s="327"/>
      <c r="L56" s="327"/>
      <c r="M56" s="328" t="s">
        <v>313</v>
      </c>
      <c r="N56" s="329">
        <f t="shared" si="0"/>
        <v>0</v>
      </c>
      <c r="O56" s="329">
        <f t="shared" si="1"/>
        <v>0</v>
      </c>
      <c r="P56" s="330">
        <f t="shared" si="2"/>
        <v>0</v>
      </c>
      <c r="Q56" s="331">
        <f t="shared" si="3"/>
        <v>0</v>
      </c>
    </row>
    <row r="57" spans="1:17" ht="33.75" x14ac:dyDescent="0.2">
      <c r="A57" s="324" t="s">
        <v>366</v>
      </c>
      <c r="B57" s="325" t="s">
        <v>367</v>
      </c>
      <c r="C57" s="325" t="s">
        <v>443</v>
      </c>
      <c r="D57" s="325" t="s">
        <v>310</v>
      </c>
      <c r="E57" s="325" t="s">
        <v>369</v>
      </c>
      <c r="F57" s="325" t="s">
        <v>370</v>
      </c>
      <c r="G57" s="326">
        <v>0</v>
      </c>
      <c r="H57" s="326">
        <v>26500</v>
      </c>
      <c r="I57" s="326">
        <v>0</v>
      </c>
      <c r="J57" s="327"/>
      <c r="K57" s="327"/>
      <c r="L57" s="327"/>
      <c r="M57" s="328" t="s">
        <v>313</v>
      </c>
      <c r="N57" s="329">
        <f t="shared" si="0"/>
        <v>0</v>
      </c>
      <c r="O57" s="329">
        <f t="shared" si="1"/>
        <v>0</v>
      </c>
      <c r="P57" s="330">
        <f t="shared" si="2"/>
        <v>0</v>
      </c>
      <c r="Q57" s="331">
        <f t="shared" si="3"/>
        <v>0</v>
      </c>
    </row>
    <row r="58" spans="1:17" ht="22.5" x14ac:dyDescent="0.2">
      <c r="A58" s="324" t="s">
        <v>406</v>
      </c>
      <c r="B58" s="325" t="s">
        <v>407</v>
      </c>
      <c r="C58" s="325" t="s">
        <v>443</v>
      </c>
      <c r="D58" s="325" t="s">
        <v>310</v>
      </c>
      <c r="E58" s="325" t="s">
        <v>345</v>
      </c>
      <c r="F58" s="325" t="s">
        <v>346</v>
      </c>
      <c r="G58" s="326">
        <v>0</v>
      </c>
      <c r="H58" s="326">
        <v>0</v>
      </c>
      <c r="I58" s="326">
        <v>0</v>
      </c>
      <c r="J58" s="327"/>
      <c r="K58" s="327"/>
      <c r="L58" s="327"/>
      <c r="M58" s="328" t="s">
        <v>313</v>
      </c>
      <c r="N58" s="329">
        <f t="shared" si="0"/>
        <v>0</v>
      </c>
      <c r="O58" s="329">
        <f t="shared" si="1"/>
        <v>0</v>
      </c>
      <c r="P58" s="330">
        <f t="shared" si="2"/>
        <v>0</v>
      </c>
      <c r="Q58" s="331">
        <f t="shared" si="3"/>
        <v>0</v>
      </c>
    </row>
    <row r="59" spans="1:17" ht="22.5" x14ac:dyDescent="0.2">
      <c r="A59" s="324" t="s">
        <v>343</v>
      </c>
      <c r="B59" s="325" t="s">
        <v>344</v>
      </c>
      <c r="C59" s="325" t="s">
        <v>443</v>
      </c>
      <c r="D59" s="325" t="s">
        <v>310</v>
      </c>
      <c r="E59" s="325" t="s">
        <v>345</v>
      </c>
      <c r="F59" s="325" t="s">
        <v>346</v>
      </c>
      <c r="G59" s="326">
        <v>0</v>
      </c>
      <c r="H59" s="326">
        <v>17500</v>
      </c>
      <c r="I59" s="326">
        <v>0</v>
      </c>
      <c r="J59" s="327"/>
      <c r="K59" s="327"/>
      <c r="L59" s="327"/>
      <c r="M59" s="328" t="s">
        <v>313</v>
      </c>
      <c r="N59" s="329">
        <f t="shared" si="0"/>
        <v>0</v>
      </c>
      <c r="O59" s="329">
        <f t="shared" si="1"/>
        <v>0</v>
      </c>
      <c r="P59" s="330">
        <f t="shared" si="2"/>
        <v>0</v>
      </c>
      <c r="Q59" s="331">
        <f t="shared" si="3"/>
        <v>0</v>
      </c>
    </row>
    <row r="60" spans="1:17" ht="22.5" x14ac:dyDescent="0.2">
      <c r="A60" s="324" t="s">
        <v>409</v>
      </c>
      <c r="B60" s="325" t="s">
        <v>405</v>
      </c>
      <c r="C60" s="325" t="s">
        <v>443</v>
      </c>
      <c r="D60" s="325" t="s">
        <v>310</v>
      </c>
      <c r="E60" s="325" t="s">
        <v>345</v>
      </c>
      <c r="F60" s="325" t="s">
        <v>346</v>
      </c>
      <c r="G60" s="326">
        <v>0</v>
      </c>
      <c r="H60" s="326">
        <v>0</v>
      </c>
      <c r="I60" s="326">
        <v>0</v>
      </c>
      <c r="J60" s="327"/>
      <c r="K60" s="327"/>
      <c r="L60" s="327"/>
      <c r="M60" s="328" t="s">
        <v>313</v>
      </c>
      <c r="N60" s="329">
        <f t="shared" si="0"/>
        <v>0</v>
      </c>
      <c r="O60" s="329">
        <f t="shared" si="1"/>
        <v>0</v>
      </c>
      <c r="P60" s="330">
        <f t="shared" si="2"/>
        <v>0</v>
      </c>
      <c r="Q60" s="331">
        <f t="shared" si="3"/>
        <v>0</v>
      </c>
    </row>
    <row r="61" spans="1:17" ht="45" x14ac:dyDescent="0.2">
      <c r="A61" s="324" t="s">
        <v>357</v>
      </c>
      <c r="B61" s="325" t="s">
        <v>358</v>
      </c>
      <c r="C61" s="325" t="s">
        <v>443</v>
      </c>
      <c r="D61" s="325" t="s">
        <v>310</v>
      </c>
      <c r="E61" s="325" t="s">
        <v>359</v>
      </c>
      <c r="F61" s="325" t="s">
        <v>360</v>
      </c>
      <c r="G61" s="326">
        <v>0</v>
      </c>
      <c r="H61" s="326">
        <v>9474.5400000000009</v>
      </c>
      <c r="I61" s="326">
        <v>0</v>
      </c>
      <c r="J61" s="327"/>
      <c r="K61" s="327"/>
      <c r="L61" s="327"/>
      <c r="M61" s="328" t="s">
        <v>313</v>
      </c>
      <c r="N61" s="329">
        <f t="shared" si="0"/>
        <v>0</v>
      </c>
      <c r="O61" s="329">
        <f t="shared" si="1"/>
        <v>0</v>
      </c>
      <c r="P61" s="330">
        <f t="shared" si="2"/>
        <v>0</v>
      </c>
      <c r="Q61" s="331">
        <f t="shared" si="3"/>
        <v>0</v>
      </c>
    </row>
    <row r="62" spans="1:17" ht="22.5" x14ac:dyDescent="0.2">
      <c r="A62" s="324" t="s">
        <v>444</v>
      </c>
      <c r="B62" s="325" t="s">
        <v>445</v>
      </c>
      <c r="C62" s="325" t="s">
        <v>446</v>
      </c>
      <c r="D62" s="325" t="s">
        <v>310</v>
      </c>
      <c r="E62" s="325" t="s">
        <v>345</v>
      </c>
      <c r="F62" s="325" t="s">
        <v>346</v>
      </c>
      <c r="G62" s="326">
        <v>0</v>
      </c>
      <c r="H62" s="326">
        <v>10000</v>
      </c>
      <c r="I62" s="326">
        <v>0</v>
      </c>
      <c r="J62" s="327"/>
      <c r="K62" s="327"/>
      <c r="L62" s="327"/>
      <c r="M62" s="328" t="s">
        <v>313</v>
      </c>
      <c r="N62" s="329">
        <f t="shared" si="0"/>
        <v>0</v>
      </c>
      <c r="O62" s="329">
        <f t="shared" si="1"/>
        <v>0</v>
      </c>
      <c r="P62" s="330">
        <f t="shared" si="2"/>
        <v>0</v>
      </c>
      <c r="Q62" s="331">
        <f t="shared" si="3"/>
        <v>0</v>
      </c>
    </row>
    <row r="63" spans="1:17" ht="33.75" x14ac:dyDescent="0.2">
      <c r="A63" s="324" t="s">
        <v>307</v>
      </c>
      <c r="B63" s="325" t="s">
        <v>308</v>
      </c>
      <c r="C63" s="325" t="s">
        <v>447</v>
      </c>
      <c r="D63" s="325" t="s">
        <v>310</v>
      </c>
      <c r="E63" s="325" t="s">
        <v>311</v>
      </c>
      <c r="F63" s="325" t="s">
        <v>312</v>
      </c>
      <c r="G63" s="326">
        <v>0</v>
      </c>
      <c r="H63" s="326">
        <v>0</v>
      </c>
      <c r="I63" s="326">
        <v>0</v>
      </c>
      <c r="J63" s="327"/>
      <c r="K63" s="327"/>
      <c r="L63" s="327"/>
      <c r="M63" s="328" t="s">
        <v>313</v>
      </c>
      <c r="N63" s="329">
        <f t="shared" si="0"/>
        <v>0</v>
      </c>
      <c r="O63" s="329">
        <f t="shared" si="1"/>
        <v>0</v>
      </c>
      <c r="P63" s="330">
        <f t="shared" si="2"/>
        <v>0</v>
      </c>
      <c r="Q63" s="331">
        <f t="shared" si="3"/>
        <v>0</v>
      </c>
    </row>
    <row r="64" spans="1:17" ht="33.75" x14ac:dyDescent="0.2">
      <c r="A64" s="324" t="s">
        <v>314</v>
      </c>
      <c r="B64" s="325" t="s">
        <v>315</v>
      </c>
      <c r="C64" s="325" t="s">
        <v>447</v>
      </c>
      <c r="D64" s="325" t="s">
        <v>310</v>
      </c>
      <c r="E64" s="325" t="s">
        <v>316</v>
      </c>
      <c r="F64" s="325" t="s">
        <v>317</v>
      </c>
      <c r="G64" s="326">
        <v>0</v>
      </c>
      <c r="H64" s="326">
        <v>0</v>
      </c>
      <c r="I64" s="326">
        <v>0</v>
      </c>
      <c r="J64" s="327"/>
      <c r="K64" s="327"/>
      <c r="L64" s="327"/>
      <c r="M64" s="328" t="s">
        <v>313</v>
      </c>
      <c r="N64" s="329">
        <f t="shared" si="0"/>
        <v>0</v>
      </c>
      <c r="O64" s="329">
        <f t="shared" si="1"/>
        <v>0</v>
      </c>
      <c r="P64" s="330">
        <f t="shared" si="2"/>
        <v>0</v>
      </c>
      <c r="Q64" s="331">
        <f t="shared" si="3"/>
        <v>0</v>
      </c>
    </row>
    <row r="65" spans="1:17" ht="33.75" x14ac:dyDescent="0.2">
      <c r="A65" s="324" t="s">
        <v>448</v>
      </c>
      <c r="B65" s="325" t="s">
        <v>449</v>
      </c>
      <c r="C65" s="325" t="s">
        <v>447</v>
      </c>
      <c r="D65" s="325" t="s">
        <v>310</v>
      </c>
      <c r="E65" s="325" t="s">
        <v>450</v>
      </c>
      <c r="F65" s="325" t="s">
        <v>451</v>
      </c>
      <c r="G65" s="326">
        <v>0</v>
      </c>
      <c r="H65" s="326">
        <v>270000</v>
      </c>
      <c r="I65" s="326">
        <v>270000</v>
      </c>
      <c r="J65" s="327"/>
      <c r="K65" s="327"/>
      <c r="L65" s="327"/>
      <c r="M65" s="328" t="s">
        <v>313</v>
      </c>
      <c r="N65" s="329">
        <f t="shared" si="0"/>
        <v>0</v>
      </c>
      <c r="O65" s="329">
        <f t="shared" si="1"/>
        <v>1</v>
      </c>
      <c r="P65" s="330">
        <f t="shared" si="2"/>
        <v>0</v>
      </c>
      <c r="Q65" s="331">
        <f t="shared" si="3"/>
        <v>0</v>
      </c>
    </row>
    <row r="66" spans="1:17" ht="33.75" x14ac:dyDescent="0.2">
      <c r="A66" s="324" t="s">
        <v>322</v>
      </c>
      <c r="B66" s="325" t="s">
        <v>319</v>
      </c>
      <c r="C66" s="325" t="s">
        <v>447</v>
      </c>
      <c r="D66" s="325" t="s">
        <v>310</v>
      </c>
      <c r="E66" s="325" t="s">
        <v>320</v>
      </c>
      <c r="F66" s="325" t="s">
        <v>321</v>
      </c>
      <c r="G66" s="326">
        <v>0</v>
      </c>
      <c r="H66" s="326">
        <v>0</v>
      </c>
      <c r="I66" s="326">
        <v>0</v>
      </c>
      <c r="J66" s="327"/>
      <c r="K66" s="327"/>
      <c r="L66" s="327"/>
      <c r="M66" s="328" t="s">
        <v>313</v>
      </c>
      <c r="N66" s="329">
        <f t="shared" si="0"/>
        <v>0</v>
      </c>
      <c r="O66" s="329">
        <f t="shared" si="1"/>
        <v>0</v>
      </c>
      <c r="P66" s="330">
        <f t="shared" si="2"/>
        <v>0</v>
      </c>
      <c r="Q66" s="331">
        <f t="shared" si="3"/>
        <v>0</v>
      </c>
    </row>
    <row r="67" spans="1:17" ht="33.75" x14ac:dyDescent="0.2">
      <c r="A67" s="324" t="s">
        <v>452</v>
      </c>
      <c r="B67" s="325" t="s">
        <v>324</v>
      </c>
      <c r="C67" s="325" t="s">
        <v>447</v>
      </c>
      <c r="D67" s="325" t="s">
        <v>310</v>
      </c>
      <c r="E67" s="325" t="s">
        <v>325</v>
      </c>
      <c r="F67" s="325" t="s">
        <v>326</v>
      </c>
      <c r="G67" s="326">
        <v>0</v>
      </c>
      <c r="H67" s="326">
        <v>17400</v>
      </c>
      <c r="I67" s="326">
        <v>17400</v>
      </c>
      <c r="J67" s="327"/>
      <c r="K67" s="327"/>
      <c r="L67" s="327"/>
      <c r="M67" s="328" t="s">
        <v>313</v>
      </c>
      <c r="N67" s="329">
        <f t="shared" si="0"/>
        <v>0</v>
      </c>
      <c r="O67" s="329">
        <f t="shared" si="1"/>
        <v>1</v>
      </c>
      <c r="P67" s="330">
        <f t="shared" si="2"/>
        <v>0</v>
      </c>
      <c r="Q67" s="331">
        <f t="shared" si="3"/>
        <v>0</v>
      </c>
    </row>
    <row r="68" spans="1:17" ht="33.75" x14ac:dyDescent="0.2">
      <c r="A68" s="324" t="s">
        <v>323</v>
      </c>
      <c r="B68" s="325" t="s">
        <v>324</v>
      </c>
      <c r="C68" s="325" t="s">
        <v>447</v>
      </c>
      <c r="D68" s="325" t="s">
        <v>310</v>
      </c>
      <c r="E68" s="325" t="s">
        <v>325</v>
      </c>
      <c r="F68" s="325" t="s">
        <v>326</v>
      </c>
      <c r="G68" s="326">
        <v>0</v>
      </c>
      <c r="H68" s="326">
        <v>67152.759999999995</v>
      </c>
      <c r="I68" s="326">
        <v>9512</v>
      </c>
      <c r="J68" s="327"/>
      <c r="K68" s="327"/>
      <c r="L68" s="327"/>
      <c r="M68" s="328" t="s">
        <v>313</v>
      </c>
      <c r="N68" s="329">
        <f t="shared" ref="N68:N125" si="4">IF(G68&gt;0,I68/G68,0)</f>
        <v>0</v>
      </c>
      <c r="O68" s="329">
        <f t="shared" ref="O68:O125" si="5">IF(H68&gt;0,I68/H68,0)</f>
        <v>0.14164719365220432</v>
      </c>
      <c r="P68" s="330">
        <f t="shared" ref="P68:P126" si="6">IF(J68=0,0,L68/J68)</f>
        <v>0</v>
      </c>
      <c r="Q68" s="331">
        <f t="shared" ref="Q68:Q126" si="7">IF(L68=0,0,L68/K68)</f>
        <v>0</v>
      </c>
    </row>
    <row r="69" spans="1:17" ht="45" x14ac:dyDescent="0.2">
      <c r="A69" s="324" t="s">
        <v>453</v>
      </c>
      <c r="B69" s="325" t="s">
        <v>454</v>
      </c>
      <c r="C69" s="325" t="s">
        <v>447</v>
      </c>
      <c r="D69" s="325" t="s">
        <v>310</v>
      </c>
      <c r="E69" s="325" t="s">
        <v>455</v>
      </c>
      <c r="F69" s="325" t="s">
        <v>456</v>
      </c>
      <c r="G69" s="326">
        <v>0</v>
      </c>
      <c r="H69" s="326">
        <v>0</v>
      </c>
      <c r="I69" s="326">
        <v>0</v>
      </c>
      <c r="J69" s="327"/>
      <c r="K69" s="327"/>
      <c r="L69" s="327"/>
      <c r="M69" s="328" t="s">
        <v>313</v>
      </c>
      <c r="N69" s="329">
        <f t="shared" si="4"/>
        <v>0</v>
      </c>
      <c r="O69" s="329">
        <f t="shared" si="5"/>
        <v>0</v>
      </c>
      <c r="P69" s="330">
        <f t="shared" si="6"/>
        <v>0</v>
      </c>
      <c r="Q69" s="331">
        <f t="shared" si="7"/>
        <v>0</v>
      </c>
    </row>
    <row r="70" spans="1:17" ht="22.5" x14ac:dyDescent="0.2">
      <c r="A70" s="324" t="s">
        <v>457</v>
      </c>
      <c r="B70" s="325" t="s">
        <v>458</v>
      </c>
      <c r="C70" s="325" t="s">
        <v>447</v>
      </c>
      <c r="D70" s="325" t="s">
        <v>310</v>
      </c>
      <c r="E70" s="325" t="s">
        <v>459</v>
      </c>
      <c r="F70" s="325" t="s">
        <v>460</v>
      </c>
      <c r="G70" s="326">
        <v>0</v>
      </c>
      <c r="H70" s="326">
        <v>0</v>
      </c>
      <c r="I70" s="326">
        <v>0</v>
      </c>
      <c r="J70" s="327"/>
      <c r="K70" s="327"/>
      <c r="L70" s="327"/>
      <c r="M70" s="328" t="s">
        <v>313</v>
      </c>
      <c r="N70" s="329">
        <f t="shared" si="4"/>
        <v>0</v>
      </c>
      <c r="O70" s="329">
        <f t="shared" si="5"/>
        <v>0</v>
      </c>
      <c r="P70" s="330">
        <f t="shared" si="6"/>
        <v>0</v>
      </c>
      <c r="Q70" s="331">
        <f t="shared" si="7"/>
        <v>0</v>
      </c>
    </row>
    <row r="71" spans="1:17" ht="45" x14ac:dyDescent="0.2">
      <c r="A71" s="324" t="s">
        <v>461</v>
      </c>
      <c r="B71" s="325" t="s">
        <v>462</v>
      </c>
      <c r="C71" s="325" t="s">
        <v>447</v>
      </c>
      <c r="D71" s="325" t="s">
        <v>310</v>
      </c>
      <c r="E71" s="325" t="s">
        <v>414</v>
      </c>
      <c r="F71" s="325" t="s">
        <v>415</v>
      </c>
      <c r="G71" s="326">
        <v>0</v>
      </c>
      <c r="H71" s="326">
        <v>60000</v>
      </c>
      <c r="I71" s="326">
        <v>0</v>
      </c>
      <c r="J71" s="327"/>
      <c r="K71" s="327"/>
      <c r="L71" s="327"/>
      <c r="M71" s="328" t="s">
        <v>313</v>
      </c>
      <c r="N71" s="329">
        <f t="shared" si="4"/>
        <v>0</v>
      </c>
      <c r="O71" s="329">
        <f t="shared" si="5"/>
        <v>0</v>
      </c>
      <c r="P71" s="330">
        <f t="shared" si="6"/>
        <v>0</v>
      </c>
      <c r="Q71" s="331">
        <f t="shared" si="7"/>
        <v>0</v>
      </c>
    </row>
    <row r="72" spans="1:17" ht="45" x14ac:dyDescent="0.2">
      <c r="A72" s="324" t="s">
        <v>463</v>
      </c>
      <c r="B72" s="325" t="s">
        <v>464</v>
      </c>
      <c r="C72" s="325" t="s">
        <v>447</v>
      </c>
      <c r="D72" s="325" t="s">
        <v>310</v>
      </c>
      <c r="E72" s="325" t="s">
        <v>465</v>
      </c>
      <c r="F72" s="325" t="s">
        <v>466</v>
      </c>
      <c r="G72" s="326">
        <v>200000000</v>
      </c>
      <c r="H72" s="326">
        <v>200000000</v>
      </c>
      <c r="I72" s="326">
        <v>0</v>
      </c>
      <c r="J72" s="327"/>
      <c r="K72" s="327"/>
      <c r="L72" s="327"/>
      <c r="M72" s="328" t="s">
        <v>313</v>
      </c>
      <c r="N72" s="329">
        <f t="shared" si="4"/>
        <v>0</v>
      </c>
      <c r="O72" s="329">
        <f t="shared" si="5"/>
        <v>0</v>
      </c>
      <c r="P72" s="330">
        <f t="shared" si="6"/>
        <v>0</v>
      </c>
      <c r="Q72" s="331">
        <f t="shared" si="7"/>
        <v>0</v>
      </c>
    </row>
    <row r="73" spans="1:17" ht="22.5" x14ac:dyDescent="0.2">
      <c r="A73" s="324" t="s">
        <v>467</v>
      </c>
      <c r="B73" s="325" t="s">
        <v>468</v>
      </c>
      <c r="C73" s="325" t="s">
        <v>447</v>
      </c>
      <c r="D73" s="325" t="s">
        <v>310</v>
      </c>
      <c r="E73" s="325" t="s">
        <v>414</v>
      </c>
      <c r="F73" s="325" t="s">
        <v>415</v>
      </c>
      <c r="G73" s="326">
        <v>0</v>
      </c>
      <c r="H73" s="326">
        <v>12650000</v>
      </c>
      <c r="I73" s="326">
        <v>0</v>
      </c>
      <c r="J73" s="327"/>
      <c r="K73" s="327"/>
      <c r="L73" s="327"/>
      <c r="M73" s="328" t="s">
        <v>313</v>
      </c>
      <c r="N73" s="329">
        <f t="shared" si="4"/>
        <v>0</v>
      </c>
      <c r="O73" s="329">
        <f t="shared" si="5"/>
        <v>0</v>
      </c>
      <c r="P73" s="330">
        <f t="shared" si="6"/>
        <v>0</v>
      </c>
      <c r="Q73" s="331">
        <f t="shared" si="7"/>
        <v>0</v>
      </c>
    </row>
    <row r="74" spans="1:17" ht="22.5" x14ac:dyDescent="0.2">
      <c r="A74" s="324" t="s">
        <v>343</v>
      </c>
      <c r="B74" s="325" t="s">
        <v>344</v>
      </c>
      <c r="C74" s="325" t="s">
        <v>447</v>
      </c>
      <c r="D74" s="325" t="s">
        <v>310</v>
      </c>
      <c r="E74" s="325" t="s">
        <v>345</v>
      </c>
      <c r="F74" s="325" t="s">
        <v>346</v>
      </c>
      <c r="G74" s="326">
        <v>0</v>
      </c>
      <c r="H74" s="326">
        <v>50400</v>
      </c>
      <c r="I74" s="326">
        <v>0</v>
      </c>
      <c r="J74" s="327"/>
      <c r="K74" s="327"/>
      <c r="L74" s="327"/>
      <c r="M74" s="328" t="s">
        <v>313</v>
      </c>
      <c r="N74" s="329">
        <f t="shared" si="4"/>
        <v>0</v>
      </c>
      <c r="O74" s="329">
        <f t="shared" si="5"/>
        <v>0</v>
      </c>
      <c r="P74" s="330">
        <f t="shared" si="6"/>
        <v>0</v>
      </c>
      <c r="Q74" s="331">
        <f t="shared" si="7"/>
        <v>0</v>
      </c>
    </row>
    <row r="75" spans="1:17" ht="22.5" x14ac:dyDescent="0.2">
      <c r="A75" s="324" t="s">
        <v>469</v>
      </c>
      <c r="B75" s="325" t="s">
        <v>470</v>
      </c>
      <c r="C75" s="325" t="s">
        <v>447</v>
      </c>
      <c r="D75" s="325" t="s">
        <v>310</v>
      </c>
      <c r="E75" s="325" t="s">
        <v>345</v>
      </c>
      <c r="F75" s="325" t="s">
        <v>346</v>
      </c>
      <c r="G75" s="326">
        <v>0</v>
      </c>
      <c r="H75" s="326">
        <v>270000</v>
      </c>
      <c r="I75" s="326">
        <v>0</v>
      </c>
      <c r="J75" s="327"/>
      <c r="K75" s="327"/>
      <c r="L75" s="327"/>
      <c r="M75" s="328" t="s">
        <v>313</v>
      </c>
      <c r="N75" s="329">
        <f t="shared" si="4"/>
        <v>0</v>
      </c>
      <c r="O75" s="329">
        <f t="shared" si="5"/>
        <v>0</v>
      </c>
      <c r="P75" s="330">
        <f t="shared" si="6"/>
        <v>0</v>
      </c>
      <c r="Q75" s="331">
        <f t="shared" si="7"/>
        <v>0</v>
      </c>
    </row>
    <row r="76" spans="1:17" ht="22.5" x14ac:dyDescent="0.2">
      <c r="A76" s="324" t="s">
        <v>471</v>
      </c>
      <c r="B76" s="325" t="s">
        <v>472</v>
      </c>
      <c r="C76" s="325" t="s">
        <v>447</v>
      </c>
      <c r="D76" s="325" t="s">
        <v>310</v>
      </c>
      <c r="E76" s="325" t="s">
        <v>345</v>
      </c>
      <c r="F76" s="325" t="s">
        <v>346</v>
      </c>
      <c r="G76" s="326">
        <v>0</v>
      </c>
      <c r="H76" s="326">
        <v>456000</v>
      </c>
      <c r="I76" s="326">
        <v>0</v>
      </c>
      <c r="J76" s="327"/>
      <c r="K76" s="327"/>
      <c r="L76" s="327"/>
      <c r="M76" s="328" t="s">
        <v>313</v>
      </c>
      <c r="N76" s="329">
        <f t="shared" si="4"/>
        <v>0</v>
      </c>
      <c r="O76" s="329">
        <f t="shared" si="5"/>
        <v>0</v>
      </c>
      <c r="P76" s="330">
        <f t="shared" si="6"/>
        <v>0</v>
      </c>
      <c r="Q76" s="331">
        <f t="shared" si="7"/>
        <v>0</v>
      </c>
    </row>
    <row r="77" spans="1:17" ht="22.5" x14ac:dyDescent="0.2">
      <c r="A77" s="324" t="s">
        <v>347</v>
      </c>
      <c r="B77" s="325" t="s">
        <v>348</v>
      </c>
      <c r="C77" s="325" t="s">
        <v>447</v>
      </c>
      <c r="D77" s="325" t="s">
        <v>310</v>
      </c>
      <c r="E77" s="325" t="s">
        <v>345</v>
      </c>
      <c r="F77" s="325" t="s">
        <v>346</v>
      </c>
      <c r="G77" s="326">
        <v>0</v>
      </c>
      <c r="H77" s="326">
        <v>817804</v>
      </c>
      <c r="I77" s="326">
        <v>0</v>
      </c>
      <c r="J77" s="327"/>
      <c r="K77" s="327"/>
      <c r="L77" s="327"/>
      <c r="M77" s="328" t="s">
        <v>313</v>
      </c>
      <c r="N77" s="329">
        <f t="shared" si="4"/>
        <v>0</v>
      </c>
      <c r="O77" s="329">
        <f t="shared" si="5"/>
        <v>0</v>
      </c>
      <c r="P77" s="330">
        <f t="shared" si="6"/>
        <v>0</v>
      </c>
      <c r="Q77" s="331">
        <f t="shared" si="7"/>
        <v>0</v>
      </c>
    </row>
    <row r="78" spans="1:17" ht="22.5" x14ac:dyDescent="0.2">
      <c r="A78" s="324" t="s">
        <v>408</v>
      </c>
      <c r="B78" s="325" t="s">
        <v>399</v>
      </c>
      <c r="C78" s="325" t="s">
        <v>447</v>
      </c>
      <c r="D78" s="325" t="s">
        <v>310</v>
      </c>
      <c r="E78" s="325" t="s">
        <v>345</v>
      </c>
      <c r="F78" s="325" t="s">
        <v>346</v>
      </c>
      <c r="G78" s="326">
        <v>0</v>
      </c>
      <c r="H78" s="326">
        <v>108000</v>
      </c>
      <c r="I78" s="326">
        <v>0</v>
      </c>
      <c r="J78" s="327"/>
      <c r="K78" s="327"/>
      <c r="L78" s="327"/>
      <c r="M78" s="328" t="s">
        <v>313</v>
      </c>
      <c r="N78" s="329">
        <f t="shared" si="4"/>
        <v>0</v>
      </c>
      <c r="O78" s="329">
        <f t="shared" si="5"/>
        <v>0</v>
      </c>
      <c r="P78" s="330">
        <f t="shared" si="6"/>
        <v>0</v>
      </c>
      <c r="Q78" s="331">
        <f t="shared" si="7"/>
        <v>0</v>
      </c>
    </row>
    <row r="79" spans="1:17" ht="22.5" x14ac:dyDescent="0.2">
      <c r="A79" s="324" t="s">
        <v>473</v>
      </c>
      <c r="B79" s="325" t="s">
        <v>474</v>
      </c>
      <c r="C79" s="325" t="s">
        <v>447</v>
      </c>
      <c r="D79" s="325" t="s">
        <v>310</v>
      </c>
      <c r="E79" s="325" t="s">
        <v>345</v>
      </c>
      <c r="F79" s="325" t="s">
        <v>346</v>
      </c>
      <c r="G79" s="326">
        <v>0</v>
      </c>
      <c r="H79" s="326">
        <v>0</v>
      </c>
      <c r="I79" s="326">
        <v>0</v>
      </c>
      <c r="J79" s="327"/>
      <c r="K79" s="327"/>
      <c r="L79" s="327"/>
      <c r="M79" s="328" t="s">
        <v>313</v>
      </c>
      <c r="N79" s="329">
        <f t="shared" si="4"/>
        <v>0</v>
      </c>
      <c r="O79" s="329">
        <f t="shared" si="5"/>
        <v>0</v>
      </c>
      <c r="P79" s="330">
        <f t="shared" si="6"/>
        <v>0</v>
      </c>
      <c r="Q79" s="331">
        <f t="shared" si="7"/>
        <v>0</v>
      </c>
    </row>
    <row r="80" spans="1:17" ht="33.75" x14ac:dyDescent="0.2">
      <c r="A80" s="324" t="s">
        <v>475</v>
      </c>
      <c r="B80" s="325" t="s">
        <v>476</v>
      </c>
      <c r="C80" s="325" t="s">
        <v>447</v>
      </c>
      <c r="D80" s="325" t="s">
        <v>310</v>
      </c>
      <c r="E80" s="325" t="s">
        <v>345</v>
      </c>
      <c r="F80" s="325" t="s">
        <v>346</v>
      </c>
      <c r="G80" s="326">
        <v>2000000</v>
      </c>
      <c r="H80" s="326">
        <v>1517827.9</v>
      </c>
      <c r="I80" s="326">
        <v>1517827.9</v>
      </c>
      <c r="J80" s="327"/>
      <c r="K80" s="327"/>
      <c r="L80" s="327"/>
      <c r="M80" s="328" t="s">
        <v>313</v>
      </c>
      <c r="N80" s="329">
        <f t="shared" si="4"/>
        <v>0.75891394999999995</v>
      </c>
      <c r="O80" s="329">
        <f t="shared" si="5"/>
        <v>1</v>
      </c>
      <c r="P80" s="330">
        <f t="shared" si="6"/>
        <v>0</v>
      </c>
      <c r="Q80" s="331">
        <f t="shared" si="7"/>
        <v>0</v>
      </c>
    </row>
    <row r="81" spans="1:17" ht="22.5" x14ac:dyDescent="0.2">
      <c r="A81" s="324" t="s">
        <v>477</v>
      </c>
      <c r="B81" s="325" t="s">
        <v>478</v>
      </c>
      <c r="C81" s="325" t="s">
        <v>447</v>
      </c>
      <c r="D81" s="325" t="s">
        <v>310</v>
      </c>
      <c r="E81" s="325" t="s">
        <v>345</v>
      </c>
      <c r="F81" s="325" t="s">
        <v>346</v>
      </c>
      <c r="G81" s="326">
        <v>0</v>
      </c>
      <c r="H81" s="326">
        <v>2000000</v>
      </c>
      <c r="I81" s="326">
        <v>0</v>
      </c>
      <c r="J81" s="327"/>
      <c r="K81" s="327"/>
      <c r="L81" s="327"/>
      <c r="M81" s="328" t="s">
        <v>313</v>
      </c>
      <c r="N81" s="329">
        <f t="shared" si="4"/>
        <v>0</v>
      </c>
      <c r="O81" s="329">
        <f t="shared" si="5"/>
        <v>0</v>
      </c>
      <c r="P81" s="330">
        <f t="shared" si="6"/>
        <v>0</v>
      </c>
      <c r="Q81" s="331">
        <f t="shared" si="7"/>
        <v>0</v>
      </c>
    </row>
    <row r="82" spans="1:17" ht="45" x14ac:dyDescent="0.2">
      <c r="A82" s="324" t="s">
        <v>453</v>
      </c>
      <c r="B82" s="325" t="s">
        <v>454</v>
      </c>
      <c r="C82" s="325" t="s">
        <v>479</v>
      </c>
      <c r="D82" s="325" t="s">
        <v>310</v>
      </c>
      <c r="E82" s="325" t="s">
        <v>455</v>
      </c>
      <c r="F82" s="325" t="s">
        <v>456</v>
      </c>
      <c r="G82" s="326">
        <v>0</v>
      </c>
      <c r="H82" s="326">
        <v>0</v>
      </c>
      <c r="I82" s="326">
        <v>0</v>
      </c>
      <c r="J82" s="327"/>
      <c r="K82" s="327"/>
      <c r="L82" s="327"/>
      <c r="M82" s="328" t="s">
        <v>313</v>
      </c>
      <c r="N82" s="329">
        <f t="shared" si="4"/>
        <v>0</v>
      </c>
      <c r="O82" s="329">
        <f t="shared" si="5"/>
        <v>0</v>
      </c>
      <c r="P82" s="330">
        <f t="shared" si="6"/>
        <v>0</v>
      </c>
      <c r="Q82" s="331">
        <f t="shared" si="7"/>
        <v>0</v>
      </c>
    </row>
    <row r="83" spans="1:17" ht="22.5" x14ac:dyDescent="0.2">
      <c r="A83" s="324" t="s">
        <v>469</v>
      </c>
      <c r="B83" s="325" t="s">
        <v>470</v>
      </c>
      <c r="C83" s="325" t="s">
        <v>479</v>
      </c>
      <c r="D83" s="325" t="s">
        <v>310</v>
      </c>
      <c r="E83" s="325" t="s">
        <v>345</v>
      </c>
      <c r="F83" s="325" t="s">
        <v>346</v>
      </c>
      <c r="G83" s="326">
        <v>0</v>
      </c>
      <c r="H83" s="326">
        <v>566280</v>
      </c>
      <c r="I83" s="326">
        <v>0</v>
      </c>
      <c r="J83" s="327"/>
      <c r="K83" s="327"/>
      <c r="L83" s="327"/>
      <c r="M83" s="328" t="s">
        <v>313</v>
      </c>
      <c r="N83" s="329">
        <f t="shared" si="4"/>
        <v>0</v>
      </c>
      <c r="O83" s="329">
        <f t="shared" si="5"/>
        <v>0</v>
      </c>
      <c r="P83" s="330">
        <f t="shared" si="6"/>
        <v>0</v>
      </c>
      <c r="Q83" s="331">
        <f t="shared" si="7"/>
        <v>0</v>
      </c>
    </row>
    <row r="84" spans="1:17" ht="22.5" x14ac:dyDescent="0.2">
      <c r="A84" s="324" t="s">
        <v>412</v>
      </c>
      <c r="B84" s="325" t="s">
        <v>413</v>
      </c>
      <c r="C84" s="325" t="s">
        <v>479</v>
      </c>
      <c r="D84" s="325" t="s">
        <v>310</v>
      </c>
      <c r="E84" s="325" t="s">
        <v>414</v>
      </c>
      <c r="F84" s="325" t="s">
        <v>415</v>
      </c>
      <c r="G84" s="326">
        <v>0</v>
      </c>
      <c r="H84" s="326">
        <v>0</v>
      </c>
      <c r="I84" s="326">
        <v>0</v>
      </c>
      <c r="J84" s="327"/>
      <c r="K84" s="327"/>
      <c r="L84" s="327"/>
      <c r="M84" s="328" t="s">
        <v>313</v>
      </c>
      <c r="N84" s="329">
        <f t="shared" si="4"/>
        <v>0</v>
      </c>
      <c r="O84" s="329">
        <f t="shared" si="5"/>
        <v>0</v>
      </c>
      <c r="P84" s="330">
        <f t="shared" si="6"/>
        <v>0</v>
      </c>
      <c r="Q84" s="331">
        <f t="shared" si="7"/>
        <v>0</v>
      </c>
    </row>
    <row r="85" spans="1:17" ht="22.5" x14ac:dyDescent="0.2">
      <c r="A85" s="324" t="s">
        <v>480</v>
      </c>
      <c r="B85" s="325" t="s">
        <v>481</v>
      </c>
      <c r="C85" s="325" t="s">
        <v>482</v>
      </c>
      <c r="D85" s="325" t="s">
        <v>310</v>
      </c>
      <c r="E85" s="325" t="s">
        <v>483</v>
      </c>
      <c r="F85" s="325" t="s">
        <v>484</v>
      </c>
      <c r="G85" s="326">
        <v>0</v>
      </c>
      <c r="H85" s="326">
        <v>64780</v>
      </c>
      <c r="I85" s="326">
        <v>64780</v>
      </c>
      <c r="J85" s="327"/>
      <c r="K85" s="327"/>
      <c r="L85" s="327"/>
      <c r="M85" s="328" t="s">
        <v>313</v>
      </c>
      <c r="N85" s="329">
        <f t="shared" si="4"/>
        <v>0</v>
      </c>
      <c r="O85" s="329">
        <f t="shared" si="5"/>
        <v>1</v>
      </c>
      <c r="P85" s="330">
        <f t="shared" si="6"/>
        <v>0</v>
      </c>
      <c r="Q85" s="331">
        <f t="shared" si="7"/>
        <v>0</v>
      </c>
    </row>
    <row r="86" spans="1:17" ht="33.75" x14ac:dyDescent="0.2">
      <c r="A86" s="324" t="s">
        <v>485</v>
      </c>
      <c r="B86" s="325" t="s">
        <v>486</v>
      </c>
      <c r="C86" s="325" t="s">
        <v>482</v>
      </c>
      <c r="D86" s="325" t="s">
        <v>310</v>
      </c>
      <c r="E86" s="325" t="s">
        <v>487</v>
      </c>
      <c r="F86" s="325" t="s">
        <v>488</v>
      </c>
      <c r="G86" s="326">
        <v>0</v>
      </c>
      <c r="H86" s="326">
        <v>57780</v>
      </c>
      <c r="I86" s="326">
        <v>57780</v>
      </c>
      <c r="J86" s="327"/>
      <c r="K86" s="327"/>
      <c r="L86" s="327"/>
      <c r="M86" s="328" t="s">
        <v>313</v>
      </c>
      <c r="N86" s="329">
        <f t="shared" si="4"/>
        <v>0</v>
      </c>
      <c r="O86" s="329">
        <f t="shared" si="5"/>
        <v>1</v>
      </c>
      <c r="P86" s="330">
        <f t="shared" si="6"/>
        <v>0</v>
      </c>
      <c r="Q86" s="331">
        <f t="shared" si="7"/>
        <v>0</v>
      </c>
    </row>
    <row r="87" spans="1:17" ht="22.5" x14ac:dyDescent="0.2">
      <c r="A87" s="324" t="s">
        <v>489</v>
      </c>
      <c r="B87" s="325" t="s">
        <v>490</v>
      </c>
      <c r="C87" s="325" t="s">
        <v>482</v>
      </c>
      <c r="D87" s="325" t="s">
        <v>310</v>
      </c>
      <c r="E87" s="325" t="s">
        <v>491</v>
      </c>
      <c r="F87" s="325" t="s">
        <v>492</v>
      </c>
      <c r="G87" s="326">
        <v>0</v>
      </c>
      <c r="H87" s="326">
        <v>173560</v>
      </c>
      <c r="I87" s="326">
        <v>173560</v>
      </c>
      <c r="J87" s="327"/>
      <c r="K87" s="327"/>
      <c r="L87" s="327"/>
      <c r="M87" s="328" t="s">
        <v>313</v>
      </c>
      <c r="N87" s="329">
        <f t="shared" si="4"/>
        <v>0</v>
      </c>
      <c r="O87" s="329">
        <f t="shared" si="5"/>
        <v>1</v>
      </c>
      <c r="P87" s="330">
        <f t="shared" si="6"/>
        <v>0</v>
      </c>
      <c r="Q87" s="331">
        <f t="shared" si="7"/>
        <v>0</v>
      </c>
    </row>
    <row r="88" spans="1:17" ht="22.5" x14ac:dyDescent="0.2">
      <c r="A88" s="324" t="s">
        <v>493</v>
      </c>
      <c r="B88" s="325" t="s">
        <v>494</v>
      </c>
      <c r="C88" s="325" t="s">
        <v>482</v>
      </c>
      <c r="D88" s="325" t="s">
        <v>310</v>
      </c>
      <c r="E88" s="325" t="s">
        <v>341</v>
      </c>
      <c r="F88" s="325" t="s">
        <v>342</v>
      </c>
      <c r="G88" s="326">
        <v>0</v>
      </c>
      <c r="H88" s="326">
        <v>57780</v>
      </c>
      <c r="I88" s="326">
        <v>57780</v>
      </c>
      <c r="J88" s="327"/>
      <c r="K88" s="327"/>
      <c r="L88" s="327"/>
      <c r="M88" s="328" t="s">
        <v>313</v>
      </c>
      <c r="N88" s="329">
        <f t="shared" si="4"/>
        <v>0</v>
      </c>
      <c r="O88" s="329">
        <f t="shared" si="5"/>
        <v>1</v>
      </c>
      <c r="P88" s="330">
        <f t="shared" si="6"/>
        <v>0</v>
      </c>
      <c r="Q88" s="331">
        <f t="shared" si="7"/>
        <v>0</v>
      </c>
    </row>
    <row r="89" spans="1:17" ht="22.5" x14ac:dyDescent="0.2">
      <c r="A89" s="324" t="s">
        <v>495</v>
      </c>
      <c r="B89" s="325" t="s">
        <v>496</v>
      </c>
      <c r="C89" s="325" t="s">
        <v>482</v>
      </c>
      <c r="D89" s="325" t="s">
        <v>310</v>
      </c>
      <c r="E89" s="325" t="s">
        <v>497</v>
      </c>
      <c r="F89" s="325" t="s">
        <v>498</v>
      </c>
      <c r="G89" s="326">
        <v>0</v>
      </c>
      <c r="H89" s="326">
        <v>115780</v>
      </c>
      <c r="I89" s="326">
        <v>115780</v>
      </c>
      <c r="J89" s="327"/>
      <c r="K89" s="327"/>
      <c r="L89" s="327"/>
      <c r="M89" s="328" t="s">
        <v>313</v>
      </c>
      <c r="N89" s="329">
        <f t="shared" si="4"/>
        <v>0</v>
      </c>
      <c r="O89" s="329">
        <f t="shared" si="5"/>
        <v>1</v>
      </c>
      <c r="P89" s="330">
        <f t="shared" si="6"/>
        <v>0</v>
      </c>
      <c r="Q89" s="331">
        <f t="shared" si="7"/>
        <v>0</v>
      </c>
    </row>
    <row r="90" spans="1:17" ht="22.5" x14ac:dyDescent="0.2">
      <c r="A90" s="324" t="s">
        <v>499</v>
      </c>
      <c r="B90" s="325" t="s">
        <v>500</v>
      </c>
      <c r="C90" s="325" t="s">
        <v>482</v>
      </c>
      <c r="D90" s="325" t="s">
        <v>310</v>
      </c>
      <c r="E90" s="325" t="s">
        <v>501</v>
      </c>
      <c r="F90" s="325" t="s">
        <v>502</v>
      </c>
      <c r="G90" s="326">
        <v>0</v>
      </c>
      <c r="H90" s="326">
        <v>57780</v>
      </c>
      <c r="I90" s="326">
        <v>57780</v>
      </c>
      <c r="J90" s="327"/>
      <c r="K90" s="327"/>
      <c r="L90" s="327"/>
      <c r="M90" s="328" t="s">
        <v>313</v>
      </c>
      <c r="N90" s="329">
        <f t="shared" si="4"/>
        <v>0</v>
      </c>
      <c r="O90" s="329">
        <f t="shared" si="5"/>
        <v>1</v>
      </c>
      <c r="P90" s="330">
        <f t="shared" si="6"/>
        <v>0</v>
      </c>
      <c r="Q90" s="331">
        <f t="shared" si="7"/>
        <v>0</v>
      </c>
    </row>
    <row r="91" spans="1:17" ht="22.5" x14ac:dyDescent="0.2">
      <c r="A91" s="324" t="s">
        <v>503</v>
      </c>
      <c r="B91" s="325" t="s">
        <v>504</v>
      </c>
      <c r="C91" s="325" t="s">
        <v>482</v>
      </c>
      <c r="D91" s="325" t="s">
        <v>310</v>
      </c>
      <c r="E91" s="325" t="s">
        <v>505</v>
      </c>
      <c r="F91" s="325" t="s">
        <v>506</v>
      </c>
      <c r="G91" s="326">
        <v>0</v>
      </c>
      <c r="H91" s="326">
        <v>57780</v>
      </c>
      <c r="I91" s="326">
        <v>57780</v>
      </c>
      <c r="J91" s="327"/>
      <c r="K91" s="327"/>
      <c r="L91" s="327"/>
      <c r="M91" s="328" t="s">
        <v>313</v>
      </c>
      <c r="N91" s="329">
        <f t="shared" si="4"/>
        <v>0</v>
      </c>
      <c r="O91" s="329">
        <f t="shared" si="5"/>
        <v>1</v>
      </c>
      <c r="P91" s="330">
        <f t="shared" si="6"/>
        <v>0</v>
      </c>
      <c r="Q91" s="331">
        <f t="shared" si="7"/>
        <v>0</v>
      </c>
    </row>
    <row r="92" spans="1:17" ht="22.5" x14ac:dyDescent="0.2">
      <c r="A92" s="324" t="s">
        <v>507</v>
      </c>
      <c r="B92" s="325" t="s">
        <v>508</v>
      </c>
      <c r="C92" s="325" t="s">
        <v>482</v>
      </c>
      <c r="D92" s="325" t="s">
        <v>310</v>
      </c>
      <c r="E92" s="325" t="s">
        <v>394</v>
      </c>
      <c r="F92" s="325" t="s">
        <v>395</v>
      </c>
      <c r="G92" s="326">
        <v>0</v>
      </c>
      <c r="H92" s="326">
        <v>57780</v>
      </c>
      <c r="I92" s="326">
        <v>57780</v>
      </c>
      <c r="J92" s="327"/>
      <c r="K92" s="327"/>
      <c r="L92" s="327"/>
      <c r="M92" s="328" t="s">
        <v>313</v>
      </c>
      <c r="N92" s="329">
        <f t="shared" si="4"/>
        <v>0</v>
      </c>
      <c r="O92" s="329">
        <f t="shared" si="5"/>
        <v>1</v>
      </c>
      <c r="P92" s="330">
        <f t="shared" si="6"/>
        <v>0</v>
      </c>
      <c r="Q92" s="331">
        <f t="shared" si="7"/>
        <v>0</v>
      </c>
    </row>
    <row r="93" spans="1:17" ht="22.5" x14ac:dyDescent="0.2">
      <c r="A93" s="324" t="s">
        <v>509</v>
      </c>
      <c r="B93" s="325" t="s">
        <v>510</v>
      </c>
      <c r="C93" s="325" t="s">
        <v>482</v>
      </c>
      <c r="D93" s="325" t="s">
        <v>310</v>
      </c>
      <c r="E93" s="325" t="s">
        <v>511</v>
      </c>
      <c r="F93" s="325" t="s">
        <v>512</v>
      </c>
      <c r="G93" s="326">
        <v>0</v>
      </c>
      <c r="H93" s="326">
        <v>231560</v>
      </c>
      <c r="I93" s="326">
        <v>231560</v>
      </c>
      <c r="J93" s="327"/>
      <c r="K93" s="327"/>
      <c r="L93" s="327"/>
      <c r="M93" s="328" t="s">
        <v>313</v>
      </c>
      <c r="N93" s="329">
        <f t="shared" si="4"/>
        <v>0</v>
      </c>
      <c r="O93" s="329">
        <f t="shared" si="5"/>
        <v>1</v>
      </c>
      <c r="P93" s="330">
        <f t="shared" si="6"/>
        <v>0</v>
      </c>
      <c r="Q93" s="331">
        <f t="shared" si="7"/>
        <v>0</v>
      </c>
    </row>
    <row r="94" spans="1:17" ht="22.5" x14ac:dyDescent="0.2">
      <c r="A94" s="324" t="s">
        <v>513</v>
      </c>
      <c r="B94" s="325" t="s">
        <v>514</v>
      </c>
      <c r="C94" s="325" t="s">
        <v>482</v>
      </c>
      <c r="D94" s="325" t="s">
        <v>310</v>
      </c>
      <c r="E94" s="325" t="s">
        <v>345</v>
      </c>
      <c r="F94" s="325" t="s">
        <v>346</v>
      </c>
      <c r="G94" s="326">
        <v>0</v>
      </c>
      <c r="H94" s="326">
        <v>317730.56</v>
      </c>
      <c r="I94" s="326">
        <v>0</v>
      </c>
      <c r="J94" s="327"/>
      <c r="K94" s="327"/>
      <c r="L94" s="327"/>
      <c r="M94" s="328" t="s">
        <v>313</v>
      </c>
      <c r="N94" s="329">
        <f t="shared" si="4"/>
        <v>0</v>
      </c>
      <c r="O94" s="329">
        <f t="shared" si="5"/>
        <v>0</v>
      </c>
      <c r="P94" s="330">
        <f t="shared" si="6"/>
        <v>0</v>
      </c>
      <c r="Q94" s="331">
        <f t="shared" si="7"/>
        <v>0</v>
      </c>
    </row>
    <row r="95" spans="1:17" ht="33.75" x14ac:dyDescent="0.2">
      <c r="A95" s="324" t="s">
        <v>515</v>
      </c>
      <c r="B95" s="325" t="s">
        <v>516</v>
      </c>
      <c r="C95" s="325" t="s">
        <v>482</v>
      </c>
      <c r="D95" s="325" t="s">
        <v>310</v>
      </c>
      <c r="E95" s="325" t="s">
        <v>517</v>
      </c>
      <c r="F95" s="325" t="s">
        <v>518</v>
      </c>
      <c r="G95" s="326">
        <v>0</v>
      </c>
      <c r="H95" s="326">
        <v>57780</v>
      </c>
      <c r="I95" s="326">
        <v>57780</v>
      </c>
      <c r="J95" s="327"/>
      <c r="K95" s="327"/>
      <c r="L95" s="327"/>
      <c r="M95" s="328" t="s">
        <v>313</v>
      </c>
      <c r="N95" s="329">
        <f t="shared" si="4"/>
        <v>0</v>
      </c>
      <c r="O95" s="329">
        <f t="shared" si="5"/>
        <v>1</v>
      </c>
      <c r="P95" s="330">
        <f t="shared" si="6"/>
        <v>0</v>
      </c>
      <c r="Q95" s="331">
        <f t="shared" si="7"/>
        <v>0</v>
      </c>
    </row>
    <row r="96" spans="1:17" ht="45" x14ac:dyDescent="0.2">
      <c r="A96" s="324" t="s">
        <v>353</v>
      </c>
      <c r="B96" s="325" t="s">
        <v>354</v>
      </c>
      <c r="C96" s="325" t="s">
        <v>482</v>
      </c>
      <c r="D96" s="325" t="s">
        <v>310</v>
      </c>
      <c r="E96" s="325" t="s">
        <v>355</v>
      </c>
      <c r="F96" s="325" t="s">
        <v>356</v>
      </c>
      <c r="G96" s="326">
        <v>0</v>
      </c>
      <c r="H96" s="326">
        <v>122560</v>
      </c>
      <c r="I96" s="326">
        <v>122560</v>
      </c>
      <c r="J96" s="327"/>
      <c r="K96" s="327"/>
      <c r="L96" s="327"/>
      <c r="M96" s="328" t="s">
        <v>313</v>
      </c>
      <c r="N96" s="329">
        <f t="shared" si="4"/>
        <v>0</v>
      </c>
      <c r="O96" s="329">
        <f t="shared" si="5"/>
        <v>1</v>
      </c>
      <c r="P96" s="330">
        <f t="shared" si="6"/>
        <v>0</v>
      </c>
      <c r="Q96" s="331">
        <f t="shared" si="7"/>
        <v>0</v>
      </c>
    </row>
    <row r="97" spans="1:17" ht="45" x14ac:dyDescent="0.2">
      <c r="A97" s="324" t="s">
        <v>519</v>
      </c>
      <c r="B97" s="325" t="s">
        <v>520</v>
      </c>
      <c r="C97" s="325" t="s">
        <v>482</v>
      </c>
      <c r="D97" s="325" t="s">
        <v>310</v>
      </c>
      <c r="E97" s="325" t="s">
        <v>418</v>
      </c>
      <c r="F97" s="325" t="s">
        <v>419</v>
      </c>
      <c r="G97" s="326">
        <v>0</v>
      </c>
      <c r="H97" s="326">
        <v>64780</v>
      </c>
      <c r="I97" s="326">
        <v>64780</v>
      </c>
      <c r="J97" s="327"/>
      <c r="K97" s="327"/>
      <c r="L97" s="327"/>
      <c r="M97" s="328" t="s">
        <v>313</v>
      </c>
      <c r="N97" s="329">
        <f t="shared" si="4"/>
        <v>0</v>
      </c>
      <c r="O97" s="329">
        <f t="shared" si="5"/>
        <v>1</v>
      </c>
      <c r="P97" s="330">
        <f t="shared" si="6"/>
        <v>0</v>
      </c>
      <c r="Q97" s="331">
        <f t="shared" si="7"/>
        <v>0</v>
      </c>
    </row>
    <row r="98" spans="1:17" ht="33.75" x14ac:dyDescent="0.2">
      <c r="A98" s="324" t="s">
        <v>361</v>
      </c>
      <c r="B98" s="325" t="s">
        <v>362</v>
      </c>
      <c r="C98" s="325" t="s">
        <v>521</v>
      </c>
      <c r="D98" s="325" t="s">
        <v>310</v>
      </c>
      <c r="E98" s="325" t="s">
        <v>364</v>
      </c>
      <c r="F98" s="325" t="s">
        <v>365</v>
      </c>
      <c r="G98" s="326">
        <v>0</v>
      </c>
      <c r="H98" s="326">
        <v>0</v>
      </c>
      <c r="I98" s="326">
        <v>0</v>
      </c>
      <c r="J98" s="327"/>
      <c r="K98" s="327"/>
      <c r="L98" s="327"/>
      <c r="M98" s="328" t="s">
        <v>313</v>
      </c>
      <c r="N98" s="329">
        <f t="shared" si="4"/>
        <v>0</v>
      </c>
      <c r="O98" s="329">
        <f t="shared" si="5"/>
        <v>0</v>
      </c>
      <c r="P98" s="330">
        <f t="shared" si="6"/>
        <v>0</v>
      </c>
      <c r="Q98" s="331">
        <f t="shared" si="7"/>
        <v>0</v>
      </c>
    </row>
    <row r="99" spans="1:17" ht="33.75" x14ac:dyDescent="0.2">
      <c r="A99" s="324" t="s">
        <v>522</v>
      </c>
      <c r="B99" s="325" t="s">
        <v>523</v>
      </c>
      <c r="C99" s="325" t="s">
        <v>521</v>
      </c>
      <c r="D99" s="325" t="s">
        <v>310</v>
      </c>
      <c r="E99" s="325" t="s">
        <v>524</v>
      </c>
      <c r="F99" s="325" t="s">
        <v>525</v>
      </c>
      <c r="G99" s="326">
        <v>0</v>
      </c>
      <c r="H99" s="326">
        <v>31204</v>
      </c>
      <c r="I99" s="326">
        <v>31204</v>
      </c>
      <c r="J99" s="327"/>
      <c r="K99" s="327"/>
      <c r="L99" s="327"/>
      <c r="M99" s="328" t="s">
        <v>313</v>
      </c>
      <c r="N99" s="329">
        <f t="shared" si="4"/>
        <v>0</v>
      </c>
      <c r="O99" s="329">
        <f t="shared" si="5"/>
        <v>1</v>
      </c>
      <c r="P99" s="330">
        <f t="shared" si="6"/>
        <v>0</v>
      </c>
      <c r="Q99" s="331">
        <f t="shared" si="7"/>
        <v>0</v>
      </c>
    </row>
    <row r="100" spans="1:17" ht="45" x14ac:dyDescent="0.2">
      <c r="A100" s="324" t="s">
        <v>371</v>
      </c>
      <c r="B100" s="325" t="s">
        <v>372</v>
      </c>
      <c r="C100" s="325" t="s">
        <v>521</v>
      </c>
      <c r="D100" s="325" t="s">
        <v>310</v>
      </c>
      <c r="E100" s="325" t="s">
        <v>373</v>
      </c>
      <c r="F100" s="325" t="s">
        <v>374</v>
      </c>
      <c r="G100" s="326">
        <v>0</v>
      </c>
      <c r="H100" s="326">
        <v>673496</v>
      </c>
      <c r="I100" s="326">
        <v>0</v>
      </c>
      <c r="J100" s="327"/>
      <c r="K100" s="327"/>
      <c r="L100" s="327"/>
      <c r="M100" s="328" t="s">
        <v>313</v>
      </c>
      <c r="N100" s="329">
        <f t="shared" si="4"/>
        <v>0</v>
      </c>
      <c r="O100" s="329">
        <f t="shared" si="5"/>
        <v>0</v>
      </c>
      <c r="P100" s="330">
        <f t="shared" si="6"/>
        <v>0</v>
      </c>
      <c r="Q100" s="331">
        <f t="shared" si="7"/>
        <v>0</v>
      </c>
    </row>
    <row r="101" spans="1:17" ht="33.75" x14ac:dyDescent="0.2">
      <c r="A101" s="324" t="s">
        <v>318</v>
      </c>
      <c r="B101" s="325" t="s">
        <v>319</v>
      </c>
      <c r="C101" s="325" t="s">
        <v>521</v>
      </c>
      <c r="D101" s="325" t="s">
        <v>310</v>
      </c>
      <c r="E101" s="325" t="s">
        <v>320</v>
      </c>
      <c r="F101" s="325" t="s">
        <v>321</v>
      </c>
      <c r="G101" s="326">
        <v>0</v>
      </c>
      <c r="H101" s="326">
        <v>31204</v>
      </c>
      <c r="I101" s="326">
        <v>31204</v>
      </c>
      <c r="J101" s="327"/>
      <c r="K101" s="327"/>
      <c r="L101" s="327"/>
      <c r="M101" s="328" t="s">
        <v>313</v>
      </c>
      <c r="N101" s="329">
        <f t="shared" si="4"/>
        <v>0</v>
      </c>
      <c r="O101" s="329">
        <f t="shared" si="5"/>
        <v>1</v>
      </c>
      <c r="P101" s="330">
        <f t="shared" si="6"/>
        <v>0</v>
      </c>
      <c r="Q101" s="331">
        <f t="shared" si="7"/>
        <v>0</v>
      </c>
    </row>
    <row r="102" spans="1:17" ht="33.75" x14ac:dyDescent="0.2">
      <c r="A102" s="324" t="s">
        <v>388</v>
      </c>
      <c r="B102" s="325" t="s">
        <v>389</v>
      </c>
      <c r="C102" s="325" t="s">
        <v>521</v>
      </c>
      <c r="D102" s="325" t="s">
        <v>310</v>
      </c>
      <c r="E102" s="325" t="s">
        <v>390</v>
      </c>
      <c r="F102" s="325" t="s">
        <v>391</v>
      </c>
      <c r="G102" s="326">
        <v>0</v>
      </c>
      <c r="H102" s="326">
        <v>11220</v>
      </c>
      <c r="I102" s="326">
        <v>0</v>
      </c>
      <c r="J102" s="327"/>
      <c r="K102" s="327"/>
      <c r="L102" s="327"/>
      <c r="M102" s="328" t="s">
        <v>313</v>
      </c>
      <c r="N102" s="329">
        <f t="shared" si="4"/>
        <v>0</v>
      </c>
      <c r="O102" s="329">
        <f t="shared" si="5"/>
        <v>0</v>
      </c>
      <c r="P102" s="330">
        <f t="shared" si="6"/>
        <v>0</v>
      </c>
      <c r="Q102" s="331">
        <f t="shared" si="7"/>
        <v>0</v>
      </c>
    </row>
    <row r="103" spans="1:17" ht="33.75" x14ac:dyDescent="0.2">
      <c r="A103" s="324" t="s">
        <v>375</v>
      </c>
      <c r="B103" s="325" t="s">
        <v>376</v>
      </c>
      <c r="C103" s="325" t="s">
        <v>526</v>
      </c>
      <c r="D103" s="325" t="s">
        <v>310</v>
      </c>
      <c r="E103" s="325" t="s">
        <v>377</v>
      </c>
      <c r="F103" s="325" t="s">
        <v>378</v>
      </c>
      <c r="G103" s="326">
        <v>52000</v>
      </c>
      <c r="H103" s="326">
        <v>27000</v>
      </c>
      <c r="I103" s="326">
        <v>0</v>
      </c>
      <c r="J103" s="327"/>
      <c r="K103" s="327"/>
      <c r="L103" s="327"/>
      <c r="M103" s="328" t="s">
        <v>313</v>
      </c>
      <c r="N103" s="329">
        <f t="shared" si="4"/>
        <v>0</v>
      </c>
      <c r="O103" s="329">
        <f t="shared" si="5"/>
        <v>0</v>
      </c>
      <c r="P103" s="330">
        <f t="shared" si="6"/>
        <v>0</v>
      </c>
      <c r="Q103" s="331">
        <f t="shared" si="7"/>
        <v>0</v>
      </c>
    </row>
    <row r="104" spans="1:17" ht="33.75" x14ac:dyDescent="0.2">
      <c r="A104" s="324" t="s">
        <v>323</v>
      </c>
      <c r="B104" s="325" t="s">
        <v>324</v>
      </c>
      <c r="C104" s="325" t="s">
        <v>526</v>
      </c>
      <c r="D104" s="325" t="s">
        <v>310</v>
      </c>
      <c r="E104" s="325" t="s">
        <v>325</v>
      </c>
      <c r="F104" s="325" t="s">
        <v>326</v>
      </c>
      <c r="G104" s="326">
        <v>0</v>
      </c>
      <c r="H104" s="326">
        <v>26877.200000000001</v>
      </c>
      <c r="I104" s="326">
        <v>0</v>
      </c>
      <c r="J104" s="327"/>
      <c r="K104" s="327"/>
      <c r="L104" s="327"/>
      <c r="M104" s="328" t="s">
        <v>313</v>
      </c>
      <c r="N104" s="329">
        <f t="shared" si="4"/>
        <v>0</v>
      </c>
      <c r="O104" s="329">
        <f t="shared" si="5"/>
        <v>0</v>
      </c>
      <c r="P104" s="330">
        <f t="shared" si="6"/>
        <v>0</v>
      </c>
      <c r="Q104" s="331">
        <f t="shared" si="7"/>
        <v>0</v>
      </c>
    </row>
    <row r="105" spans="1:17" ht="33.75" x14ac:dyDescent="0.2">
      <c r="A105" s="324" t="s">
        <v>437</v>
      </c>
      <c r="B105" s="325" t="s">
        <v>438</v>
      </c>
      <c r="C105" s="325" t="s">
        <v>526</v>
      </c>
      <c r="D105" s="325" t="s">
        <v>310</v>
      </c>
      <c r="E105" s="325" t="s">
        <v>439</v>
      </c>
      <c r="F105" s="325" t="s">
        <v>440</v>
      </c>
      <c r="G105" s="326">
        <v>0</v>
      </c>
      <c r="H105" s="326">
        <v>0</v>
      </c>
      <c r="I105" s="326">
        <v>0</v>
      </c>
      <c r="J105" s="327"/>
      <c r="K105" s="327"/>
      <c r="L105" s="327"/>
      <c r="M105" s="328" t="s">
        <v>313</v>
      </c>
      <c r="N105" s="329">
        <f t="shared" si="4"/>
        <v>0</v>
      </c>
      <c r="O105" s="329">
        <f t="shared" si="5"/>
        <v>0</v>
      </c>
      <c r="P105" s="330">
        <f t="shared" si="6"/>
        <v>0</v>
      </c>
      <c r="Q105" s="331">
        <f t="shared" si="7"/>
        <v>0</v>
      </c>
    </row>
    <row r="106" spans="1:17" ht="33.75" x14ac:dyDescent="0.2">
      <c r="A106" s="324" t="s">
        <v>335</v>
      </c>
      <c r="B106" s="325" t="s">
        <v>336</v>
      </c>
      <c r="C106" s="325" t="s">
        <v>526</v>
      </c>
      <c r="D106" s="325" t="s">
        <v>310</v>
      </c>
      <c r="E106" s="325" t="s">
        <v>337</v>
      </c>
      <c r="F106" s="325" t="s">
        <v>338</v>
      </c>
      <c r="G106" s="326">
        <v>0</v>
      </c>
      <c r="H106" s="326">
        <v>37816</v>
      </c>
      <c r="I106" s="326">
        <v>37816</v>
      </c>
      <c r="J106" s="327"/>
      <c r="K106" s="327"/>
      <c r="L106" s="327"/>
      <c r="M106" s="328" t="s">
        <v>313</v>
      </c>
      <c r="N106" s="329">
        <f t="shared" si="4"/>
        <v>0</v>
      </c>
      <c r="O106" s="329">
        <f t="shared" si="5"/>
        <v>1</v>
      </c>
      <c r="P106" s="330">
        <f t="shared" si="6"/>
        <v>0</v>
      </c>
      <c r="Q106" s="331">
        <f t="shared" si="7"/>
        <v>0</v>
      </c>
    </row>
    <row r="107" spans="1:17" ht="33.75" x14ac:dyDescent="0.2">
      <c r="A107" s="324" t="s">
        <v>430</v>
      </c>
      <c r="B107" s="325" t="s">
        <v>431</v>
      </c>
      <c r="C107" s="325" t="s">
        <v>526</v>
      </c>
      <c r="D107" s="325" t="s">
        <v>310</v>
      </c>
      <c r="E107" s="325" t="s">
        <v>414</v>
      </c>
      <c r="F107" s="325" t="s">
        <v>415</v>
      </c>
      <c r="G107" s="326">
        <v>0</v>
      </c>
      <c r="H107" s="326">
        <v>90000</v>
      </c>
      <c r="I107" s="326">
        <v>0</v>
      </c>
      <c r="J107" s="327"/>
      <c r="K107" s="327"/>
      <c r="L107" s="327"/>
      <c r="M107" s="328" t="s">
        <v>313</v>
      </c>
      <c r="N107" s="329">
        <f t="shared" si="4"/>
        <v>0</v>
      </c>
      <c r="O107" s="329">
        <f t="shared" si="5"/>
        <v>0</v>
      </c>
      <c r="P107" s="330">
        <f t="shared" si="6"/>
        <v>0</v>
      </c>
      <c r="Q107" s="331">
        <f t="shared" si="7"/>
        <v>0</v>
      </c>
    </row>
    <row r="108" spans="1:17" ht="22.5" x14ac:dyDescent="0.2">
      <c r="A108" s="324" t="s">
        <v>527</v>
      </c>
      <c r="B108" s="325" t="s">
        <v>528</v>
      </c>
      <c r="C108" s="325" t="s">
        <v>529</v>
      </c>
      <c r="D108" s="325" t="s">
        <v>310</v>
      </c>
      <c r="E108" s="325" t="s">
        <v>345</v>
      </c>
      <c r="F108" s="325" t="s">
        <v>346</v>
      </c>
      <c r="G108" s="326">
        <v>0</v>
      </c>
      <c r="H108" s="326">
        <v>190971.2</v>
      </c>
      <c r="I108" s="326">
        <v>0</v>
      </c>
      <c r="J108" s="327"/>
      <c r="K108" s="327"/>
      <c r="L108" s="327"/>
      <c r="M108" s="328" t="s">
        <v>313</v>
      </c>
      <c r="N108" s="329">
        <f t="shared" si="4"/>
        <v>0</v>
      </c>
      <c r="O108" s="329">
        <f t="shared" si="5"/>
        <v>0</v>
      </c>
      <c r="P108" s="330">
        <f t="shared" si="6"/>
        <v>0</v>
      </c>
      <c r="Q108" s="331">
        <f t="shared" si="7"/>
        <v>0</v>
      </c>
    </row>
    <row r="109" spans="1:17" ht="45" x14ac:dyDescent="0.2">
      <c r="A109" s="324" t="s">
        <v>357</v>
      </c>
      <c r="B109" s="325" t="s">
        <v>358</v>
      </c>
      <c r="C109" s="325" t="s">
        <v>529</v>
      </c>
      <c r="D109" s="325" t="s">
        <v>310</v>
      </c>
      <c r="E109" s="325" t="s">
        <v>359</v>
      </c>
      <c r="F109" s="325" t="s">
        <v>360</v>
      </c>
      <c r="G109" s="326">
        <v>0</v>
      </c>
      <c r="H109" s="326">
        <v>0</v>
      </c>
      <c r="I109" s="326">
        <v>0</v>
      </c>
      <c r="J109" s="327"/>
      <c r="K109" s="327"/>
      <c r="L109" s="327"/>
      <c r="M109" s="328" t="s">
        <v>313</v>
      </c>
      <c r="N109" s="329">
        <f t="shared" si="4"/>
        <v>0</v>
      </c>
      <c r="O109" s="329">
        <f t="shared" si="5"/>
        <v>0</v>
      </c>
      <c r="P109" s="330">
        <f t="shared" si="6"/>
        <v>0</v>
      </c>
      <c r="Q109" s="331">
        <f t="shared" si="7"/>
        <v>0</v>
      </c>
    </row>
    <row r="110" spans="1:17" ht="33.75" x14ac:dyDescent="0.2">
      <c r="A110" s="324" t="s">
        <v>361</v>
      </c>
      <c r="B110" s="325" t="s">
        <v>362</v>
      </c>
      <c r="C110" s="325" t="s">
        <v>530</v>
      </c>
      <c r="D110" s="325" t="s">
        <v>310</v>
      </c>
      <c r="E110" s="325" t="s">
        <v>364</v>
      </c>
      <c r="F110" s="325" t="s">
        <v>365</v>
      </c>
      <c r="G110" s="326">
        <v>0</v>
      </c>
      <c r="H110" s="326">
        <v>905852.9</v>
      </c>
      <c r="I110" s="326">
        <v>0</v>
      </c>
      <c r="J110" s="327"/>
      <c r="K110" s="327"/>
      <c r="L110" s="327"/>
      <c r="M110" s="328" t="s">
        <v>313</v>
      </c>
      <c r="N110" s="329">
        <f t="shared" si="4"/>
        <v>0</v>
      </c>
      <c r="O110" s="329">
        <f t="shared" si="5"/>
        <v>0</v>
      </c>
      <c r="P110" s="330">
        <f t="shared" si="6"/>
        <v>0</v>
      </c>
      <c r="Q110" s="331">
        <f t="shared" si="7"/>
        <v>0</v>
      </c>
    </row>
    <row r="111" spans="1:17" ht="33.75" x14ac:dyDescent="0.2">
      <c r="A111" s="324" t="s">
        <v>375</v>
      </c>
      <c r="B111" s="325" t="s">
        <v>376</v>
      </c>
      <c r="C111" s="325" t="s">
        <v>530</v>
      </c>
      <c r="D111" s="325" t="s">
        <v>310</v>
      </c>
      <c r="E111" s="325" t="s">
        <v>377</v>
      </c>
      <c r="F111" s="325" t="s">
        <v>378</v>
      </c>
      <c r="G111" s="326">
        <v>29000</v>
      </c>
      <c r="H111" s="326">
        <v>29000</v>
      </c>
      <c r="I111" s="326">
        <v>0</v>
      </c>
      <c r="J111" s="327"/>
      <c r="K111" s="327"/>
      <c r="L111" s="327"/>
      <c r="M111" s="328" t="s">
        <v>313</v>
      </c>
      <c r="N111" s="329">
        <f t="shared" si="4"/>
        <v>0</v>
      </c>
      <c r="O111" s="329">
        <f t="shared" si="5"/>
        <v>0</v>
      </c>
      <c r="P111" s="330">
        <f t="shared" si="6"/>
        <v>0</v>
      </c>
      <c r="Q111" s="331">
        <f t="shared" si="7"/>
        <v>0</v>
      </c>
    </row>
    <row r="112" spans="1:17" ht="33.75" x14ac:dyDescent="0.2">
      <c r="A112" s="324" t="s">
        <v>437</v>
      </c>
      <c r="B112" s="325" t="s">
        <v>438</v>
      </c>
      <c r="C112" s="325" t="s">
        <v>530</v>
      </c>
      <c r="D112" s="325" t="s">
        <v>310</v>
      </c>
      <c r="E112" s="325" t="s">
        <v>439</v>
      </c>
      <c r="F112" s="325" t="s">
        <v>440</v>
      </c>
      <c r="G112" s="326">
        <v>0</v>
      </c>
      <c r="H112" s="326">
        <v>0</v>
      </c>
      <c r="I112" s="326">
        <v>0</v>
      </c>
      <c r="J112" s="327"/>
      <c r="K112" s="327"/>
      <c r="L112" s="327"/>
      <c r="M112" s="328" t="s">
        <v>313</v>
      </c>
      <c r="N112" s="329">
        <f t="shared" si="4"/>
        <v>0</v>
      </c>
      <c r="O112" s="329">
        <f t="shared" si="5"/>
        <v>0</v>
      </c>
      <c r="P112" s="330">
        <f t="shared" si="6"/>
        <v>0</v>
      </c>
      <c r="Q112" s="331">
        <f t="shared" si="7"/>
        <v>0</v>
      </c>
    </row>
    <row r="113" spans="1:18" ht="22.5" x14ac:dyDescent="0.2">
      <c r="A113" s="324" t="s">
        <v>531</v>
      </c>
      <c r="B113" s="325" t="s">
        <v>532</v>
      </c>
      <c r="C113" s="325" t="s">
        <v>530</v>
      </c>
      <c r="D113" s="325" t="s">
        <v>310</v>
      </c>
      <c r="E113" s="325" t="s">
        <v>394</v>
      </c>
      <c r="F113" s="325" t="s">
        <v>395</v>
      </c>
      <c r="G113" s="326">
        <v>0</v>
      </c>
      <c r="H113" s="326">
        <v>5250.16</v>
      </c>
      <c r="I113" s="326">
        <v>0</v>
      </c>
      <c r="J113" s="327"/>
      <c r="K113" s="327"/>
      <c r="L113" s="327"/>
      <c r="M113" s="328" t="s">
        <v>313</v>
      </c>
      <c r="N113" s="329">
        <f t="shared" si="4"/>
        <v>0</v>
      </c>
      <c r="O113" s="329">
        <f t="shared" si="5"/>
        <v>0</v>
      </c>
      <c r="P113" s="330">
        <f t="shared" si="6"/>
        <v>0</v>
      </c>
      <c r="Q113" s="331">
        <f t="shared" si="7"/>
        <v>0</v>
      </c>
    </row>
    <row r="114" spans="1:18" ht="22.5" x14ac:dyDescent="0.2">
      <c r="A114" s="324" t="s">
        <v>493</v>
      </c>
      <c r="B114" s="325" t="s">
        <v>494</v>
      </c>
      <c r="C114" s="325" t="s">
        <v>530</v>
      </c>
      <c r="D114" s="325" t="s">
        <v>310</v>
      </c>
      <c r="E114" s="325" t="s">
        <v>341</v>
      </c>
      <c r="F114" s="325" t="s">
        <v>342</v>
      </c>
      <c r="G114" s="326">
        <v>0</v>
      </c>
      <c r="H114" s="326">
        <v>1238667.1000000001</v>
      </c>
      <c r="I114" s="326">
        <v>0</v>
      </c>
      <c r="J114" s="327"/>
      <c r="K114" s="327"/>
      <c r="L114" s="327"/>
      <c r="M114" s="328" t="s">
        <v>313</v>
      </c>
      <c r="N114" s="329">
        <f t="shared" si="4"/>
        <v>0</v>
      </c>
      <c r="O114" s="329">
        <f t="shared" si="5"/>
        <v>0</v>
      </c>
      <c r="P114" s="330">
        <f t="shared" si="6"/>
        <v>0</v>
      </c>
      <c r="Q114" s="331">
        <f t="shared" si="7"/>
        <v>0</v>
      </c>
    </row>
    <row r="115" spans="1:18" ht="33.75" x14ac:dyDescent="0.2">
      <c r="A115" s="324" t="s">
        <v>533</v>
      </c>
      <c r="B115" s="325" t="s">
        <v>534</v>
      </c>
      <c r="C115" s="325" t="s">
        <v>535</v>
      </c>
      <c r="D115" s="325" t="s">
        <v>310</v>
      </c>
      <c r="E115" s="325" t="s">
        <v>536</v>
      </c>
      <c r="F115" s="325" t="s">
        <v>537</v>
      </c>
      <c r="G115" s="326">
        <v>0</v>
      </c>
      <c r="H115" s="326">
        <v>0</v>
      </c>
      <c r="I115" s="326">
        <v>0</v>
      </c>
      <c r="J115" s="327"/>
      <c r="K115" s="327"/>
      <c r="L115" s="327"/>
      <c r="M115" s="328" t="s">
        <v>313</v>
      </c>
      <c r="N115" s="329">
        <f t="shared" si="4"/>
        <v>0</v>
      </c>
      <c r="O115" s="329">
        <f t="shared" si="5"/>
        <v>0</v>
      </c>
      <c r="P115" s="330">
        <f t="shared" si="6"/>
        <v>0</v>
      </c>
      <c r="Q115" s="331">
        <f t="shared" si="7"/>
        <v>0</v>
      </c>
    </row>
    <row r="116" spans="1:18" ht="22.5" x14ac:dyDescent="0.2">
      <c r="A116" s="324" t="s">
        <v>531</v>
      </c>
      <c r="B116" s="325" t="s">
        <v>532</v>
      </c>
      <c r="C116" s="325" t="s">
        <v>535</v>
      </c>
      <c r="D116" s="325" t="s">
        <v>310</v>
      </c>
      <c r="E116" s="325" t="s">
        <v>394</v>
      </c>
      <c r="F116" s="325" t="s">
        <v>395</v>
      </c>
      <c r="G116" s="326">
        <v>0</v>
      </c>
      <c r="H116" s="326">
        <v>3500</v>
      </c>
      <c r="I116" s="326">
        <v>0</v>
      </c>
      <c r="J116" s="327"/>
      <c r="K116" s="327"/>
      <c r="L116" s="327"/>
      <c r="M116" s="328" t="s">
        <v>313</v>
      </c>
      <c r="N116" s="329">
        <f t="shared" si="4"/>
        <v>0</v>
      </c>
      <c r="O116" s="329">
        <f t="shared" si="5"/>
        <v>0</v>
      </c>
      <c r="P116" s="330">
        <f t="shared" si="6"/>
        <v>0</v>
      </c>
      <c r="Q116" s="331">
        <f t="shared" si="7"/>
        <v>0</v>
      </c>
    </row>
    <row r="117" spans="1:18" ht="33.75" x14ac:dyDescent="0.2">
      <c r="A117" s="324" t="s">
        <v>388</v>
      </c>
      <c r="B117" s="325" t="s">
        <v>389</v>
      </c>
      <c r="C117" s="325" t="s">
        <v>535</v>
      </c>
      <c r="D117" s="325" t="s">
        <v>310</v>
      </c>
      <c r="E117" s="325" t="s">
        <v>390</v>
      </c>
      <c r="F117" s="325" t="s">
        <v>391</v>
      </c>
      <c r="G117" s="326">
        <v>0</v>
      </c>
      <c r="H117" s="326">
        <v>240298.06</v>
      </c>
      <c r="I117" s="326">
        <v>0</v>
      </c>
      <c r="J117" s="327"/>
      <c r="K117" s="327"/>
      <c r="L117" s="327"/>
      <c r="M117" s="328" t="s">
        <v>313</v>
      </c>
      <c r="N117" s="329">
        <f t="shared" si="4"/>
        <v>0</v>
      </c>
      <c r="O117" s="329">
        <f t="shared" si="5"/>
        <v>0</v>
      </c>
      <c r="P117" s="330">
        <f t="shared" si="6"/>
        <v>0</v>
      </c>
      <c r="Q117" s="331">
        <f t="shared" si="7"/>
        <v>0</v>
      </c>
    </row>
    <row r="118" spans="1:18" ht="33.75" x14ac:dyDescent="0.2">
      <c r="A118" s="324" t="s">
        <v>538</v>
      </c>
      <c r="B118" s="325" t="s">
        <v>389</v>
      </c>
      <c r="C118" s="325" t="s">
        <v>539</v>
      </c>
      <c r="D118" s="325" t="s">
        <v>310</v>
      </c>
      <c r="E118" s="325" t="s">
        <v>390</v>
      </c>
      <c r="F118" s="325" t="s">
        <v>391</v>
      </c>
      <c r="G118" s="326">
        <v>0</v>
      </c>
      <c r="H118" s="326">
        <v>15317.5</v>
      </c>
      <c r="I118" s="326">
        <v>0</v>
      </c>
      <c r="J118" s="327"/>
      <c r="K118" s="327"/>
      <c r="L118" s="327"/>
      <c r="M118" s="328" t="s">
        <v>313</v>
      </c>
      <c r="N118" s="329">
        <f t="shared" si="4"/>
        <v>0</v>
      </c>
      <c r="O118" s="329">
        <f t="shared" si="5"/>
        <v>0</v>
      </c>
      <c r="P118" s="330">
        <f t="shared" si="6"/>
        <v>0</v>
      </c>
      <c r="Q118" s="331">
        <f t="shared" si="7"/>
        <v>0</v>
      </c>
    </row>
    <row r="119" spans="1:18" ht="22.5" x14ac:dyDescent="0.2">
      <c r="A119" s="324" t="s">
        <v>540</v>
      </c>
      <c r="B119" s="325" t="s">
        <v>541</v>
      </c>
      <c r="C119" s="325" t="s">
        <v>542</v>
      </c>
      <c r="D119" s="325" t="s">
        <v>543</v>
      </c>
      <c r="E119" s="325" t="s">
        <v>544</v>
      </c>
      <c r="F119" s="325" t="s">
        <v>545</v>
      </c>
      <c r="G119" s="326">
        <v>0</v>
      </c>
      <c r="H119" s="326">
        <v>8357541.6699999999</v>
      </c>
      <c r="I119" s="326">
        <v>8357541.6699999999</v>
      </c>
      <c r="J119" s="327"/>
      <c r="K119" s="327"/>
      <c r="L119" s="327"/>
      <c r="M119" s="328" t="s">
        <v>313</v>
      </c>
      <c r="N119" s="329">
        <f t="shared" si="4"/>
        <v>0</v>
      </c>
      <c r="O119" s="329">
        <f t="shared" si="5"/>
        <v>1</v>
      </c>
      <c r="P119" s="330">
        <f t="shared" si="6"/>
        <v>0</v>
      </c>
      <c r="Q119" s="331">
        <f t="shared" si="7"/>
        <v>0</v>
      </c>
    </row>
    <row r="120" spans="1:18" ht="22.5" x14ac:dyDescent="0.2">
      <c r="A120" s="324" t="s">
        <v>546</v>
      </c>
      <c r="B120" s="325" t="s">
        <v>547</v>
      </c>
      <c r="C120" s="325" t="s">
        <v>542</v>
      </c>
      <c r="D120" s="325" t="s">
        <v>543</v>
      </c>
      <c r="E120" s="325" t="s">
        <v>544</v>
      </c>
      <c r="F120" s="325" t="s">
        <v>545</v>
      </c>
      <c r="G120" s="326">
        <v>0</v>
      </c>
      <c r="H120" s="326">
        <v>1589398.1</v>
      </c>
      <c r="I120" s="326">
        <v>1589398.1</v>
      </c>
      <c r="J120" s="327"/>
      <c r="K120" s="327"/>
      <c r="L120" s="327"/>
      <c r="M120" s="328" t="s">
        <v>313</v>
      </c>
      <c r="N120" s="329">
        <f t="shared" si="4"/>
        <v>0</v>
      </c>
      <c r="O120" s="329">
        <f t="shared" si="5"/>
        <v>1</v>
      </c>
      <c r="P120" s="330">
        <f t="shared" si="6"/>
        <v>0</v>
      </c>
      <c r="Q120" s="331">
        <f t="shared" si="7"/>
        <v>0</v>
      </c>
    </row>
    <row r="121" spans="1:18" ht="22.5" x14ac:dyDescent="0.2">
      <c r="A121" s="324" t="s">
        <v>548</v>
      </c>
      <c r="B121" s="325" t="s">
        <v>549</v>
      </c>
      <c r="C121" s="325" t="s">
        <v>542</v>
      </c>
      <c r="D121" s="325" t="s">
        <v>543</v>
      </c>
      <c r="E121" s="325" t="s">
        <v>381</v>
      </c>
      <c r="F121" s="325" t="s">
        <v>382</v>
      </c>
      <c r="G121" s="326">
        <v>0</v>
      </c>
      <c r="H121" s="326">
        <v>1225091.74</v>
      </c>
      <c r="I121" s="326">
        <v>1225091.74</v>
      </c>
      <c r="J121" s="327"/>
      <c r="K121" s="327"/>
      <c r="L121" s="327"/>
      <c r="M121" s="328" t="s">
        <v>313</v>
      </c>
      <c r="N121" s="329">
        <f t="shared" si="4"/>
        <v>0</v>
      </c>
      <c r="O121" s="329">
        <f t="shared" si="5"/>
        <v>1</v>
      </c>
      <c r="P121" s="330">
        <f t="shared" si="6"/>
        <v>0</v>
      </c>
      <c r="Q121" s="331">
        <f t="shared" si="7"/>
        <v>0</v>
      </c>
    </row>
    <row r="122" spans="1:18" ht="22.5" x14ac:dyDescent="0.2">
      <c r="A122" s="324" t="s">
        <v>550</v>
      </c>
      <c r="B122" s="325" t="s">
        <v>551</v>
      </c>
      <c r="C122" s="325" t="s">
        <v>542</v>
      </c>
      <c r="D122" s="325" t="s">
        <v>543</v>
      </c>
      <c r="E122" s="325" t="s">
        <v>501</v>
      </c>
      <c r="F122" s="325" t="s">
        <v>502</v>
      </c>
      <c r="G122" s="326">
        <v>0</v>
      </c>
      <c r="H122" s="326">
        <v>3778804.76</v>
      </c>
      <c r="I122" s="326">
        <v>2848349.33</v>
      </c>
      <c r="J122" s="327"/>
      <c r="K122" s="327"/>
      <c r="L122" s="327"/>
      <c r="M122" s="328" t="s">
        <v>313</v>
      </c>
      <c r="N122" s="329">
        <f t="shared" si="4"/>
        <v>0</v>
      </c>
      <c r="O122" s="329">
        <f t="shared" si="5"/>
        <v>0.75376991162676532</v>
      </c>
      <c r="P122" s="330">
        <f t="shared" si="6"/>
        <v>0</v>
      </c>
      <c r="Q122" s="331">
        <f t="shared" si="7"/>
        <v>0</v>
      </c>
    </row>
    <row r="123" spans="1:18" ht="22.5" x14ac:dyDescent="0.2">
      <c r="A123" s="324" t="s">
        <v>552</v>
      </c>
      <c r="B123" s="325" t="s">
        <v>553</v>
      </c>
      <c r="C123" s="325" t="s">
        <v>542</v>
      </c>
      <c r="D123" s="325" t="s">
        <v>543</v>
      </c>
      <c r="E123" s="325" t="s">
        <v>394</v>
      </c>
      <c r="F123" s="325" t="s">
        <v>395</v>
      </c>
      <c r="G123" s="326">
        <v>0</v>
      </c>
      <c r="H123" s="326">
        <v>93840537.060000002</v>
      </c>
      <c r="I123" s="326">
        <v>22786138.370000001</v>
      </c>
      <c r="J123" s="327"/>
      <c r="K123" s="327"/>
      <c r="L123" s="327"/>
      <c r="M123" s="328" t="s">
        <v>313</v>
      </c>
      <c r="N123" s="329">
        <f t="shared" si="4"/>
        <v>0</v>
      </c>
      <c r="O123" s="329">
        <f t="shared" si="5"/>
        <v>0.24281764665765865</v>
      </c>
      <c r="P123" s="330">
        <f t="shared" si="6"/>
        <v>0</v>
      </c>
      <c r="Q123" s="331">
        <f t="shared" si="7"/>
        <v>0</v>
      </c>
    </row>
    <row r="124" spans="1:18" ht="22.5" x14ac:dyDescent="0.2">
      <c r="A124" s="324" t="s">
        <v>554</v>
      </c>
      <c r="B124" s="325" t="s">
        <v>555</v>
      </c>
      <c r="C124" s="325" t="s">
        <v>542</v>
      </c>
      <c r="D124" s="325" t="s">
        <v>543</v>
      </c>
      <c r="E124" s="325" t="s">
        <v>505</v>
      </c>
      <c r="F124" s="325" t="s">
        <v>506</v>
      </c>
      <c r="G124" s="326">
        <v>0</v>
      </c>
      <c r="H124" s="326">
        <v>508300.24</v>
      </c>
      <c r="I124" s="326">
        <v>281708.79999999999</v>
      </c>
      <c r="J124" s="327"/>
      <c r="K124" s="327"/>
      <c r="L124" s="327"/>
      <c r="M124" s="328" t="s">
        <v>313</v>
      </c>
      <c r="N124" s="329">
        <f t="shared" si="4"/>
        <v>0</v>
      </c>
      <c r="O124" s="329">
        <f t="shared" si="5"/>
        <v>0.55421732635813825</v>
      </c>
      <c r="P124" s="330">
        <f t="shared" si="6"/>
        <v>0</v>
      </c>
      <c r="Q124" s="331">
        <f t="shared" si="7"/>
        <v>0</v>
      </c>
    </row>
    <row r="125" spans="1:18" ht="45.75" thickBot="1" x14ac:dyDescent="0.25">
      <c r="A125" s="332" t="s">
        <v>556</v>
      </c>
      <c r="B125" s="333" t="s">
        <v>464</v>
      </c>
      <c r="C125" s="333" t="s">
        <v>542</v>
      </c>
      <c r="D125" s="333" t="s">
        <v>543</v>
      </c>
      <c r="E125" s="333" t="s">
        <v>465</v>
      </c>
      <c r="F125" s="333" t="s">
        <v>466</v>
      </c>
      <c r="G125" s="334">
        <v>300000000</v>
      </c>
      <c r="H125" s="334">
        <v>300000000</v>
      </c>
      <c r="I125" s="334">
        <v>0</v>
      </c>
      <c r="J125" s="335"/>
      <c r="K125" s="335"/>
      <c r="L125" s="335"/>
      <c r="M125" s="336" t="s">
        <v>313</v>
      </c>
      <c r="N125" s="337">
        <f t="shared" si="4"/>
        <v>0</v>
      </c>
      <c r="O125" s="337">
        <f t="shared" si="5"/>
        <v>0</v>
      </c>
      <c r="P125" s="338">
        <f t="shared" si="6"/>
        <v>0</v>
      </c>
      <c r="Q125" s="339">
        <f t="shared" si="7"/>
        <v>0</v>
      </c>
    </row>
    <row r="126" spans="1:18" ht="15.75" thickBot="1" x14ac:dyDescent="0.3">
      <c r="A126" s="81"/>
      <c r="B126" s="81"/>
      <c r="C126" s="81"/>
      <c r="D126" s="81"/>
      <c r="E126" s="81"/>
      <c r="F126" s="81"/>
      <c r="G126" s="340">
        <f>SUM(G4:G125)</f>
        <v>504489000</v>
      </c>
      <c r="H126" s="341">
        <f>SUM(H4:H125)</f>
        <v>647029858.52999997</v>
      </c>
      <c r="I126" s="342">
        <f>SUM(I4:I125)</f>
        <v>45174567.670000002</v>
      </c>
      <c r="J126" s="81"/>
      <c r="K126" s="81"/>
      <c r="L126" s="81"/>
      <c r="M126" s="81"/>
      <c r="N126" s="81"/>
      <c r="O126" s="81"/>
      <c r="P126" s="343">
        <f t="shared" si="6"/>
        <v>0</v>
      </c>
      <c r="Q126" s="343">
        <f t="shared" si="7"/>
        <v>0</v>
      </c>
    </row>
    <row r="127" spans="1:18" x14ac:dyDescent="0.2">
      <c r="A127" t="s">
        <v>557</v>
      </c>
      <c r="B127"/>
      <c r="C127"/>
      <c r="D127"/>
      <c r="E127"/>
      <c r="F127"/>
      <c r="G127"/>
      <c r="H127"/>
      <c r="I127"/>
      <c r="J127" s="344"/>
      <c r="K127" s="344"/>
      <c r="L127" s="344"/>
      <c r="M127" s="344"/>
      <c r="N127" s="344"/>
      <c r="O127" s="344"/>
      <c r="P127" s="344"/>
      <c r="Q127" s="344"/>
      <c r="R127" s="345"/>
    </row>
  </sheetData>
  <mergeCells count="5">
    <mergeCell ref="A1:Q1"/>
    <mergeCell ref="G2:I2"/>
    <mergeCell ref="J2:M2"/>
    <mergeCell ref="N2:O2"/>
    <mergeCell ref="P2:Q2"/>
  </mergeCells>
  <pageMargins left="0.70866141732283472" right="0.70866141732283472" top="0.74803149606299213" bottom="0.74803149606299213" header="0.31496062992125984" footer="0.31496062992125984"/>
  <pageSetup scale="57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EAI</vt:lpstr>
      <vt:lpstr>EAE-CA 1</vt:lpstr>
      <vt:lpstr>EAE-CA 2</vt:lpstr>
      <vt:lpstr>EAE-CA 3</vt:lpstr>
      <vt:lpstr>EAE-COG</vt:lpstr>
      <vt:lpstr>EAE-CFG</vt:lpstr>
      <vt:lpstr>EAE-CTG</vt:lpstr>
      <vt:lpstr>GCP</vt:lpstr>
      <vt:lpstr>PPI</vt:lpstr>
      <vt:lpstr>'EAE-CA 1'!Área_de_impresión</vt:lpstr>
      <vt:lpstr>'EAE-COG'!Área_de_impresión</vt:lpstr>
      <vt:lpstr>EAI!Área_de_impresión</vt:lpstr>
      <vt:lpstr>GCP!Área_de_impresión</vt:lpstr>
      <vt:lpstr>PPI!Área_de_impresión</vt:lpstr>
      <vt:lpstr>'EAE-CA 1'!Títulos_a_imprimir</vt:lpstr>
      <vt:lpstr>'EAE-COG'!Títulos_a_imprimir</vt:lpstr>
      <vt:lpstr>GCP!Títulos_a_imprimir</vt:lpstr>
      <vt:lpstr>PPI!Títulos_a_imprimir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2026-10-30T18:59:18Z</cp:lastPrinted>
  <dcterms:created xsi:type="dcterms:W3CDTF">2026-10-30T18:49:14Z</dcterms:created>
  <dcterms:modified xsi:type="dcterms:W3CDTF">2026-10-30T18:59:51Z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