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TERCER TRIMESTRE 2024\PLATAFORMA TRANSPARENCIA DEL GTO EN SALUD\"/>
    </mc:Choice>
  </mc:AlternateContent>
  <xr:revisionPtr revIDLastSave="0" documentId="13_ncr:1_{7BC8B855-1DDC-4049-91B1-94E56E7458A7}" xr6:coauthVersionLast="36" xr6:coauthVersionMax="36" xr10:uidLastSave="{00000000-0000-0000-0000-000000000000}"/>
  <bookViews>
    <workbookView xWindow="0" yWindow="0" windowWidth="28800" windowHeight="10305" xr2:uid="{C8EEA483-93EB-4144-A3D1-DA3B6E9AA03A}"/>
  </bookViews>
  <sheets>
    <sheet name="CE Ingreso" sheetId="1" r:id="rId1"/>
    <sheet name="EAI" sheetId="2" r:id="rId2"/>
    <sheet name="EAI (2)" sheetId="3" r:id="rId3"/>
    <sheet name="CtasAdmvas 1" sheetId="4" r:id="rId4"/>
    <sheet name="CtasAdmvas 2" sheetId="5" r:id="rId5"/>
    <sheet name="CtasAdmvas 3" sheetId="6" r:id="rId6"/>
    <sheet name="COG" sheetId="7" r:id="rId7"/>
    <sheet name="CTG" sheetId="8" r:id="rId8"/>
    <sheet name="CFF" sheetId="9" r:id="rId9"/>
    <sheet name="GCP" sheetId="11" r:id="rId10"/>
    <sheet name="PPI " sheetId="12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0" hidden="1">'CE Ingreso'!$A$10:$I$119</definedName>
    <definedName name="_xlnm._FilterDatabase" localSheetId="1" hidden="1">EAI!#REF!</definedName>
    <definedName name="_xlnm._FilterDatabase" localSheetId="2" hidden="1">'EAI (2)'!#REF!</definedName>
    <definedName name="_ftn1" localSheetId="0">'CE Ingreso'!#REF!</definedName>
    <definedName name="_ftn2" localSheetId="0">'CE Ingreso'!#REF!</definedName>
    <definedName name="_ftn3" localSheetId="0">'CE Ingreso'!#REF!</definedName>
    <definedName name="_ftn4" localSheetId="0">'CE Ingreso'!#REF!</definedName>
    <definedName name="_ftnref1" localSheetId="0">'CE Ingreso'!#REF!</definedName>
    <definedName name="_ftnref2" localSheetId="0">'CE Ingreso'!#REF!</definedName>
    <definedName name="_ftnref3" localSheetId="0">'CE Ingreso'!#REF!</definedName>
    <definedName name="_ftnref4" localSheetId="0">'CE Ingreso'!#REF!</definedName>
    <definedName name="A" localSheetId="2">[1]ECABR!#REF!</definedName>
    <definedName name="A">[1]ECABR!#REF!</definedName>
    <definedName name="A_impresión_IM" localSheetId="2">[1]ECABR!#REF!</definedName>
    <definedName name="A_impresión_IM">[1]ECABR!#REF!</definedName>
    <definedName name="abc" localSheetId="2">[2]TOTAL!#REF!</definedName>
    <definedName name="abc">[2]TOTAL!#REF!</definedName>
    <definedName name="ALFONSO" localSheetId="2">[1]ECABR!#REF!</definedName>
    <definedName name="ALFONSO">[1]ECABR!#REF!</definedName>
    <definedName name="_xlnm.Extract" localSheetId="2">[3]EGRESOS!#REF!</definedName>
    <definedName name="_xlnm.Extract">[3]EGRESOS!#REF!</definedName>
    <definedName name="_xlnm.Print_Area" localSheetId="0">'CE Ingreso'!$B$1:$I$123</definedName>
    <definedName name="_xlnm.Print_Area" localSheetId="6">COG!$A$1:$H$80</definedName>
    <definedName name="_xlnm.Print_Area" localSheetId="3">'CtasAdmvas 1'!$A$1:$G$76</definedName>
    <definedName name="_xlnm.Print_Area" localSheetId="7">CTG!$A$1:$G$12</definedName>
    <definedName name="_xlnm.Print_Area" localSheetId="1">EAI!$A$1:$H$46</definedName>
    <definedName name="_xlnm.Print_Area" localSheetId="2">'EAI (2)'!#REF!</definedName>
    <definedName name="_xlnm.Print_Area" localSheetId="10">'PPI '!$A$1:$Q$134</definedName>
    <definedName name="B" localSheetId="2">[3]EGRESOS!#REF!</definedName>
    <definedName name="B">[3]EGRESOS!#REF!</definedName>
    <definedName name="BASE" localSheetId="3">#REF!</definedName>
    <definedName name="BASE" localSheetId="2">#REF!</definedName>
    <definedName name="BASE">#REF!</definedName>
    <definedName name="_xlnm.Database" localSheetId="3">[5]REPORTO!#REF!</definedName>
    <definedName name="_xlnm.Database" localSheetId="2">[5]REPORTO!#REF!</definedName>
    <definedName name="_xlnm.Database">[5]REPORTO!#REF!</definedName>
    <definedName name="cba" localSheetId="2">[2]TOTAL!#REF!</definedName>
    <definedName name="cba">[2]TOTAL!#REF!</definedName>
    <definedName name="cie" localSheetId="2">[1]ECABR!#REF!</definedName>
    <definedName name="cie">[1]ECABR!#REF!</definedName>
    <definedName name="ELOY" localSheetId="3">#REF!</definedName>
    <definedName name="ELOY" localSheetId="2">#REF!</definedName>
    <definedName name="ELOY">#REF!</definedName>
    <definedName name="ESF" localSheetId="2">#REF!</definedName>
    <definedName name="ESF">#REF!</definedName>
    <definedName name="Fecha" localSheetId="3">#REF!</definedName>
    <definedName name="Fecha" localSheetId="2">#REF!</definedName>
    <definedName name="Fecha">#REF!</definedName>
    <definedName name="HF">[6]T1705HF!$B$20:$B$20</definedName>
    <definedName name="Instituto" localSheetId="2">#REF!</definedName>
    <definedName name="Instituto">#REF!</definedName>
    <definedName name="ju" localSheetId="2">[5]REPORTO!#REF!</definedName>
    <definedName name="ju">[5]REPORTO!#REF!</definedName>
    <definedName name="mao" localSheetId="2">[1]ECABR!#REF!</definedName>
    <definedName name="mao">[1]ECABR!#REF!</definedName>
    <definedName name="N" localSheetId="3">#REF!</definedName>
    <definedName name="N" localSheetId="2">#REF!</definedName>
    <definedName name="N">#REF!</definedName>
    <definedName name="NDM" localSheetId="2">[5]REPORTO!#REF!</definedName>
    <definedName name="NDM">[5]REPORTO!#REF!</definedName>
    <definedName name="REPORTO" localSheetId="3">#REF!</definedName>
    <definedName name="REPORTO" localSheetId="2">#REF!</definedName>
    <definedName name="REPORTO">#REF!</definedName>
    <definedName name="TCAIE">[7]CH1902!$B$20:$B$20</definedName>
    <definedName name="TCFEEIS" localSheetId="3">#REF!</definedName>
    <definedName name="TCFEEIS" localSheetId="2">#REF!</definedName>
    <definedName name="TCFEEIS">#REF!</definedName>
    <definedName name="_xlnm.Print_Titles" localSheetId="0">'CE Ingreso'!$1:$8</definedName>
    <definedName name="_xlnm.Print_Titles" localSheetId="6">COG!$1:$4</definedName>
    <definedName name="_xlnm.Print_Titles" localSheetId="3">'CtasAdmvas 1'!$1:$4</definedName>
    <definedName name="_xlnm.Print_Titles" localSheetId="10">'PPI '!$1:$3</definedName>
    <definedName name="TRASP" localSheetId="3">#REF!</definedName>
    <definedName name="TRASP" localSheetId="2">#REF!</definedName>
    <definedName name="TRASP">#REF!</definedName>
    <definedName name="U" localSheetId="3">#REF!</definedName>
    <definedName name="U" localSheetId="2">#REF!</definedName>
    <definedName name="U">#REF!</definedName>
    <definedName name="x" localSheetId="3">#REF!</definedName>
    <definedName name="x" localSheetId="2">#REF!</definedName>
    <definedName name="x">#REF!</definedName>
    <definedName name="Z" localSheetId="2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2" i="12" l="1"/>
  <c r="P132" i="12"/>
  <c r="I132" i="12"/>
  <c r="H132" i="12"/>
  <c r="G132" i="12"/>
  <c r="Q131" i="12"/>
  <c r="P131" i="12"/>
  <c r="O131" i="12"/>
  <c r="N131" i="12"/>
  <c r="Q130" i="12"/>
  <c r="P130" i="12"/>
  <c r="O130" i="12"/>
  <c r="N130" i="12"/>
  <c r="Q129" i="12"/>
  <c r="P129" i="12"/>
  <c r="O129" i="12"/>
  <c r="N129" i="12"/>
  <c r="Q128" i="12"/>
  <c r="P128" i="12"/>
  <c r="O128" i="12"/>
  <c r="N128" i="12"/>
  <c r="Q127" i="12"/>
  <c r="P127" i="12"/>
  <c r="O127" i="12"/>
  <c r="N127" i="12"/>
  <c r="Q126" i="12"/>
  <c r="P126" i="12"/>
  <c r="O126" i="12"/>
  <c r="N126" i="12"/>
  <c r="Q125" i="12"/>
  <c r="P125" i="12"/>
  <c r="O125" i="12"/>
  <c r="N125" i="12"/>
  <c r="Q124" i="12"/>
  <c r="P124" i="12"/>
  <c r="O124" i="12"/>
  <c r="N124" i="12"/>
  <c r="Q123" i="12"/>
  <c r="P123" i="12"/>
  <c r="O123" i="12"/>
  <c r="N123" i="12"/>
  <c r="Q122" i="12"/>
  <c r="P122" i="12"/>
  <c r="O122" i="12"/>
  <c r="N122" i="12"/>
  <c r="Q121" i="12"/>
  <c r="P121" i="12"/>
  <c r="O121" i="12"/>
  <c r="N121" i="12"/>
  <c r="Q120" i="12"/>
  <c r="P120" i="12"/>
  <c r="O120" i="12"/>
  <c r="N120" i="12"/>
  <c r="Q119" i="12"/>
  <c r="P119" i="12"/>
  <c r="O119" i="12"/>
  <c r="N119" i="12"/>
  <c r="Q118" i="12"/>
  <c r="P118" i="12"/>
  <c r="O118" i="12"/>
  <c r="N118" i="12"/>
  <c r="Q117" i="12"/>
  <c r="P117" i="12"/>
  <c r="O117" i="12"/>
  <c r="N117" i="12"/>
  <c r="Q116" i="12"/>
  <c r="P116" i="12"/>
  <c r="O116" i="12"/>
  <c r="N116" i="12"/>
  <c r="Q115" i="12"/>
  <c r="P115" i="12"/>
  <c r="O115" i="12"/>
  <c r="N115" i="12"/>
  <c r="Q114" i="12"/>
  <c r="P114" i="12"/>
  <c r="O114" i="12"/>
  <c r="N114" i="12"/>
  <c r="Q113" i="12"/>
  <c r="P113" i="12"/>
  <c r="O113" i="12"/>
  <c r="N113" i="12"/>
  <c r="Q112" i="12"/>
  <c r="P112" i="12"/>
  <c r="O112" i="12"/>
  <c r="N112" i="12"/>
  <c r="Q111" i="12"/>
  <c r="P111" i="12"/>
  <c r="O111" i="12"/>
  <c r="N111" i="12"/>
  <c r="Q110" i="12"/>
  <c r="P110" i="12"/>
  <c r="O110" i="12"/>
  <c r="N110" i="12"/>
  <c r="Q109" i="12"/>
  <c r="P109" i="12"/>
  <c r="O109" i="12"/>
  <c r="N109" i="12"/>
  <c r="Q108" i="12"/>
  <c r="P108" i="12"/>
  <c r="O108" i="12"/>
  <c r="N108" i="12"/>
  <c r="Q107" i="12"/>
  <c r="P107" i="12"/>
  <c r="O107" i="12"/>
  <c r="N107" i="12"/>
  <c r="Q106" i="12"/>
  <c r="P106" i="12"/>
  <c r="O106" i="12"/>
  <c r="N106" i="12"/>
  <c r="Q105" i="12"/>
  <c r="P105" i="12"/>
  <c r="O105" i="12"/>
  <c r="N105" i="12"/>
  <c r="Q104" i="12"/>
  <c r="P104" i="12"/>
  <c r="O104" i="12"/>
  <c r="N104" i="12"/>
  <c r="Q103" i="12"/>
  <c r="P103" i="12"/>
  <c r="O103" i="12"/>
  <c r="N103" i="12"/>
  <c r="Q102" i="12"/>
  <c r="P102" i="12"/>
  <c r="O102" i="12"/>
  <c r="N102" i="12"/>
  <c r="Q101" i="12"/>
  <c r="P101" i="12"/>
  <c r="O101" i="12"/>
  <c r="N101" i="12"/>
  <c r="Q100" i="12"/>
  <c r="P100" i="12"/>
  <c r="O100" i="12"/>
  <c r="N100" i="12"/>
  <c r="Q99" i="12"/>
  <c r="P99" i="12"/>
  <c r="O99" i="12"/>
  <c r="N99" i="12"/>
  <c r="Q98" i="12"/>
  <c r="P98" i="12"/>
  <c r="O98" i="12"/>
  <c r="N98" i="12"/>
  <c r="Q97" i="12"/>
  <c r="P97" i="12"/>
  <c r="O97" i="12"/>
  <c r="N97" i="12"/>
  <c r="Q96" i="12"/>
  <c r="P96" i="12"/>
  <c r="O96" i="12"/>
  <c r="N96" i="12"/>
  <c r="Q95" i="12"/>
  <c r="P95" i="12"/>
  <c r="O95" i="12"/>
  <c r="N95" i="12"/>
  <c r="Q94" i="12"/>
  <c r="P94" i="12"/>
  <c r="O94" i="12"/>
  <c r="N94" i="12"/>
  <c r="Q93" i="12"/>
  <c r="P93" i="12"/>
  <c r="O93" i="12"/>
  <c r="N93" i="12"/>
  <c r="Q92" i="12"/>
  <c r="P92" i="12"/>
  <c r="O92" i="12"/>
  <c r="N92" i="12"/>
  <c r="Q91" i="12"/>
  <c r="P91" i="12"/>
  <c r="O91" i="12"/>
  <c r="N91" i="12"/>
  <c r="Q90" i="12"/>
  <c r="P90" i="12"/>
  <c r="O90" i="12"/>
  <c r="N90" i="12"/>
  <c r="Q89" i="12"/>
  <c r="P89" i="12"/>
  <c r="O89" i="12"/>
  <c r="N89" i="12"/>
  <c r="Q88" i="12"/>
  <c r="P88" i="12"/>
  <c r="O88" i="12"/>
  <c r="N88" i="12"/>
  <c r="Q87" i="12"/>
  <c r="P87" i="12"/>
  <c r="O87" i="12"/>
  <c r="N87" i="12"/>
  <c r="Q86" i="12"/>
  <c r="P86" i="12"/>
  <c r="O86" i="12"/>
  <c r="N86" i="12"/>
  <c r="Q85" i="12"/>
  <c r="P85" i="12"/>
  <c r="O85" i="12"/>
  <c r="N85" i="12"/>
  <c r="Q84" i="12"/>
  <c r="P84" i="12"/>
  <c r="O84" i="12"/>
  <c r="N84" i="12"/>
  <c r="Q83" i="12"/>
  <c r="P83" i="12"/>
  <c r="O83" i="12"/>
  <c r="N83" i="12"/>
  <c r="Q82" i="12"/>
  <c r="P82" i="12"/>
  <c r="O82" i="12"/>
  <c r="N82" i="12"/>
  <c r="Q81" i="12"/>
  <c r="P81" i="12"/>
  <c r="O81" i="12"/>
  <c r="N81" i="12"/>
  <c r="Q80" i="12"/>
  <c r="P80" i="12"/>
  <c r="O80" i="12"/>
  <c r="N80" i="12"/>
  <c r="Q79" i="12"/>
  <c r="P79" i="12"/>
  <c r="O79" i="12"/>
  <c r="N79" i="12"/>
  <c r="Q78" i="12"/>
  <c r="P78" i="12"/>
  <c r="O78" i="12"/>
  <c r="N78" i="12"/>
  <c r="Q77" i="12"/>
  <c r="P77" i="12"/>
  <c r="O77" i="12"/>
  <c r="N77" i="12"/>
  <c r="Q76" i="12"/>
  <c r="P76" i="12"/>
  <c r="O76" i="12"/>
  <c r="N76" i="12"/>
  <c r="Q75" i="12"/>
  <c r="P75" i="12"/>
  <c r="O75" i="12"/>
  <c r="N75" i="12"/>
  <c r="Q74" i="12"/>
  <c r="P74" i="12"/>
  <c r="O74" i="12"/>
  <c r="N74" i="12"/>
  <c r="Q73" i="12"/>
  <c r="P73" i="12"/>
  <c r="O73" i="12"/>
  <c r="N73" i="12"/>
  <c r="Q72" i="12"/>
  <c r="P72" i="12"/>
  <c r="O72" i="12"/>
  <c r="N72" i="12"/>
  <c r="Q71" i="12"/>
  <c r="P71" i="12"/>
  <c r="O71" i="12"/>
  <c r="N71" i="12"/>
  <c r="Q70" i="12"/>
  <c r="P70" i="12"/>
  <c r="O70" i="12"/>
  <c r="N70" i="12"/>
  <c r="Q69" i="12"/>
  <c r="P69" i="12"/>
  <c r="O69" i="12"/>
  <c r="N69" i="12"/>
  <c r="Q68" i="12"/>
  <c r="P68" i="12"/>
  <c r="O68" i="12"/>
  <c r="N68" i="12"/>
  <c r="Q67" i="12"/>
  <c r="P67" i="12"/>
  <c r="O67" i="12"/>
  <c r="N67" i="12"/>
  <c r="Q66" i="12"/>
  <c r="P66" i="12"/>
  <c r="O66" i="12"/>
  <c r="N66" i="12"/>
  <c r="Q65" i="12"/>
  <c r="P65" i="12"/>
  <c r="O65" i="12"/>
  <c r="N65" i="12"/>
  <c r="Q64" i="12"/>
  <c r="P64" i="12"/>
  <c r="O64" i="12"/>
  <c r="N64" i="12"/>
  <c r="Q63" i="12"/>
  <c r="P63" i="12"/>
  <c r="O63" i="12"/>
  <c r="N63" i="12"/>
  <c r="Q62" i="12"/>
  <c r="P62" i="12"/>
  <c r="O62" i="12"/>
  <c r="N62" i="12"/>
  <c r="Q61" i="12"/>
  <c r="P61" i="12"/>
  <c r="O61" i="12"/>
  <c r="N61" i="12"/>
  <c r="Q60" i="12"/>
  <c r="P60" i="12"/>
  <c r="O60" i="12"/>
  <c r="N60" i="12"/>
  <c r="Q59" i="12"/>
  <c r="P59" i="12"/>
  <c r="O59" i="12"/>
  <c r="N59" i="12"/>
  <c r="Q58" i="12"/>
  <c r="P58" i="12"/>
  <c r="O58" i="12"/>
  <c r="N58" i="12"/>
  <c r="Q57" i="12"/>
  <c r="P57" i="12"/>
  <c r="O57" i="12"/>
  <c r="N57" i="12"/>
  <c r="Q56" i="12"/>
  <c r="P56" i="12"/>
  <c r="O56" i="12"/>
  <c r="N56" i="12"/>
  <c r="Q55" i="12"/>
  <c r="P55" i="12"/>
  <c r="O55" i="12"/>
  <c r="N55" i="12"/>
  <c r="Q54" i="12"/>
  <c r="P54" i="12"/>
  <c r="O54" i="12"/>
  <c r="N54" i="12"/>
  <c r="Q53" i="12"/>
  <c r="P53" i="12"/>
  <c r="O53" i="12"/>
  <c r="N53" i="12"/>
  <c r="Q52" i="12"/>
  <c r="P52" i="12"/>
  <c r="O52" i="12"/>
  <c r="N52" i="12"/>
  <c r="Q51" i="12"/>
  <c r="P51" i="12"/>
  <c r="O51" i="12"/>
  <c r="N51" i="12"/>
  <c r="Q50" i="12"/>
  <c r="P50" i="12"/>
  <c r="O50" i="12"/>
  <c r="N50" i="12"/>
  <c r="Q49" i="12"/>
  <c r="P49" i="12"/>
  <c r="O49" i="12"/>
  <c r="N49" i="12"/>
  <c r="Q48" i="12"/>
  <c r="P48" i="12"/>
  <c r="O48" i="12"/>
  <c r="N48" i="12"/>
  <c r="Q47" i="12"/>
  <c r="P47" i="12"/>
  <c r="O47" i="12"/>
  <c r="N47" i="12"/>
  <c r="Q46" i="12"/>
  <c r="P46" i="12"/>
  <c r="O46" i="12"/>
  <c r="N46" i="12"/>
  <c r="Q45" i="12"/>
  <c r="P45" i="12"/>
  <c r="O45" i="12"/>
  <c r="N45" i="12"/>
  <c r="Q44" i="12"/>
  <c r="P44" i="12"/>
  <c r="O44" i="12"/>
  <c r="N44" i="12"/>
  <c r="Q43" i="12"/>
  <c r="P43" i="12"/>
  <c r="O43" i="12"/>
  <c r="N43" i="12"/>
  <c r="Q42" i="12"/>
  <c r="P42" i="12"/>
  <c r="O42" i="12"/>
  <c r="N42" i="12"/>
  <c r="Q41" i="12"/>
  <c r="P41" i="12"/>
  <c r="O41" i="12"/>
  <c r="N41" i="12"/>
  <c r="Q40" i="12"/>
  <c r="P40" i="12"/>
  <c r="O40" i="12"/>
  <c r="N40" i="12"/>
  <c r="Q39" i="12"/>
  <c r="P39" i="12"/>
  <c r="O39" i="12"/>
  <c r="N39" i="12"/>
  <c r="Q38" i="12"/>
  <c r="P38" i="12"/>
  <c r="O38" i="12"/>
  <c r="N38" i="12"/>
  <c r="Q37" i="12"/>
  <c r="P37" i="12"/>
  <c r="O37" i="12"/>
  <c r="N37" i="12"/>
  <c r="Q36" i="12"/>
  <c r="P36" i="12"/>
  <c r="O36" i="12"/>
  <c r="N36" i="12"/>
  <c r="Q35" i="12"/>
  <c r="P35" i="12"/>
  <c r="O35" i="12"/>
  <c r="N35" i="12"/>
  <c r="Q34" i="12"/>
  <c r="P34" i="12"/>
  <c r="O34" i="12"/>
  <c r="N34" i="12"/>
  <c r="Q33" i="12"/>
  <c r="P33" i="12"/>
  <c r="O33" i="12"/>
  <c r="N33" i="12"/>
  <c r="Q32" i="12"/>
  <c r="P32" i="12"/>
  <c r="O32" i="12"/>
  <c r="N32" i="12"/>
  <c r="Q31" i="12"/>
  <c r="P31" i="12"/>
  <c r="O31" i="12"/>
  <c r="N31" i="12"/>
  <c r="Q30" i="12"/>
  <c r="P30" i="12"/>
  <c r="O30" i="12"/>
  <c r="N30" i="12"/>
  <c r="Q29" i="12"/>
  <c r="P29" i="12"/>
  <c r="O29" i="12"/>
  <c r="N29" i="12"/>
  <c r="Q28" i="12"/>
  <c r="P28" i="12"/>
  <c r="O28" i="12"/>
  <c r="N28" i="12"/>
  <c r="Q27" i="12"/>
  <c r="P27" i="12"/>
  <c r="O27" i="12"/>
  <c r="N27" i="12"/>
  <c r="Q26" i="12"/>
  <c r="P26" i="12"/>
  <c r="O26" i="12"/>
  <c r="N26" i="12"/>
  <c r="Q25" i="12"/>
  <c r="P25" i="12"/>
  <c r="O25" i="12"/>
  <c r="N25" i="12"/>
  <c r="Q24" i="12"/>
  <c r="P24" i="12"/>
  <c r="O24" i="12"/>
  <c r="N24" i="12"/>
  <c r="Q23" i="12"/>
  <c r="P23" i="12"/>
  <c r="O23" i="12"/>
  <c r="N23" i="12"/>
  <c r="Q22" i="12"/>
  <c r="P22" i="12"/>
  <c r="O22" i="12"/>
  <c r="N22" i="12"/>
  <c r="Q21" i="12"/>
  <c r="P21" i="12"/>
  <c r="O21" i="12"/>
  <c r="N21" i="12"/>
  <c r="Q20" i="12"/>
  <c r="P20" i="12"/>
  <c r="O20" i="12"/>
  <c r="N20" i="12"/>
  <c r="Q19" i="12"/>
  <c r="P19" i="12"/>
  <c r="O19" i="12"/>
  <c r="N19" i="12"/>
  <c r="Q18" i="12"/>
  <c r="P18" i="12"/>
  <c r="O18" i="12"/>
  <c r="N18" i="12"/>
  <c r="Q17" i="12"/>
  <c r="P17" i="12"/>
  <c r="O17" i="12"/>
  <c r="N17" i="12"/>
  <c r="Q16" i="12"/>
  <c r="P16" i="12"/>
  <c r="O16" i="12"/>
  <c r="N16" i="12"/>
  <c r="Q15" i="12"/>
  <c r="P15" i="12"/>
  <c r="O15" i="12"/>
  <c r="N15" i="12"/>
  <c r="Q14" i="12"/>
  <c r="P14" i="12"/>
  <c r="O14" i="12"/>
  <c r="N14" i="12"/>
  <c r="Q13" i="12"/>
  <c r="P13" i="12"/>
  <c r="O13" i="12"/>
  <c r="N13" i="12"/>
  <c r="Q12" i="12"/>
  <c r="P12" i="12"/>
  <c r="O12" i="12"/>
  <c r="N12" i="12"/>
  <c r="Q11" i="12"/>
  <c r="P11" i="12"/>
  <c r="O11" i="12"/>
  <c r="N11" i="12"/>
  <c r="Q10" i="12"/>
  <c r="P10" i="12"/>
  <c r="O10" i="12"/>
  <c r="N10" i="12"/>
  <c r="Q9" i="12"/>
  <c r="P9" i="12"/>
  <c r="O9" i="12"/>
  <c r="N9" i="12"/>
  <c r="Q8" i="12"/>
  <c r="P8" i="12"/>
  <c r="O8" i="12"/>
  <c r="N8" i="12"/>
  <c r="Q7" i="12"/>
  <c r="P7" i="12"/>
  <c r="O7" i="12"/>
  <c r="N7" i="12"/>
  <c r="Q6" i="12"/>
  <c r="P6" i="12"/>
  <c r="O6" i="12"/>
  <c r="N6" i="12"/>
  <c r="Q5" i="12"/>
  <c r="P5" i="12"/>
  <c r="O5" i="12"/>
  <c r="N5" i="12"/>
  <c r="Q4" i="12"/>
  <c r="P4" i="12"/>
  <c r="O4" i="12"/>
  <c r="N4" i="12"/>
  <c r="F34" i="11"/>
  <c r="I34" i="11" s="1"/>
  <c r="F33" i="11"/>
  <c r="I33" i="11" s="1"/>
  <c r="F32" i="11"/>
  <c r="I32" i="11" s="1"/>
  <c r="F31" i="11"/>
  <c r="I31" i="11" s="1"/>
  <c r="H30" i="11"/>
  <c r="G30" i="11"/>
  <c r="E30" i="11"/>
  <c r="D30" i="11"/>
  <c r="F29" i="11"/>
  <c r="I29" i="11" s="1"/>
  <c r="F28" i="11"/>
  <c r="I28" i="11" s="1"/>
  <c r="F27" i="11"/>
  <c r="I27" i="11" s="1"/>
  <c r="F26" i="11"/>
  <c r="H25" i="11"/>
  <c r="G25" i="11"/>
  <c r="E25" i="11"/>
  <c r="D25" i="11"/>
  <c r="F24" i="11"/>
  <c r="I24" i="11" s="1"/>
  <c r="F23" i="11"/>
  <c r="I23" i="11" s="1"/>
  <c r="H22" i="11"/>
  <c r="G22" i="11"/>
  <c r="F22" i="11"/>
  <c r="E22" i="11"/>
  <c r="D22" i="11"/>
  <c r="F21" i="11"/>
  <c r="I21" i="11" s="1"/>
  <c r="F20" i="11"/>
  <c r="I20" i="11" s="1"/>
  <c r="F19" i="11"/>
  <c r="I19" i="11" s="1"/>
  <c r="H18" i="11"/>
  <c r="G18" i="11"/>
  <c r="E18" i="11"/>
  <c r="D18" i="11"/>
  <c r="F17" i="11"/>
  <c r="I17" i="11" s="1"/>
  <c r="F16" i="11"/>
  <c r="I16" i="11" s="1"/>
  <c r="F15" i="11"/>
  <c r="I15" i="11" s="1"/>
  <c r="I14" i="11"/>
  <c r="F14" i="11"/>
  <c r="F13" i="11"/>
  <c r="I13" i="11" s="1"/>
  <c r="F12" i="11"/>
  <c r="I12" i="11" s="1"/>
  <c r="F11" i="11"/>
  <c r="I11" i="11" s="1"/>
  <c r="F10" i="11"/>
  <c r="I10" i="11" s="1"/>
  <c r="H9" i="11"/>
  <c r="H35" i="11" s="1"/>
  <c r="G9" i="11"/>
  <c r="E9" i="11"/>
  <c r="D9" i="11"/>
  <c r="F8" i="11"/>
  <c r="I8" i="11" s="1"/>
  <c r="F7" i="11"/>
  <c r="I7" i="11" s="1"/>
  <c r="H6" i="11"/>
  <c r="G6" i="11"/>
  <c r="E6" i="11"/>
  <c r="E5" i="11" s="1"/>
  <c r="D6" i="11"/>
  <c r="H36" i="9"/>
  <c r="H35" i="9"/>
  <c r="H34" i="9"/>
  <c r="H33" i="9"/>
  <c r="G32" i="9"/>
  <c r="F32" i="9"/>
  <c r="D32" i="9"/>
  <c r="C32" i="9"/>
  <c r="E32" i="9" s="1"/>
  <c r="H32" i="9" s="1"/>
  <c r="H31" i="9"/>
  <c r="H30" i="9"/>
  <c r="H29" i="9"/>
  <c r="H28" i="9"/>
  <c r="H27" i="9"/>
  <c r="H26" i="9"/>
  <c r="H25" i="9"/>
  <c r="H24" i="9"/>
  <c r="H23" i="9"/>
  <c r="G22" i="9"/>
  <c r="F22" i="9"/>
  <c r="H22" i="9" s="1"/>
  <c r="E22" i="9"/>
  <c r="D22" i="9"/>
  <c r="C22" i="9"/>
  <c r="H21" i="9"/>
  <c r="H20" i="9"/>
  <c r="H19" i="9"/>
  <c r="H18" i="9"/>
  <c r="E17" i="9"/>
  <c r="H17" i="9" s="1"/>
  <c r="H16" i="9"/>
  <c r="H15" i="9"/>
  <c r="G14" i="9"/>
  <c r="F14" i="9"/>
  <c r="D14" i="9"/>
  <c r="C14" i="9"/>
  <c r="E14" i="9" s="1"/>
  <c r="H14" i="9" s="1"/>
  <c r="H13" i="9"/>
  <c r="H12" i="9"/>
  <c r="H11" i="9"/>
  <c r="H10" i="9"/>
  <c r="H9" i="9"/>
  <c r="H8" i="9"/>
  <c r="H7" i="9"/>
  <c r="H6" i="9"/>
  <c r="G5" i="9"/>
  <c r="F5" i="9"/>
  <c r="D5" i="9"/>
  <c r="C5" i="9"/>
  <c r="F10" i="8"/>
  <c r="E10" i="8"/>
  <c r="C10" i="8"/>
  <c r="B10" i="8"/>
  <c r="G9" i="8"/>
  <c r="G8" i="8"/>
  <c r="G7" i="8"/>
  <c r="D6" i="8"/>
  <c r="G6" i="8" s="1"/>
  <c r="D5" i="8"/>
  <c r="D10" i="8" s="1"/>
  <c r="E76" i="7"/>
  <c r="H76" i="7" s="1"/>
  <c r="E75" i="7"/>
  <c r="H75" i="7" s="1"/>
  <c r="E74" i="7"/>
  <c r="H74" i="7" s="1"/>
  <c r="E73" i="7"/>
  <c r="H73" i="7" s="1"/>
  <c r="E72" i="7"/>
  <c r="H72" i="7" s="1"/>
  <c r="E71" i="7"/>
  <c r="H71" i="7" s="1"/>
  <c r="E70" i="7"/>
  <c r="H70" i="7" s="1"/>
  <c r="G69" i="7"/>
  <c r="F69" i="7"/>
  <c r="D69" i="7"/>
  <c r="C69" i="7"/>
  <c r="E69" i="7" s="1"/>
  <c r="H69" i="7" s="1"/>
  <c r="E68" i="7"/>
  <c r="H68" i="7" s="1"/>
  <c r="E67" i="7"/>
  <c r="H67" i="7" s="1"/>
  <c r="E66" i="7"/>
  <c r="H66" i="7" s="1"/>
  <c r="G65" i="7"/>
  <c r="F65" i="7"/>
  <c r="D65" i="7"/>
  <c r="C65" i="7"/>
  <c r="E65" i="7" s="1"/>
  <c r="H65" i="7" s="1"/>
  <c r="E64" i="7"/>
  <c r="H64" i="7" s="1"/>
  <c r="E63" i="7"/>
  <c r="H63" i="7" s="1"/>
  <c r="E62" i="7"/>
  <c r="H62" i="7" s="1"/>
  <c r="E61" i="7"/>
  <c r="H61" i="7" s="1"/>
  <c r="E60" i="7"/>
  <c r="H60" i="7" s="1"/>
  <c r="E59" i="7"/>
  <c r="H59" i="7" s="1"/>
  <c r="H58" i="7"/>
  <c r="E58" i="7"/>
  <c r="G57" i="7"/>
  <c r="F57" i="7"/>
  <c r="D57" i="7"/>
  <c r="C57" i="7"/>
  <c r="E57" i="7" s="1"/>
  <c r="E56" i="7"/>
  <c r="H56" i="7" s="1"/>
  <c r="E55" i="7"/>
  <c r="H55" i="7" s="1"/>
  <c r="E54" i="7"/>
  <c r="H54" i="7" s="1"/>
  <c r="G53" i="7"/>
  <c r="F53" i="7"/>
  <c r="D53" i="7"/>
  <c r="C53" i="7"/>
  <c r="E53" i="7" s="1"/>
  <c r="H53" i="7" s="1"/>
  <c r="E52" i="7"/>
  <c r="H52" i="7" s="1"/>
  <c r="E51" i="7"/>
  <c r="H51" i="7" s="1"/>
  <c r="E50" i="7"/>
  <c r="H50" i="7" s="1"/>
  <c r="E49" i="7"/>
  <c r="H49" i="7" s="1"/>
  <c r="E48" i="7"/>
  <c r="H48" i="7" s="1"/>
  <c r="E47" i="7"/>
  <c r="H47" i="7" s="1"/>
  <c r="H46" i="7"/>
  <c r="E46" i="7"/>
  <c r="E45" i="7"/>
  <c r="H45" i="7" s="1"/>
  <c r="E44" i="7"/>
  <c r="H44" i="7" s="1"/>
  <c r="G43" i="7"/>
  <c r="F43" i="7"/>
  <c r="D43" i="7"/>
  <c r="C43" i="7"/>
  <c r="E42" i="7"/>
  <c r="H42" i="7" s="1"/>
  <c r="E41" i="7"/>
  <c r="H41" i="7" s="1"/>
  <c r="E40" i="7"/>
  <c r="H40" i="7" s="1"/>
  <c r="E39" i="7"/>
  <c r="H39" i="7" s="1"/>
  <c r="E38" i="7"/>
  <c r="H38" i="7" s="1"/>
  <c r="E37" i="7"/>
  <c r="H37" i="7" s="1"/>
  <c r="E36" i="7"/>
  <c r="H36" i="7" s="1"/>
  <c r="E35" i="7"/>
  <c r="H35" i="7" s="1"/>
  <c r="E34" i="7"/>
  <c r="H34" i="7" s="1"/>
  <c r="G33" i="7"/>
  <c r="F33" i="7"/>
  <c r="D33" i="7"/>
  <c r="C33" i="7"/>
  <c r="E33" i="7" s="1"/>
  <c r="H33" i="7" s="1"/>
  <c r="E32" i="7"/>
  <c r="H32" i="7" s="1"/>
  <c r="E31" i="7"/>
  <c r="H31" i="7" s="1"/>
  <c r="E30" i="7"/>
  <c r="H30" i="7" s="1"/>
  <c r="E29" i="7"/>
  <c r="H29" i="7" s="1"/>
  <c r="E28" i="7"/>
  <c r="H28" i="7" s="1"/>
  <c r="E27" i="7"/>
  <c r="H27" i="7" s="1"/>
  <c r="E26" i="7"/>
  <c r="H26" i="7" s="1"/>
  <c r="E25" i="7"/>
  <c r="H25" i="7" s="1"/>
  <c r="E24" i="7"/>
  <c r="H24" i="7" s="1"/>
  <c r="G23" i="7"/>
  <c r="F23" i="7"/>
  <c r="D23" i="7"/>
  <c r="C23" i="7"/>
  <c r="E23" i="7" s="1"/>
  <c r="H23" i="7" s="1"/>
  <c r="E22" i="7"/>
  <c r="H22" i="7" s="1"/>
  <c r="E21" i="7"/>
  <c r="H21" i="7" s="1"/>
  <c r="E20" i="7"/>
  <c r="H20" i="7" s="1"/>
  <c r="E19" i="7"/>
  <c r="H19" i="7" s="1"/>
  <c r="E18" i="7"/>
  <c r="H18" i="7" s="1"/>
  <c r="E17" i="7"/>
  <c r="H17" i="7" s="1"/>
  <c r="E16" i="7"/>
  <c r="H16" i="7" s="1"/>
  <c r="E15" i="7"/>
  <c r="H15" i="7" s="1"/>
  <c r="E14" i="7"/>
  <c r="H14" i="7" s="1"/>
  <c r="G13" i="7"/>
  <c r="F13" i="7"/>
  <c r="D13" i="7"/>
  <c r="C13" i="7"/>
  <c r="E13" i="7" s="1"/>
  <c r="H13" i="7" s="1"/>
  <c r="E12" i="7"/>
  <c r="H12" i="7" s="1"/>
  <c r="E11" i="7"/>
  <c r="H11" i="7" s="1"/>
  <c r="E10" i="7"/>
  <c r="H10" i="7" s="1"/>
  <c r="E9" i="7"/>
  <c r="H9" i="7" s="1"/>
  <c r="E8" i="7"/>
  <c r="H8" i="7" s="1"/>
  <c r="E7" i="7"/>
  <c r="H7" i="7" s="1"/>
  <c r="E6" i="7"/>
  <c r="H6" i="7" s="1"/>
  <c r="G5" i="7"/>
  <c r="F5" i="7"/>
  <c r="D5" i="7"/>
  <c r="C5" i="7"/>
  <c r="F12" i="6"/>
  <c r="E12" i="6"/>
  <c r="C12" i="6"/>
  <c r="B12" i="6"/>
  <c r="D11" i="6"/>
  <c r="G11" i="6" s="1"/>
  <c r="D10" i="6"/>
  <c r="G10" i="6" s="1"/>
  <c r="D9" i="6"/>
  <c r="G9" i="6" s="1"/>
  <c r="D8" i="6"/>
  <c r="G8" i="6" s="1"/>
  <c r="D7" i="6"/>
  <c r="G7" i="6" s="1"/>
  <c r="D6" i="6"/>
  <c r="G6" i="6" s="1"/>
  <c r="D5" i="6"/>
  <c r="G5" i="6" s="1"/>
  <c r="F9" i="5"/>
  <c r="E9" i="5"/>
  <c r="C9" i="5"/>
  <c r="B9" i="5"/>
  <c r="D8" i="5"/>
  <c r="G8" i="5" s="1"/>
  <c r="D7" i="5"/>
  <c r="G7" i="5" s="1"/>
  <c r="D6" i="5"/>
  <c r="G6" i="5" s="1"/>
  <c r="F74" i="4"/>
  <c r="E74" i="4"/>
  <c r="C74" i="4"/>
  <c r="B74" i="4"/>
  <c r="D72" i="4"/>
  <c r="G72" i="4" s="1"/>
  <c r="D71" i="4"/>
  <c r="G71" i="4" s="1"/>
  <c r="D70" i="4"/>
  <c r="G70" i="4" s="1"/>
  <c r="D69" i="4"/>
  <c r="G69" i="4" s="1"/>
  <c r="D68" i="4"/>
  <c r="G68" i="4" s="1"/>
  <c r="D67" i="4"/>
  <c r="G67" i="4" s="1"/>
  <c r="D66" i="4"/>
  <c r="G66" i="4" s="1"/>
  <c r="D65" i="4"/>
  <c r="G65" i="4" s="1"/>
  <c r="D64" i="4"/>
  <c r="G64" i="4" s="1"/>
  <c r="D63" i="4"/>
  <c r="G63" i="4" s="1"/>
  <c r="D62" i="4"/>
  <c r="G62" i="4" s="1"/>
  <c r="D61" i="4"/>
  <c r="G61" i="4" s="1"/>
  <c r="D60" i="4"/>
  <c r="G60" i="4" s="1"/>
  <c r="D59" i="4"/>
  <c r="G59" i="4" s="1"/>
  <c r="D58" i="4"/>
  <c r="G58" i="4" s="1"/>
  <c r="D57" i="4"/>
  <c r="G57" i="4" s="1"/>
  <c r="D56" i="4"/>
  <c r="G56" i="4" s="1"/>
  <c r="D55" i="4"/>
  <c r="G55" i="4" s="1"/>
  <c r="D54" i="4"/>
  <c r="G54" i="4" s="1"/>
  <c r="D53" i="4"/>
  <c r="G53" i="4" s="1"/>
  <c r="D52" i="4"/>
  <c r="G52" i="4" s="1"/>
  <c r="D51" i="4"/>
  <c r="G51" i="4" s="1"/>
  <c r="D50" i="4"/>
  <c r="G50" i="4" s="1"/>
  <c r="D49" i="4"/>
  <c r="G49" i="4" s="1"/>
  <c r="D48" i="4"/>
  <c r="G48" i="4" s="1"/>
  <c r="D47" i="4"/>
  <c r="G47" i="4" s="1"/>
  <c r="D46" i="4"/>
  <c r="G46" i="4" s="1"/>
  <c r="D45" i="4"/>
  <c r="G45" i="4" s="1"/>
  <c r="D44" i="4"/>
  <c r="G44" i="4" s="1"/>
  <c r="D43" i="4"/>
  <c r="G43" i="4" s="1"/>
  <c r="D42" i="4"/>
  <c r="G42" i="4" s="1"/>
  <c r="D41" i="4"/>
  <c r="G41" i="4" s="1"/>
  <c r="D40" i="4"/>
  <c r="G40" i="4" s="1"/>
  <c r="G39" i="4"/>
  <c r="D39" i="4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D5" i="4"/>
  <c r="G5" i="4" s="1"/>
  <c r="H6" i="3"/>
  <c r="E6" i="3"/>
  <c r="G5" i="3"/>
  <c r="G9" i="3" s="1"/>
  <c r="F5" i="3"/>
  <c r="F9" i="3" s="1"/>
  <c r="D5" i="3"/>
  <c r="D9" i="3" s="1"/>
  <c r="C5" i="3"/>
  <c r="E5" i="3" s="1"/>
  <c r="H38" i="2"/>
  <c r="H37" i="2" s="1"/>
  <c r="E38" i="2"/>
  <c r="G37" i="2"/>
  <c r="F37" i="2"/>
  <c r="C37" i="2"/>
  <c r="H35" i="2"/>
  <c r="E35" i="2"/>
  <c r="H34" i="2"/>
  <c r="E34" i="2"/>
  <c r="E31" i="2" s="1"/>
  <c r="G31" i="2"/>
  <c r="F31" i="2"/>
  <c r="D31" i="2"/>
  <c r="C31" i="2"/>
  <c r="H28" i="2"/>
  <c r="H21" i="2" s="1"/>
  <c r="E28" i="2"/>
  <c r="G21" i="2"/>
  <c r="F21" i="2"/>
  <c r="F39" i="2" s="1"/>
  <c r="E21" i="2"/>
  <c r="E39" i="2" s="1"/>
  <c r="D21" i="2"/>
  <c r="D39" i="2" s="1"/>
  <c r="C21" i="2"/>
  <c r="C39" i="2" s="1"/>
  <c r="G16" i="2"/>
  <c r="F16" i="2"/>
  <c r="D16" i="2"/>
  <c r="C16" i="2"/>
  <c r="H15" i="2"/>
  <c r="H14" i="2"/>
  <c r="E14" i="2"/>
  <c r="H13" i="2"/>
  <c r="E13" i="2"/>
  <c r="H12" i="2"/>
  <c r="E12" i="2"/>
  <c r="H11" i="2"/>
  <c r="E11" i="2"/>
  <c r="E16" i="2" s="1"/>
  <c r="H10" i="2"/>
  <c r="H9" i="2"/>
  <c r="H8" i="2"/>
  <c r="H7" i="2"/>
  <c r="H6" i="2"/>
  <c r="H5" i="2"/>
  <c r="I118" i="1"/>
  <c r="F118" i="1"/>
  <c r="I117" i="1"/>
  <c r="F117" i="1"/>
  <c r="I116" i="1"/>
  <c r="F116" i="1"/>
  <c r="I115" i="1"/>
  <c r="F115" i="1"/>
  <c r="I114" i="1"/>
  <c r="F114" i="1"/>
  <c r="H113" i="1"/>
  <c r="G113" i="1"/>
  <c r="E113" i="1"/>
  <c r="D113" i="1"/>
  <c r="F113" i="1" s="1"/>
  <c r="I112" i="1"/>
  <c r="F112" i="1"/>
  <c r="I111" i="1"/>
  <c r="F111" i="1"/>
  <c r="I110" i="1"/>
  <c r="F110" i="1"/>
  <c r="H109" i="1"/>
  <c r="I109" i="1" s="1"/>
  <c r="G109" i="1"/>
  <c r="E109" i="1"/>
  <c r="D109" i="1"/>
  <c r="F109" i="1" s="1"/>
  <c r="I108" i="1"/>
  <c r="F108" i="1"/>
  <c r="I107" i="1"/>
  <c r="F107" i="1"/>
  <c r="I106" i="1"/>
  <c r="F106" i="1"/>
  <c r="I105" i="1"/>
  <c r="F105" i="1"/>
  <c r="I104" i="1"/>
  <c r="F104" i="1"/>
  <c r="H103" i="1"/>
  <c r="I103" i="1" s="1"/>
  <c r="G103" i="1"/>
  <c r="F103" i="1"/>
  <c r="E103" i="1"/>
  <c r="D103" i="1"/>
  <c r="I102" i="1"/>
  <c r="F102" i="1"/>
  <c r="I101" i="1"/>
  <c r="F101" i="1"/>
  <c r="I100" i="1"/>
  <c r="F100" i="1"/>
  <c r="I99" i="1"/>
  <c r="F99" i="1"/>
  <c r="H98" i="1"/>
  <c r="G98" i="1"/>
  <c r="E98" i="1"/>
  <c r="E97" i="1" s="1"/>
  <c r="E95" i="1" s="1"/>
  <c r="D98" i="1"/>
  <c r="F98" i="1" s="1"/>
  <c r="I96" i="1"/>
  <c r="F96" i="1"/>
  <c r="I94" i="1"/>
  <c r="F94" i="1"/>
  <c r="I93" i="1"/>
  <c r="F93" i="1"/>
  <c r="I92" i="1"/>
  <c r="F92" i="1"/>
  <c r="I91" i="1"/>
  <c r="F91" i="1"/>
  <c r="H90" i="1"/>
  <c r="G90" i="1"/>
  <c r="E90" i="1"/>
  <c r="D90" i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H82" i="1"/>
  <c r="G82" i="1"/>
  <c r="E82" i="1"/>
  <c r="D82" i="1"/>
  <c r="F82" i="1" s="1"/>
  <c r="I81" i="1"/>
  <c r="F81" i="1"/>
  <c r="I80" i="1"/>
  <c r="F80" i="1"/>
  <c r="I79" i="1"/>
  <c r="F79" i="1"/>
  <c r="H78" i="1"/>
  <c r="G78" i="1"/>
  <c r="E78" i="1"/>
  <c r="E77" i="1" s="1"/>
  <c r="D78" i="1"/>
  <c r="I76" i="1"/>
  <c r="F76" i="1"/>
  <c r="I75" i="1"/>
  <c r="F75" i="1"/>
  <c r="I74" i="1"/>
  <c r="F74" i="1"/>
  <c r="I73" i="1"/>
  <c r="F73" i="1"/>
  <c r="I72" i="1"/>
  <c r="F72" i="1"/>
  <c r="H71" i="1"/>
  <c r="G71" i="1"/>
  <c r="E71" i="1"/>
  <c r="D71" i="1"/>
  <c r="F71" i="1" s="1"/>
  <c r="I70" i="1"/>
  <c r="F70" i="1"/>
  <c r="I69" i="1"/>
  <c r="F69" i="1"/>
  <c r="I68" i="1"/>
  <c r="F68" i="1"/>
  <c r="I67" i="1"/>
  <c r="F67" i="1"/>
  <c r="I66" i="1"/>
  <c r="F66" i="1"/>
  <c r="H65" i="1"/>
  <c r="G65" i="1"/>
  <c r="E65" i="1"/>
  <c r="D65" i="1"/>
  <c r="F65" i="1" s="1"/>
  <c r="I64" i="1"/>
  <c r="F64" i="1"/>
  <c r="I63" i="1"/>
  <c r="F63" i="1"/>
  <c r="I62" i="1"/>
  <c r="F62" i="1"/>
  <c r="I61" i="1"/>
  <c r="F61" i="1"/>
  <c r="H60" i="1"/>
  <c r="H59" i="1" s="1"/>
  <c r="G60" i="1"/>
  <c r="G59" i="1" s="1"/>
  <c r="G57" i="1" s="1"/>
  <c r="E60" i="1"/>
  <c r="D60" i="1"/>
  <c r="I58" i="1"/>
  <c r="F58" i="1"/>
  <c r="I56" i="1"/>
  <c r="F56" i="1"/>
  <c r="I55" i="1"/>
  <c r="F55" i="1"/>
  <c r="H54" i="1"/>
  <c r="I54" i="1" s="1"/>
  <c r="G54" i="1"/>
  <c r="E54" i="1"/>
  <c r="D54" i="1"/>
  <c r="I53" i="1"/>
  <c r="F53" i="1"/>
  <c r="I52" i="1"/>
  <c r="F52" i="1"/>
  <c r="I51" i="1"/>
  <c r="F51" i="1"/>
  <c r="H50" i="1"/>
  <c r="G50" i="1"/>
  <c r="E50" i="1"/>
  <c r="D50" i="1"/>
  <c r="F50" i="1" s="1"/>
  <c r="I49" i="1"/>
  <c r="F49" i="1"/>
  <c r="I48" i="1"/>
  <c r="F48" i="1"/>
  <c r="I47" i="1"/>
  <c r="F47" i="1"/>
  <c r="I46" i="1"/>
  <c r="F46" i="1"/>
  <c r="I45" i="1"/>
  <c r="F45" i="1"/>
  <c r="H44" i="1"/>
  <c r="G44" i="1"/>
  <c r="E44" i="1"/>
  <c r="D44" i="1"/>
  <c r="G43" i="1"/>
  <c r="E43" i="1"/>
  <c r="D43" i="1"/>
  <c r="F43" i="1" s="1"/>
  <c r="I42" i="1"/>
  <c r="F42" i="1"/>
  <c r="I41" i="1"/>
  <c r="F41" i="1"/>
  <c r="I40" i="1"/>
  <c r="F40" i="1"/>
  <c r="H39" i="1"/>
  <c r="I39" i="1" s="1"/>
  <c r="G39" i="1"/>
  <c r="E39" i="1"/>
  <c r="D39" i="1"/>
  <c r="F39" i="1" s="1"/>
  <c r="I38" i="1"/>
  <c r="F38" i="1"/>
  <c r="I37" i="1"/>
  <c r="F37" i="1"/>
  <c r="I36" i="1"/>
  <c r="F36" i="1"/>
  <c r="I35" i="1"/>
  <c r="F35" i="1"/>
  <c r="I34" i="1"/>
  <c r="F34" i="1"/>
  <c r="H33" i="1"/>
  <c r="I33" i="1" s="1"/>
  <c r="G33" i="1"/>
  <c r="E33" i="1"/>
  <c r="D33" i="1"/>
  <c r="F33" i="1" s="1"/>
  <c r="I32" i="1"/>
  <c r="F32" i="1"/>
  <c r="I31" i="1"/>
  <c r="F31" i="1"/>
  <c r="I30" i="1"/>
  <c r="F30" i="1"/>
  <c r="I29" i="1"/>
  <c r="F29" i="1"/>
  <c r="I28" i="1"/>
  <c r="F28" i="1"/>
  <c r="I27" i="1"/>
  <c r="F27" i="1"/>
  <c r="H26" i="1"/>
  <c r="I26" i="1" s="1"/>
  <c r="G26" i="1"/>
  <c r="E26" i="1"/>
  <c r="D26" i="1"/>
  <c r="F26" i="1" s="1"/>
  <c r="I25" i="1"/>
  <c r="F25" i="1"/>
  <c r="I24" i="1"/>
  <c r="F24" i="1"/>
  <c r="I23" i="1"/>
  <c r="F23" i="1"/>
  <c r="H22" i="1"/>
  <c r="H21" i="1" s="1"/>
  <c r="G22" i="1"/>
  <c r="G21" i="1" s="1"/>
  <c r="E22" i="1"/>
  <c r="D22" i="1"/>
  <c r="F22" i="1" s="1"/>
  <c r="E21" i="1"/>
  <c r="I20" i="1"/>
  <c r="F20" i="1"/>
  <c r="I19" i="1"/>
  <c r="F19" i="1"/>
  <c r="H18" i="1"/>
  <c r="G18" i="1"/>
  <c r="E18" i="1"/>
  <c r="D18" i="1"/>
  <c r="F18" i="1" s="1"/>
  <c r="I17" i="1"/>
  <c r="F17" i="1"/>
  <c r="I16" i="1"/>
  <c r="F16" i="1"/>
  <c r="H15" i="1"/>
  <c r="G15" i="1"/>
  <c r="E15" i="1"/>
  <c r="D15" i="1"/>
  <c r="F15" i="1" s="1"/>
  <c r="I14" i="1"/>
  <c r="F14" i="1"/>
  <c r="H13" i="1"/>
  <c r="I13" i="1" s="1"/>
  <c r="G13" i="1"/>
  <c r="E13" i="1"/>
  <c r="D13" i="1"/>
  <c r="F13" i="1" s="1"/>
  <c r="I9" i="11" l="1"/>
  <c r="I30" i="11"/>
  <c r="G35" i="11"/>
  <c r="I22" i="11"/>
  <c r="I18" i="11"/>
  <c r="I6" i="11"/>
  <c r="D35" i="11"/>
  <c r="H5" i="11"/>
  <c r="E35" i="11"/>
  <c r="F25" i="11"/>
  <c r="C37" i="9"/>
  <c r="E5" i="9"/>
  <c r="F37" i="9"/>
  <c r="G37" i="9"/>
  <c r="E43" i="7"/>
  <c r="H43" i="7" s="1"/>
  <c r="G77" i="7"/>
  <c r="D77" i="7"/>
  <c r="F77" i="7"/>
  <c r="H57" i="7"/>
  <c r="C77" i="7"/>
  <c r="G12" i="6"/>
  <c r="D9" i="5"/>
  <c r="G39" i="2"/>
  <c r="H31" i="2"/>
  <c r="H16" i="2"/>
  <c r="H39" i="2"/>
  <c r="H9" i="3"/>
  <c r="E37" i="9"/>
  <c r="H5" i="9"/>
  <c r="H37" i="9" s="1"/>
  <c r="G9" i="5"/>
  <c r="E9" i="3"/>
  <c r="G74" i="4"/>
  <c r="D5" i="11"/>
  <c r="F9" i="11"/>
  <c r="G5" i="8"/>
  <c r="G10" i="8" s="1"/>
  <c r="G5" i="11"/>
  <c r="I26" i="11"/>
  <c r="I25" i="11" s="1"/>
  <c r="I5" i="11" s="1"/>
  <c r="D74" i="4"/>
  <c r="D12" i="6"/>
  <c r="C9" i="3"/>
  <c r="D37" i="9"/>
  <c r="F6" i="11"/>
  <c r="F18" i="11"/>
  <c r="H5" i="3"/>
  <c r="E5" i="7"/>
  <c r="H5" i="7" s="1"/>
  <c r="H77" i="7" s="1"/>
  <c r="F30" i="11"/>
  <c r="I113" i="1"/>
  <c r="F44" i="1"/>
  <c r="I50" i="1"/>
  <c r="I71" i="1"/>
  <c r="D59" i="1"/>
  <c r="D57" i="1" s="1"/>
  <c r="F57" i="1" s="1"/>
  <c r="I65" i="1"/>
  <c r="I18" i="1"/>
  <c r="I44" i="1"/>
  <c r="E59" i="1"/>
  <c r="E57" i="1" s="1"/>
  <c r="G12" i="1"/>
  <c r="G11" i="1" s="1"/>
  <c r="G10" i="1" s="1"/>
  <c r="F54" i="1"/>
  <c r="I90" i="1"/>
  <c r="G97" i="1"/>
  <c r="G95" i="1" s="1"/>
  <c r="G77" i="1" s="1"/>
  <c r="E12" i="1"/>
  <c r="E11" i="1" s="1"/>
  <c r="E10" i="1" s="1"/>
  <c r="I15" i="1"/>
  <c r="I82" i="1"/>
  <c r="H97" i="1"/>
  <c r="H57" i="1"/>
  <c r="I97" i="1"/>
  <c r="H95" i="1"/>
  <c r="I22" i="1"/>
  <c r="F60" i="1"/>
  <c r="I60" i="1"/>
  <c r="I98" i="1"/>
  <c r="D12" i="1"/>
  <c r="F78" i="1"/>
  <c r="F90" i="1"/>
  <c r="H12" i="1"/>
  <c r="I78" i="1"/>
  <c r="H43" i="1"/>
  <c r="I43" i="1" s="1"/>
  <c r="D97" i="1"/>
  <c r="D21" i="1"/>
  <c r="F21" i="1" s="1"/>
  <c r="E77" i="7" l="1"/>
  <c r="I35" i="11"/>
  <c r="F5" i="11"/>
  <c r="F35" i="11"/>
  <c r="I59" i="1"/>
  <c r="F59" i="1"/>
  <c r="I57" i="1"/>
  <c r="H77" i="1"/>
  <c r="G119" i="1"/>
  <c r="G9" i="1"/>
  <c r="E9" i="1"/>
  <c r="E119" i="1"/>
  <c r="D11" i="1"/>
  <c r="F12" i="1"/>
  <c r="H11" i="1"/>
  <c r="I12" i="1"/>
  <c r="I21" i="1"/>
  <c r="F97" i="1"/>
  <c r="D95" i="1"/>
  <c r="F95" i="1" l="1"/>
  <c r="D77" i="1"/>
  <c r="F77" i="1" s="1"/>
  <c r="F11" i="1"/>
  <c r="D10" i="1"/>
  <c r="I95" i="1"/>
  <c r="H10" i="1"/>
  <c r="I11" i="1"/>
  <c r="I77" i="1"/>
  <c r="H119" i="1" l="1"/>
  <c r="I10" i="1"/>
  <c r="H9" i="1"/>
  <c r="D119" i="1"/>
  <c r="F119" i="1" s="1"/>
  <c r="F10" i="1"/>
  <c r="D9" i="1"/>
  <c r="F9" i="1" s="1"/>
  <c r="I9" i="1" l="1"/>
  <c r="I1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I7" authorId="0" shapeId="0" xr:uid="{EC98943C-14AB-48AF-86AE-03E0DC09090F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<sst xmlns="http://schemas.openxmlformats.org/spreadsheetml/2006/main" count="1599" uniqueCount="799">
  <si>
    <t>ESTADO ANALÍTICO DEL EJERCICIO DEL PRESUPUESTO DE INGRESOS</t>
  </si>
  <si>
    <t xml:space="preserve">CLASIFICACIÓN ECONÓMICA </t>
  </si>
  <si>
    <t>Del 1 de Enero al 30 de Septiembre de 2024</t>
  </si>
  <si>
    <t>Ente Público:</t>
  </si>
  <si>
    <t>INSTITUTO DE SALUD PUBLICA DEL ESTADO DE GUANAJUATO</t>
  </si>
  <si>
    <t>Código</t>
  </si>
  <si>
    <t>Concepto</t>
  </si>
  <si>
    <t xml:space="preserve">Egresos </t>
  </si>
  <si>
    <t>Diferencia</t>
  </si>
  <si>
    <t>Estimado</t>
  </si>
  <si>
    <t>Ampliaciones/ (Reducciones)</t>
  </si>
  <si>
    <t>Modificado</t>
  </si>
  <si>
    <t>Devengado</t>
  </si>
  <si>
    <t>Recaudado</t>
  </si>
  <si>
    <t>INGRESOS</t>
  </si>
  <si>
    <t>INGRESOS CORRIENTES</t>
  </si>
  <si>
    <t>1.1.1</t>
  </si>
  <si>
    <t>Impuestos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</si>
  <si>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</si>
  <si>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</si>
  <si>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</si>
  <si>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</si>
  <si>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</si>
  <si>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</si>
  <si>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</si>
  <si>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</si>
  <si>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</si>
  <si>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</si>
  <si>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</si>
  <si>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</si>
  <si>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</si>
  <si>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</si>
  <si>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</si>
  <si>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</si>
  <si>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</si>
  <si>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</si>
  <si>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</si>
  <si>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</si>
  <si>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</si>
  <si>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</si>
  <si>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</si>
  <si>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</si>
  <si>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</si>
  <si>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</si>
  <si>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</si>
  <si>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</si>
  <si>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</si>
  <si>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</si>
  <si>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</si>
  <si>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</si>
  <si>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</si>
  <si>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</si>
  <si>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</si>
  <si>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</si>
  <si>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</si>
  <si>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</si>
  <si>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</si>
  <si>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</si>
  <si>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</si>
  <si>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</si>
  <si>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</si>
  <si>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</si>
  <si>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</si>
  <si>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</si>
  <si>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</si>
  <si>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</si>
  <si>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</si>
  <si>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</si>
  <si>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</si>
  <si>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</si>
  <si>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Contribuciones de Mejoras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</si>
  <si>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</si>
  <si>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</si>
  <si>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</si>
  <si>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</si>
  <si>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</si>
  <si>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</si>
  <si>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</si>
  <si>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</si>
  <si>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</si>
  <si>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</si>
  <si>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</si>
  <si>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</si>
  <si>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</si>
  <si>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</si>
  <si>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</si>
  <si>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</si>
  <si>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</si>
  <si>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</si>
  <si>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</si>
  <si>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</si>
  <si>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</si>
  <si>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</si>
  <si>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</si>
  <si>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</si>
  <si>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</si>
  <si>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</si>
  <si>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</si>
  <si>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</si>
  <si>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</si>
  <si>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</si>
  <si>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</si>
  <si>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</si>
  <si>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</si>
  <si>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</si>
  <si>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</si>
  <si>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</si>
  <si>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</si>
  <si>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</si>
  <si>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</si>
  <si>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</si>
  <si>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</si>
  <si>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</si>
  <si>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</si>
  <si>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</si>
  <si>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</si>
  <si>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</si>
  <si>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</si>
  <si>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</si>
  <si>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</si>
  <si>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Pensiones y Jubilaciones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</si>
  <si>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</si>
  <si>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</si>
  <si>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</si>
  <si>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</si>
  <si>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</si>
  <si>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</si>
  <si>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</si>
  <si>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</si>
  <si>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</si>
  <si>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</si>
  <si>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</si>
  <si>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</si>
  <si>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</si>
  <si>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</si>
  <si>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</si>
  <si>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</si>
  <si>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</si>
  <si>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</si>
  <si>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</si>
  <si>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Participaciones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</si>
  <si>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</si>
  <si>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</si>
  <si>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</si>
  <si>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</si>
  <si>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</si>
  <si>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</si>
  <si>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</si>
  <si>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</si>
  <si>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</si>
  <si>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</si>
  <si>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</si>
  <si>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</si>
  <si>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Materiales y Suministros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</si>
  <si>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</si>
  <si>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</si>
  <si>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</si>
  <si>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</si>
  <si>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</si>
  <si>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</si>
  <si>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</si>
  <si>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</si>
  <si>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</si>
  <si>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</si>
  <si>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</si>
  <si>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</si>
  <si>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</si>
  <si>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</si>
  <si>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</si>
  <si>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</si>
  <si>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</si>
  <si>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</si>
  <si>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</si>
  <si>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</si>
  <si>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</si>
  <si>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</si>
  <si>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</si>
  <si>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</si>
  <si>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</si>
  <si>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</si>
  <si>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</si>
  <si>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</si>
  <si>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</si>
  <si>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</si>
  <si>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</si>
  <si>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</si>
  <si>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</si>
  <si>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</si>
  <si>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</si>
  <si>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</si>
  <si>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</si>
  <si>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</si>
  <si>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</si>
  <si>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</si>
  <si>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</si>
  <si>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</si>
  <si>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</si>
  <si>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</si>
  <si>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</si>
  <si>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</si>
  <si>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</si>
  <si>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</si>
  <si>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</si>
  <si>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</si>
  <si>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</si>
  <si>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</si>
  <si>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</si>
  <si>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No se incluyen los ingresos del rubro 7 tipo 79 del clasificador por rubros de ingreso debido a que no se encuentran relacionadas en el ACUERDO por el que se emite la Clasificación Económica de los Ingresos, de los Gastos y del Financiamiento de los Entes Públicos.</t>
  </si>
  <si>
    <t>Bajo protesta de decir verdad declaramos que los Estados Financieros y sus Notas son razonablemente correctos y responsabilidad del emisor</t>
  </si>
  <si>
    <t>INSTITUTO DE SALUD PÚBLICA DEL ESTADO DE GUANAJUATO
Estado Analítico de Ingresos
Del 1 de Enero al 30 de Septiembre de 2024</t>
  </si>
  <si>
    <t>Rubro de Ingresos</t>
  </si>
  <si>
    <t>Ingresos</t>
  </si>
  <si>
    <t>Ampliaciones y Reducciones</t>
  </si>
  <si>
    <t>(1)</t>
  </si>
  <si>
    <t>(2)</t>
  </si>
  <si>
    <t>(3 = 1 + 2)</t>
  </si>
  <si>
    <t>(4)</t>
  </si>
  <si>
    <t>(5)</t>
  </si>
  <si>
    <t>(6 = 5 - 1)</t>
  </si>
  <si>
    <t>10</t>
  </si>
  <si>
    <t>Cuotas y Aportaciones de Seguridad Social</t>
  </si>
  <si>
    <t>20</t>
  </si>
  <si>
    <t>30</t>
  </si>
  <si>
    <t>Derechos</t>
  </si>
  <si>
    <t>40</t>
  </si>
  <si>
    <t>Productos</t>
  </si>
  <si>
    <t>50</t>
  </si>
  <si>
    <t>Aprovechamientos</t>
  </si>
  <si>
    <t>60</t>
  </si>
  <si>
    <t>Ingresos por Venta de Bienes, Prestación de Servicios y Otros Ingresos</t>
  </si>
  <si>
    <t>70</t>
  </si>
  <si>
    <t>Participaciones, Aportaciones, Convenios, Incentivos de Derivados de la Colaboración Fiscal y Fondos Distintos de Aportaciones</t>
  </si>
  <si>
    <t>80</t>
  </si>
  <si>
    <t>Transferencias, Asignaciones, Subsidios y Subvenciones, y Pensiones y Jubilaciones</t>
  </si>
  <si>
    <t>90</t>
  </si>
  <si>
    <t>Ingresos Derivados de Financiamientos</t>
  </si>
  <si>
    <t>00</t>
  </si>
  <si>
    <t>xx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</si>
  <si>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</si>
  <si>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</si>
  <si>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</si>
  <si>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</si>
  <si>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</si>
  <si>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</si>
  <si>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</si>
  <si>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
Judicial, de los Órganos Autónomos y del Sector Paraestatal o Paramunicipal, así como de las Empresas Productivas del Estado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</si>
  <si>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</si>
  <si>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</si>
  <si>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</si>
  <si>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“Bajo protesta de decir verdad declaramos que los Estados Financieros y sus notas, son razonablemente correctos y son responsabilidad del emisor”.</t>
  </si>
  <si>
    <r>
      <rPr>
        <vertAlign val="superscript"/>
        <sz val="8"/>
        <color theme="1"/>
        <rFont val="Arial"/>
        <family val="2"/>
      </rPr>
      <t>1</t>
    </r>
    <r>
      <rPr>
        <sz val="11"/>
        <color theme="1"/>
        <rFont val="Calibri"/>
        <family val="2"/>
        <scheme val="minor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</si>
  <si>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</si>
  <si>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11"/>
        <color theme="1"/>
        <rFont val="Calibri"/>
        <family val="2"/>
        <scheme val="minor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</si>
  <si>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INSTITUTO DE SALUD PUBLICA DEL ESTADO DE GUANAJUATO
Estado Analítico de Ingresos Complementarios
Del 1 de Enero al 30 de Septiembre de 2024</t>
  </si>
  <si>
    <t>INSTITUTO DE SALUD PUBLICA DEL ESTADO DE GUANAJUATO
Estado Analítico del Ejercicio del Presupuesto de Egresos
Clasificación Administrativa  
Del 1 de Enero al 30 de Septiembre de 2024</t>
  </si>
  <si>
    <t>Subejercicio</t>
  </si>
  <si>
    <t>Aprobado</t>
  </si>
  <si>
    <t>Pagado</t>
  </si>
  <si>
    <t>3 = (1 + 2 )</t>
  </si>
  <si>
    <t>6 = ( 3 - 4 )</t>
  </si>
  <si>
    <t>211213019010000 DESPACHO DE LA DIRECCIÓN</t>
  </si>
  <si>
    <t>211213019010300 COORDINACIÓN DE ASUNTOS</t>
  </si>
  <si>
    <t>211213019010400 COORD DE COMUNICACIÓN SO</t>
  </si>
  <si>
    <t>211213019010500 COORDINACIÓN INTERSECTOR</t>
  </si>
  <si>
    <t>211213019020000 COORD GRAL DE ADMON Y FI</t>
  </si>
  <si>
    <t>211213019020100 DIRECCIÓN GENERAL DE PLA</t>
  </si>
  <si>
    <t>211213019020200 DIR GRAL DE ADMINISTRACI</t>
  </si>
  <si>
    <t>211213019020300 DIR GRAL DE RECURSOS HUM</t>
  </si>
  <si>
    <t>211213019020400 DIR GRAL DE REC MAT Y SE</t>
  </si>
  <si>
    <t>211213019030000 COORD GENERAL DE SALUD P</t>
  </si>
  <si>
    <t>211213019030100 DIR GRAL DE SERVICIOS DE</t>
  </si>
  <si>
    <t>211213019030200 DIR GRAL DE PROT CONT RI</t>
  </si>
  <si>
    <t>211213019040100 JURISDICCIÓN SANITARIA I</t>
  </si>
  <si>
    <t>211213019040200 JURISDICCIÓN SANITARIA I</t>
  </si>
  <si>
    <t>211213019040300 JURISDICCIÓN SANITARIA I</t>
  </si>
  <si>
    <t>211213019040400 JURISDICCIÓN SANITARIA I</t>
  </si>
  <si>
    <t>211213019040500 JURISDICCIÓN SANITARIA V</t>
  </si>
  <si>
    <t>211213019040600 JURISDICCIÓN SANITARIA V</t>
  </si>
  <si>
    <t>211213019040700 JURISDICCIÓN SANITARIA V</t>
  </si>
  <si>
    <t>211213019040800 JURISDICCIÓN SANITARIA V</t>
  </si>
  <si>
    <t>211213019050100 HOSP GRAL ACÁMBARO MIGUE</t>
  </si>
  <si>
    <t>211213019050200 HOSP GRAL SN MIGUEL ALLE</t>
  </si>
  <si>
    <t>211213019050300 HOSP GRAL CELAYA ISAPEG</t>
  </si>
  <si>
    <t>211213019050400 HOSP GRAL DOLORES HIDALG</t>
  </si>
  <si>
    <t>211213019050500 HOSP GRAL GUANAJUATO DR</t>
  </si>
  <si>
    <t>211213019050600 HOSP GRAL IRAPUATO ISAPE</t>
  </si>
  <si>
    <t>211213019050700 HOSP GRAL LEÓN ISAPEG</t>
  </si>
  <si>
    <t>211213019050800 HOSP GRAL SALAMANCA ISAP</t>
  </si>
  <si>
    <t>211213019050900 HOSP GRAL SALVATIERRA IS</t>
  </si>
  <si>
    <t>211213019051000 HOSP GRAL URIANGATO ISAP</t>
  </si>
  <si>
    <t>211213019051100 HOSP GRAL PÉNJAMO ISAPEG</t>
  </si>
  <si>
    <t>211213019051200 HOSP GRAL SAN LUIS DE LA</t>
  </si>
  <si>
    <t>211213019051300 HOSP ESP MATERNO INFANTI</t>
  </si>
  <si>
    <t>211213019051400 CTRO ATCN INT A SALUD ME</t>
  </si>
  <si>
    <t>211213019051500 HOSP GRAL SAN JOSÉ ITURB</t>
  </si>
  <si>
    <t>211213019051600 HOSP GRAL SILAO ISAPEG</t>
  </si>
  <si>
    <t>211213019051700 HOSP GRAL VALLE DE SANTI</t>
  </si>
  <si>
    <t>211213019051800 HOSP DE ESP PEDIÁTRICO L</t>
  </si>
  <si>
    <t>211213019051900 HOSP MATERNO SAN LUIS DE</t>
  </si>
  <si>
    <t>211213019052000 HOSP MATERNO DE CELAYA I</t>
  </si>
  <si>
    <t>211213019052100 CTRO EST CUIDADOS CRÍTIC</t>
  </si>
  <si>
    <t>211213019052300 CTRO DE ATNC INTEGRAL AD</t>
  </si>
  <si>
    <t>211213019052400 HOSP COMUNITARIO SAN FEL</t>
  </si>
  <si>
    <t>211213019052500 HOSP COMUNITARIO SAN FRA</t>
  </si>
  <si>
    <t>211213019052700 HOSP COMUNITARIO ROMITA</t>
  </si>
  <si>
    <t>211213019053000 HOSP COMUNITARIO COMONFO</t>
  </si>
  <si>
    <t>211213019053100 HOSP COMUNITARIO APASEO</t>
  </si>
  <si>
    <t>211213019053200 HOSP COMUNITARIO JERÉCUA</t>
  </si>
  <si>
    <t>211213019053300 HOSP COMUNITARIO ABASOLO</t>
  </si>
  <si>
    <t>211213019053400 HOSP COMUNITARIO APASEO</t>
  </si>
  <si>
    <t>211213019053500 HOSP COMUNITARIO CORTAZA</t>
  </si>
  <si>
    <t>211213019053700 HOSP COMUNITARIO HUANÍMA</t>
  </si>
  <si>
    <t>211213019053800 HOSP COMUNITARIO JARAL D</t>
  </si>
  <si>
    <t>211213019053900 HOSP COMUNITARIO MANUEL</t>
  </si>
  <si>
    <t>211213019054000 HOSP COMUNITARIO MOROLEÓ</t>
  </si>
  <si>
    <t>211213019054100 HOSP COMUNITARIO YURIRIA</t>
  </si>
  <si>
    <t>211213019054200 HOSP COMUNITARIO SN DIEG</t>
  </si>
  <si>
    <t>211213019054300 HOSP COMUNITARIO STA CRU</t>
  </si>
  <si>
    <t>211213019054400 HOSP COMUNITARIO TARIMOR</t>
  </si>
  <si>
    <t>211213019054500 HOSP COMUNITARIO VILLAGR</t>
  </si>
  <si>
    <t>211213019054600 HOSP COMUNITARIO LAS JOY</t>
  </si>
  <si>
    <t>211213019054700 LABORATORIO SALUD PÚBLIC</t>
  </si>
  <si>
    <t>211213019054800 CTRO EST MEDICINA TRANSF</t>
  </si>
  <si>
    <t>211213019054900 SISTEMA DE URGENCIAS EDO</t>
  </si>
  <si>
    <t>211213019055000 CENTRO ESTATAL DE TRASPL</t>
  </si>
  <si>
    <t>211213019055100 HOSP MATERNO INFANTIL IR</t>
  </si>
  <si>
    <t>211213019055200 HOSPITAL GENERAL PURÍSIM</t>
  </si>
  <si>
    <t>211213019A10000 ÓRGANO INTERNO DE CONTRO</t>
  </si>
  <si>
    <t>Total del Gasto</t>
  </si>
  <si>
    <t>INSTITUTO DE SALUD PUBLICA DEL ESTADO DE GUANAJUATO
Estado Analítico del Ejercicio del Presupuesto de Egresos
Clasificación Administrativa  (Poderes)
Del 1 de Enero al 30 de Septiembre de 2024</t>
  </si>
  <si>
    <t>Egresos</t>
  </si>
  <si>
    <t xml:space="preserve">    Poder Ejecutivo </t>
  </si>
  <si>
    <t xml:space="preserve">    Poder Legislativo</t>
  </si>
  <si>
    <t xml:space="preserve">    Poder Judicial</t>
  </si>
  <si>
    <t xml:space="preserve">    Organismos Autónomos</t>
  </si>
  <si>
    <t>INSTITUTO DE SALUD PUBLICA DEL ESTADO DE GUANAJUATO
Estado Analítico del Ejercicio del Presupuesto de Egresos
Clasificación Administrativa  (Sector Paraestatal)
Del 1 de Enero al 30 de Septiembre de 2024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</si>
  <si>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</si>
  <si>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</si>
  <si>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</si>
  <si>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</si>
  <si>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</si>
  <si>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</si>
  <si>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</si>
  <si>
    <t>INSTITUTO DE SALUD PUBLICA DEL ESTADO DE GUANAJUATOe
Estado Analítico del Ejercicio del Presupuesto de Egresos
Clasificación por Objeto del Gasto (Capítulo y Concepto)
Del 1 de Enero al 30 de Septiembre de 2024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</si>
  <si>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</si>
  <si>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</si>
  <si>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</si>
  <si>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</si>
  <si>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</si>
  <si>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</si>
  <si>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</si>
  <si>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</si>
  <si>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</si>
  <si>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</si>
  <si>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</si>
  <si>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</si>
  <si>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</si>
  <si>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</si>
  <si>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</si>
  <si>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</si>
  <si>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</si>
  <si>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</si>
  <si>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</si>
  <si>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</si>
  <si>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</si>
  <si>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</si>
  <si>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</si>
  <si>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</si>
  <si>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</si>
  <si>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</si>
  <si>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</si>
  <si>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</si>
  <si>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</si>
  <si>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</si>
  <si>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</si>
  <si>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</si>
  <si>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</si>
  <si>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</si>
  <si>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</si>
  <si>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</si>
  <si>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</si>
  <si>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ob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</si>
  <si>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</si>
  <si>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</si>
  <si>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</si>
  <si>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</si>
  <si>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</si>
  <si>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</si>
  <si>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</si>
  <si>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</si>
  <si>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</si>
  <si>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</si>
  <si>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</si>
  <si>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</si>
  <si>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</si>
  <si>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</si>
  <si>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</si>
  <si>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</si>
  <si>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</si>
  <si>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</si>
  <si>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</si>
  <si>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</si>
  <si>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</si>
  <si>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</si>
  <si>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</si>
  <si>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</si>
  <si>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</si>
  <si>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</si>
  <si>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</si>
  <si>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</si>
  <si>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</si>
  <si>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</si>
  <si>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</si>
  <si>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</si>
  <si>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INSTITUTO DE SALUD PUBLICA DEL ESTADO DE GUANAJUATO
Estado Analítico del Ejercicio del Presupuesto de Egresos
Clasificación Económica (por Tipo de Gasto)
Del 1 de Enero al 30 de Septiembre de 2024</t>
  </si>
  <si>
    <t>Gasto Corriente</t>
  </si>
  <si>
    <t>Gasto de Capital</t>
  </si>
  <si>
    <t>Amortización de la Deuda y Disminución de Pasivos</t>
  </si>
  <si>
    <t>INSTITUTO DE SALUD PUBLICA DEL ESTADO DE GUANAJUATO
Estado Analítico del Ejercicio del Presupuesto de Egresos
Clasificación Funcional (Finalidad y Función)
Del 1 de Enero al 30 de Septiembre de 2024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</si>
  <si>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</si>
  <si>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</si>
  <si>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</si>
  <si>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</si>
  <si>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</si>
  <si>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</si>
  <si>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</si>
  <si>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</si>
  <si>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</si>
  <si>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</si>
  <si>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</si>
  <si>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</si>
  <si>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</si>
  <si>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</si>
  <si>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</si>
  <si>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</si>
  <si>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</si>
  <si>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</si>
  <si>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</si>
  <si>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</si>
  <si>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</si>
  <si>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</si>
  <si>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</si>
  <si>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</si>
  <si>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</si>
  <si>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</si>
  <si>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</si>
  <si>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</si>
  <si>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</si>
  <si>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</si>
  <si>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</si>
  <si>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A</t>
  </si>
  <si>
    <t>B</t>
  </si>
  <si>
    <t>INSTITUTO DE SALUD PUBLICA DEL ESTADO DE GUANAJUATO
Gasto por Categoría Programática
Del 1 de Enero al 30 de Septiembre de 2024</t>
  </si>
  <si>
    <t>Programas</t>
  </si>
  <si>
    <t>Subsidios: Sector Social y Privado o Entidades Federativas y Municipios</t>
  </si>
  <si>
    <t>S</t>
  </si>
  <si>
    <t>Sujetos a Reglas de Operación</t>
  </si>
  <si>
    <t>U</t>
  </si>
  <si>
    <t>Otros Subsidios</t>
  </si>
  <si>
    <t>Desempeño de las Funciones</t>
  </si>
  <si>
    <t>E</t>
  </si>
  <si>
    <t>Prestación de Servicios Públicos</t>
  </si>
  <si>
    <t>Provisión de Bienes Públicos</t>
  </si>
  <si>
    <t>P</t>
  </si>
  <si>
    <t>Planeación, seguimiento y evaluación de políticas públicas</t>
  </si>
  <si>
    <t>F</t>
  </si>
  <si>
    <t>Promoción y fomento</t>
  </si>
  <si>
    <t>G</t>
  </si>
  <si>
    <t>Regulación y supervisión</t>
  </si>
  <si>
    <t>Funciones de las Fuerzas Armadas (Únicamente Gobierno Federal)</t>
  </si>
  <si>
    <t>R</t>
  </si>
  <si>
    <t>Específicos</t>
  </si>
  <si>
    <t>K</t>
  </si>
  <si>
    <t>Proyectos de Inversión</t>
  </si>
  <si>
    <t>Administrativos y de Apoyo</t>
  </si>
  <si>
    <t>M</t>
  </si>
  <si>
    <t>Apoyo al proceso presupuestario y para mejorar la eficiencia institucional</t>
  </si>
  <si>
    <t>O</t>
  </si>
  <si>
    <t>Apoyo a la función pública y al mejoramiento de la gestión</t>
  </si>
  <si>
    <t>W</t>
  </si>
  <si>
    <t>Operaciones ajenas</t>
  </si>
  <si>
    <t>Compromisos</t>
  </si>
  <si>
    <t>L</t>
  </si>
  <si>
    <t>Obligaciones de cumplimiento de resolución jurisdiccional</t>
  </si>
  <si>
    <t>N</t>
  </si>
  <si>
    <t>Desastres Naturales</t>
  </si>
  <si>
    <t>Obligaciones</t>
  </si>
  <si>
    <t>J</t>
  </si>
  <si>
    <t>Pensiones y jubilaciones</t>
  </si>
  <si>
    <t>T</t>
  </si>
  <si>
    <t>Aportaciones a la seguridad social</t>
  </si>
  <si>
    <t>Y</t>
  </si>
  <si>
    <t>Aportaciones a fondos de estabilización</t>
  </si>
  <si>
    <t>Z</t>
  </si>
  <si>
    <t>Aportaciones a fondos de inversión y reestructura de pensiones</t>
  </si>
  <si>
    <t>Programas de Gasto Federalizado (Gobierno Federal)</t>
  </si>
  <si>
    <t>I</t>
  </si>
  <si>
    <t>Gasto Federalizado</t>
  </si>
  <si>
    <t>C</t>
  </si>
  <si>
    <t>Participaciones a Entidades Federativas y Municipios</t>
  </si>
  <si>
    <t>D</t>
  </si>
  <si>
    <t>Costo Financiero, Deuda o Apoyos a Deudores y Ahorradores de la Banca</t>
  </si>
  <si>
    <t>H</t>
  </si>
  <si>
    <t>INSTITUTO DE SALUD PUBLICA DEL ESTADO DE GUANAJUATO
Programas y Proyectos de Inversión
Del 1 de Enero al 30 de Septiembre de 2024</t>
  </si>
  <si>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</si>
  <si>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</si>
  <si>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</si>
  <si>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</si>
  <si>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</si>
  <si>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</si>
  <si>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</si>
  <si>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</si>
  <si>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</si>
  <si>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</si>
  <si>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</si>
  <si>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</si>
  <si>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</si>
  <si>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</si>
  <si>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</si>
  <si>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</si>
  <si>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</si>
  <si>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E012PB11102399</t>
  </si>
  <si>
    <t>R23 CENTRO ESTATAL DE MEDICINA TRANSFUSIONAL</t>
  </si>
  <si>
    <t>5110</t>
  </si>
  <si>
    <t>BIENES MUEBLES</t>
  </si>
  <si>
    <t>211213019054800</t>
  </si>
  <si>
    <t>CTRO EST MEDICINA TRANSFUSIONAL ISAPEG</t>
  </si>
  <si>
    <t>Porcentaje</t>
  </si>
  <si>
    <t>E012PB11112399</t>
  </si>
  <si>
    <t>R23 CENTRO URGENCIAS ESTADO GUANAJUATO</t>
  </si>
  <si>
    <t>211213019054900</t>
  </si>
  <si>
    <t>SISTEMA DE URGENCIAS EDO DE GTO ISAPEG</t>
  </si>
  <si>
    <t>E012PB1263</t>
  </si>
  <si>
    <t>HOSPITALIZACIÓN Y VALORACIÓN DE PACIENTES EN EL HOSPITAL COMUNITARIO APASEO EL GRANDE</t>
  </si>
  <si>
    <t>211213019053100</t>
  </si>
  <si>
    <t>HOSP COMUNITARIO APASEO EL GRANDE ISAPEG</t>
  </si>
  <si>
    <t>E012PB13082399</t>
  </si>
  <si>
    <t>R23 HOSPITAL COMUNITARIO MOROLEÓN</t>
  </si>
  <si>
    <t>211213019054000</t>
  </si>
  <si>
    <t>HOSP COMUNITARIO MOROLEÓN ISAPEG</t>
  </si>
  <si>
    <t>E012QA14922302</t>
  </si>
  <si>
    <t>MOBILIARIO CLINICO Y ADMVO HC ROMITA</t>
  </si>
  <si>
    <t>211213019052700</t>
  </si>
  <si>
    <t>HOSP COMUNITARIO ROMITA ISAPEG</t>
  </si>
  <si>
    <t>E012QA15242303</t>
  </si>
  <si>
    <t>MOBILIARIO CERANO</t>
  </si>
  <si>
    <t>211213019040500</t>
  </si>
  <si>
    <t>JURISDICCIÓN SANITARIA V ISAPEG</t>
  </si>
  <si>
    <t>E012QA32952402</t>
  </si>
  <si>
    <t>MOBILIARIO CLINICO Y ADMVO HG URIANGATO</t>
  </si>
  <si>
    <t>211213019051000</t>
  </si>
  <si>
    <t>HOSP GRAL URIANGATO ISAPEG</t>
  </si>
  <si>
    <t>E012QA36452301</t>
  </si>
  <si>
    <t>MOBILIARIO CLINICO Y ADMINISTRATIVO JALPA</t>
  </si>
  <si>
    <t>211213019040800</t>
  </si>
  <si>
    <t>JURISDICCIÓN SANITARIA VIII ISAPEG</t>
  </si>
  <si>
    <t>E012QC06792402</t>
  </si>
  <si>
    <t xml:space="preserve"> EQUIPAMIENTO HOSPITAL GENERAL ACAMBARO</t>
  </si>
  <si>
    <t>211213019020100</t>
  </si>
  <si>
    <t>DIRECCIÓN GENERAL DE PLANEACIÓN</t>
  </si>
  <si>
    <t>E012QC06792404</t>
  </si>
  <si>
    <t>EQUIPAMIENTOHOSPITAL GENERAL GUANAJUATO</t>
  </si>
  <si>
    <t>E012QC06792405</t>
  </si>
  <si>
    <t>EQUIPAMIENTO HG PURISIMA RINCON</t>
  </si>
  <si>
    <t>E012QC06792406</t>
  </si>
  <si>
    <t>EQUIPAMIENTO HOSPITAL GENERAL SALAMANCA</t>
  </si>
  <si>
    <t>E012QC06792407</t>
  </si>
  <si>
    <t>EQUIPAMIENTOHOSPITAL GENERAL SALVATIERRA</t>
  </si>
  <si>
    <t>E012QC06792408</t>
  </si>
  <si>
    <t>EQUIPAMIENTO HG SAN JOSE ITURBIDE</t>
  </si>
  <si>
    <t>E012QC06792409</t>
  </si>
  <si>
    <t>EQUIPAMIENTO SAN MIGUEL ALLENDE</t>
  </si>
  <si>
    <t>E012QC06792411</t>
  </si>
  <si>
    <t>EQUIPAMIENTO HOSPITAL GENERAL VALLE</t>
  </si>
  <si>
    <t>E012QC06792413</t>
  </si>
  <si>
    <t>EQUIPAMIENTO HOSPITAL MATERNO IRAPUATO</t>
  </si>
  <si>
    <t>E012QC06792417</t>
  </si>
  <si>
    <t>EQUIPO MEDICO AL CETO</t>
  </si>
  <si>
    <t>E064PB1101</t>
  </si>
  <si>
    <t>OPERACIÓN DE LA JURISDICCIÓN SANITARIA VI</t>
  </si>
  <si>
    <t>211213019040600</t>
  </si>
  <si>
    <t>JURISDICCIÓN SANITARIA VI ISAPEG</t>
  </si>
  <si>
    <t>E064PB27792404173</t>
  </si>
  <si>
    <t>PREVENCIÓN Y ATENCIÓN DE LAS ADICCIONES</t>
  </si>
  <si>
    <t>211213019030100</t>
  </si>
  <si>
    <t>DIR GRAL DE SERVICIOS DE SALUD ISAPEG</t>
  </si>
  <si>
    <t>M006GB1115</t>
  </si>
  <si>
    <t>OPERACIÓN ADMINISTRATIVA DE LA DIRECCIÓN GENERAL DE ADMINISTRACIÓN</t>
  </si>
  <si>
    <t>211213019020200</t>
  </si>
  <si>
    <t>DIR GRAL DE ADMINISTRACIÓN ISAPEG</t>
  </si>
  <si>
    <t>M007GC21012399</t>
  </si>
  <si>
    <t>R23 COORDINACIÓN GENERAL DE SALUD PÚBLICA</t>
  </si>
  <si>
    <t>211213019030000</t>
  </si>
  <si>
    <t>COORD GENERAL DE SALUD PÚBLICA ISAPEG</t>
  </si>
  <si>
    <t>5120</t>
  </si>
  <si>
    <t>5150</t>
  </si>
  <si>
    <t>E012PB1219</t>
  </si>
  <si>
    <t>HOSPITALIZACIÓN Y VALORACIÓN DE PACIENTES EN EL HOSPITAL GENERAL DOLORES HIDALGO</t>
  </si>
  <si>
    <t>211213019050400</t>
  </si>
  <si>
    <t>HOSP GRAL DOLORES HIDALGO ISAPEG</t>
  </si>
  <si>
    <t>E012PB12192399</t>
  </si>
  <si>
    <t>R23 HOSPITAL GENERAL DOLORES HIDALGO</t>
  </si>
  <si>
    <t>E012QC06372301</t>
  </si>
  <si>
    <t>INFRAESTRUCTURA TECNOLÓGICA UNIDADES MÉD</t>
  </si>
  <si>
    <t>E012QC06372302</t>
  </si>
  <si>
    <t>INFRAESTRUCTURA TECNOLÓGICA DEL ISAPEG</t>
  </si>
  <si>
    <t>E064PC2781</t>
  </si>
  <si>
    <t>OPERACIÓN ADMINISTRATIVA DE LA DIRECCIÓN GENERAL DE PROTECCIÓN CONTRA RIESGOS SANITARIOS</t>
  </si>
  <si>
    <t>211213019030200</t>
  </si>
  <si>
    <t>DIR GRAL DE PROT CONT RIESG SANIT ISAPEG</t>
  </si>
  <si>
    <t>E064QC13282406</t>
  </si>
  <si>
    <t>PREVENCIÓN Y CONTROL DE ACCIDENTES VIALES</t>
  </si>
  <si>
    <t>M006GB11152311089</t>
  </si>
  <si>
    <t>SISTEMAS DE INFORMACIÓN EN SALUD</t>
  </si>
  <si>
    <t>M006GB11152411089</t>
  </si>
  <si>
    <t>M006GB1117</t>
  </si>
  <si>
    <t>OPERACIÓN Y ADMINISTRACIÓN DE LA DIRECCIÓN GENERAL DE RECURSOS HUMANOS.</t>
  </si>
  <si>
    <t>211213019020300</t>
  </si>
  <si>
    <t>DIR GRAL DE RECURSOS HUMANOS ISAPEG</t>
  </si>
  <si>
    <t>M007GC1113</t>
  </si>
  <si>
    <t>OPERACIÓN ADMINISTRATIVA DE LA DIRECCIÓN GENERAL DE SERVICIOS DE SALUD</t>
  </si>
  <si>
    <t>E012PB1110</t>
  </si>
  <si>
    <t>OPERACIÓN DEL CENTRO ESTATAL DE MEDICINA TRANSFUSIONAL</t>
  </si>
  <si>
    <t>5190</t>
  </si>
  <si>
    <t>E012PB1111</t>
  </si>
  <si>
    <t>OPERACIÓN DEL SISTEMA DE URGENCIAS DEL ESTADO DE GUANAJUATO</t>
  </si>
  <si>
    <t>E012PB1244</t>
  </si>
  <si>
    <t>HOSPITALIZACIÓN Y VALORACIÓN DE PACIENTES EN EL HOSPITAL GENERAL SAN MIGUEL ALLENDE FELIPE G. DOBARG</t>
  </si>
  <si>
    <t>211213019050200</t>
  </si>
  <si>
    <t>HOSP GRAL SN MIGUEL ALLENDE ISAPEG</t>
  </si>
  <si>
    <t>5210</t>
  </si>
  <si>
    <t/>
  </si>
  <si>
    <t>5290</t>
  </si>
  <si>
    <t>E012PB31982408082</t>
  </si>
  <si>
    <t>ENSEÑANZA</t>
  </si>
  <si>
    <t>E012QA14922401</t>
  </si>
  <si>
    <t>EQUIPAMIENTO MEDICO HC ROMITA</t>
  </si>
  <si>
    <t>5310</t>
  </si>
  <si>
    <t>E012QA28112301</t>
  </si>
  <si>
    <t>EQUIPAR CON EQUIPO MÉDICO E INST. AL HOPS ESP LEÓN</t>
  </si>
  <si>
    <t>211213019051300</t>
  </si>
  <si>
    <t>HOSP ESP MATERNO INFANTIL LEÓN ISAPEG</t>
  </si>
  <si>
    <t>E012QA28772301</t>
  </si>
  <si>
    <t>RESONANCIA MAGNÉTICA</t>
  </si>
  <si>
    <t>211213019050300</t>
  </si>
  <si>
    <t>HOSP GRAL CELAYA ISAPEG</t>
  </si>
  <si>
    <t>E012QA28772401</t>
  </si>
  <si>
    <t>HOSPITAL GENERAL DE CELAYA (EQUIPAMIENTO)</t>
  </si>
  <si>
    <t>E012QA32952401</t>
  </si>
  <si>
    <t>EQUIPAMIENTO MEDICO HG URIANGATO</t>
  </si>
  <si>
    <t>E012QA33012202</t>
  </si>
  <si>
    <t>EQUIPO MEDICO TORRE MEDICA IRAPUATO</t>
  </si>
  <si>
    <t>211213019050600</t>
  </si>
  <si>
    <t>HOSP GRAL IRAPUATO ISAPEG</t>
  </si>
  <si>
    <t>E012QA36452304</t>
  </si>
  <si>
    <t>EQUIPO MÉDICO JALPA DE CANOVAS</t>
  </si>
  <si>
    <t>E012QC06792301</t>
  </si>
  <si>
    <t>CRANEOTOMO HOSPITAL GENERAL IRAPUATO</t>
  </si>
  <si>
    <t>E012QC06792304</t>
  </si>
  <si>
    <t>H GRAL LEÓN EQUIPO MEDICO</t>
  </si>
  <si>
    <t>E012QC06792308</t>
  </si>
  <si>
    <t>FORTALECER CON EQUIPO  MEDICO CAISES</t>
  </si>
  <si>
    <t>E012QC06792310</t>
  </si>
  <si>
    <t>FORTALECER CON EQUIPO  MEDICO HG SILAO</t>
  </si>
  <si>
    <t>E012QC06792315</t>
  </si>
  <si>
    <t>FORTALECER A HOSP GEN Y COM CON EQUIP MED</t>
  </si>
  <si>
    <t>E012QC06792401</t>
  </si>
  <si>
    <t>EQUIPAMIENTO HOSPITAL GENERAL  LEON</t>
  </si>
  <si>
    <t>E012QC06792403</t>
  </si>
  <si>
    <t>EQUIPAMIENTO HG DOLORES HIDALGO</t>
  </si>
  <si>
    <t>E012QC06792410</t>
  </si>
  <si>
    <t>EQUIPAMIENTO HOSPITAL GENERAL SILAO</t>
  </si>
  <si>
    <t>E012QC06792412</t>
  </si>
  <si>
    <t>EQUIPAMIENTO HOSPITAL MATERNO CELAYA</t>
  </si>
  <si>
    <t>E012QC06792414</t>
  </si>
  <si>
    <t>EQUIPAMIENTO HOSPITAL PEDIATRICO LEON</t>
  </si>
  <si>
    <t>E012QC06792415</t>
  </si>
  <si>
    <t>EQUIPAMIENTO HC APASEO EL GRANDE</t>
  </si>
  <si>
    <t>E012QC06792416</t>
  </si>
  <si>
    <t>EQUIPAMIENTO HC SAN FRANCISCO DEL RINCON</t>
  </si>
  <si>
    <t>E012QC06792420</t>
  </si>
  <si>
    <t>HOSPITAL MATERNO INFANTIL LEON</t>
  </si>
  <si>
    <t>E012QC32572301</t>
  </si>
  <si>
    <t>EQUIPOS DE RAYOS X PARA UNIDADES MÉDICAS</t>
  </si>
  <si>
    <t>E064PB1109</t>
  </si>
  <si>
    <t>OPERACIÓN DEL LABORATORIO ESTATAL DE SALUD PÚBLICA DE GUANAJUATO PARA COLABORAR EN LA VIGILANCIA SAN</t>
  </si>
  <si>
    <t>211213019054700</t>
  </si>
  <si>
    <t>LABORATORIO SALUD PÚBLICA ESTATAL ISAPEG</t>
  </si>
  <si>
    <t>E064PB2779</t>
  </si>
  <si>
    <t>OPERACIÓN Y ADMINISTRACIÓN DE LA DIRECCIÓN GENERAL DE SERVICIOS DE SALUD IMPULSANDO ACCIONES DE PREV</t>
  </si>
  <si>
    <t>E064PB27792404017</t>
  </si>
  <si>
    <t>PLANIFICACIÓN FAMILIAR Y ANTICONCEPCIÓN</t>
  </si>
  <si>
    <t>E064PB27792404026</t>
  </si>
  <si>
    <t>SEGURIDAD VIAL</t>
  </si>
  <si>
    <t>E064PB27792404149</t>
  </si>
  <si>
    <t>VIG EN SALUD PÚBLICA POR LABORATORIO</t>
  </si>
  <si>
    <t>5320</t>
  </si>
  <si>
    <t>M005GA2098</t>
  </si>
  <si>
    <t>OPERACIÓN Y ADMINISTRACIÓN DEL LA DIRECCIÓN GENERAL DEL ISAPEG</t>
  </si>
  <si>
    <t>5410</t>
  </si>
  <si>
    <t>211213019010000</t>
  </si>
  <si>
    <t>DESPACHO DE LA DIRECCIÓN GRAL DEL ISAPEG</t>
  </si>
  <si>
    <t>M006GB2102</t>
  </si>
  <si>
    <t>PROMOCIÓN E IMPLEMENTACIÓN DE NORMAS, SISTEMAS Y PROCEDIMIENTOS PARA LA ADMINISTRACIÓN DE RECURSOS H</t>
  </si>
  <si>
    <t>211213019020000</t>
  </si>
  <si>
    <t>COORD GRAL DE ADMON Y FINANZAS ISAPEG</t>
  </si>
  <si>
    <t>M007GC2101</t>
  </si>
  <si>
    <t>PROMOCIÓN, IMPLEMENTACIÓN Y EVALUACIÓN DE ESTRATEGIAS EN MATERIA DE SALUD PÚBLICA Y ATENCIÓN MÉDICA</t>
  </si>
  <si>
    <t>E012PB1330</t>
  </si>
  <si>
    <t>VALORACIÓN DE PACIENTES EN EL CENTRO ESTATAL DE ATENCIÓN INTEGRAL EN ADICCIONES DE LEÓN</t>
  </si>
  <si>
    <t>5610</t>
  </si>
  <si>
    <t>211213019052300</t>
  </si>
  <si>
    <t>CTRO DE ATNC INTEGRAL ADICCIONES ISAPEG</t>
  </si>
  <si>
    <t>5640</t>
  </si>
  <si>
    <t>5650</t>
  </si>
  <si>
    <t>5660</t>
  </si>
  <si>
    <t>E012PB12252399</t>
  </si>
  <si>
    <t>R23 HOSPITAL GENERAL IRAPUATO</t>
  </si>
  <si>
    <t>E012PB27762399</t>
  </si>
  <si>
    <t>R23 SALUD PÚBLICA EPIDEMIOLÓGICA Y CAPACITA</t>
  </si>
  <si>
    <t>E012PB3283</t>
  </si>
  <si>
    <t>OPERACIÓN DE LAS UNIDADES MÉDICAS ADSCRITAS A LA JURISDICCIÓN SANITARIA VI</t>
  </si>
  <si>
    <t>5670</t>
  </si>
  <si>
    <t>E064PB1106</t>
  </si>
  <si>
    <t>OPERACIÓN DE LA JURISDICCIÓN SANITARIA VIII</t>
  </si>
  <si>
    <t>E064QC00582401</t>
  </si>
  <si>
    <t>CONTINGENCIAS EPIDEMIOLÓGICAS POR VECTORES</t>
  </si>
  <si>
    <t>E064PB27792404115</t>
  </si>
  <si>
    <t>MONITOREO</t>
  </si>
  <si>
    <t>E064PB27792404185</t>
  </si>
  <si>
    <t>EMERGENCIAS</t>
  </si>
  <si>
    <t>E012QA05612301</t>
  </si>
  <si>
    <t>PROYECTO EJECUTIVO LABORATORIO LEÓN</t>
  </si>
  <si>
    <t>6220</t>
  </si>
  <si>
    <t>OBRA</t>
  </si>
  <si>
    <t>E012QA14922201</t>
  </si>
  <si>
    <t>REH/ADEC HCROMITA TOCOCIRUGIA</t>
  </si>
  <si>
    <t>E012QA14922301</t>
  </si>
  <si>
    <t>OBRA HOSPITAL COMUNITARIO ROMITA</t>
  </si>
  <si>
    <t>E012QA15242301</t>
  </si>
  <si>
    <t>AMPLIACIÓN DE LA UMAPS CERANO EN YURIRIA</t>
  </si>
  <si>
    <t>E012QA20662301</t>
  </si>
  <si>
    <t>PROYECTO EJECUTIVO MURO CONCRETO</t>
  </si>
  <si>
    <t>211213019050700</t>
  </si>
  <si>
    <t>HOSP GRAL LEÓN ISAPEG</t>
  </si>
  <si>
    <t>E012QA25602301</t>
  </si>
  <si>
    <t>TERMINACIÓN AMP Y REM HOSP GRAL SILAO</t>
  </si>
  <si>
    <t>211213019051600</t>
  </si>
  <si>
    <t>HOSP GRAL SILAO ISAPEG</t>
  </si>
  <si>
    <t>E012QA26152301</t>
  </si>
  <si>
    <t>TERMINACIÓN CAISAME LEÓN</t>
  </si>
  <si>
    <t>211213019051400</t>
  </si>
  <si>
    <t>CTRO ATCN INT A SALUD MENTAL LEÓN ISAPEG</t>
  </si>
  <si>
    <t>E012QA27472401</t>
  </si>
  <si>
    <t>PE SUST UMAPS OBRAJUELO APASEO EL GRANDE</t>
  </si>
  <si>
    <t>211213019040300</t>
  </si>
  <si>
    <t>JURISDICCIÓN SANITARIA III ISAPEG</t>
  </si>
  <si>
    <t>E012QA27642301</t>
  </si>
  <si>
    <t>CONCLUSIÓN CAISES DE SAN JOSÉ ITURBIDE</t>
  </si>
  <si>
    <t>211213019040200</t>
  </si>
  <si>
    <t>JURISDICCIÓN SANITARIA II ISAPEG</t>
  </si>
  <si>
    <t>E012QA28122301</t>
  </si>
  <si>
    <t>TERMINACIÓN REMODELACIÓN HC SAN FELIPE</t>
  </si>
  <si>
    <t>211213019052400</t>
  </si>
  <si>
    <t>HOSP COMUNITARIO SAN FELIPE ISAPEG</t>
  </si>
  <si>
    <t>E012QA28142201</t>
  </si>
  <si>
    <t>CA SUSTITUCIÓN CAISES VILLAGRÁN</t>
  </si>
  <si>
    <t>E012QA28292201</t>
  </si>
  <si>
    <t>CA UMAPS EL CARRICILLO, ATARJEA</t>
  </si>
  <si>
    <t>E012QA32952201</t>
  </si>
  <si>
    <t>CA HG URIANGATO AMP Y REM</t>
  </si>
  <si>
    <t>E012QA32952301</t>
  </si>
  <si>
    <t>TERMINACIÓN HG URIANGATO (AMP Y FORT)</t>
  </si>
  <si>
    <t>E012QA33012201</t>
  </si>
  <si>
    <t>TORRE MÉDICA HOSPITAL GENERAL IRAPUATO</t>
  </si>
  <si>
    <t>E012QA33012401</t>
  </si>
  <si>
    <t>LÍNEA DESCARGA PLUVIAL TM HG IRAPUATO</t>
  </si>
  <si>
    <t>E012QA33052201</t>
  </si>
  <si>
    <t>CA UMAPS VALTIERRA, SALAMANCA (SUST)</t>
  </si>
  <si>
    <t>E012QA33052301</t>
  </si>
  <si>
    <t>TERMINACIÓN UMAPS VALTIERRA SALAMANCA (SUST)</t>
  </si>
  <si>
    <t>E012QA34182201</t>
  </si>
  <si>
    <t>CENTRO DE SALUD XICHÚ</t>
  </si>
  <si>
    <t>E012QA34182401</t>
  </si>
  <si>
    <t>TERMINACIÓN DEL CENTRO DE SALUD DE XICHÚ</t>
  </si>
  <si>
    <t>E012QA36452202</t>
  </si>
  <si>
    <t>UMAPS JALPA DE CÁNOVAS ( SUSTITUCIÓN)</t>
  </si>
  <si>
    <t>E012QA36912301</t>
  </si>
  <si>
    <t>PROYECTO EJECUTIVO UMAPS SAN BARTOLOMÉ</t>
  </si>
  <si>
    <t>E012QA38322301</t>
  </si>
  <si>
    <t>PROYECTO EJECUTIVO UMAPS SAN JUAN PAN</t>
  </si>
  <si>
    <t>211213019040100</t>
  </si>
  <si>
    <t>JURISDICCIÓN SANITARIA I ISAPEG</t>
  </si>
  <si>
    <t>E012QA38912301</t>
  </si>
  <si>
    <t>PE ÁREA DE RADIOTERAPIA HG LEÓN</t>
  </si>
  <si>
    <t>E012QA38912401</t>
  </si>
  <si>
    <t>INFRAESTRUCTURA PARA RADIOTERAPIA DEL HOSPITAL GENERAL DE LEÓN</t>
  </si>
  <si>
    <t>E012QA38922401</t>
  </si>
  <si>
    <t>PE ENSEÑANZA Y RESIDENCIAS MÉDICAS HG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</si>
</sst>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#,##0.00_ ;[Red]\-#,##0.00\ "/>
    <numFmt numFmtId="165" formatCode="_-&quot;$&quot;* #,##0_-;\-&quot;$&quot;* #,##0_-;_-&quot;$&quot;* &quot;-&quot;??_-;_-@_-"/>
    <numFmt numFmtId="167" formatCode="0;[Red]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Calibri Light"/>
      <family val="2"/>
    </font>
    <font>
      <b/>
      <sz val="10"/>
      <name val="Calibri Light"/>
      <family val="2"/>
    </font>
    <font>
      <sz val="10"/>
      <name val="Calibri Light"/>
      <family val="2"/>
    </font>
    <font>
      <b/>
      <sz val="10"/>
      <color theme="0"/>
      <name val="Calibri Light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10"/>
      <name val="Arial"/>
      <family val="2"/>
    </font>
    <font>
      <vertAlign val="superscript"/>
      <sz val="8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theme="1"/>
      <name val="Times New Roman"/>
      <family val="2"/>
    </font>
    <font>
      <b/>
      <sz val="9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0"/>
      </patternFill>
    </fill>
    <fill>
      <patternFill patternType="solid">
        <fgColor theme="0"/>
        <bgColor indexed="13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1" fillId="0" borderId="0"/>
    <xf numFmtId="0" fontId="1" fillId="0" borderId="0"/>
    <xf numFmtId="0" fontId="18" fillId="0" borderId="0"/>
    <xf numFmtId="0" fontId="7" fillId="0" borderId="0"/>
    <xf numFmtId="43" fontId="7" fillId="0" borderId="0" applyFont="0" applyFill="0" applyBorder="0" applyAlignment="0" applyProtection="0"/>
    <xf numFmtId="0" fontId="1" fillId="0" borderId="0"/>
    <xf numFmtId="0" fontId="7" fillId="0" borderId="0"/>
    <xf numFmtId="43" fontId="7" fillId="0" borderId="0" applyFont="0" applyFill="0" applyBorder="0" applyAlignment="0" applyProtection="0"/>
    <xf numFmtId="4" fontId="23" fillId="6" borderId="37" applyNumberFormat="0" applyProtection="0">
      <alignment horizontal="left" vertical="center" inden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4" fillId="0" borderId="0"/>
    <xf numFmtId="0" fontId="1" fillId="0" borderId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9" fontId="7" fillId="0" borderId="0" applyFont="0" applyFill="0" applyBorder="0" applyAlignment="0" applyProtection="0"/>
    <xf numFmtId="0" fontId="1" fillId="0" borderId="0"/>
  </cellStyleXfs>
  <cellXfs count="362">
    <xf numFmtId="0" fontId="0" fillId="0" borderId="0" xfId="0"/>
    <xf numFmtId="0" fontId="3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5" fillId="0" borderId="0" xfId="0" applyFont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4" fillId="2" borderId="1" xfId="0" applyNumberFormat="1" applyFont="1" applyFill="1" applyBorder="1" applyAlignment="1" applyProtection="1">
      <protection locked="0"/>
    </xf>
    <xf numFmtId="0" fontId="4" fillId="2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justify" vertical="top"/>
    </xf>
    <xf numFmtId="0" fontId="4" fillId="3" borderId="4" xfId="0" applyFont="1" applyFill="1" applyBorder="1" applyAlignment="1">
      <alignment horizontal="justify" vertical="top"/>
    </xf>
    <xf numFmtId="0" fontId="4" fillId="3" borderId="7" xfId="0" applyFont="1" applyFill="1" applyBorder="1" applyAlignment="1">
      <alignment horizontal="justify" vertical="top"/>
    </xf>
    <xf numFmtId="164" fontId="4" fillId="3" borderId="4" xfId="0" applyNumberFormat="1" applyFont="1" applyFill="1" applyBorder="1"/>
    <xf numFmtId="164" fontId="4" fillId="3" borderId="6" xfId="0" applyNumberFormat="1" applyFont="1" applyFill="1" applyBorder="1"/>
    <xf numFmtId="0" fontId="4" fillId="4" borderId="5" xfId="0" applyFont="1" applyFill="1" applyBorder="1" applyAlignment="1">
      <alignment horizontal="justify" vertical="top"/>
    </xf>
    <xf numFmtId="0" fontId="4" fillId="4" borderId="0" xfId="0" applyFont="1" applyFill="1" applyBorder="1" applyAlignment="1">
      <alignment horizontal="justify" vertical="top"/>
    </xf>
    <xf numFmtId="164" fontId="4" fillId="4" borderId="5" xfId="0" applyNumberFormat="1" applyFont="1" applyFill="1" applyBorder="1"/>
    <xf numFmtId="164" fontId="4" fillId="4" borderId="8" xfId="0" applyNumberFormat="1" applyFont="1" applyFill="1" applyBorder="1"/>
    <xf numFmtId="0" fontId="4" fillId="0" borderId="5" xfId="0" applyFont="1" applyBorder="1" applyAlignment="1">
      <alignment horizontal="justify" vertical="top"/>
    </xf>
    <xf numFmtId="0" fontId="4" fillId="0" borderId="0" xfId="0" applyFont="1" applyBorder="1" applyAlignment="1">
      <alignment horizontal="justify" vertical="top"/>
    </xf>
    <xf numFmtId="164" fontId="4" fillId="0" borderId="5" xfId="0" applyNumberFormat="1" applyFont="1" applyBorder="1"/>
    <xf numFmtId="164" fontId="4" fillId="0" borderId="8" xfId="0" applyNumberFormat="1" applyFont="1" applyBorder="1"/>
    <xf numFmtId="0" fontId="3" fillId="2" borderId="0" xfId="0" applyFont="1" applyFill="1" applyBorder="1" applyAlignment="1">
      <alignment horizontal="justify" vertical="top"/>
    </xf>
    <xf numFmtId="0" fontId="5" fillId="0" borderId="5" xfId="0" applyFont="1" applyBorder="1" applyAlignment="1">
      <alignment horizontal="justify" vertical="top"/>
    </xf>
    <xf numFmtId="0" fontId="5" fillId="0" borderId="0" xfId="0" applyFont="1" applyBorder="1" applyAlignment="1">
      <alignment horizontal="justify" vertical="top"/>
    </xf>
    <xf numFmtId="164" fontId="5" fillId="0" borderId="5" xfId="0" applyNumberFormat="1" applyFont="1" applyBorder="1"/>
    <xf numFmtId="164" fontId="5" fillId="0" borderId="8" xfId="0" applyNumberFormat="1" applyFont="1" applyBorder="1"/>
    <xf numFmtId="0" fontId="4" fillId="2" borderId="5" xfId="0" applyFont="1" applyFill="1" applyBorder="1" applyAlignment="1">
      <alignment horizontal="justify" vertical="top"/>
    </xf>
    <xf numFmtId="0" fontId="4" fillId="2" borderId="0" xfId="0" applyFont="1" applyFill="1" applyBorder="1" applyAlignment="1">
      <alignment horizontal="justify" vertical="top"/>
    </xf>
    <xf numFmtId="0" fontId="5" fillId="2" borderId="5" xfId="0" applyFont="1" applyFill="1" applyBorder="1" applyAlignment="1">
      <alignment horizontal="justify" vertical="top"/>
    </xf>
    <xf numFmtId="0" fontId="5" fillId="2" borderId="0" xfId="0" applyFont="1" applyFill="1" applyBorder="1" applyAlignment="1">
      <alignment horizontal="justify" vertical="top"/>
    </xf>
    <xf numFmtId="164" fontId="5" fillId="4" borderId="5" xfId="0" applyNumberFormat="1" applyFont="1" applyFill="1" applyBorder="1"/>
    <xf numFmtId="164" fontId="5" fillId="4" borderId="8" xfId="0" applyNumberFormat="1" applyFont="1" applyFill="1" applyBorder="1"/>
    <xf numFmtId="0" fontId="5" fillId="0" borderId="9" xfId="0" applyFont="1" applyBorder="1" applyAlignment="1">
      <alignment horizontal="justify" vertical="top"/>
    </xf>
    <xf numFmtId="164" fontId="5" fillId="0" borderId="9" xfId="0" applyNumberFormat="1" applyFont="1" applyBorder="1"/>
    <xf numFmtId="0" fontId="4" fillId="3" borderId="10" xfId="0" applyFont="1" applyFill="1" applyBorder="1" applyAlignment="1">
      <alignment horizontal="justify" vertical="top"/>
    </xf>
    <xf numFmtId="164" fontId="4" fillId="3" borderId="10" xfId="0" applyNumberFormat="1" applyFont="1" applyFill="1" applyBorder="1"/>
    <xf numFmtId="0" fontId="7" fillId="2" borderId="0" xfId="0" applyFont="1" applyFill="1"/>
    <xf numFmtId="0" fontId="8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Border="1"/>
    <xf numFmtId="0" fontId="0" fillId="0" borderId="3" xfId="0" applyFill="1" applyBorder="1" applyAlignment="1">
      <alignment horizontal="justify"/>
    </xf>
    <xf numFmtId="0" fontId="0" fillId="0" borderId="0" xfId="0" applyFill="1" applyAlignment="1">
      <alignment horizontal="justify"/>
    </xf>
    <xf numFmtId="0" fontId="12" fillId="5" borderId="10" xfId="1" applyFont="1" applyFill="1" applyBorder="1" applyAlignment="1" applyProtection="1">
      <alignment horizontal="center" vertical="center" wrapText="1"/>
      <protection locked="0"/>
    </xf>
    <xf numFmtId="0" fontId="12" fillId="5" borderId="7" xfId="1" applyFont="1" applyFill="1" applyBorder="1" applyAlignment="1" applyProtection="1">
      <alignment horizontal="center" vertical="center" wrapText="1"/>
      <protection locked="0"/>
    </xf>
    <xf numFmtId="0" fontId="12" fillId="5" borderId="6" xfId="1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Fill="1" applyBorder="1" applyAlignment="1" applyProtection="1">
      <alignment vertical="top"/>
      <protection locked="0"/>
    </xf>
    <xf numFmtId="0" fontId="12" fillId="5" borderId="11" xfId="1" applyFont="1" applyFill="1" applyBorder="1" applyAlignment="1">
      <alignment horizontal="center" vertical="center"/>
    </xf>
    <xf numFmtId="0" fontId="12" fillId="5" borderId="12" xfId="1" applyFont="1" applyFill="1" applyBorder="1" applyAlignment="1">
      <alignment horizontal="center" vertical="center"/>
    </xf>
    <xf numFmtId="0" fontId="12" fillId="5" borderId="2" xfId="1" applyFont="1" applyFill="1" applyBorder="1" applyAlignment="1">
      <alignment horizontal="center" vertical="center" wrapText="1"/>
    </xf>
    <xf numFmtId="0" fontId="12" fillId="5" borderId="13" xfId="1" applyFont="1" applyFill="1" applyBorder="1" applyAlignment="1">
      <alignment horizontal="center" vertical="center"/>
    </xf>
    <xf numFmtId="0" fontId="12" fillId="5" borderId="8" xfId="1" applyFont="1" applyFill="1" applyBorder="1" applyAlignment="1">
      <alignment horizontal="center" vertical="center"/>
    </xf>
    <xf numFmtId="0" fontId="12" fillId="5" borderId="6" xfId="1" applyFont="1" applyFill="1" applyBorder="1" applyAlignment="1">
      <alignment horizontal="center" vertical="center" wrapText="1"/>
    </xf>
    <xf numFmtId="0" fontId="12" fillId="5" borderId="4" xfId="1" applyFont="1" applyFill="1" applyBorder="1" applyAlignment="1">
      <alignment horizontal="center" vertical="center" wrapText="1"/>
    </xf>
    <xf numFmtId="0" fontId="12" fillId="5" borderId="10" xfId="1" applyFont="1" applyFill="1" applyBorder="1" applyAlignment="1">
      <alignment horizontal="center" vertical="center" wrapText="1"/>
    </xf>
    <xf numFmtId="0" fontId="12" fillId="5" borderId="9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top"/>
      <protection locked="0"/>
    </xf>
    <xf numFmtId="0" fontId="12" fillId="5" borderId="14" xfId="1" applyFont="1" applyFill="1" applyBorder="1" applyAlignment="1">
      <alignment horizontal="center" vertical="center"/>
    </xf>
    <xf numFmtId="0" fontId="12" fillId="5" borderId="15" xfId="1" applyFont="1" applyFill="1" applyBorder="1" applyAlignment="1">
      <alignment horizontal="center" vertical="center"/>
    </xf>
    <xf numFmtId="0" fontId="12" fillId="5" borderId="6" xfId="1" quotePrefix="1" applyFont="1" applyFill="1" applyBorder="1" applyAlignment="1">
      <alignment horizontal="center" vertical="center" wrapText="1"/>
    </xf>
    <xf numFmtId="0" fontId="12" fillId="5" borderId="4" xfId="1" quotePrefix="1" applyFont="1" applyFill="1" applyBorder="1" applyAlignment="1">
      <alignment horizontal="center" vertical="center" wrapText="1"/>
    </xf>
    <xf numFmtId="0" fontId="7" fillId="0" borderId="13" xfId="1" applyFont="1" applyFill="1" applyBorder="1" applyAlignment="1" applyProtection="1">
      <alignment vertical="top"/>
      <protection locked="0"/>
    </xf>
    <xf numFmtId="0" fontId="7" fillId="0" borderId="0" xfId="1" applyFont="1" applyFill="1" applyBorder="1" applyAlignment="1" applyProtection="1">
      <alignment vertical="top" wrapText="1"/>
      <protection locked="0"/>
    </xf>
    <xf numFmtId="3" fontId="7" fillId="0" borderId="2" xfId="1" applyNumberFormat="1" applyFont="1" applyFill="1" applyBorder="1" applyAlignment="1" applyProtection="1">
      <alignment vertical="top"/>
      <protection locked="0"/>
    </xf>
    <xf numFmtId="49" fontId="14" fillId="0" borderId="0" xfId="1" applyNumberFormat="1" applyFont="1" applyFill="1" applyBorder="1" applyAlignment="1" applyProtection="1">
      <alignment vertical="top"/>
      <protection locked="0"/>
    </xf>
    <xf numFmtId="0" fontId="7" fillId="0" borderId="0" xfId="1" applyFont="1" applyFill="1" applyBorder="1" applyAlignment="1" applyProtection="1">
      <alignment vertical="top"/>
      <protection locked="0"/>
    </xf>
    <xf numFmtId="0" fontId="15" fillId="0" borderId="13" xfId="1" applyFont="1" applyFill="1" applyBorder="1" applyAlignment="1" applyProtection="1">
      <alignment vertical="top"/>
      <protection locked="0"/>
    </xf>
    <xf numFmtId="0" fontId="15" fillId="0" borderId="0" xfId="1" applyFont="1" applyFill="1" applyBorder="1" applyAlignment="1" applyProtection="1">
      <alignment vertical="top" wrapText="1"/>
      <protection locked="0"/>
    </xf>
    <xf numFmtId="3" fontId="7" fillId="0" borderId="5" xfId="1" applyNumberFormat="1" applyFont="1" applyFill="1" applyBorder="1" applyAlignment="1" applyProtection="1">
      <alignment vertical="top"/>
      <protection locked="0"/>
    </xf>
    <xf numFmtId="0" fontId="0" fillId="0" borderId="13" xfId="1" applyFont="1" applyFill="1" applyBorder="1" applyAlignment="1" applyProtection="1">
      <alignment vertical="top"/>
      <protection locked="0"/>
    </xf>
    <xf numFmtId="3" fontId="7" fillId="0" borderId="9" xfId="1" applyNumberFormat="1" applyFont="1" applyFill="1" applyBorder="1" applyAlignment="1" applyProtection="1">
      <alignment vertical="top"/>
      <protection locked="0"/>
    </xf>
    <xf numFmtId="0" fontId="15" fillId="0" borderId="10" xfId="1" quotePrefix="1" applyFont="1" applyFill="1" applyBorder="1" applyAlignment="1" applyProtection="1">
      <alignment horizontal="center" vertical="top"/>
      <protection locked="0"/>
    </xf>
    <xf numFmtId="0" fontId="12" fillId="0" borderId="7" xfId="1" applyFont="1" applyFill="1" applyBorder="1" applyAlignment="1" applyProtection="1">
      <alignment horizontal="left" vertical="top" indent="3"/>
      <protection locked="0"/>
    </xf>
    <xf numFmtId="3" fontId="12" fillId="0" borderId="4" xfId="1" applyNumberFormat="1" applyFont="1" applyFill="1" applyBorder="1" applyAlignment="1" applyProtection="1">
      <alignment vertical="top"/>
      <protection locked="0"/>
    </xf>
    <xf numFmtId="0" fontId="15" fillId="0" borderId="11" xfId="1" quotePrefix="1" applyFont="1" applyFill="1" applyBorder="1" applyAlignment="1" applyProtection="1">
      <alignment horizontal="center" vertical="top"/>
      <protection locked="0"/>
    </xf>
    <xf numFmtId="0" fontId="15" fillId="0" borderId="3" xfId="1" applyFont="1" applyFill="1" applyBorder="1" applyAlignment="1" applyProtection="1">
      <alignment vertical="top"/>
      <protection locked="0"/>
    </xf>
    <xf numFmtId="3" fontId="12" fillId="0" borderId="3" xfId="1" applyNumberFormat="1" applyFont="1" applyFill="1" applyBorder="1" applyAlignment="1" applyProtection="1">
      <alignment vertical="top"/>
      <protection locked="0"/>
    </xf>
    <xf numFmtId="3" fontId="12" fillId="0" borderId="12" xfId="1" applyNumberFormat="1" applyFont="1" applyFill="1" applyBorder="1" applyAlignment="1" applyProtection="1">
      <alignment vertical="top"/>
      <protection locked="0"/>
    </xf>
    <xf numFmtId="3" fontId="12" fillId="0" borderId="10" xfId="1" applyNumberFormat="1" applyFont="1" applyFill="1" applyBorder="1" applyAlignment="1" applyProtection="1">
      <alignment vertical="top"/>
      <protection locked="0"/>
    </xf>
    <xf numFmtId="3" fontId="12" fillId="0" borderId="7" xfId="1" applyNumberFormat="1" applyFont="1" applyFill="1" applyBorder="1" applyAlignment="1" applyProtection="1">
      <alignment vertical="top"/>
      <protection locked="0"/>
    </xf>
    <xf numFmtId="3" fontId="12" fillId="0" borderId="9" xfId="1" applyNumberFormat="1" applyFont="1" applyFill="1" applyBorder="1" applyAlignment="1" applyProtection="1">
      <alignment vertical="top"/>
      <protection locked="0"/>
    </xf>
    <xf numFmtId="0" fontId="12" fillId="5" borderId="11" xfId="1" applyFont="1" applyFill="1" applyBorder="1" applyAlignment="1">
      <alignment horizontal="center" vertical="center" wrapText="1"/>
    </xf>
    <xf numFmtId="0" fontId="12" fillId="5" borderId="12" xfId="1" applyFont="1" applyFill="1" applyBorder="1" applyAlignment="1">
      <alignment horizontal="center" vertical="center" wrapText="1"/>
    </xf>
    <xf numFmtId="3" fontId="12" fillId="5" borderId="10" xfId="1" applyNumberFormat="1" applyFont="1" applyFill="1" applyBorder="1" applyAlignment="1" applyProtection="1">
      <alignment horizontal="center" vertical="center" wrapText="1"/>
      <protection locked="0"/>
    </xf>
    <xf numFmtId="3" fontId="12" fillId="5" borderId="7" xfId="1" applyNumberFormat="1" applyFont="1" applyFill="1" applyBorder="1" applyAlignment="1" applyProtection="1">
      <alignment horizontal="center" vertical="center" wrapText="1"/>
      <protection locked="0"/>
    </xf>
    <xf numFmtId="3" fontId="12" fillId="5" borderId="6" xfId="1" applyNumberFormat="1" applyFont="1" applyFill="1" applyBorder="1" applyAlignment="1" applyProtection="1">
      <alignment horizontal="center" vertical="center" wrapText="1"/>
      <protection locked="0"/>
    </xf>
    <xf numFmtId="3" fontId="12" fillId="5" borderId="2" xfId="1" applyNumberFormat="1" applyFont="1" applyFill="1" applyBorder="1" applyAlignment="1">
      <alignment horizontal="center" vertical="center" wrapText="1"/>
    </xf>
    <xf numFmtId="0" fontId="12" fillId="5" borderId="13" xfId="1" applyFont="1" applyFill="1" applyBorder="1" applyAlignment="1">
      <alignment horizontal="center" vertical="center" wrapText="1"/>
    </xf>
    <xf numFmtId="0" fontId="12" fillId="5" borderId="8" xfId="1" applyFont="1" applyFill="1" applyBorder="1" applyAlignment="1">
      <alignment horizontal="center" vertical="center" wrapText="1"/>
    </xf>
    <xf numFmtId="3" fontId="12" fillId="5" borderId="6" xfId="1" applyNumberFormat="1" applyFont="1" applyFill="1" applyBorder="1" applyAlignment="1">
      <alignment horizontal="center" vertical="center" wrapText="1"/>
    </xf>
    <xf numFmtId="3" fontId="12" fillId="5" borderId="4" xfId="1" applyNumberFormat="1" applyFont="1" applyFill="1" applyBorder="1" applyAlignment="1">
      <alignment horizontal="center" vertical="center" wrapText="1"/>
    </xf>
    <xf numFmtId="3" fontId="12" fillId="5" borderId="10" xfId="1" applyNumberFormat="1" applyFont="1" applyFill="1" applyBorder="1" applyAlignment="1">
      <alignment horizontal="center" vertical="center" wrapText="1"/>
    </xf>
    <xf numFmtId="3" fontId="12" fillId="5" borderId="9" xfId="1" applyNumberFormat="1" applyFont="1" applyFill="1" applyBorder="1" applyAlignment="1">
      <alignment horizontal="center" vertical="center" wrapText="1"/>
    </xf>
    <xf numFmtId="0" fontId="12" fillId="5" borderId="14" xfId="1" applyFont="1" applyFill="1" applyBorder="1" applyAlignment="1">
      <alignment horizontal="center" vertical="center" wrapText="1"/>
    </xf>
    <xf numFmtId="0" fontId="12" fillId="5" borderId="15" xfId="1" applyFont="1" applyFill="1" applyBorder="1" applyAlignment="1">
      <alignment horizontal="center" vertical="center" wrapText="1"/>
    </xf>
    <xf numFmtId="3" fontId="12" fillId="5" borderId="6" xfId="1" quotePrefix="1" applyNumberFormat="1" applyFont="1" applyFill="1" applyBorder="1" applyAlignment="1">
      <alignment horizontal="center" vertical="center" wrapText="1"/>
    </xf>
    <xf numFmtId="3" fontId="12" fillId="5" borderId="4" xfId="1" quotePrefix="1" applyNumberFormat="1" applyFont="1" applyFill="1" applyBorder="1" applyAlignment="1">
      <alignment horizontal="center" vertical="center" wrapText="1"/>
    </xf>
    <xf numFmtId="0" fontId="12" fillId="0" borderId="13" xfId="1" applyFont="1" applyFill="1" applyBorder="1" applyAlignment="1" applyProtection="1">
      <alignment horizontal="left" vertical="top"/>
    </xf>
    <xf numFmtId="0" fontId="12" fillId="0" borderId="0" xfId="1" applyFont="1" applyFill="1" applyBorder="1" applyAlignment="1" applyProtection="1">
      <alignment horizontal="justify" vertical="top" wrapText="1"/>
    </xf>
    <xf numFmtId="3" fontId="12" fillId="0" borderId="2" xfId="1" applyNumberFormat="1" applyFont="1" applyFill="1" applyBorder="1" applyAlignment="1" applyProtection="1">
      <alignment vertical="top"/>
      <protection locked="0"/>
    </xf>
    <xf numFmtId="0" fontId="15" fillId="0" borderId="13" xfId="1" applyFont="1" applyFill="1" applyBorder="1" applyAlignment="1" applyProtection="1">
      <alignment horizontal="center" vertical="top"/>
    </xf>
    <xf numFmtId="0" fontId="15" fillId="0" borderId="0" xfId="1" applyFont="1" applyFill="1" applyBorder="1" applyAlignment="1" applyProtection="1">
      <alignment horizontal="left" vertical="top" wrapText="1"/>
    </xf>
    <xf numFmtId="3" fontId="15" fillId="0" borderId="5" xfId="1" applyNumberFormat="1" applyFont="1" applyFill="1" applyBorder="1" applyAlignment="1" applyProtection="1">
      <alignment vertical="top"/>
      <protection locked="0"/>
    </xf>
    <xf numFmtId="3" fontId="15" fillId="0" borderId="13" xfId="1" applyNumberFormat="1" applyFont="1" applyFill="1" applyBorder="1" applyAlignment="1" applyProtection="1">
      <alignment vertical="top"/>
      <protection locked="0"/>
    </xf>
    <xf numFmtId="3" fontId="7" fillId="0" borderId="5" xfId="2" applyNumberFormat="1" applyFont="1" applyFill="1" applyBorder="1" applyAlignment="1" applyProtection="1">
      <alignment vertical="top"/>
      <protection locked="0"/>
    </xf>
    <xf numFmtId="3" fontId="7" fillId="0" borderId="13" xfId="2" applyNumberFormat="1" applyFont="1" applyFill="1" applyBorder="1" applyAlignment="1" applyProtection="1">
      <alignment vertical="top"/>
      <protection locked="0"/>
    </xf>
    <xf numFmtId="3" fontId="7" fillId="0" borderId="0" xfId="1" applyNumberFormat="1" applyFont="1" applyFill="1" applyBorder="1" applyAlignment="1" applyProtection="1">
      <alignment vertical="top"/>
      <protection locked="0"/>
    </xf>
    <xf numFmtId="0" fontId="12" fillId="0" borderId="13" xfId="1" applyFont="1" applyFill="1" applyBorder="1" applyAlignment="1" applyProtection="1">
      <alignment horizontal="left" vertical="top" wrapText="1"/>
    </xf>
    <xf numFmtId="0" fontId="12" fillId="0" borderId="8" xfId="1" applyFont="1" applyFill="1" applyBorder="1" applyAlignment="1" applyProtection="1">
      <alignment horizontal="left" vertical="top" wrapText="1"/>
    </xf>
    <xf numFmtId="3" fontId="12" fillId="0" borderId="5" xfId="1" applyNumberFormat="1" applyFont="1" applyFill="1" applyBorder="1" applyAlignment="1" applyProtection="1">
      <alignment vertical="top"/>
      <protection locked="0"/>
    </xf>
    <xf numFmtId="3" fontId="12" fillId="0" borderId="13" xfId="1" applyNumberFormat="1" applyFont="1" applyFill="1" applyBorder="1" applyAlignment="1" applyProtection="1">
      <alignment vertical="top"/>
      <protection locked="0"/>
    </xf>
    <xf numFmtId="0" fontId="12" fillId="0" borderId="13" xfId="1" applyFont="1" applyFill="1" applyBorder="1" applyAlignment="1" applyProtection="1">
      <alignment vertical="top"/>
    </xf>
    <xf numFmtId="0" fontId="12" fillId="0" borderId="0" xfId="1" applyFont="1" applyFill="1" applyBorder="1" applyAlignment="1" applyProtection="1">
      <alignment vertical="top"/>
    </xf>
    <xf numFmtId="0" fontId="12" fillId="0" borderId="13" xfId="3" applyFont="1" applyFill="1" applyBorder="1" applyAlignment="1" applyProtection="1">
      <alignment horizontal="center" vertical="top"/>
    </xf>
    <xf numFmtId="0" fontId="15" fillId="0" borderId="10" xfId="1" quotePrefix="1" applyFont="1" applyFill="1" applyBorder="1" applyAlignment="1" applyProtection="1">
      <alignment horizontal="center" vertical="top"/>
    </xf>
    <xf numFmtId="0" fontId="12" fillId="0" borderId="7" xfId="1" applyFont="1" applyFill="1" applyBorder="1" applyAlignment="1" applyProtection="1">
      <alignment horizontal="center" vertical="top" wrapText="1"/>
    </xf>
    <xf numFmtId="0" fontId="15" fillId="0" borderId="3" xfId="1" quotePrefix="1" applyFont="1" applyFill="1" applyBorder="1" applyAlignment="1" applyProtection="1">
      <alignment horizontal="center" vertical="top"/>
      <protection locked="0"/>
    </xf>
    <xf numFmtId="4" fontId="12" fillId="0" borderId="3" xfId="1" applyNumberFormat="1" applyFont="1" applyFill="1" applyBorder="1" applyAlignment="1" applyProtection="1">
      <alignment vertical="top"/>
      <protection locked="0"/>
    </xf>
    <xf numFmtId="4" fontId="12" fillId="0" borderId="10" xfId="1" applyNumberFormat="1" applyFont="1" applyFill="1" applyBorder="1" applyAlignment="1" applyProtection="1">
      <alignment vertical="top"/>
      <protection locked="0"/>
    </xf>
    <xf numFmtId="4" fontId="12" fillId="0" borderId="6" xfId="1" applyNumberFormat="1" applyFont="1" applyFill="1" applyBorder="1" applyAlignment="1" applyProtection="1">
      <alignment vertical="top"/>
      <protection locked="0"/>
    </xf>
    <xf numFmtId="0" fontId="15" fillId="0" borderId="0" xfId="1" quotePrefix="1" applyFont="1" applyFill="1" applyBorder="1" applyAlignment="1" applyProtection="1">
      <alignment horizontal="center" vertical="top"/>
      <protection locked="0"/>
    </xf>
    <xf numFmtId="0" fontId="15" fillId="0" borderId="0" xfId="1" applyFont="1" applyFill="1" applyBorder="1" applyAlignment="1" applyProtection="1">
      <alignment vertical="top"/>
      <protection locked="0"/>
    </xf>
    <xf numFmtId="4" fontId="15" fillId="0" borderId="0" xfId="1" applyNumberFormat="1" applyFont="1" applyFill="1" applyBorder="1" applyAlignment="1" applyProtection="1">
      <alignment vertical="top"/>
      <protection locked="0"/>
    </xf>
    <xf numFmtId="4" fontId="12" fillId="0" borderId="0" xfId="1" applyNumberFormat="1" applyFont="1" applyFill="1" applyBorder="1" applyAlignment="1" applyProtection="1">
      <alignment vertical="top"/>
      <protection locked="0"/>
    </xf>
    <xf numFmtId="0" fontId="7" fillId="0" borderId="0" xfId="4" applyFont="1"/>
    <xf numFmtId="0" fontId="0" fillId="0" borderId="0" xfId="1" applyFont="1" applyFill="1" applyBorder="1" applyAlignment="1" applyProtection="1">
      <alignment horizontal="left" vertical="top" wrapText="1"/>
      <protection locked="0"/>
    </xf>
    <xf numFmtId="0" fontId="0" fillId="0" borderId="0" xfId="1" applyFont="1" applyFill="1" applyBorder="1" applyAlignment="1" applyProtection="1">
      <alignment vertical="top"/>
      <protection locked="0"/>
    </xf>
    <xf numFmtId="0" fontId="20" fillId="0" borderId="0" xfId="4" applyFont="1" applyAlignment="1">
      <alignment horizontal="center" vertical="center" wrapText="1"/>
    </xf>
    <xf numFmtId="0" fontId="12" fillId="0" borderId="11" xfId="1" applyFont="1" applyFill="1" applyBorder="1" applyAlignment="1" applyProtection="1">
      <alignment horizontal="left" vertical="top" wrapText="1"/>
    </xf>
    <xf numFmtId="0" fontId="12" fillId="0" borderId="12" xfId="1" applyFont="1" applyFill="1" applyBorder="1" applyAlignment="1" applyProtection="1">
      <alignment horizontal="left" vertical="top" wrapText="1"/>
    </xf>
    <xf numFmtId="0" fontId="0" fillId="0" borderId="0" xfId="1" applyFont="1" applyFill="1" applyBorder="1" applyAlignment="1" applyProtection="1">
      <alignment horizontal="left" vertical="top" wrapText="1"/>
      <protection locked="0"/>
    </xf>
    <xf numFmtId="0" fontId="12" fillId="5" borderId="16" xfId="3" applyFont="1" applyFill="1" applyBorder="1" applyAlignment="1">
      <alignment horizontal="center" vertical="center" wrapText="1"/>
    </xf>
    <xf numFmtId="0" fontId="12" fillId="5" borderId="17" xfId="3" applyFont="1" applyFill="1" applyBorder="1" applyAlignment="1">
      <alignment horizontal="center" vertical="center"/>
    </xf>
    <xf numFmtId="0" fontId="12" fillId="5" borderId="18" xfId="3" applyFont="1" applyFill="1" applyBorder="1" applyAlignment="1">
      <alignment horizontal="center" vertical="center"/>
    </xf>
    <xf numFmtId="0" fontId="21" fillId="0" borderId="0" xfId="6" applyFont="1"/>
    <xf numFmtId="0" fontId="12" fillId="5" borderId="16" xfId="6" applyFont="1" applyFill="1" applyBorder="1" applyAlignment="1">
      <alignment horizontal="center" vertical="center"/>
    </xf>
    <xf numFmtId="0" fontId="12" fillId="5" borderId="19" xfId="6" applyFont="1" applyFill="1" applyBorder="1" applyAlignment="1">
      <alignment horizontal="center" vertical="center" wrapText="1"/>
    </xf>
    <xf numFmtId="0" fontId="12" fillId="5" borderId="20" xfId="6" applyFont="1" applyFill="1" applyBorder="1" applyAlignment="1">
      <alignment horizontal="center" vertical="center" wrapText="1"/>
    </xf>
    <xf numFmtId="0" fontId="12" fillId="5" borderId="21" xfId="6" applyFont="1" applyFill="1" applyBorder="1" applyAlignment="1">
      <alignment horizontal="center" vertical="center" wrapText="1"/>
    </xf>
    <xf numFmtId="0" fontId="12" fillId="5" borderId="22" xfId="6" applyFont="1" applyFill="1" applyBorder="1" applyAlignment="1">
      <alignment horizontal="center" vertical="center" wrapText="1"/>
    </xf>
    <xf numFmtId="0" fontId="21" fillId="2" borderId="0" xfId="6" applyFont="1" applyFill="1"/>
    <xf numFmtId="0" fontId="12" fillId="5" borderId="23" xfId="6" applyFont="1" applyFill="1" applyBorder="1" applyAlignment="1">
      <alignment horizontal="center" vertical="center"/>
    </xf>
    <xf numFmtId="0" fontId="12" fillId="5" borderId="24" xfId="6" applyFont="1" applyFill="1" applyBorder="1" applyAlignment="1">
      <alignment horizontal="center" vertical="center" wrapText="1"/>
    </xf>
    <xf numFmtId="0" fontId="12" fillId="5" borderId="25" xfId="6" applyFont="1" applyFill="1" applyBorder="1" applyAlignment="1">
      <alignment horizontal="center" vertical="center" wrapText="1"/>
    </xf>
    <xf numFmtId="0" fontId="12" fillId="5" borderId="26" xfId="6" applyFont="1" applyFill="1" applyBorder="1" applyAlignment="1">
      <alignment horizontal="center" vertical="center" wrapText="1"/>
    </xf>
    <xf numFmtId="0" fontId="12" fillId="5" borderId="27" xfId="6" applyFont="1" applyFill="1" applyBorder="1" applyAlignment="1">
      <alignment horizontal="center" vertical="center" wrapText="1"/>
    </xf>
    <xf numFmtId="0" fontId="12" fillId="5" borderId="28" xfId="6" applyFont="1" applyFill="1" applyBorder="1" applyAlignment="1">
      <alignment horizontal="center" vertical="center"/>
    </xf>
    <xf numFmtId="0" fontId="12" fillId="5" borderId="29" xfId="6" applyFont="1" applyFill="1" applyBorder="1" applyAlignment="1">
      <alignment horizontal="center" vertical="center" wrapText="1"/>
    </xf>
    <xf numFmtId="0" fontId="15" fillId="0" borderId="30" xfId="4" applyFont="1" applyBorder="1" applyAlignment="1" applyProtection="1">
      <alignment horizontal="left" indent="1"/>
      <protection locked="0"/>
    </xf>
    <xf numFmtId="3" fontId="15" fillId="0" borderId="31" xfId="4" applyNumberFormat="1" applyFont="1" applyBorder="1" applyProtection="1">
      <protection locked="0"/>
    </xf>
    <xf numFmtId="3" fontId="15" fillId="0" borderId="32" xfId="4" applyNumberFormat="1" applyFont="1" applyBorder="1" applyProtection="1">
      <protection locked="0"/>
    </xf>
    <xf numFmtId="0" fontId="15" fillId="0" borderId="33" xfId="4" applyFont="1" applyBorder="1" applyAlignment="1" applyProtection="1">
      <alignment horizontal="left" indent="1"/>
      <protection locked="0"/>
    </xf>
    <xf numFmtId="3" fontId="15" fillId="0" borderId="5" xfId="4" applyNumberFormat="1" applyFont="1" applyBorder="1" applyProtection="1">
      <protection locked="0"/>
    </xf>
    <xf numFmtId="3" fontId="15" fillId="0" borderId="34" xfId="4" applyNumberFormat="1" applyFont="1" applyBorder="1" applyProtection="1">
      <protection locked="0"/>
    </xf>
    <xf numFmtId="0" fontId="15" fillId="0" borderId="33" xfId="4" applyFont="1" applyFill="1" applyBorder="1" applyAlignment="1" applyProtection="1">
      <alignment horizontal="left" indent="1"/>
      <protection locked="0"/>
    </xf>
    <xf numFmtId="3" fontId="15" fillId="0" borderId="5" xfId="4" applyNumberFormat="1" applyFont="1" applyFill="1" applyBorder="1" applyProtection="1">
      <protection locked="0"/>
    </xf>
    <xf numFmtId="3" fontId="15" fillId="0" borderId="34" xfId="4" applyNumberFormat="1" applyFont="1" applyFill="1" applyBorder="1" applyProtection="1">
      <protection locked="0"/>
    </xf>
    <xf numFmtId="0" fontId="12" fillId="0" borderId="25" xfId="4" applyFont="1" applyFill="1" applyBorder="1" applyAlignment="1" applyProtection="1">
      <alignment horizontal="center"/>
      <protection locked="0"/>
    </xf>
    <xf numFmtId="3" fontId="12" fillId="0" borderId="25" xfId="4" applyNumberFormat="1" applyFont="1" applyFill="1" applyBorder="1" applyProtection="1">
      <protection locked="0"/>
    </xf>
    <xf numFmtId="3" fontId="12" fillId="0" borderId="35" xfId="4" applyNumberFormat="1" applyFont="1" applyFill="1" applyBorder="1" applyProtection="1">
      <protection locked="0"/>
    </xf>
    <xf numFmtId="3" fontId="12" fillId="0" borderId="36" xfId="4" applyNumberFormat="1" applyFont="1" applyFill="1" applyBorder="1" applyProtection="1">
      <protection locked="0"/>
    </xf>
    <xf numFmtId="0" fontId="7" fillId="2" borderId="0" xfId="6" applyFont="1" applyFill="1"/>
    <xf numFmtId="0" fontId="12" fillId="5" borderId="11" xfId="3" applyFont="1" applyFill="1" applyBorder="1" applyAlignment="1">
      <alignment horizontal="center" wrapText="1"/>
    </xf>
    <xf numFmtId="0" fontId="12" fillId="5" borderId="3" xfId="3" applyFont="1" applyFill="1" applyBorder="1" applyAlignment="1">
      <alignment horizontal="center"/>
    </xf>
    <xf numFmtId="0" fontId="12" fillId="5" borderId="12" xfId="3" applyFont="1" applyFill="1" applyBorder="1" applyAlignment="1">
      <alignment horizontal="center"/>
    </xf>
    <xf numFmtId="0" fontId="22" fillId="0" borderId="0" xfId="3" applyFont="1" applyAlignment="1">
      <alignment vertical="center"/>
    </xf>
    <xf numFmtId="0" fontId="12" fillId="5" borderId="4" xfId="3" applyFont="1" applyFill="1" applyBorder="1" applyAlignment="1">
      <alignment horizontal="center" vertical="center"/>
    </xf>
    <xf numFmtId="0" fontId="12" fillId="5" borderId="4" xfId="3" applyFont="1" applyFill="1" applyBorder="1" applyAlignment="1">
      <alignment horizontal="center" vertical="center" wrapText="1"/>
    </xf>
    <xf numFmtId="0" fontId="12" fillId="5" borderId="4" xfId="3" applyFont="1" applyFill="1" applyBorder="1" applyAlignment="1">
      <alignment horizontal="center" vertical="center" wrapText="1"/>
    </xf>
    <xf numFmtId="0" fontId="15" fillId="7" borderId="2" xfId="9" applyNumberFormat="1" applyFont="1" applyFill="1" applyBorder="1" applyAlignment="1" applyProtection="1">
      <alignment horizontal="left" vertical="center" wrapText="1"/>
      <protection locked="0"/>
    </xf>
    <xf numFmtId="0" fontId="15" fillId="7" borderId="5" xfId="9" applyNumberFormat="1" applyFont="1" applyFill="1" applyBorder="1" applyAlignment="1" applyProtection="1">
      <alignment horizontal="left" vertical="center" wrapText="1"/>
      <protection locked="0"/>
    </xf>
    <xf numFmtId="0" fontId="12" fillId="7" borderId="4" xfId="9" applyNumberFormat="1" applyFont="1" applyFill="1" applyBorder="1" applyAlignment="1" applyProtection="1">
      <alignment horizontal="center" vertical="center" wrapText="1"/>
      <protection locked="0"/>
    </xf>
    <xf numFmtId="3" fontId="12" fillId="0" borderId="4" xfId="10" applyNumberFormat="1" applyFont="1" applyBorder="1" applyAlignment="1">
      <alignment vertical="center"/>
    </xf>
    <xf numFmtId="0" fontId="15" fillId="7" borderId="3" xfId="9" applyNumberFormat="1" applyFont="1" applyFill="1" applyBorder="1" applyAlignment="1" applyProtection="1">
      <alignment horizontal="left" vertical="center" wrapText="1"/>
      <protection locked="0"/>
    </xf>
    <xf numFmtId="3" fontId="21" fillId="0" borderId="0" xfId="3" applyNumberFormat="1" applyFont="1"/>
    <xf numFmtId="3" fontId="22" fillId="0" borderId="0" xfId="3" applyNumberFormat="1" applyFont="1" applyAlignment="1">
      <alignment vertical="center"/>
    </xf>
    <xf numFmtId="43" fontId="22" fillId="0" borderId="0" xfId="11" applyFont="1" applyAlignment="1">
      <alignment vertical="center"/>
    </xf>
    <xf numFmtId="0" fontId="21" fillId="0" borderId="0" xfId="12" applyFont="1"/>
    <xf numFmtId="0" fontId="12" fillId="5" borderId="38" xfId="3" applyFont="1" applyFill="1" applyBorder="1" applyAlignment="1">
      <alignment horizontal="center" wrapText="1"/>
    </xf>
    <xf numFmtId="0" fontId="12" fillId="5" borderId="39" xfId="3" applyFont="1" applyFill="1" applyBorder="1" applyAlignment="1">
      <alignment horizontal="center" wrapText="1"/>
    </xf>
    <xf numFmtId="0" fontId="12" fillId="5" borderId="40" xfId="3" applyFont="1" applyFill="1" applyBorder="1" applyAlignment="1">
      <alignment horizontal="center" wrapText="1"/>
    </xf>
    <xf numFmtId="0" fontId="18" fillId="0" borderId="0" xfId="3" applyFont="1" applyAlignment="1">
      <alignment vertical="center"/>
    </xf>
    <xf numFmtId="0" fontId="12" fillId="5" borderId="41" xfId="3" applyFont="1" applyFill="1" applyBorder="1" applyAlignment="1">
      <alignment horizontal="center" vertical="center"/>
    </xf>
    <xf numFmtId="0" fontId="12" fillId="5" borderId="10" xfId="3" applyFont="1" applyFill="1" applyBorder="1" applyAlignment="1">
      <alignment horizontal="center" vertical="center" wrapText="1"/>
    </xf>
    <xf numFmtId="0" fontId="12" fillId="5" borderId="7" xfId="3" applyFont="1" applyFill="1" applyBorder="1" applyAlignment="1">
      <alignment horizontal="center" vertical="center" wrapText="1"/>
    </xf>
    <xf numFmtId="0" fontId="12" fillId="5" borderId="6" xfId="3" applyFont="1" applyFill="1" applyBorder="1" applyAlignment="1">
      <alignment horizontal="center" vertical="center" wrapText="1"/>
    </xf>
    <xf numFmtId="0" fontId="12" fillId="5" borderId="42" xfId="3" applyFont="1" applyFill="1" applyBorder="1" applyAlignment="1">
      <alignment horizontal="center" vertical="center" wrapText="1"/>
    </xf>
    <xf numFmtId="0" fontId="12" fillId="5" borderId="33" xfId="3" applyFont="1" applyFill="1" applyBorder="1" applyAlignment="1">
      <alignment horizontal="center" vertical="center"/>
    </xf>
    <xf numFmtId="0" fontId="12" fillId="5" borderId="43" xfId="3" applyFont="1" applyFill="1" applyBorder="1" applyAlignment="1">
      <alignment horizontal="center" vertical="center" wrapText="1"/>
    </xf>
    <xf numFmtId="0" fontId="12" fillId="5" borderId="44" xfId="3" applyFont="1" applyFill="1" applyBorder="1" applyAlignment="1">
      <alignment horizontal="center" vertical="center"/>
    </xf>
    <xf numFmtId="0" fontId="12" fillId="5" borderId="45" xfId="3" applyFont="1" applyFill="1" applyBorder="1" applyAlignment="1">
      <alignment horizontal="center" vertical="center" wrapText="1"/>
    </xf>
    <xf numFmtId="0" fontId="15" fillId="0" borderId="33" xfId="3" applyFont="1" applyFill="1" applyBorder="1" applyAlignment="1" applyProtection="1">
      <alignment vertical="center"/>
    </xf>
    <xf numFmtId="0" fontId="15" fillId="0" borderId="33" xfId="3" applyFont="1" applyFill="1" applyBorder="1" applyAlignment="1" applyProtection="1">
      <alignment vertical="center" wrapText="1"/>
    </xf>
    <xf numFmtId="0" fontId="13" fillId="0" borderId="46" xfId="3" applyFont="1" applyFill="1" applyBorder="1" applyAlignment="1" applyProtection="1">
      <alignment horizontal="center" vertical="center"/>
    </xf>
    <xf numFmtId="3" fontId="13" fillId="0" borderId="47" xfId="3" applyNumberFormat="1" applyFont="1" applyBorder="1" applyAlignment="1" applyProtection="1">
      <alignment horizontal="right" vertical="center"/>
      <protection locked="0"/>
    </xf>
    <xf numFmtId="3" fontId="13" fillId="0" borderId="48" xfId="3" applyNumberFormat="1" applyFont="1" applyBorder="1" applyAlignment="1" applyProtection="1">
      <alignment horizontal="right" vertical="center"/>
      <protection locked="0"/>
    </xf>
    <xf numFmtId="0" fontId="15" fillId="0" borderId="0" xfId="3" applyFont="1" applyAlignment="1">
      <alignment vertical="center"/>
    </xf>
    <xf numFmtId="165" fontId="15" fillId="0" borderId="0" xfId="3" applyNumberFormat="1" applyFont="1" applyAlignment="1">
      <alignment vertical="center"/>
    </xf>
    <xf numFmtId="4" fontId="12" fillId="0" borderId="0" xfId="3" applyNumberFormat="1" applyFont="1" applyFill="1" applyBorder="1" applyAlignment="1" applyProtection="1">
      <alignment vertical="center"/>
      <protection locked="0"/>
    </xf>
    <xf numFmtId="4" fontId="18" fillId="0" borderId="0" xfId="3" applyNumberFormat="1" applyFont="1" applyAlignment="1">
      <alignment vertical="center"/>
    </xf>
    <xf numFmtId="0" fontId="25" fillId="5" borderId="10" xfId="13" applyFont="1" applyFill="1" applyBorder="1" applyAlignment="1" applyProtection="1">
      <alignment horizontal="center" vertical="center" wrapText="1"/>
      <protection locked="0"/>
    </xf>
    <xf numFmtId="0" fontId="25" fillId="5" borderId="7" xfId="13" applyFont="1" applyFill="1" applyBorder="1" applyAlignment="1" applyProtection="1">
      <alignment horizontal="center" vertical="center" wrapText="1"/>
      <protection locked="0"/>
    </xf>
    <xf numFmtId="0" fontId="25" fillId="5" borderId="6" xfId="13" applyFont="1" applyFill="1" applyBorder="1" applyAlignment="1" applyProtection="1">
      <alignment horizontal="center" vertical="center" wrapText="1"/>
      <protection locked="0"/>
    </xf>
    <xf numFmtId="0" fontId="21" fillId="0" borderId="0" xfId="14" applyFont="1" applyAlignment="1">
      <alignment vertical="center"/>
    </xf>
    <xf numFmtId="0" fontId="25" fillId="5" borderId="11" xfId="13" applyFont="1" applyFill="1" applyBorder="1" applyAlignment="1">
      <alignment horizontal="center" vertical="center"/>
    </xf>
    <xf numFmtId="0" fontId="25" fillId="5" borderId="12" xfId="13" applyFont="1" applyFill="1" applyBorder="1" applyAlignment="1">
      <alignment horizontal="center" vertical="center"/>
    </xf>
    <xf numFmtId="4" fontId="25" fillId="5" borderId="2" xfId="13" applyNumberFormat="1" applyFont="1" applyFill="1" applyBorder="1" applyAlignment="1">
      <alignment horizontal="center" vertical="center" wrapText="1"/>
    </xf>
    <xf numFmtId="0" fontId="25" fillId="5" borderId="13" xfId="13" applyFont="1" applyFill="1" applyBorder="1" applyAlignment="1">
      <alignment horizontal="center" vertical="center"/>
    </xf>
    <xf numFmtId="0" fontId="25" fillId="5" borderId="8" xfId="13" applyFont="1" applyFill="1" applyBorder="1" applyAlignment="1">
      <alignment horizontal="center" vertical="center"/>
    </xf>
    <xf numFmtId="4" fontId="25" fillId="5" borderId="4" xfId="13" applyNumberFormat="1" applyFont="1" applyFill="1" applyBorder="1" applyAlignment="1">
      <alignment horizontal="center" vertical="center" wrapText="1"/>
    </xf>
    <xf numFmtId="4" fontId="25" fillId="5" borderId="9" xfId="13" applyNumberFormat="1" applyFont="1" applyFill="1" applyBorder="1" applyAlignment="1">
      <alignment horizontal="center" vertical="center" wrapText="1"/>
    </xf>
    <xf numFmtId="0" fontId="25" fillId="5" borderId="14" xfId="13" applyFont="1" applyFill="1" applyBorder="1" applyAlignment="1">
      <alignment horizontal="center" vertical="center"/>
    </xf>
    <xf numFmtId="0" fontId="25" fillId="5" borderId="15" xfId="13" applyFont="1" applyFill="1" applyBorder="1" applyAlignment="1">
      <alignment horizontal="center" vertical="center"/>
    </xf>
    <xf numFmtId="0" fontId="25" fillId="5" borderId="4" xfId="13" applyNumberFormat="1" applyFont="1" applyFill="1" applyBorder="1" applyAlignment="1">
      <alignment horizontal="center" vertical="center" wrapText="1"/>
    </xf>
    <xf numFmtId="0" fontId="26" fillId="0" borderId="13" xfId="14" applyFont="1" applyBorder="1" applyAlignment="1">
      <alignment horizontal="left" vertical="center" wrapText="1"/>
    </xf>
    <xf numFmtId="0" fontId="26" fillId="0" borderId="0" xfId="14" applyFont="1" applyBorder="1" applyAlignment="1">
      <alignment horizontal="left" vertical="center" wrapText="1"/>
    </xf>
    <xf numFmtId="3" fontId="12" fillId="0" borderId="2" xfId="4" applyNumberFormat="1" applyFont="1" applyBorder="1" applyProtection="1">
      <protection locked="0"/>
    </xf>
    <xf numFmtId="0" fontId="14" fillId="0" borderId="13" xfId="14" applyFont="1" applyBorder="1" applyAlignment="1">
      <alignment horizontal="center" vertical="center" wrapText="1"/>
    </xf>
    <xf numFmtId="0" fontId="27" fillId="0" borderId="0" xfId="14" applyFont="1" applyBorder="1" applyAlignment="1">
      <alignment vertical="center" wrapText="1"/>
    </xf>
    <xf numFmtId="3" fontId="12" fillId="0" borderId="5" xfId="4" applyNumberFormat="1" applyFont="1" applyBorder="1" applyProtection="1">
      <protection locked="0"/>
    </xf>
    <xf numFmtId="3" fontId="15" fillId="0" borderId="9" xfId="4" applyNumberFormat="1" applyFont="1" applyBorder="1" applyProtection="1">
      <protection locked="0"/>
    </xf>
    <xf numFmtId="0" fontId="13" fillId="0" borderId="10" xfId="14" applyFont="1" applyBorder="1" applyAlignment="1">
      <alignment horizontal="justify" vertical="center" wrapText="1"/>
    </xf>
    <xf numFmtId="0" fontId="13" fillId="0" borderId="6" xfId="14" applyFont="1" applyBorder="1" applyAlignment="1">
      <alignment horizontal="justify" vertical="center" wrapText="1"/>
    </xf>
    <xf numFmtId="3" fontId="29" fillId="2" borderId="4" xfId="15" applyNumberFormat="1" applyFont="1" applyFill="1" applyBorder="1" applyAlignment="1">
      <alignment vertical="center"/>
    </xf>
    <xf numFmtId="0" fontId="7" fillId="0" borderId="0" xfId="14" applyFont="1"/>
    <xf numFmtId="3" fontId="21" fillId="0" borderId="0" xfId="14" applyNumberFormat="1" applyFont="1" applyAlignment="1">
      <alignment vertical="center"/>
    </xf>
    <xf numFmtId="0" fontId="12" fillId="5" borderId="38" xfId="13" applyFont="1" applyFill="1" applyBorder="1" applyAlignment="1" applyProtection="1">
      <alignment horizontal="center" vertical="center" wrapText="1"/>
      <protection locked="0"/>
    </xf>
    <xf numFmtId="0" fontId="12" fillId="5" borderId="39" xfId="13" applyFont="1" applyFill="1" applyBorder="1" applyAlignment="1" applyProtection="1">
      <alignment horizontal="center" vertical="center" wrapText="1"/>
      <protection locked="0"/>
    </xf>
    <xf numFmtId="0" fontId="12" fillId="5" borderId="40" xfId="13" applyFont="1" applyFill="1" applyBorder="1" applyAlignment="1" applyProtection="1">
      <alignment horizontal="center" vertical="center" wrapText="1"/>
      <protection locked="0"/>
    </xf>
    <xf numFmtId="0" fontId="7" fillId="0" borderId="0" xfId="4" applyFont="1" applyProtection="1">
      <protection locked="0"/>
    </xf>
    <xf numFmtId="0" fontId="12" fillId="5" borderId="41" xfId="13" applyFont="1" applyFill="1" applyBorder="1" applyAlignment="1">
      <alignment horizontal="center" vertical="center"/>
    </xf>
    <xf numFmtId="0" fontId="12" fillId="5" borderId="10" xfId="13" applyFont="1" applyFill="1" applyBorder="1" applyAlignment="1" applyProtection="1">
      <alignment horizontal="center" vertical="center" wrapText="1"/>
      <protection locked="0"/>
    </xf>
    <xf numFmtId="0" fontId="12" fillId="5" borderId="7" xfId="13" applyFont="1" applyFill="1" applyBorder="1" applyAlignment="1" applyProtection="1">
      <alignment horizontal="center" vertical="center" wrapText="1"/>
      <protection locked="0"/>
    </xf>
    <xf numFmtId="0" fontId="12" fillId="5" borderId="6" xfId="13" applyFont="1" applyFill="1" applyBorder="1" applyAlignment="1" applyProtection="1">
      <alignment horizontal="center" vertical="center" wrapText="1"/>
      <protection locked="0"/>
    </xf>
    <xf numFmtId="4" fontId="12" fillId="5" borderId="42" xfId="13" applyNumberFormat="1" applyFont="1" applyFill="1" applyBorder="1" applyAlignment="1">
      <alignment horizontal="center" vertical="center" wrapText="1"/>
    </xf>
    <xf numFmtId="0" fontId="12" fillId="5" borderId="33" xfId="13" applyFont="1" applyFill="1" applyBorder="1" applyAlignment="1">
      <alignment horizontal="center" vertical="center"/>
    </xf>
    <xf numFmtId="4" fontId="12" fillId="5" borderId="4" xfId="13" applyNumberFormat="1" applyFont="1" applyFill="1" applyBorder="1" applyAlignment="1">
      <alignment horizontal="center" vertical="center" wrapText="1"/>
    </xf>
    <xf numFmtId="4" fontId="12" fillId="5" borderId="43" xfId="13" applyNumberFormat="1" applyFont="1" applyFill="1" applyBorder="1" applyAlignment="1">
      <alignment horizontal="center" vertical="center" wrapText="1"/>
    </xf>
    <xf numFmtId="0" fontId="12" fillId="5" borderId="44" xfId="13" applyFont="1" applyFill="1" applyBorder="1" applyAlignment="1">
      <alignment horizontal="center" vertical="center"/>
    </xf>
    <xf numFmtId="0" fontId="12" fillId="5" borderId="4" xfId="13" applyNumberFormat="1" applyFont="1" applyFill="1" applyBorder="1" applyAlignment="1">
      <alignment horizontal="center" vertical="center" wrapText="1"/>
    </xf>
    <xf numFmtId="0" fontId="12" fillId="5" borderId="45" xfId="13" applyNumberFormat="1" applyFont="1" applyFill="1" applyBorder="1" applyAlignment="1">
      <alignment horizontal="center" vertical="center" wrapText="1"/>
    </xf>
    <xf numFmtId="0" fontId="15" fillId="0" borderId="23" xfId="4" applyFont="1" applyBorder="1" applyProtection="1"/>
    <xf numFmtId="0" fontId="7" fillId="0" borderId="0" xfId="4" applyFont="1" applyBorder="1" applyAlignment="1" applyProtection="1">
      <alignment horizontal="left" vertical="top" wrapText="1"/>
      <protection locked="0"/>
    </xf>
    <xf numFmtId="0" fontId="12" fillId="0" borderId="46" xfId="4" applyFont="1" applyFill="1" applyBorder="1" applyAlignment="1" applyProtection="1">
      <alignment horizontal="left"/>
      <protection locked="0"/>
    </xf>
    <xf numFmtId="3" fontId="12" fillId="0" borderId="47" xfId="4" applyNumberFormat="1" applyFont="1" applyFill="1" applyBorder="1" applyProtection="1">
      <protection locked="0"/>
    </xf>
    <xf numFmtId="3" fontId="12" fillId="0" borderId="48" xfId="4" applyNumberFormat="1" applyFont="1" applyFill="1" applyBorder="1" applyProtection="1">
      <protection locked="0"/>
    </xf>
    <xf numFmtId="3" fontId="8" fillId="0" borderId="0" xfId="4" applyNumberFormat="1" applyFont="1"/>
    <xf numFmtId="0" fontId="7" fillId="0" borderId="0" xfId="4" applyFont="1" applyBorder="1" applyProtection="1">
      <protection locked="0"/>
    </xf>
    <xf numFmtId="3" fontId="7" fillId="0" borderId="0" xfId="4" applyNumberFormat="1" applyFont="1" applyProtection="1">
      <protection locked="0"/>
    </xf>
    <xf numFmtId="3" fontId="15" fillId="0" borderId="0" xfId="4" applyNumberFormat="1" applyFont="1" applyFill="1" applyBorder="1" applyProtection="1">
      <protection locked="0"/>
    </xf>
    <xf numFmtId="0" fontId="30" fillId="5" borderId="10" xfId="13" applyFont="1" applyFill="1" applyBorder="1" applyAlignment="1" applyProtection="1">
      <alignment horizontal="center" vertical="center" wrapText="1"/>
      <protection locked="0"/>
    </xf>
    <xf numFmtId="0" fontId="30" fillId="5" borderId="7" xfId="13" applyFont="1" applyFill="1" applyBorder="1" applyAlignment="1" applyProtection="1">
      <alignment horizontal="center" vertical="center" wrapText="1"/>
      <protection locked="0"/>
    </xf>
    <xf numFmtId="0" fontId="30" fillId="5" borderId="6" xfId="13" applyFont="1" applyFill="1" applyBorder="1" applyAlignment="1" applyProtection="1">
      <alignment horizontal="center" vertical="center" wrapText="1"/>
      <protection locked="0"/>
    </xf>
    <xf numFmtId="0" fontId="30" fillId="5" borderId="11" xfId="13" applyFont="1" applyFill="1" applyBorder="1" applyAlignment="1">
      <alignment horizontal="center" vertical="center"/>
    </xf>
    <xf numFmtId="0" fontId="30" fillId="5" borderId="12" xfId="13" applyFont="1" applyFill="1" applyBorder="1" applyAlignment="1">
      <alignment horizontal="center" vertical="center"/>
    </xf>
    <xf numFmtId="4" fontId="30" fillId="5" borderId="2" xfId="13" applyNumberFormat="1" applyFont="1" applyFill="1" applyBorder="1" applyAlignment="1">
      <alignment horizontal="center" vertical="center" wrapText="1"/>
    </xf>
    <xf numFmtId="0" fontId="30" fillId="5" borderId="13" xfId="13" applyFont="1" applyFill="1" applyBorder="1" applyAlignment="1">
      <alignment horizontal="center" vertical="center"/>
    </xf>
    <xf numFmtId="0" fontId="30" fillId="5" borderId="8" xfId="13" applyFont="1" applyFill="1" applyBorder="1" applyAlignment="1">
      <alignment horizontal="center" vertical="center"/>
    </xf>
    <xf numFmtId="4" fontId="30" fillId="5" borderId="4" xfId="13" applyNumberFormat="1" applyFont="1" applyFill="1" applyBorder="1" applyAlignment="1">
      <alignment horizontal="center" vertical="center" wrapText="1"/>
    </xf>
    <xf numFmtId="4" fontId="30" fillId="5" borderId="9" xfId="13" applyNumberFormat="1" applyFont="1" applyFill="1" applyBorder="1" applyAlignment="1">
      <alignment horizontal="center" vertical="center" wrapText="1"/>
    </xf>
    <xf numFmtId="0" fontId="30" fillId="5" borderId="14" xfId="13" applyFont="1" applyFill="1" applyBorder="1" applyAlignment="1">
      <alignment horizontal="center" vertical="center"/>
    </xf>
    <xf numFmtId="0" fontId="30" fillId="5" borderId="15" xfId="13" applyFont="1" applyFill="1" applyBorder="1" applyAlignment="1">
      <alignment horizontal="center" vertical="center"/>
    </xf>
    <xf numFmtId="0" fontId="30" fillId="5" borderId="4" xfId="13" applyNumberFormat="1" applyFont="1" applyFill="1" applyBorder="1" applyAlignment="1">
      <alignment horizontal="center" vertical="center" wrapText="1"/>
    </xf>
    <xf numFmtId="0" fontId="31" fillId="2" borderId="13" xfId="14" applyFont="1" applyFill="1" applyBorder="1" applyAlignment="1">
      <alignment horizontal="left" vertical="center" wrapText="1"/>
    </xf>
    <xf numFmtId="0" fontId="31" fillId="2" borderId="8" xfId="14" applyFont="1" applyFill="1" applyBorder="1" applyAlignment="1">
      <alignment horizontal="left" vertical="center" wrapText="1"/>
    </xf>
    <xf numFmtId="3" fontId="31" fillId="2" borderId="5" xfId="16" applyNumberFormat="1" applyFont="1" applyFill="1" applyBorder="1" applyAlignment="1">
      <alignment vertical="center"/>
    </xf>
    <xf numFmtId="0" fontId="31" fillId="0" borderId="0" xfId="14" applyFont="1" applyAlignment="1">
      <alignment vertical="center"/>
    </xf>
    <xf numFmtId="0" fontId="32" fillId="2" borderId="13" xfId="14" applyFont="1" applyFill="1" applyBorder="1" applyAlignment="1">
      <alignment horizontal="left" vertical="center"/>
    </xf>
    <xf numFmtId="0" fontId="21" fillId="2" borderId="8" xfId="14" applyFont="1" applyFill="1" applyBorder="1" applyAlignment="1">
      <alignment horizontal="justify" vertical="center"/>
    </xf>
    <xf numFmtId="3" fontId="21" fillId="2" borderId="5" xfId="16" applyNumberFormat="1" applyFont="1" applyFill="1" applyBorder="1" applyAlignment="1">
      <alignment vertical="center"/>
    </xf>
    <xf numFmtId="3" fontId="21" fillId="2" borderId="5" xfId="14" applyNumberFormat="1" applyFont="1" applyFill="1" applyBorder="1" applyAlignment="1">
      <alignment vertical="center"/>
    </xf>
    <xf numFmtId="0" fontId="31" fillId="2" borderId="10" xfId="14" applyFont="1" applyFill="1" applyBorder="1" applyAlignment="1">
      <alignment horizontal="left" vertical="center"/>
    </xf>
    <xf numFmtId="0" fontId="31" fillId="2" borderId="6" xfId="14" applyFont="1" applyFill="1" applyBorder="1" applyAlignment="1">
      <alignment vertical="center"/>
    </xf>
    <xf numFmtId="3" fontId="31" fillId="2" borderId="4" xfId="16" applyNumberFormat="1" applyFont="1" applyFill="1" applyBorder="1" applyAlignment="1">
      <alignment vertical="center"/>
    </xf>
    <xf numFmtId="0" fontId="21" fillId="0" borderId="0" xfId="14" applyFont="1" applyAlignment="1">
      <alignment horizontal="left" vertical="center"/>
    </xf>
    <xf numFmtId="0" fontId="7" fillId="2" borderId="0" xfId="14" applyFont="1" applyFill="1" applyAlignment="1">
      <alignment vertical="center"/>
    </xf>
    <xf numFmtId="3" fontId="8" fillId="0" borderId="0" xfId="14" applyNumberFormat="1" applyFont="1" applyAlignment="1">
      <alignment vertical="center"/>
    </xf>
    <xf numFmtId="41" fontId="21" fillId="0" borderId="0" xfId="14" applyNumberFormat="1" applyFont="1" applyAlignment="1">
      <alignment vertical="center"/>
    </xf>
    <xf numFmtId="0" fontId="7" fillId="0" borderId="0" xfId="14" applyFont="1" applyProtection="1">
      <protection locked="0"/>
    </xf>
    <xf numFmtId="0" fontId="12" fillId="5" borderId="49" xfId="13" applyFont="1" applyFill="1" applyBorder="1" applyAlignment="1">
      <alignment horizontal="center" vertical="center"/>
    </xf>
    <xf numFmtId="0" fontId="12" fillId="5" borderId="3" xfId="13" applyFont="1" applyFill="1" applyBorder="1" applyAlignment="1">
      <alignment horizontal="center" vertical="center"/>
    </xf>
    <xf numFmtId="0" fontId="12" fillId="5" borderId="12" xfId="13" applyFont="1" applyFill="1" applyBorder="1" applyAlignment="1">
      <alignment horizontal="center" vertical="center"/>
    </xf>
    <xf numFmtId="0" fontId="12" fillId="5" borderId="23" xfId="13" applyFont="1" applyFill="1" applyBorder="1" applyAlignment="1">
      <alignment horizontal="center" vertical="center"/>
    </xf>
    <xf numFmtId="0" fontId="12" fillId="5" borderId="0" xfId="13" applyFont="1" applyFill="1" applyBorder="1" applyAlignment="1">
      <alignment horizontal="center" vertical="center"/>
    </xf>
    <xf numFmtId="0" fontId="12" fillId="5" borderId="8" xfId="13" applyFont="1" applyFill="1" applyBorder="1" applyAlignment="1">
      <alignment horizontal="center" vertical="center"/>
    </xf>
    <xf numFmtId="4" fontId="12" fillId="5" borderId="6" xfId="13" applyNumberFormat="1" applyFont="1" applyFill="1" applyBorder="1" applyAlignment="1">
      <alignment horizontal="center" vertical="center" wrapText="1"/>
    </xf>
    <xf numFmtId="4" fontId="12" fillId="5" borderId="10" xfId="13" applyNumberFormat="1" applyFont="1" applyFill="1" applyBorder="1" applyAlignment="1">
      <alignment horizontal="center" vertical="center" wrapText="1"/>
    </xf>
    <xf numFmtId="0" fontId="12" fillId="5" borderId="50" xfId="13" applyFont="1" applyFill="1" applyBorder="1" applyAlignment="1">
      <alignment horizontal="center" vertical="center"/>
    </xf>
    <xf numFmtId="0" fontId="12" fillId="5" borderId="1" xfId="13" applyFont="1" applyFill="1" applyBorder="1" applyAlignment="1">
      <alignment horizontal="center" vertical="center"/>
    </xf>
    <xf numFmtId="0" fontId="12" fillId="5" borderId="15" xfId="13" applyFont="1" applyFill="1" applyBorder="1" applyAlignment="1">
      <alignment horizontal="center" vertical="center"/>
    </xf>
    <xf numFmtId="0" fontId="12" fillId="0" borderId="23" xfId="13" applyFont="1" applyFill="1" applyBorder="1" applyAlignment="1" applyProtection="1"/>
    <xf numFmtId="0" fontId="12" fillId="0" borderId="0" xfId="17" applyFont="1" applyFill="1" applyBorder="1" applyAlignment="1" applyProtection="1"/>
    <xf numFmtId="3" fontId="12" fillId="0" borderId="5" xfId="4" applyNumberFormat="1" applyFont="1" applyBorder="1" applyAlignment="1" applyProtection="1">
      <alignment horizontal="right"/>
      <protection locked="0"/>
    </xf>
    <xf numFmtId="3" fontId="12" fillId="0" borderId="34" xfId="4" applyNumberFormat="1" applyFont="1" applyBorder="1" applyAlignment="1" applyProtection="1">
      <alignment horizontal="right"/>
      <protection locked="0"/>
    </xf>
    <xf numFmtId="0" fontId="33" fillId="0" borderId="23" xfId="14" applyFont="1" applyBorder="1" applyProtection="1">
      <protection locked="0"/>
    </xf>
    <xf numFmtId="0" fontId="12" fillId="0" borderId="0" xfId="3" applyFont="1" applyFill="1" applyBorder="1" applyAlignment="1" applyProtection="1">
      <alignment horizontal="left" vertical="top"/>
      <protection hidden="1"/>
    </xf>
    <xf numFmtId="0" fontId="12" fillId="0" borderId="0" xfId="4" applyFont="1" applyFill="1" applyBorder="1" applyAlignment="1" applyProtection="1">
      <alignment horizontal="left"/>
    </xf>
    <xf numFmtId="3" fontId="13" fillId="0" borderId="5" xfId="16" applyNumberFormat="1" applyFont="1" applyFill="1" applyBorder="1" applyProtection="1">
      <protection locked="0"/>
    </xf>
    <xf numFmtId="3" fontId="12" fillId="0" borderId="5" xfId="16" applyNumberFormat="1" applyFont="1" applyFill="1" applyBorder="1" applyProtection="1">
      <protection locked="0"/>
    </xf>
    <xf numFmtId="3" fontId="12" fillId="0" borderId="34" xfId="16" applyNumberFormat="1" applyFont="1" applyFill="1" applyBorder="1" applyProtection="1">
      <protection locked="0"/>
    </xf>
    <xf numFmtId="0" fontId="14" fillId="0" borderId="23" xfId="14" applyFont="1" applyBorder="1" applyProtection="1">
      <protection locked="0"/>
    </xf>
    <xf numFmtId="0" fontId="15" fillId="0" borderId="0" xfId="4" applyFont="1" applyFill="1" applyBorder="1" applyAlignment="1" applyProtection="1">
      <alignment horizontal="center"/>
    </xf>
    <xf numFmtId="0" fontId="15" fillId="0" borderId="0" xfId="4" applyFont="1" applyFill="1" applyBorder="1" applyAlignment="1" applyProtection="1">
      <alignment horizontal="left"/>
    </xf>
    <xf numFmtId="3" fontId="15" fillId="0" borderId="5" xfId="16" applyNumberFormat="1" applyFont="1" applyFill="1" applyBorder="1" applyProtection="1">
      <protection locked="0"/>
    </xf>
    <xf numFmtId="3" fontId="15" fillId="0" borderId="34" xfId="16" applyNumberFormat="1" applyFont="1" applyFill="1" applyBorder="1" applyProtection="1">
      <protection locked="0"/>
    </xf>
    <xf numFmtId="3" fontId="12" fillId="0" borderId="5" xfId="4" applyNumberFormat="1" applyFont="1" applyFill="1" applyBorder="1" applyProtection="1">
      <protection locked="0"/>
    </xf>
    <xf numFmtId="3" fontId="12" fillId="0" borderId="34" xfId="4" applyNumberFormat="1" applyFont="1" applyFill="1" applyBorder="1" applyProtection="1">
      <protection locked="0"/>
    </xf>
    <xf numFmtId="3" fontId="15" fillId="0" borderId="5" xfId="18" applyNumberFormat="1" applyFont="1" applyFill="1" applyBorder="1" applyProtection="1">
      <protection locked="0"/>
    </xf>
    <xf numFmtId="3" fontId="15" fillId="0" borderId="5" xfId="19" applyNumberFormat="1" applyFont="1" applyFill="1" applyBorder="1" applyProtection="1">
      <protection locked="0"/>
    </xf>
    <xf numFmtId="0" fontId="12" fillId="0" borderId="51" xfId="14" applyFont="1" applyFill="1" applyBorder="1" applyAlignment="1" applyProtection="1">
      <alignment horizontal="center"/>
      <protection locked="0"/>
    </xf>
    <xf numFmtId="0" fontId="12" fillId="0" borderId="52" xfId="14" applyFont="1" applyFill="1" applyBorder="1" applyAlignment="1" applyProtection="1">
      <alignment horizontal="center"/>
      <protection locked="0"/>
    </xf>
    <xf numFmtId="0" fontId="12" fillId="0" borderId="53" xfId="14" applyFont="1" applyFill="1" applyBorder="1" applyAlignment="1" applyProtection="1">
      <alignment horizontal="center"/>
      <protection locked="0"/>
    </xf>
    <xf numFmtId="3" fontId="12" fillId="0" borderId="47" xfId="14" applyNumberFormat="1" applyFont="1" applyFill="1" applyBorder="1" applyProtection="1">
      <protection locked="0"/>
    </xf>
    <xf numFmtId="3" fontId="12" fillId="0" borderId="48" xfId="14" applyNumberFormat="1" applyFont="1" applyFill="1" applyBorder="1" applyProtection="1">
      <protection locked="0"/>
    </xf>
    <xf numFmtId="3" fontId="7" fillId="0" borderId="0" xfId="14" applyNumberFormat="1" applyFont="1"/>
    <xf numFmtId="3" fontId="7" fillId="0" borderId="0" xfId="14" applyNumberFormat="1" applyFont="1" applyProtection="1">
      <protection locked="0"/>
    </xf>
    <xf numFmtId="0" fontId="7" fillId="0" borderId="0" xfId="4"/>
    <xf numFmtId="4" fontId="7" fillId="0" borderId="0" xfId="14" applyNumberFormat="1" applyFont="1" applyProtection="1">
      <protection locked="0"/>
    </xf>
    <xf numFmtId="0" fontId="12" fillId="5" borderId="54" xfId="20" applyFont="1" applyFill="1" applyBorder="1" applyAlignment="1" applyProtection="1">
      <alignment horizontal="center" wrapText="1"/>
      <protection locked="0"/>
    </xf>
    <xf numFmtId="0" fontId="12" fillId="5" borderId="55" xfId="20" applyFont="1" applyFill="1" applyBorder="1" applyAlignment="1" applyProtection="1">
      <alignment horizontal="center" wrapText="1"/>
      <protection locked="0"/>
    </xf>
    <xf numFmtId="0" fontId="12" fillId="5" borderId="56" xfId="20" applyFont="1" applyFill="1" applyBorder="1" applyAlignment="1" applyProtection="1">
      <alignment horizontal="center" wrapText="1"/>
      <protection locked="0"/>
    </xf>
    <xf numFmtId="0" fontId="12" fillId="5" borderId="57" xfId="21" applyFont="1" applyFill="1" applyBorder="1" applyAlignment="1" applyProtection="1">
      <alignment horizontal="center" vertical="top" wrapText="1"/>
      <protection locked="0"/>
    </xf>
    <xf numFmtId="0" fontId="12" fillId="5" borderId="4" xfId="21" applyFont="1" applyFill="1" applyBorder="1" applyAlignment="1" applyProtection="1">
      <alignment horizontal="center" vertical="top" wrapText="1"/>
      <protection locked="0"/>
    </xf>
    <xf numFmtId="0" fontId="12" fillId="5" borderId="4" xfId="20" applyFont="1" applyFill="1" applyBorder="1" applyAlignment="1" applyProtection="1">
      <alignment horizontal="center" wrapText="1"/>
      <protection locked="0"/>
    </xf>
    <xf numFmtId="0" fontId="12" fillId="5" borderId="4" xfId="20" applyFont="1" applyFill="1" applyBorder="1" applyAlignment="1" applyProtection="1">
      <alignment horizontal="center"/>
      <protection locked="0"/>
    </xf>
    <xf numFmtId="0" fontId="12" fillId="5" borderId="4" xfId="22" applyFont="1" applyFill="1" applyBorder="1" applyAlignment="1" applyProtection="1">
      <alignment horizontal="center" vertical="center"/>
      <protection locked="0"/>
    </xf>
    <xf numFmtId="0" fontId="12" fillId="5" borderId="45" xfId="22" applyFont="1" applyFill="1" applyBorder="1" applyAlignment="1" applyProtection="1">
      <alignment horizontal="center" vertical="center"/>
      <protection locked="0"/>
    </xf>
    <xf numFmtId="0" fontId="12" fillId="5" borderId="4" xfId="20" applyFont="1" applyFill="1" applyBorder="1" applyAlignment="1" applyProtection="1">
      <alignment horizontal="center" vertical="center" wrapText="1"/>
      <protection locked="0"/>
    </xf>
    <xf numFmtId="0" fontId="12" fillId="5" borderId="4" xfId="20" applyFont="1" applyFill="1" applyBorder="1" applyAlignment="1" applyProtection="1">
      <alignment horizontal="center" wrapText="1"/>
      <protection locked="0"/>
    </xf>
    <xf numFmtId="4" fontId="12" fillId="5" borderId="4" xfId="22" applyNumberFormat="1" applyFont="1" applyFill="1" applyBorder="1" applyAlignment="1" applyProtection="1">
      <alignment horizontal="center" vertical="center" wrapText="1"/>
      <protection locked="0"/>
    </xf>
    <xf numFmtId="4" fontId="12" fillId="5" borderId="45" xfId="22" applyNumberFormat="1" applyFont="1" applyFill="1" applyBorder="1" applyAlignment="1" applyProtection="1">
      <alignment horizontal="center" vertical="center" wrapText="1"/>
      <protection locked="0"/>
    </xf>
    <xf numFmtId="49" fontId="15" fillId="0" borderId="44" xfId="21" applyNumberFormat="1" applyFont="1" applyBorder="1" applyAlignment="1" applyProtection="1">
      <alignment horizontal="left" vertical="top" wrapText="1"/>
      <protection locked="0"/>
    </xf>
    <xf numFmtId="49" fontId="15" fillId="0" borderId="9" xfId="21" applyNumberFormat="1" applyFont="1" applyBorder="1" applyAlignment="1" applyProtection="1">
      <alignment horizontal="left" vertical="top" wrapText="1"/>
      <protection locked="0"/>
    </xf>
    <xf numFmtId="3" fontId="15" fillId="0" borderId="4" xfId="20" applyNumberFormat="1" applyFont="1" applyBorder="1" applyAlignment="1" applyProtection="1">
      <alignment horizontal="right" vertical="center" wrapText="1"/>
      <protection locked="0"/>
    </xf>
    <xf numFmtId="0" fontId="15" fillId="0" borderId="4" xfId="20" applyFont="1" applyBorder="1" applyAlignment="1" applyProtection="1">
      <alignment horizontal="center" vertical="center" wrapText="1"/>
      <protection locked="0"/>
    </xf>
    <xf numFmtId="0" fontId="15" fillId="0" borderId="4" xfId="20" applyFont="1" applyBorder="1" applyAlignment="1" applyProtection="1">
      <alignment vertical="center" wrapText="1"/>
      <protection locked="0"/>
    </xf>
    <xf numFmtId="10" fontId="15" fillId="0" borderId="4" xfId="23" applyNumberFormat="1" applyFont="1" applyBorder="1" applyAlignment="1" applyProtection="1">
      <alignment horizontal="center" vertical="center" wrapText="1"/>
      <protection locked="0"/>
    </xf>
    <xf numFmtId="10" fontId="15" fillId="0" borderId="4" xfId="23" applyNumberFormat="1" applyFont="1" applyBorder="1" applyAlignment="1" applyProtection="1">
      <alignment vertical="center" wrapText="1"/>
      <protection locked="0"/>
    </xf>
    <xf numFmtId="10" fontId="15" fillId="0" borderId="45" xfId="23" applyNumberFormat="1" applyFont="1" applyBorder="1" applyAlignment="1" applyProtection="1">
      <alignment vertical="center" wrapText="1"/>
      <protection locked="0"/>
    </xf>
    <xf numFmtId="0" fontId="7" fillId="2" borderId="0" xfId="4" applyFill="1" applyBorder="1"/>
    <xf numFmtId="0" fontId="7" fillId="2" borderId="0" xfId="4" applyFill="1"/>
    <xf numFmtId="167" fontId="15" fillId="0" borderId="9" xfId="21" applyNumberFormat="1" applyFont="1" applyBorder="1" applyAlignment="1" applyProtection="1">
      <alignment horizontal="left" vertical="top" wrapText="1"/>
      <protection locked="0"/>
    </xf>
    <xf numFmtId="49" fontId="15" fillId="0" borderId="28" xfId="21" applyNumberFormat="1" applyFont="1" applyBorder="1" applyAlignment="1" applyProtection="1">
      <alignment horizontal="left" vertical="top" wrapText="1"/>
      <protection locked="0"/>
    </xf>
    <xf numFmtId="49" fontId="15" fillId="0" borderId="58" xfId="21" applyNumberFormat="1" applyFont="1" applyBorder="1" applyAlignment="1" applyProtection="1">
      <alignment horizontal="left" vertical="top" wrapText="1"/>
      <protection locked="0"/>
    </xf>
    <xf numFmtId="3" fontId="15" fillId="0" borderId="47" xfId="20" applyNumberFormat="1" applyFont="1" applyBorder="1" applyAlignment="1" applyProtection="1">
      <alignment horizontal="right" vertical="center" wrapText="1"/>
      <protection locked="0"/>
    </xf>
    <xf numFmtId="0" fontId="15" fillId="0" borderId="47" xfId="20" applyFont="1" applyBorder="1" applyAlignment="1" applyProtection="1">
      <alignment horizontal="center" vertical="center" wrapText="1"/>
      <protection locked="0"/>
    </xf>
    <xf numFmtId="0" fontId="15" fillId="0" borderId="47" xfId="20" applyFont="1" applyBorder="1" applyAlignment="1" applyProtection="1">
      <alignment vertical="center" wrapText="1"/>
      <protection locked="0"/>
    </xf>
    <xf numFmtId="10" fontId="15" fillId="0" borderId="47" xfId="23" applyNumberFormat="1" applyFont="1" applyBorder="1" applyAlignment="1" applyProtection="1">
      <alignment horizontal="center" vertical="center" wrapText="1"/>
      <protection locked="0"/>
    </xf>
    <xf numFmtId="10" fontId="15" fillId="0" borderId="47" xfId="23" applyNumberFormat="1" applyFont="1" applyBorder="1" applyAlignment="1" applyProtection="1">
      <alignment vertical="center" wrapText="1"/>
      <protection locked="0"/>
    </xf>
    <xf numFmtId="10" fontId="15" fillId="0" borderId="48" xfId="23" applyNumberFormat="1" applyFont="1" applyBorder="1" applyAlignment="1" applyProtection="1">
      <alignment vertical="center" wrapText="1"/>
      <protection locked="0"/>
    </xf>
    <xf numFmtId="0" fontId="7" fillId="2" borderId="0" xfId="4" applyFont="1" applyFill="1" applyBorder="1" applyAlignment="1">
      <alignment horizontal="left"/>
    </xf>
    <xf numFmtId="3" fontId="2" fillId="2" borderId="59" xfId="4" applyNumberFormat="1" applyFont="1" applyFill="1" applyBorder="1" applyAlignment="1">
      <alignment horizontal="right"/>
    </xf>
    <xf numFmtId="3" fontId="2" fillId="2" borderId="25" xfId="4" applyNumberFormat="1" applyFont="1" applyFill="1" applyBorder="1" applyAlignment="1">
      <alignment horizontal="right"/>
    </xf>
    <xf numFmtId="3" fontId="2" fillId="2" borderId="36" xfId="4" applyNumberFormat="1" applyFont="1" applyFill="1" applyBorder="1" applyAlignment="1">
      <alignment horizontal="right"/>
    </xf>
    <xf numFmtId="0" fontId="7" fillId="2" borderId="0" xfId="4" applyFont="1" applyFill="1" applyBorder="1"/>
    <xf numFmtId="10" fontId="14" fillId="2" borderId="0" xfId="23" applyNumberFormat="1" applyFont="1" applyFill="1" applyBorder="1" applyAlignment="1" applyProtection="1">
      <alignment vertical="center" wrapText="1"/>
      <protection locked="0"/>
    </xf>
  </cellXfs>
  <cellStyles count="25">
    <cellStyle name="Millares 10" xfId="16" xr:uid="{99DE9A1C-62DE-4ACD-BDF2-D4039F74B10E}"/>
    <cellStyle name="Millares 2" xfId="5" xr:uid="{7FF7E3C8-10A3-4B6C-9310-163D95153803}"/>
    <cellStyle name="Millares 2 2" xfId="15" xr:uid="{FE6836C0-DAC1-4476-87C6-04875834C5A5}"/>
    <cellStyle name="Millares 2 2 2 2" xfId="10" xr:uid="{5EFC04C9-32B6-4DED-A99B-1CEDDA361D82}"/>
    <cellStyle name="Millares 2 31" xfId="8" xr:uid="{395E7911-E925-405F-B208-D63F0F7F7FC0}"/>
    <cellStyle name="Millares 5 2 2" xfId="11" xr:uid="{DA9D044B-071C-4F1E-952B-9870134D06AD}"/>
    <cellStyle name="Normal" xfId="0" builtinId="0"/>
    <cellStyle name="Normal 16 6" xfId="24" xr:uid="{7D376D3B-2518-4CBA-85F2-ECDEFB11BC4B}"/>
    <cellStyle name="Normal 2" xfId="4" xr:uid="{C9B18003-7699-4575-AF94-2CFF86EC6876}"/>
    <cellStyle name="Normal 2 2" xfId="3" xr:uid="{FB75CDDA-720B-48EF-BF47-59EE40A205B5}"/>
    <cellStyle name="Normal 2 24" xfId="1" xr:uid="{3220F21E-718C-4204-BD49-10C96FE6565D}"/>
    <cellStyle name="Normal 2 3 3" xfId="14" xr:uid="{0CF876E2-092F-4627-B7FB-E00575AF63AD}"/>
    <cellStyle name="Normal 2 31" xfId="7" xr:uid="{7B48CB64-4E83-4684-9C4D-1E1FA4E4B0E7}"/>
    <cellStyle name="Normal 2 48" xfId="2" xr:uid="{B7619A6B-DC48-4DBA-AA52-A1D23699EDDA}"/>
    <cellStyle name="Normal 3 10 2" xfId="17" xr:uid="{6F85EDD7-9426-4E25-A0C2-6BC49F7BDE56}"/>
    <cellStyle name="Normal 3 2 3" xfId="13" xr:uid="{94EF9FC1-C652-480A-ABF6-F1B9B870D971}"/>
    <cellStyle name="Normal 4 2" xfId="22" xr:uid="{46410364-D3AE-4A3A-A462-39B0EE68A4AB}"/>
    <cellStyle name="Normal 5 3 2 8" xfId="6" xr:uid="{A135AC7A-403E-43DE-BB74-52E2359EC5D4}"/>
    <cellStyle name="Normal 5 3 3 2" xfId="12" xr:uid="{0A8A3167-951D-4997-8C65-13CD3E127793}"/>
    <cellStyle name="Normal 77" xfId="18" xr:uid="{C7C6B811-E2FB-4D66-8D54-AE011C19870E}"/>
    <cellStyle name="Normal 78" xfId="19" xr:uid="{39534CE0-D006-4499-ABF0-518E4C5F48D0}"/>
    <cellStyle name="Normal 8" xfId="20" xr:uid="{E015C230-9E70-4747-A6D4-845EE2140C01}"/>
    <cellStyle name="Normal_141008Reportes Cuadros Institucionales-sectorialesADV" xfId="21" xr:uid="{38F66937-6014-45DF-9556-AAE8F8C98035}"/>
    <cellStyle name="Porcentaje 2" xfId="23" xr:uid="{4B835C1B-DBBD-499C-B5D8-BD1A944FC130}"/>
    <cellStyle name="SAPBEXstdItem" xfId="9" xr:uid="{6B6A5951-AC64-481E-B3C7-D0C6823BCA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2024/CUENTA%20P&#218;BLICA/TERCER%20TRIMESTRE%202024/EDITABLES%203T%202024/3019%20ISAPEG%20CP%203T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VHP"/>
      <sheetName val="ECSF"/>
      <sheetName val="EFE"/>
      <sheetName val="EAA"/>
      <sheetName val="EADOP"/>
      <sheetName val="IPC"/>
      <sheetName val=" NOTAS "/>
      <sheetName val="N ACT"/>
      <sheetName val="N ESF"/>
      <sheetName val="N VHP"/>
      <sheetName val="N EFE siret"/>
      <sheetName val="N Conciliacion_Ig"/>
      <sheetName val="N Conciliacion_Eg"/>
      <sheetName val="N Memoria"/>
      <sheetName val="EAI"/>
      <sheetName val="EAI (2)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FF"/>
      <sheetName val="GCP"/>
      <sheetName val="PPI SIRET"/>
      <sheetName val="PPI (2)"/>
      <sheetName val="IR DGPD F SIRET"/>
      <sheetName val="IPF"/>
      <sheetName val="Muebles"/>
      <sheetName val="Inmuebles"/>
      <sheetName val="Muebles_Contable"/>
      <sheetName val="Inmuebles_Contable"/>
      <sheetName val="Ayudas y Subsidios"/>
      <sheetName val="Rel Cta Banc"/>
      <sheetName val="DestinoGtoFed"/>
      <sheetName val="Esq Bur"/>
      <sheetName val="Información Adicional"/>
      <sheetName val="CONCENTRADO PA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7C7DC-23C4-4E3B-9ACF-0FB9DFDD016C}">
  <sheetPr>
    <tabColor theme="9" tint="-0.249977111117893"/>
    <pageSetUpPr fitToPage="1"/>
  </sheetPr>
  <dimension ref="A1:I222"/>
  <sheetViews>
    <sheetView showGridLines="0" tabSelected="1" topLeftCell="A106" workbookViewId="0">
      <selection activeCell="B127" sqref="B127"/>
    </sheetView>
  </sheetViews>
  <sheetFormatPr baseColWidth="10" defaultColWidth="11.42578125" defaultRowHeight="12.75" x14ac:dyDescent="0.2"/>
  <cols>
    <col min="1" max="1" width="7.42578125" style="1" customWidth="1"/>
    <col min="2" max="2" width="11.42578125" style="3"/>
    <col min="3" max="3" width="45.140625" style="3" customWidth="1"/>
    <col min="4" max="4" width="19.85546875" style="3" customWidth="1"/>
    <col min="5" max="5" width="17.7109375" style="3" bestFit="1" customWidth="1"/>
    <col min="6" max="8" width="18.85546875" style="3" bestFit="1" customWidth="1"/>
    <col min="9" max="9" width="18.42578125" style="3" bestFit="1" customWidth="1"/>
    <col min="10" max="16384" width="11.42578125" style="3"/>
  </cols>
  <sheetData>
    <row r="1" spans="1:9" x14ac:dyDescent="0.2">
      <c r="B1" s="2" t="s">
        <v>0</v>
      </c>
      <c r="C1" s="2"/>
      <c r="D1" s="2"/>
      <c r="E1" s="2"/>
      <c r="F1" s="2"/>
      <c r="G1" s="2"/>
      <c r="H1" s="2"/>
      <c r="I1" s="2"/>
    </row>
    <row r="2" spans="1:9" x14ac:dyDescent="0.2">
      <c r="B2" s="2" t="s">
        <v>1</v>
      </c>
      <c r="C2" s="2"/>
      <c r="D2" s="2"/>
      <c r="E2" s="2"/>
      <c r="F2" s="2"/>
      <c r="G2" s="2"/>
      <c r="H2" s="2"/>
      <c r="I2" s="2"/>
    </row>
    <row r="3" spans="1:9" x14ac:dyDescent="0.2">
      <c r="B3" s="2" t="s">
        <v>2</v>
      </c>
      <c r="C3" s="2"/>
      <c r="D3" s="2"/>
      <c r="E3" s="2"/>
      <c r="F3" s="2"/>
      <c r="G3" s="2"/>
      <c r="H3" s="2"/>
      <c r="I3" s="2"/>
    </row>
    <row r="4" spans="1:9" x14ac:dyDescent="0.2">
      <c r="B4" s="4"/>
      <c r="C4" s="4"/>
      <c r="D4" s="4"/>
      <c r="E4" s="4"/>
      <c r="F4" s="4"/>
      <c r="G4" s="4"/>
      <c r="H4" s="4"/>
      <c r="I4" s="4"/>
    </row>
    <row r="5" spans="1:9" x14ac:dyDescent="0.2">
      <c r="B5" s="4"/>
      <c r="C5" s="5" t="s">
        <v>3</v>
      </c>
      <c r="D5" s="6" t="s">
        <v>4</v>
      </c>
      <c r="E5" s="7"/>
      <c r="F5" s="7"/>
      <c r="G5" s="7"/>
      <c r="H5" s="4"/>
      <c r="I5" s="4"/>
    </row>
    <row r="6" spans="1:9" x14ac:dyDescent="0.2">
      <c r="B6" s="4"/>
      <c r="C6" s="4"/>
      <c r="D6" s="4"/>
      <c r="E6" s="4"/>
      <c r="F6" s="4"/>
      <c r="G6" s="4"/>
      <c r="H6" s="4"/>
      <c r="I6" s="4"/>
    </row>
    <row r="7" spans="1:9" x14ac:dyDescent="0.2">
      <c r="B7" s="8" t="s">
        <v>5</v>
      </c>
      <c r="C7" s="9" t="s">
        <v>6</v>
      </c>
      <c r="D7" s="10" t="s">
        <v>7</v>
      </c>
      <c r="E7" s="10"/>
      <c r="F7" s="10"/>
      <c r="G7" s="10"/>
      <c r="H7" s="10"/>
      <c r="I7" s="10" t="s">
        <v>8</v>
      </c>
    </row>
    <row r="8" spans="1:9" ht="34.5" customHeight="1" x14ac:dyDescent="0.2">
      <c r="B8" s="11"/>
      <c r="C8" s="12"/>
      <c r="D8" s="13" t="s">
        <v>9</v>
      </c>
      <c r="E8" s="13" t="s">
        <v>10</v>
      </c>
      <c r="F8" s="13" t="s">
        <v>11</v>
      </c>
      <c r="G8" s="13" t="s">
        <v>12</v>
      </c>
      <c r="H8" s="13" t="s">
        <v>13</v>
      </c>
      <c r="I8" s="14"/>
    </row>
    <row r="9" spans="1:9" ht="15" customHeight="1" x14ac:dyDescent="0.2">
      <c r="A9" s="15"/>
      <c r="B9" s="16">
        <v>1</v>
      </c>
      <c r="C9" s="17" t="s">
        <v>14</v>
      </c>
      <c r="D9" s="18">
        <f>+D10+D77</f>
        <v>17462471862.610001</v>
      </c>
      <c r="E9" s="18">
        <f t="shared" ref="E9:H9" si="0">+E10+E77</f>
        <v>1421649438.99</v>
      </c>
      <c r="F9" s="18">
        <f>+D9+E9</f>
        <v>18884121301.600002</v>
      </c>
      <c r="G9" s="18">
        <f t="shared" si="0"/>
        <v>13989196797.779999</v>
      </c>
      <c r="H9" s="18">
        <f t="shared" si="0"/>
        <v>13989196797.779999</v>
      </c>
      <c r="I9" s="19">
        <f>+H9-D9</f>
        <v>-3473275064.8300018</v>
      </c>
    </row>
    <row r="10" spans="1:9" ht="15" customHeight="1" x14ac:dyDescent="0.2">
      <c r="A10" s="15"/>
      <c r="B10" s="16">
        <v>1.1000000000000001</v>
      </c>
      <c r="C10" s="17" t="s">
        <v>15</v>
      </c>
      <c r="D10" s="18">
        <f>+D11+D33+D38+D39+D43+D50+D54+D57+D75</f>
        <v>17386159010.610001</v>
      </c>
      <c r="E10" s="18">
        <f t="shared" ref="E10:H10" si="1">+E11+E33+E38+E39+E43+E50+E54+E57+E75</f>
        <v>1146046656.99</v>
      </c>
      <c r="F10" s="18">
        <f t="shared" ref="F10:F73" si="2">+D10+E10</f>
        <v>18532205667.600002</v>
      </c>
      <c r="G10" s="18">
        <f t="shared" si="1"/>
        <v>13805193954.779999</v>
      </c>
      <c r="H10" s="18">
        <f t="shared" si="1"/>
        <v>13805193954.779999</v>
      </c>
      <c r="I10" s="19">
        <f t="shared" ref="I10:I73" si="3">+H10-D10</f>
        <v>-3580965055.8300018</v>
      </c>
    </row>
    <row r="11" spans="1:9" ht="15" customHeight="1" x14ac:dyDescent="0.2">
      <c r="A11" s="15"/>
      <c r="B11" s="20" t="s">
        <v>16</v>
      </c>
      <c r="C11" s="21" t="s">
        <v>17</v>
      </c>
      <c r="D11" s="22">
        <f>+D12+D18+D20+D21+D26+D29+D30+D31+D32</f>
        <v>0</v>
      </c>
      <c r="E11" s="22">
        <f t="shared" ref="E11:H11" si="4">+E12+E18+E20+E21+E26+E29+E30+E31+E32</f>
        <v>0</v>
      </c>
      <c r="F11" s="22">
        <f t="shared" si="2"/>
        <v>0</v>
      </c>
      <c r="G11" s="22">
        <f t="shared" si="4"/>
        <v>0</v>
      </c>
      <c r="H11" s="22">
        <f t="shared" si="4"/>
        <v>0</v>
      </c>
      <c r="I11" s="23">
        <f t="shared" si="3"/>
        <v>0</v>
      </c>
    </row>
    <row r="12" spans="1:9" ht="15" customHeight="1" x14ac:dyDescent="0.2">
      <c r="A12" s="15"/>
      <c r="B12" s="20" t="s">
        <v>18</v>
      </c>
      <c r="C12" s="21" t="s">
        <v>19</v>
      </c>
      <c r="D12" s="22">
        <f>+D13+D15+D17</f>
        <v>0</v>
      </c>
      <c r="E12" s="22">
        <f t="shared" ref="E12:H12" si="5">+E13+E15+E17</f>
        <v>0</v>
      </c>
      <c r="F12" s="22">
        <f t="shared" si="2"/>
        <v>0</v>
      </c>
      <c r="G12" s="22">
        <f t="shared" si="5"/>
        <v>0</v>
      </c>
      <c r="H12" s="22">
        <f t="shared" si="5"/>
        <v>0</v>
      </c>
      <c r="I12" s="23">
        <f t="shared" si="3"/>
        <v>0</v>
      </c>
    </row>
    <row r="13" spans="1:9" ht="15" customHeight="1" x14ac:dyDescent="0.2">
      <c r="A13" s="15"/>
      <c r="B13" s="24" t="s">
        <v>20</v>
      </c>
      <c r="C13" s="25" t="s">
        <v>21</v>
      </c>
      <c r="D13" s="26">
        <f>+D14</f>
        <v>0</v>
      </c>
      <c r="E13" s="26">
        <f t="shared" ref="E13:H13" si="6">+E14</f>
        <v>0</v>
      </c>
      <c r="F13" s="26">
        <f t="shared" si="2"/>
        <v>0</v>
      </c>
      <c r="G13" s="26">
        <f t="shared" si="6"/>
        <v>0</v>
      </c>
      <c r="H13" s="26">
        <f t="shared" si="6"/>
        <v>0</v>
      </c>
      <c r="I13" s="27">
        <f t="shared" si="3"/>
        <v>0</v>
      </c>
    </row>
    <row r="14" spans="1:9" ht="15" customHeight="1" x14ac:dyDescent="0.25">
      <c r="A14" s="28">
        <v>111111</v>
      </c>
      <c r="B14" s="29" t="s">
        <v>22</v>
      </c>
      <c r="C14" s="30" t="s">
        <v>23</v>
      </c>
      <c r="D14" s="31"/>
      <c r="E14" s="31"/>
      <c r="F14" s="31">
        <f t="shared" si="2"/>
        <v>0</v>
      </c>
      <c r="G14" s="31"/>
      <c r="H14" s="31"/>
      <c r="I14" s="32">
        <f t="shared" si="3"/>
        <v>0</v>
      </c>
    </row>
    <row r="15" spans="1:9" ht="15" customHeight="1" x14ac:dyDescent="0.25">
      <c r="A15" s="15"/>
      <c r="B15" s="24" t="s">
        <v>24</v>
      </c>
      <c r="C15" s="25" t="s">
        <v>25</v>
      </c>
      <c r="D15" s="26">
        <f>+D16</f>
        <v>0</v>
      </c>
      <c r="E15" s="26">
        <f t="shared" ref="E15:H15" si="7">+E16</f>
        <v>0</v>
      </c>
      <c r="F15" s="26">
        <f t="shared" si="2"/>
        <v>0</v>
      </c>
      <c r="G15" s="26">
        <f t="shared" si="7"/>
        <v>0</v>
      </c>
      <c r="H15" s="26">
        <f t="shared" si="7"/>
        <v>0</v>
      </c>
      <c r="I15" s="27">
        <f t="shared" si="3"/>
        <v>0</v>
      </c>
    </row>
    <row r="16" spans="1:9" ht="15" customHeight="1" x14ac:dyDescent="0.25">
      <c r="A16" s="28">
        <v>111121</v>
      </c>
      <c r="B16" s="29" t="s">
        <v>26</v>
      </c>
      <c r="C16" s="30" t="s">
        <v>23</v>
      </c>
      <c r="D16" s="31"/>
      <c r="E16" s="31"/>
      <c r="F16" s="31">
        <f t="shared" si="2"/>
        <v>0</v>
      </c>
      <c r="G16" s="31"/>
      <c r="H16" s="31"/>
      <c r="I16" s="32">
        <f t="shared" si="3"/>
        <v>0</v>
      </c>
    </row>
    <row r="17" spans="1:9" ht="15" customHeight="1" x14ac:dyDescent="0.25">
      <c r="A17" s="28">
        <v>11113</v>
      </c>
      <c r="B17" s="24" t="s">
        <v>27</v>
      </c>
      <c r="C17" s="25" t="s">
        <v>28</v>
      </c>
      <c r="D17" s="31"/>
      <c r="E17" s="31"/>
      <c r="F17" s="31">
        <f t="shared" si="2"/>
        <v>0</v>
      </c>
      <c r="G17" s="31"/>
      <c r="H17" s="31"/>
      <c r="I17" s="32">
        <f t="shared" si="3"/>
        <v>0</v>
      </c>
    </row>
    <row r="18" spans="1:9" ht="15" customHeight="1" x14ac:dyDescent="0.25">
      <c r="A18" s="15"/>
      <c r="B18" s="20" t="s">
        <v>29</v>
      </c>
      <c r="C18" s="21" t="s">
        <v>30</v>
      </c>
      <c r="D18" s="22">
        <f>SUM(D19)</f>
        <v>0</v>
      </c>
      <c r="E18" s="22">
        <f t="shared" ref="E18:H18" si="8">SUM(E19)</f>
        <v>0</v>
      </c>
      <c r="F18" s="22">
        <f t="shared" si="2"/>
        <v>0</v>
      </c>
      <c r="G18" s="22">
        <f t="shared" si="8"/>
        <v>0</v>
      </c>
      <c r="H18" s="22">
        <f t="shared" si="8"/>
        <v>0</v>
      </c>
      <c r="I18" s="23">
        <f t="shared" si="3"/>
        <v>0</v>
      </c>
    </row>
    <row r="19" spans="1:9" ht="15" customHeight="1" x14ac:dyDescent="0.25">
      <c r="A19" s="28">
        <v>11121</v>
      </c>
      <c r="B19" s="29" t="s">
        <v>31</v>
      </c>
      <c r="C19" s="30" t="s">
        <v>32</v>
      </c>
      <c r="D19" s="31"/>
      <c r="E19" s="31"/>
      <c r="F19" s="31">
        <f t="shared" si="2"/>
        <v>0</v>
      </c>
      <c r="G19" s="31"/>
      <c r="H19" s="31"/>
      <c r="I19" s="32">
        <f t="shared" si="3"/>
        <v>0</v>
      </c>
    </row>
    <row r="20" spans="1:9" ht="15" customHeight="1" x14ac:dyDescent="0.25">
      <c r="A20" s="28">
        <v>1113</v>
      </c>
      <c r="B20" s="20" t="s">
        <v>33</v>
      </c>
      <c r="C20" s="21" t="s">
        <v>34</v>
      </c>
      <c r="D20" s="22"/>
      <c r="E20" s="22"/>
      <c r="F20" s="22">
        <f t="shared" si="2"/>
        <v>0</v>
      </c>
      <c r="G20" s="22"/>
      <c r="H20" s="22"/>
      <c r="I20" s="23">
        <f t="shared" si="3"/>
        <v>0</v>
      </c>
    </row>
    <row r="21" spans="1:9" ht="15" customHeight="1" x14ac:dyDescent="0.25">
      <c r="A21" s="15"/>
      <c r="B21" s="20" t="s">
        <v>35</v>
      </c>
      <c r="C21" s="21" t="s">
        <v>36</v>
      </c>
      <c r="D21" s="22">
        <f>+D22</f>
        <v>0</v>
      </c>
      <c r="E21" s="22">
        <f t="shared" ref="E21:H21" si="9">+E22</f>
        <v>0</v>
      </c>
      <c r="F21" s="22">
        <f t="shared" si="2"/>
        <v>0</v>
      </c>
      <c r="G21" s="22">
        <f t="shared" si="9"/>
        <v>0</v>
      </c>
      <c r="H21" s="22">
        <f t="shared" si="9"/>
        <v>0</v>
      </c>
      <c r="I21" s="23">
        <f t="shared" si="3"/>
        <v>0</v>
      </c>
    </row>
    <row r="22" spans="1:9" ht="15" customHeight="1" x14ac:dyDescent="0.25">
      <c r="A22" s="28"/>
      <c r="B22" s="24" t="s">
        <v>37</v>
      </c>
      <c r="C22" s="25" t="s">
        <v>38</v>
      </c>
      <c r="D22" s="26">
        <f>SUM(D23:D25)</f>
        <v>0</v>
      </c>
      <c r="E22" s="26">
        <f t="shared" ref="E22:H22" si="10">SUM(E23:E25)</f>
        <v>0</v>
      </c>
      <c r="F22" s="26">
        <f t="shared" si="2"/>
        <v>0</v>
      </c>
      <c r="G22" s="26">
        <f t="shared" si="10"/>
        <v>0</v>
      </c>
      <c r="H22" s="26">
        <f t="shared" si="10"/>
        <v>0</v>
      </c>
      <c r="I22" s="27">
        <f t="shared" si="3"/>
        <v>0</v>
      </c>
    </row>
    <row r="23" spans="1:9" ht="15" customHeight="1" x14ac:dyDescent="0.25">
      <c r="A23" s="28">
        <v>111411</v>
      </c>
      <c r="B23" s="29" t="s">
        <v>39</v>
      </c>
      <c r="C23" s="30" t="s">
        <v>40</v>
      </c>
      <c r="D23" s="31"/>
      <c r="E23" s="31"/>
      <c r="F23" s="31">
        <f t="shared" si="2"/>
        <v>0</v>
      </c>
      <c r="G23" s="31"/>
      <c r="H23" s="31"/>
      <c r="I23" s="32">
        <f t="shared" si="3"/>
        <v>0</v>
      </c>
    </row>
    <row r="24" spans="1:9" ht="15" customHeight="1" x14ac:dyDescent="0.25">
      <c r="A24" s="28">
        <v>111412</v>
      </c>
      <c r="B24" s="29" t="s">
        <v>41</v>
      </c>
      <c r="C24" s="30" t="s">
        <v>42</v>
      </c>
      <c r="D24" s="31"/>
      <c r="E24" s="31"/>
      <c r="F24" s="31">
        <f t="shared" si="2"/>
        <v>0</v>
      </c>
      <c r="G24" s="31"/>
      <c r="H24" s="31"/>
      <c r="I24" s="32">
        <f t="shared" si="3"/>
        <v>0</v>
      </c>
    </row>
    <row r="25" spans="1:9" ht="15" customHeight="1" x14ac:dyDescent="0.25">
      <c r="A25" s="28">
        <v>111413</v>
      </c>
      <c r="B25" s="29" t="s">
        <v>43</v>
      </c>
      <c r="C25" s="30" t="s">
        <v>44</v>
      </c>
      <c r="D25" s="31"/>
      <c r="E25" s="31"/>
      <c r="F25" s="31">
        <f t="shared" si="2"/>
        <v>0</v>
      </c>
      <c r="G25" s="31"/>
      <c r="H25" s="31"/>
      <c r="I25" s="32">
        <f t="shared" si="3"/>
        <v>0</v>
      </c>
    </row>
    <row r="26" spans="1:9" ht="15" customHeight="1" x14ac:dyDescent="0.25">
      <c r="A26" s="15"/>
      <c r="B26" s="20" t="s">
        <v>45</v>
      </c>
      <c r="C26" s="21" t="s">
        <v>46</v>
      </c>
      <c r="D26" s="22">
        <f>SUM(D27:D28)</f>
        <v>0</v>
      </c>
      <c r="E26" s="22">
        <f t="shared" ref="E26:H26" si="11">SUM(E27:E28)</f>
        <v>0</v>
      </c>
      <c r="F26" s="22">
        <f t="shared" si="2"/>
        <v>0</v>
      </c>
      <c r="G26" s="22">
        <f t="shared" si="11"/>
        <v>0</v>
      </c>
      <c r="H26" s="22">
        <f t="shared" si="11"/>
        <v>0</v>
      </c>
      <c r="I26" s="23">
        <f t="shared" si="3"/>
        <v>0</v>
      </c>
    </row>
    <row r="27" spans="1:9" ht="15" customHeight="1" x14ac:dyDescent="0.25">
      <c r="A27" s="28">
        <v>11151</v>
      </c>
      <c r="B27" s="29" t="s">
        <v>47</v>
      </c>
      <c r="C27" s="30" t="s">
        <v>48</v>
      </c>
      <c r="D27" s="31"/>
      <c r="E27" s="31">
        <v>0</v>
      </c>
      <c r="F27" s="31">
        <f t="shared" si="2"/>
        <v>0</v>
      </c>
      <c r="G27" s="31"/>
      <c r="H27" s="31"/>
      <c r="I27" s="32">
        <f t="shared" si="3"/>
        <v>0</v>
      </c>
    </row>
    <row r="28" spans="1:9" ht="15" customHeight="1" x14ac:dyDescent="0.25">
      <c r="A28" s="28">
        <v>11152</v>
      </c>
      <c r="B28" s="29" t="s">
        <v>49</v>
      </c>
      <c r="C28" s="30" t="s">
        <v>50</v>
      </c>
      <c r="D28" s="31"/>
      <c r="E28" s="31"/>
      <c r="F28" s="31">
        <f t="shared" si="2"/>
        <v>0</v>
      </c>
      <c r="G28" s="31"/>
      <c r="H28" s="31"/>
      <c r="I28" s="32">
        <f t="shared" si="3"/>
        <v>0</v>
      </c>
    </row>
    <row r="29" spans="1:9" ht="15" customHeight="1" x14ac:dyDescent="0.25">
      <c r="A29" s="28">
        <v>1116</v>
      </c>
      <c r="B29" s="20" t="s">
        <v>51</v>
      </c>
      <c r="C29" s="21" t="s">
        <v>52</v>
      </c>
      <c r="D29" s="22"/>
      <c r="E29" s="22"/>
      <c r="F29" s="22">
        <f t="shared" si="2"/>
        <v>0</v>
      </c>
      <c r="G29" s="22"/>
      <c r="H29" s="22"/>
      <c r="I29" s="23">
        <f t="shared" si="3"/>
        <v>0</v>
      </c>
    </row>
    <row r="30" spans="1:9" ht="15" customHeight="1" x14ac:dyDescent="0.25">
      <c r="A30" s="28">
        <v>1117</v>
      </c>
      <c r="B30" s="20" t="s">
        <v>53</v>
      </c>
      <c r="C30" s="21" t="s">
        <v>54</v>
      </c>
      <c r="D30" s="22"/>
      <c r="E30" s="22"/>
      <c r="F30" s="22">
        <f t="shared" si="2"/>
        <v>0</v>
      </c>
      <c r="G30" s="22"/>
      <c r="H30" s="22"/>
      <c r="I30" s="23">
        <f t="shared" si="3"/>
        <v>0</v>
      </c>
    </row>
    <row r="31" spans="1:9" ht="15" customHeight="1" x14ac:dyDescent="0.25">
      <c r="A31" s="28">
        <v>1118</v>
      </c>
      <c r="B31" s="20" t="s">
        <v>55</v>
      </c>
      <c r="C31" s="21" t="s">
        <v>56</v>
      </c>
      <c r="D31" s="22"/>
      <c r="E31" s="22"/>
      <c r="F31" s="22">
        <f t="shared" si="2"/>
        <v>0</v>
      </c>
      <c r="G31" s="22"/>
      <c r="H31" s="22"/>
      <c r="I31" s="23">
        <f t="shared" si="3"/>
        <v>0</v>
      </c>
    </row>
    <row r="32" spans="1:9" ht="15" customHeight="1" x14ac:dyDescent="0.25">
      <c r="A32" s="28">
        <v>1119</v>
      </c>
      <c r="B32" s="20" t="s">
        <v>57</v>
      </c>
      <c r="C32" s="21" t="s">
        <v>58</v>
      </c>
      <c r="D32" s="22"/>
      <c r="E32" s="22"/>
      <c r="F32" s="22">
        <f t="shared" si="2"/>
        <v>0</v>
      </c>
      <c r="G32" s="22"/>
      <c r="H32" s="22"/>
      <c r="I32" s="23">
        <f t="shared" si="3"/>
        <v>0</v>
      </c>
    </row>
    <row r="33" spans="1:9" ht="15" customHeight="1" x14ac:dyDescent="0.25">
      <c r="A33" s="15"/>
      <c r="B33" s="20" t="s">
        <v>59</v>
      </c>
      <c r="C33" s="21" t="s">
        <v>60</v>
      </c>
      <c r="D33" s="22">
        <f>SUM(D34:D37)</f>
        <v>0</v>
      </c>
      <c r="E33" s="22">
        <f t="shared" ref="E33:H33" si="12">SUM(E34:E37)</f>
        <v>0</v>
      </c>
      <c r="F33" s="22">
        <f t="shared" si="2"/>
        <v>0</v>
      </c>
      <c r="G33" s="22">
        <f t="shared" si="12"/>
        <v>0</v>
      </c>
      <c r="H33" s="22">
        <f t="shared" si="12"/>
        <v>0</v>
      </c>
      <c r="I33" s="23">
        <f t="shared" si="3"/>
        <v>0</v>
      </c>
    </row>
    <row r="34" spans="1:9" ht="15" customHeight="1" x14ac:dyDescent="0.25">
      <c r="A34" s="28">
        <v>1121</v>
      </c>
      <c r="B34" s="29" t="s">
        <v>61</v>
      </c>
      <c r="C34" s="30" t="s">
        <v>62</v>
      </c>
      <c r="D34" s="31"/>
      <c r="E34" s="31"/>
      <c r="F34" s="31">
        <f t="shared" si="2"/>
        <v>0</v>
      </c>
      <c r="G34" s="31"/>
      <c r="H34" s="31"/>
      <c r="I34" s="32">
        <f t="shared" si="3"/>
        <v>0</v>
      </c>
    </row>
    <row r="35" spans="1:9" ht="15" customHeight="1" x14ac:dyDescent="0.25">
      <c r="A35" s="28">
        <v>1122</v>
      </c>
      <c r="B35" s="29" t="s">
        <v>63</v>
      </c>
      <c r="C35" s="30" t="s">
        <v>64</v>
      </c>
      <c r="D35" s="31"/>
      <c r="E35" s="31"/>
      <c r="F35" s="31">
        <f t="shared" si="2"/>
        <v>0</v>
      </c>
      <c r="G35" s="31"/>
      <c r="H35" s="31"/>
      <c r="I35" s="32">
        <f t="shared" si="3"/>
        <v>0</v>
      </c>
    </row>
    <row r="36" spans="1:9" ht="15" customHeight="1" x14ac:dyDescent="0.25">
      <c r="A36" s="28">
        <v>1123</v>
      </c>
      <c r="B36" s="29" t="s">
        <v>65</v>
      </c>
      <c r="C36" s="30" t="s">
        <v>66</v>
      </c>
      <c r="D36" s="31"/>
      <c r="E36" s="31"/>
      <c r="F36" s="31">
        <f t="shared" si="2"/>
        <v>0</v>
      </c>
      <c r="G36" s="31"/>
      <c r="H36" s="31"/>
      <c r="I36" s="32">
        <f t="shared" si="3"/>
        <v>0</v>
      </c>
    </row>
    <row r="37" spans="1:9" ht="15" customHeight="1" x14ac:dyDescent="0.25">
      <c r="A37" s="28">
        <v>1124</v>
      </c>
      <c r="B37" s="29" t="s">
        <v>67</v>
      </c>
      <c r="C37" s="30" t="s">
        <v>68</v>
      </c>
      <c r="D37" s="31"/>
      <c r="E37" s="31"/>
      <c r="F37" s="31">
        <f t="shared" si="2"/>
        <v>0</v>
      </c>
      <c r="G37" s="31"/>
      <c r="H37" s="31"/>
      <c r="I37" s="32">
        <f t="shared" si="3"/>
        <v>0</v>
      </c>
    </row>
    <row r="38" spans="1:9" ht="15" customHeight="1" x14ac:dyDescent="0.25">
      <c r="A38" s="28">
        <v>113</v>
      </c>
      <c r="B38" s="20" t="s">
        <v>69</v>
      </c>
      <c r="C38" s="21" t="s">
        <v>70</v>
      </c>
      <c r="D38" s="22"/>
      <c r="E38" s="22"/>
      <c r="F38" s="22">
        <f t="shared" si="2"/>
        <v>0</v>
      </c>
      <c r="G38" s="22"/>
      <c r="H38" s="22"/>
      <c r="I38" s="23">
        <f t="shared" si="3"/>
        <v>0</v>
      </c>
    </row>
    <row r="39" spans="1:9" ht="15" customHeight="1" x14ac:dyDescent="0.25">
      <c r="A39" s="15"/>
      <c r="B39" s="20" t="s">
        <v>71</v>
      </c>
      <c r="C39" s="21" t="s">
        <v>72</v>
      </c>
      <c r="D39" s="22">
        <f>SUM(D40:D42)</f>
        <v>0</v>
      </c>
      <c r="E39" s="22">
        <f t="shared" ref="E39:H39" si="13">SUM(E40:E42)</f>
        <v>0</v>
      </c>
      <c r="F39" s="22">
        <f t="shared" si="2"/>
        <v>0</v>
      </c>
      <c r="G39" s="22">
        <f t="shared" si="13"/>
        <v>0</v>
      </c>
      <c r="H39" s="22">
        <f t="shared" si="13"/>
        <v>0</v>
      </c>
      <c r="I39" s="23">
        <f t="shared" si="3"/>
        <v>0</v>
      </c>
    </row>
    <row r="40" spans="1:9" ht="15" customHeight="1" x14ac:dyDescent="0.25">
      <c r="A40" s="28">
        <v>1141</v>
      </c>
      <c r="B40" s="29" t="s">
        <v>73</v>
      </c>
      <c r="C40" s="30" t="s">
        <v>74</v>
      </c>
      <c r="D40" s="31"/>
      <c r="E40" s="31"/>
      <c r="F40" s="31">
        <f t="shared" si="2"/>
        <v>0</v>
      </c>
      <c r="G40" s="31"/>
      <c r="H40" s="31"/>
      <c r="I40" s="32">
        <f t="shared" si="3"/>
        <v>0</v>
      </c>
    </row>
    <row r="41" spans="1:9" ht="15" customHeight="1" x14ac:dyDescent="0.25">
      <c r="A41" s="28">
        <v>1142</v>
      </c>
      <c r="B41" s="29" t="s">
        <v>75</v>
      </c>
      <c r="C41" s="30" t="s">
        <v>76</v>
      </c>
      <c r="D41" s="31"/>
      <c r="E41" s="31"/>
      <c r="F41" s="31">
        <f t="shared" si="2"/>
        <v>0</v>
      </c>
      <c r="G41" s="31"/>
      <c r="H41" s="31"/>
      <c r="I41" s="32">
        <f t="shared" si="3"/>
        <v>0</v>
      </c>
    </row>
    <row r="42" spans="1:9" ht="15" customHeight="1" x14ac:dyDescent="0.25">
      <c r="A42" s="28">
        <v>1143</v>
      </c>
      <c r="B42" s="29" t="s">
        <v>77</v>
      </c>
      <c r="C42" s="30" t="s">
        <v>78</v>
      </c>
      <c r="D42" s="31"/>
      <c r="E42" s="31"/>
      <c r="F42" s="31">
        <f t="shared" si="2"/>
        <v>0</v>
      </c>
      <c r="G42" s="31"/>
      <c r="H42" s="31"/>
      <c r="I42" s="32">
        <f t="shared" si="3"/>
        <v>0</v>
      </c>
    </row>
    <row r="43" spans="1:9" ht="15" customHeight="1" x14ac:dyDescent="0.25">
      <c r="A43" s="15"/>
      <c r="B43" s="20" t="s">
        <v>79</v>
      </c>
      <c r="C43" s="21" t="s">
        <v>80</v>
      </c>
      <c r="D43" s="22">
        <f>+D44+D47+D48+D49</f>
        <v>0</v>
      </c>
      <c r="E43" s="22">
        <f t="shared" ref="E43:H43" si="14">+E44+E47+E48+E49</f>
        <v>0</v>
      </c>
      <c r="F43" s="22">
        <f t="shared" si="2"/>
        <v>0</v>
      </c>
      <c r="G43" s="22">
        <f t="shared" si="14"/>
        <v>0</v>
      </c>
      <c r="H43" s="22">
        <f t="shared" si="14"/>
        <v>0</v>
      </c>
      <c r="I43" s="23">
        <f t="shared" si="3"/>
        <v>0</v>
      </c>
    </row>
    <row r="44" spans="1:9" ht="15" customHeight="1" x14ac:dyDescent="0.25">
      <c r="A44" s="28"/>
      <c r="B44" s="24" t="s">
        <v>81</v>
      </c>
      <c r="C44" s="25" t="s">
        <v>82</v>
      </c>
      <c r="D44" s="26">
        <f>+D45+D46</f>
        <v>0</v>
      </c>
      <c r="E44" s="26">
        <f t="shared" ref="E44:H44" si="15">+E45+E46</f>
        <v>0</v>
      </c>
      <c r="F44" s="26">
        <f t="shared" si="2"/>
        <v>0</v>
      </c>
      <c r="G44" s="26">
        <f t="shared" si="15"/>
        <v>0</v>
      </c>
      <c r="H44" s="26">
        <f t="shared" si="15"/>
        <v>0</v>
      </c>
      <c r="I44" s="27">
        <f t="shared" si="3"/>
        <v>0</v>
      </c>
    </row>
    <row r="45" spans="1:9" ht="15" customHeight="1" x14ac:dyDescent="0.25">
      <c r="A45" s="28">
        <v>11511</v>
      </c>
      <c r="B45" s="29" t="s">
        <v>83</v>
      </c>
      <c r="C45" s="30" t="s">
        <v>84</v>
      </c>
      <c r="D45" s="31"/>
      <c r="E45" s="31"/>
      <c r="F45" s="31">
        <f t="shared" si="2"/>
        <v>0</v>
      </c>
      <c r="G45" s="31"/>
      <c r="H45" s="31"/>
      <c r="I45" s="32">
        <f t="shared" si="3"/>
        <v>0</v>
      </c>
    </row>
    <row r="46" spans="1:9" ht="15" customHeight="1" x14ac:dyDescent="0.25">
      <c r="A46" s="28">
        <v>11512</v>
      </c>
      <c r="B46" s="29" t="s">
        <v>85</v>
      </c>
      <c r="C46" s="30" t="s">
        <v>86</v>
      </c>
      <c r="D46" s="31"/>
      <c r="E46" s="31"/>
      <c r="F46" s="31">
        <f t="shared" si="2"/>
        <v>0</v>
      </c>
      <c r="G46" s="31"/>
      <c r="H46" s="31"/>
      <c r="I46" s="32">
        <f t="shared" si="3"/>
        <v>0</v>
      </c>
    </row>
    <row r="47" spans="1:9" ht="15" customHeight="1" x14ac:dyDescent="0.25">
      <c r="A47" s="28">
        <v>1152</v>
      </c>
      <c r="B47" s="24" t="s">
        <v>87</v>
      </c>
      <c r="C47" s="25" t="s">
        <v>88</v>
      </c>
      <c r="D47" s="26"/>
      <c r="E47" s="26"/>
      <c r="F47" s="26">
        <f t="shared" si="2"/>
        <v>0</v>
      </c>
      <c r="G47" s="26"/>
      <c r="H47" s="26"/>
      <c r="I47" s="27">
        <f t="shared" si="3"/>
        <v>0</v>
      </c>
    </row>
    <row r="48" spans="1:9" ht="15" customHeight="1" x14ac:dyDescent="0.25">
      <c r="A48" s="28">
        <v>1153</v>
      </c>
      <c r="B48" s="24" t="s">
        <v>89</v>
      </c>
      <c r="C48" s="25" t="s">
        <v>90</v>
      </c>
      <c r="D48" s="26"/>
      <c r="E48" s="26"/>
      <c r="F48" s="26">
        <f t="shared" si="2"/>
        <v>0</v>
      </c>
      <c r="G48" s="26"/>
      <c r="H48" s="26"/>
      <c r="I48" s="27">
        <f t="shared" si="3"/>
        <v>0</v>
      </c>
    </row>
    <row r="49" spans="1:9" ht="15" customHeight="1" x14ac:dyDescent="0.25">
      <c r="A49" s="28">
        <v>1154</v>
      </c>
      <c r="B49" s="24" t="s">
        <v>91</v>
      </c>
      <c r="C49" s="25" t="s">
        <v>92</v>
      </c>
      <c r="D49" s="26"/>
      <c r="E49" s="26"/>
      <c r="F49" s="26">
        <f t="shared" si="2"/>
        <v>0</v>
      </c>
      <c r="G49" s="26"/>
      <c r="H49" s="26"/>
      <c r="I49" s="27">
        <f t="shared" si="3"/>
        <v>0</v>
      </c>
    </row>
    <row r="50" spans="1:9" ht="15" customHeight="1" x14ac:dyDescent="0.25">
      <c r="A50" s="15"/>
      <c r="B50" s="20" t="s">
        <v>93</v>
      </c>
      <c r="C50" s="21" t="s">
        <v>94</v>
      </c>
      <c r="D50" s="22">
        <f>SUM(D51:D53)</f>
        <v>48333187</v>
      </c>
      <c r="E50" s="22">
        <f t="shared" ref="E50:H50" si="16">SUM(E51:E53)</f>
        <v>10244788.550000001</v>
      </c>
      <c r="F50" s="22">
        <f t="shared" si="2"/>
        <v>58577975.549999997</v>
      </c>
      <c r="G50" s="22">
        <f t="shared" si="16"/>
        <v>57961580.549999997</v>
      </c>
      <c r="H50" s="22">
        <f t="shared" si="16"/>
        <v>57961580.549999997</v>
      </c>
      <c r="I50" s="23">
        <f t="shared" si="3"/>
        <v>9628393.549999997</v>
      </c>
    </row>
    <row r="51" spans="1:9" ht="15" customHeight="1" x14ac:dyDescent="0.25">
      <c r="A51" s="28">
        <v>1161</v>
      </c>
      <c r="B51" s="29" t="s">
        <v>95</v>
      </c>
      <c r="C51" s="30" t="s">
        <v>96</v>
      </c>
      <c r="D51" s="31"/>
      <c r="E51" s="31"/>
      <c r="F51" s="31">
        <f t="shared" si="2"/>
        <v>0</v>
      </c>
      <c r="G51" s="31"/>
      <c r="H51" s="31"/>
      <c r="I51" s="32">
        <f t="shared" si="3"/>
        <v>0</v>
      </c>
    </row>
    <row r="52" spans="1:9" ht="15" customHeight="1" x14ac:dyDescent="0.25">
      <c r="A52" s="28">
        <v>1162</v>
      </c>
      <c r="B52" s="29" t="s">
        <v>97</v>
      </c>
      <c r="C52" s="30" t="s">
        <v>98</v>
      </c>
      <c r="D52" s="31"/>
      <c r="E52" s="31">
        <v>0</v>
      </c>
      <c r="F52" s="31">
        <f t="shared" si="2"/>
        <v>0</v>
      </c>
      <c r="G52" s="31"/>
      <c r="H52" s="31"/>
      <c r="I52" s="32">
        <f t="shared" si="3"/>
        <v>0</v>
      </c>
    </row>
    <row r="53" spans="1:9" ht="15" customHeight="1" x14ac:dyDescent="0.25">
      <c r="A53" s="28">
        <v>1163</v>
      </c>
      <c r="B53" s="29" t="s">
        <v>99</v>
      </c>
      <c r="C53" s="30" t="s">
        <v>100</v>
      </c>
      <c r="D53" s="31">
        <v>48333187</v>
      </c>
      <c r="E53" s="31">
        <v>10244788.550000001</v>
      </c>
      <c r="F53" s="31">
        <f t="shared" si="2"/>
        <v>58577975.549999997</v>
      </c>
      <c r="G53" s="31">
        <v>57961580.549999997</v>
      </c>
      <c r="H53" s="31">
        <v>57961580.549999997</v>
      </c>
      <c r="I53" s="32">
        <f t="shared" si="3"/>
        <v>9628393.549999997</v>
      </c>
    </row>
    <row r="54" spans="1:9" ht="15" customHeight="1" x14ac:dyDescent="0.25">
      <c r="A54" s="15"/>
      <c r="B54" s="20" t="s">
        <v>101</v>
      </c>
      <c r="C54" s="21" t="s">
        <v>102</v>
      </c>
      <c r="D54" s="22">
        <f>SUM(D55:D56)</f>
        <v>0</v>
      </c>
      <c r="E54" s="22">
        <f t="shared" ref="E54:H54" si="17">SUM(E55:E56)</f>
        <v>0</v>
      </c>
      <c r="F54" s="22">
        <f t="shared" si="2"/>
        <v>0</v>
      </c>
      <c r="G54" s="22">
        <f t="shared" si="17"/>
        <v>0</v>
      </c>
      <c r="H54" s="22">
        <f t="shared" si="17"/>
        <v>0</v>
      </c>
      <c r="I54" s="23">
        <f t="shared" si="3"/>
        <v>0</v>
      </c>
    </row>
    <row r="55" spans="1:9" ht="15" customHeight="1" x14ac:dyDescent="0.25">
      <c r="A55" s="28">
        <v>1171</v>
      </c>
      <c r="B55" s="29" t="s">
        <v>103</v>
      </c>
      <c r="C55" s="30" t="s">
        <v>104</v>
      </c>
      <c r="D55" s="31"/>
      <c r="E55" s="31"/>
      <c r="F55" s="31">
        <f t="shared" si="2"/>
        <v>0</v>
      </c>
      <c r="G55" s="31"/>
      <c r="H55" s="31"/>
      <c r="I55" s="32">
        <f t="shared" si="3"/>
        <v>0</v>
      </c>
    </row>
    <row r="56" spans="1:9" ht="15" customHeight="1" x14ac:dyDescent="0.25">
      <c r="A56" s="28">
        <v>1172</v>
      </c>
      <c r="B56" s="29" t="s">
        <v>105</v>
      </c>
      <c r="C56" s="30" t="s">
        <v>106</v>
      </c>
      <c r="D56" s="31"/>
      <c r="E56" s="31"/>
      <c r="F56" s="31">
        <f t="shared" si="2"/>
        <v>0</v>
      </c>
      <c r="G56" s="31"/>
      <c r="H56" s="31"/>
      <c r="I56" s="32">
        <f t="shared" si="3"/>
        <v>0</v>
      </c>
    </row>
    <row r="57" spans="1:9" ht="15" customHeight="1" x14ac:dyDescent="0.25">
      <c r="A57" s="15"/>
      <c r="B57" s="20" t="s">
        <v>107</v>
      </c>
      <c r="C57" s="21" t="s">
        <v>108</v>
      </c>
      <c r="D57" s="22">
        <f>+D58+D59+D71</f>
        <v>17337825823.610001</v>
      </c>
      <c r="E57" s="22">
        <f t="shared" ref="E57:H57" si="18">+E58+E59+E71</f>
        <v>1135801868.4400001</v>
      </c>
      <c r="F57" s="22">
        <f t="shared" si="2"/>
        <v>18473627692.049999</v>
      </c>
      <c r="G57" s="22">
        <f t="shared" si="18"/>
        <v>13747232374.23</v>
      </c>
      <c r="H57" s="22">
        <f t="shared" si="18"/>
        <v>13747232374.23</v>
      </c>
      <c r="I57" s="23">
        <f t="shared" si="3"/>
        <v>-3590593449.3800011</v>
      </c>
    </row>
    <row r="58" spans="1:9" ht="15" customHeight="1" x14ac:dyDescent="0.25">
      <c r="A58" s="28">
        <v>1181</v>
      </c>
      <c r="B58" s="20" t="s">
        <v>109</v>
      </c>
      <c r="C58" s="21" t="s">
        <v>110</v>
      </c>
      <c r="D58" s="22"/>
      <c r="E58" s="22"/>
      <c r="F58" s="22">
        <f t="shared" si="2"/>
        <v>0</v>
      </c>
      <c r="G58" s="22"/>
      <c r="H58" s="22"/>
      <c r="I58" s="23">
        <f t="shared" si="3"/>
        <v>0</v>
      </c>
    </row>
    <row r="59" spans="1:9" ht="15" customHeight="1" x14ac:dyDescent="0.25">
      <c r="A59" s="28"/>
      <c r="B59" s="20" t="s">
        <v>111</v>
      </c>
      <c r="C59" s="21" t="s">
        <v>112</v>
      </c>
      <c r="D59" s="22">
        <f>+D60+D65+D70</f>
        <v>17337825823.610001</v>
      </c>
      <c r="E59" s="22">
        <f t="shared" ref="E59:H59" si="19">+E60+E65+E70</f>
        <v>1135801868.4400001</v>
      </c>
      <c r="F59" s="22">
        <f t="shared" si="2"/>
        <v>18473627692.049999</v>
      </c>
      <c r="G59" s="22">
        <f t="shared" si="19"/>
        <v>13747232374.23</v>
      </c>
      <c r="H59" s="22">
        <f t="shared" si="19"/>
        <v>13747232374.23</v>
      </c>
      <c r="I59" s="23">
        <f t="shared" si="3"/>
        <v>-3590593449.3800011</v>
      </c>
    </row>
    <row r="60" spans="1:9" ht="15" customHeight="1" x14ac:dyDescent="0.25">
      <c r="A60" s="28"/>
      <c r="B60" s="33" t="s">
        <v>113</v>
      </c>
      <c r="C60" s="34" t="s">
        <v>114</v>
      </c>
      <c r="D60" s="26">
        <f>SUM(D61:D64)</f>
        <v>8302830478.6099997</v>
      </c>
      <c r="E60" s="26">
        <f t="shared" ref="E60:H60" si="20">SUM(E61:E64)</f>
        <v>564083954.37</v>
      </c>
      <c r="F60" s="26">
        <f t="shared" si="2"/>
        <v>8866914432.9799995</v>
      </c>
      <c r="G60" s="26">
        <f t="shared" si="20"/>
        <v>6645026883.6499996</v>
      </c>
      <c r="H60" s="26">
        <f t="shared" si="20"/>
        <v>6645026883.6499996</v>
      </c>
      <c r="I60" s="27">
        <f t="shared" si="3"/>
        <v>-1657803594.96</v>
      </c>
    </row>
    <row r="61" spans="1:9" ht="15" customHeight="1" x14ac:dyDescent="0.25">
      <c r="A61" s="28">
        <v>118211</v>
      </c>
      <c r="B61" s="35" t="s">
        <v>115</v>
      </c>
      <c r="C61" s="36" t="s">
        <v>116</v>
      </c>
      <c r="D61" s="31">
        <v>8302830478.6099997</v>
      </c>
      <c r="E61" s="31">
        <v>564083954.37</v>
      </c>
      <c r="F61" s="31">
        <f t="shared" si="2"/>
        <v>8866914432.9799995</v>
      </c>
      <c r="G61" s="31">
        <v>6645026883.6499996</v>
      </c>
      <c r="H61" s="31">
        <v>6645026883.6499996</v>
      </c>
      <c r="I61" s="32">
        <f t="shared" si="3"/>
        <v>-1657803594.96</v>
      </c>
    </row>
    <row r="62" spans="1:9" ht="15" customHeight="1" x14ac:dyDescent="0.25">
      <c r="A62" s="28">
        <v>118212</v>
      </c>
      <c r="B62" s="35" t="s">
        <v>117</v>
      </c>
      <c r="C62" s="36" t="s">
        <v>118</v>
      </c>
      <c r="D62" s="31"/>
      <c r="E62" s="31"/>
      <c r="F62" s="31">
        <f t="shared" si="2"/>
        <v>0</v>
      </c>
      <c r="G62" s="31"/>
      <c r="H62" s="31"/>
      <c r="I62" s="32">
        <f t="shared" si="3"/>
        <v>0</v>
      </c>
    </row>
    <row r="63" spans="1:9" ht="15" customHeight="1" x14ac:dyDescent="0.25">
      <c r="A63" s="28">
        <v>118213</v>
      </c>
      <c r="B63" s="35" t="s">
        <v>119</v>
      </c>
      <c r="C63" s="36" t="s">
        <v>120</v>
      </c>
      <c r="D63" s="31"/>
      <c r="E63" s="31"/>
      <c r="F63" s="31">
        <f t="shared" si="2"/>
        <v>0</v>
      </c>
      <c r="G63" s="31"/>
      <c r="H63" s="31"/>
      <c r="I63" s="32">
        <f t="shared" si="3"/>
        <v>0</v>
      </c>
    </row>
    <row r="64" spans="1:9" ht="15" customHeight="1" x14ac:dyDescent="0.25">
      <c r="A64" s="28">
        <v>118214</v>
      </c>
      <c r="B64" s="35" t="s">
        <v>121</v>
      </c>
      <c r="C64" s="36" t="s">
        <v>122</v>
      </c>
      <c r="D64" s="31"/>
      <c r="E64" s="31"/>
      <c r="F64" s="31">
        <f t="shared" si="2"/>
        <v>0</v>
      </c>
      <c r="G64" s="31"/>
      <c r="H64" s="31"/>
      <c r="I64" s="32">
        <f t="shared" si="3"/>
        <v>0</v>
      </c>
    </row>
    <row r="65" spans="1:9" ht="15" customHeight="1" x14ac:dyDescent="0.25">
      <c r="A65" s="28"/>
      <c r="B65" s="33" t="s">
        <v>123</v>
      </c>
      <c r="C65" s="34" t="s">
        <v>124</v>
      </c>
      <c r="D65" s="26">
        <f>SUM(D66:D69)</f>
        <v>9034995345</v>
      </c>
      <c r="E65" s="26">
        <f t="shared" ref="E65:H65" si="21">SUM(E66:E69)</f>
        <v>571717914.07000005</v>
      </c>
      <c r="F65" s="26">
        <f t="shared" si="2"/>
        <v>9606713259.0699997</v>
      </c>
      <c r="G65" s="26">
        <f t="shared" si="21"/>
        <v>7102205490.5799999</v>
      </c>
      <c r="H65" s="26">
        <f t="shared" si="21"/>
        <v>7102205490.5799999</v>
      </c>
      <c r="I65" s="27">
        <f t="shared" si="3"/>
        <v>-1932789854.4200001</v>
      </c>
    </row>
    <row r="66" spans="1:9" ht="15" customHeight="1" x14ac:dyDescent="0.25">
      <c r="A66" s="28">
        <v>118221</v>
      </c>
      <c r="B66" s="35" t="s">
        <v>125</v>
      </c>
      <c r="C66" s="36" t="s">
        <v>116</v>
      </c>
      <c r="D66" s="31">
        <v>9034995345</v>
      </c>
      <c r="E66" s="31">
        <v>571717914.07000005</v>
      </c>
      <c r="F66" s="31">
        <f t="shared" si="2"/>
        <v>9606713259.0699997</v>
      </c>
      <c r="G66" s="31">
        <v>7102205490.5799999</v>
      </c>
      <c r="H66" s="31">
        <v>7102205490.5799999</v>
      </c>
      <c r="I66" s="32">
        <f t="shared" si="3"/>
        <v>-1932789854.4200001</v>
      </c>
    </row>
    <row r="67" spans="1:9" ht="15" customHeight="1" x14ac:dyDescent="0.25">
      <c r="A67" s="28">
        <v>118222</v>
      </c>
      <c r="B67" s="35" t="s">
        <v>126</v>
      </c>
      <c r="C67" s="36" t="s">
        <v>118</v>
      </c>
      <c r="D67" s="31"/>
      <c r="E67" s="31"/>
      <c r="F67" s="31">
        <f t="shared" si="2"/>
        <v>0</v>
      </c>
      <c r="G67" s="31"/>
      <c r="H67" s="31"/>
      <c r="I67" s="32">
        <f t="shared" si="3"/>
        <v>0</v>
      </c>
    </row>
    <row r="68" spans="1:9" ht="15" customHeight="1" x14ac:dyDescent="0.25">
      <c r="A68" s="28">
        <v>118223</v>
      </c>
      <c r="B68" s="35" t="s">
        <v>127</v>
      </c>
      <c r="C68" s="36" t="s">
        <v>120</v>
      </c>
      <c r="D68" s="31"/>
      <c r="E68" s="31"/>
      <c r="F68" s="31">
        <f t="shared" si="2"/>
        <v>0</v>
      </c>
      <c r="G68" s="31"/>
      <c r="H68" s="31"/>
      <c r="I68" s="32">
        <f t="shared" si="3"/>
        <v>0</v>
      </c>
    </row>
    <row r="69" spans="1:9" ht="15" customHeight="1" x14ac:dyDescent="0.25">
      <c r="A69" s="28">
        <v>118224</v>
      </c>
      <c r="B69" s="35" t="s">
        <v>128</v>
      </c>
      <c r="C69" s="36" t="s">
        <v>122</v>
      </c>
      <c r="D69" s="31"/>
      <c r="E69" s="31"/>
      <c r="F69" s="31">
        <f t="shared" si="2"/>
        <v>0</v>
      </c>
      <c r="G69" s="31"/>
      <c r="H69" s="31"/>
      <c r="I69" s="32">
        <f t="shared" si="3"/>
        <v>0</v>
      </c>
    </row>
    <row r="70" spans="1:9" ht="15" customHeight="1" x14ac:dyDescent="0.25">
      <c r="A70" s="28">
        <v>11823</v>
      </c>
      <c r="B70" s="33" t="s">
        <v>129</v>
      </c>
      <c r="C70" s="34" t="s">
        <v>130</v>
      </c>
      <c r="D70" s="26"/>
      <c r="E70" s="26"/>
      <c r="F70" s="26">
        <f t="shared" si="2"/>
        <v>0</v>
      </c>
      <c r="G70" s="26"/>
      <c r="H70" s="26"/>
      <c r="I70" s="27">
        <f t="shared" si="3"/>
        <v>0</v>
      </c>
    </row>
    <row r="71" spans="1:9" ht="15" customHeight="1" x14ac:dyDescent="0.25">
      <c r="A71" s="28"/>
      <c r="B71" s="20" t="s">
        <v>131</v>
      </c>
      <c r="C71" s="21" t="s">
        <v>132</v>
      </c>
      <c r="D71" s="22">
        <f>SUM(D72:D74)</f>
        <v>0</v>
      </c>
      <c r="E71" s="22">
        <f t="shared" ref="E71:H71" si="22">SUM(E72:E74)</f>
        <v>0</v>
      </c>
      <c r="F71" s="22">
        <f t="shared" si="2"/>
        <v>0</v>
      </c>
      <c r="G71" s="22">
        <f t="shared" si="22"/>
        <v>0</v>
      </c>
      <c r="H71" s="22">
        <f t="shared" si="22"/>
        <v>0</v>
      </c>
      <c r="I71" s="23">
        <f t="shared" si="3"/>
        <v>0</v>
      </c>
    </row>
    <row r="72" spans="1:9" ht="15" customHeight="1" x14ac:dyDescent="0.25">
      <c r="A72" s="28">
        <v>11831</v>
      </c>
      <c r="B72" s="35" t="s">
        <v>133</v>
      </c>
      <c r="C72" s="36" t="s">
        <v>134</v>
      </c>
      <c r="D72" s="31"/>
      <c r="E72" s="31"/>
      <c r="F72" s="31">
        <f t="shared" si="2"/>
        <v>0</v>
      </c>
      <c r="G72" s="31"/>
      <c r="H72" s="31"/>
      <c r="I72" s="32">
        <f t="shared" si="3"/>
        <v>0</v>
      </c>
    </row>
    <row r="73" spans="1:9" ht="15" customHeight="1" x14ac:dyDescent="0.25">
      <c r="A73" s="28">
        <v>11832</v>
      </c>
      <c r="B73" s="35" t="s">
        <v>135</v>
      </c>
      <c r="C73" s="36" t="s">
        <v>136</v>
      </c>
      <c r="D73" s="31"/>
      <c r="E73" s="31"/>
      <c r="F73" s="31">
        <f t="shared" si="2"/>
        <v>0</v>
      </c>
      <c r="G73" s="31"/>
      <c r="H73" s="31"/>
      <c r="I73" s="32">
        <f t="shared" si="3"/>
        <v>0</v>
      </c>
    </row>
    <row r="74" spans="1:9" ht="15" customHeight="1" x14ac:dyDescent="0.25">
      <c r="A74" s="28">
        <v>11833</v>
      </c>
      <c r="B74" s="35" t="s">
        <v>137</v>
      </c>
      <c r="C74" s="36" t="s">
        <v>138</v>
      </c>
      <c r="D74" s="31"/>
      <c r="E74" s="31"/>
      <c r="F74" s="31">
        <f t="shared" ref="F74:F119" si="23">+D74+E74</f>
        <v>0</v>
      </c>
      <c r="G74" s="31"/>
      <c r="H74" s="31"/>
      <c r="I74" s="32">
        <f t="shared" ref="I74:I119" si="24">+H74-D74</f>
        <v>0</v>
      </c>
    </row>
    <row r="75" spans="1:9" ht="15" customHeight="1" x14ac:dyDescent="0.25">
      <c r="A75" s="28">
        <v>119</v>
      </c>
      <c r="B75" s="20" t="s">
        <v>139</v>
      </c>
      <c r="C75" s="21" t="s">
        <v>140</v>
      </c>
      <c r="D75" s="37"/>
      <c r="E75" s="37"/>
      <c r="F75" s="37">
        <f t="shared" si="23"/>
        <v>0</v>
      </c>
      <c r="G75" s="37"/>
      <c r="H75" s="37"/>
      <c r="I75" s="38">
        <f t="shared" si="24"/>
        <v>0</v>
      </c>
    </row>
    <row r="76" spans="1:9" ht="15" customHeight="1" x14ac:dyDescent="0.25">
      <c r="A76" s="28"/>
      <c r="B76" s="29"/>
      <c r="C76" s="30"/>
      <c r="D76" s="31"/>
      <c r="E76" s="31"/>
      <c r="F76" s="31">
        <f t="shared" si="23"/>
        <v>0</v>
      </c>
      <c r="G76" s="31"/>
      <c r="H76" s="31"/>
      <c r="I76" s="32">
        <f t="shared" si="24"/>
        <v>0</v>
      </c>
    </row>
    <row r="77" spans="1:9" ht="15" customHeight="1" x14ac:dyDescent="0.25">
      <c r="A77" s="15"/>
      <c r="B77" s="16">
        <v>1.1000000000000001</v>
      </c>
      <c r="C77" s="17" t="s">
        <v>141</v>
      </c>
      <c r="D77" s="18">
        <f>+D78+D82+D90+D95+D113</f>
        <v>76312852</v>
      </c>
      <c r="E77" s="18">
        <f t="shared" ref="E77:H77" si="25">+E78+E82+E90+E95+E113</f>
        <v>275602782</v>
      </c>
      <c r="F77" s="18">
        <f t="shared" si="23"/>
        <v>351915634</v>
      </c>
      <c r="G77" s="18">
        <f t="shared" si="25"/>
        <v>184002843</v>
      </c>
      <c r="H77" s="18">
        <f t="shared" si="25"/>
        <v>184002843</v>
      </c>
      <c r="I77" s="19">
        <f t="shared" si="24"/>
        <v>107689991</v>
      </c>
    </row>
    <row r="78" spans="1:9" ht="15" customHeight="1" x14ac:dyDescent="0.25">
      <c r="A78" s="15"/>
      <c r="B78" s="20" t="s">
        <v>142</v>
      </c>
      <c r="C78" s="21" t="s">
        <v>143</v>
      </c>
      <c r="D78" s="22">
        <f>SUM(D79:D81)</f>
        <v>0</v>
      </c>
      <c r="E78" s="22">
        <f t="shared" ref="E78:H78" si="26">SUM(E79:E81)</f>
        <v>0</v>
      </c>
      <c r="F78" s="22">
        <f t="shared" si="23"/>
        <v>0</v>
      </c>
      <c r="G78" s="22">
        <f t="shared" si="26"/>
        <v>0</v>
      </c>
      <c r="H78" s="22">
        <f t="shared" si="26"/>
        <v>0</v>
      </c>
      <c r="I78" s="23">
        <f t="shared" si="24"/>
        <v>0</v>
      </c>
    </row>
    <row r="79" spans="1:9" ht="15" customHeight="1" x14ac:dyDescent="0.25">
      <c r="A79" s="28">
        <v>1211</v>
      </c>
      <c r="B79" s="29" t="s">
        <v>144</v>
      </c>
      <c r="C79" s="30" t="s">
        <v>145</v>
      </c>
      <c r="D79" s="31"/>
      <c r="E79" s="31"/>
      <c r="F79" s="31">
        <f t="shared" si="23"/>
        <v>0</v>
      </c>
      <c r="G79" s="31"/>
      <c r="H79" s="31"/>
      <c r="I79" s="32">
        <f t="shared" si="24"/>
        <v>0</v>
      </c>
    </row>
    <row r="80" spans="1:9" ht="15" customHeight="1" x14ac:dyDescent="0.25">
      <c r="A80" s="28">
        <v>1212</v>
      </c>
      <c r="B80" s="29" t="s">
        <v>146</v>
      </c>
      <c r="C80" s="30" t="s">
        <v>147</v>
      </c>
      <c r="D80" s="31"/>
      <c r="E80" s="31"/>
      <c r="F80" s="31">
        <f t="shared" si="23"/>
        <v>0</v>
      </c>
      <c r="G80" s="31"/>
      <c r="H80" s="31"/>
      <c r="I80" s="32">
        <f t="shared" si="24"/>
        <v>0</v>
      </c>
    </row>
    <row r="81" spans="1:9" ht="15" customHeight="1" x14ac:dyDescent="0.25">
      <c r="A81" s="28">
        <v>1213</v>
      </c>
      <c r="B81" s="29" t="s">
        <v>148</v>
      </c>
      <c r="C81" s="30" t="s">
        <v>149</v>
      </c>
      <c r="D81" s="31"/>
      <c r="E81" s="31"/>
      <c r="F81" s="31">
        <f t="shared" si="23"/>
        <v>0</v>
      </c>
      <c r="G81" s="31"/>
      <c r="H81" s="31"/>
      <c r="I81" s="32">
        <f t="shared" si="24"/>
        <v>0</v>
      </c>
    </row>
    <row r="82" spans="1:9" ht="15" customHeight="1" x14ac:dyDescent="0.25">
      <c r="A82" s="15"/>
      <c r="B82" s="20" t="s">
        <v>150</v>
      </c>
      <c r="C82" s="21" t="s">
        <v>151</v>
      </c>
      <c r="D82" s="22">
        <f>SUM(D83:D89)</f>
        <v>0</v>
      </c>
      <c r="E82" s="22">
        <f t="shared" ref="E82:H82" si="27">SUM(E83:E89)</f>
        <v>0</v>
      </c>
      <c r="F82" s="22">
        <f t="shared" si="23"/>
        <v>0</v>
      </c>
      <c r="G82" s="22">
        <f t="shared" si="27"/>
        <v>0</v>
      </c>
      <c r="H82" s="22">
        <f t="shared" si="27"/>
        <v>0</v>
      </c>
      <c r="I82" s="23">
        <f t="shared" si="24"/>
        <v>0</v>
      </c>
    </row>
    <row r="83" spans="1:9" ht="15" customHeight="1" x14ac:dyDescent="0.25">
      <c r="A83" s="28">
        <v>1221</v>
      </c>
      <c r="B83" s="29" t="s">
        <v>152</v>
      </c>
      <c r="C83" s="30" t="s">
        <v>153</v>
      </c>
      <c r="D83" s="31"/>
      <c r="E83" s="31"/>
      <c r="F83" s="31">
        <f t="shared" si="23"/>
        <v>0</v>
      </c>
      <c r="G83" s="31"/>
      <c r="H83" s="31"/>
      <c r="I83" s="32">
        <f t="shared" si="24"/>
        <v>0</v>
      </c>
    </row>
    <row r="84" spans="1:9" ht="15" customHeight="1" x14ac:dyDescent="0.25">
      <c r="A84" s="28">
        <v>1222</v>
      </c>
      <c r="B84" s="29" t="s">
        <v>154</v>
      </c>
      <c r="C84" s="30" t="s">
        <v>155</v>
      </c>
      <c r="D84" s="31"/>
      <c r="E84" s="31"/>
      <c r="F84" s="31">
        <f t="shared" si="23"/>
        <v>0</v>
      </c>
      <c r="G84" s="31"/>
      <c r="H84" s="31"/>
      <c r="I84" s="32">
        <f t="shared" si="24"/>
        <v>0</v>
      </c>
    </row>
    <row r="85" spans="1:9" ht="15" customHeight="1" x14ac:dyDescent="0.25">
      <c r="A85" s="28">
        <v>1223</v>
      </c>
      <c r="B85" s="29" t="s">
        <v>156</v>
      </c>
      <c r="C85" s="30" t="s">
        <v>157</v>
      </c>
      <c r="D85" s="31"/>
      <c r="E85" s="31"/>
      <c r="F85" s="31">
        <f t="shared" si="23"/>
        <v>0</v>
      </c>
      <c r="G85" s="31"/>
      <c r="H85" s="31"/>
      <c r="I85" s="32">
        <f t="shared" si="24"/>
        <v>0</v>
      </c>
    </row>
    <row r="86" spans="1:9" ht="15" customHeight="1" x14ac:dyDescent="0.25">
      <c r="A86" s="28">
        <v>1224</v>
      </c>
      <c r="B86" s="29" t="s">
        <v>158</v>
      </c>
      <c r="C86" s="30" t="s">
        <v>159</v>
      </c>
      <c r="D86" s="31"/>
      <c r="E86" s="31"/>
      <c r="F86" s="31">
        <f t="shared" si="23"/>
        <v>0</v>
      </c>
      <c r="G86" s="31"/>
      <c r="H86" s="31"/>
      <c r="I86" s="32">
        <f t="shared" si="24"/>
        <v>0</v>
      </c>
    </row>
    <row r="87" spans="1:9" ht="15" customHeight="1" x14ac:dyDescent="0.25">
      <c r="A87" s="28">
        <v>1225</v>
      </c>
      <c r="B87" s="29" t="s">
        <v>160</v>
      </c>
      <c r="C87" s="30" t="s">
        <v>161</v>
      </c>
      <c r="D87" s="31"/>
      <c r="E87" s="31"/>
      <c r="F87" s="31">
        <f t="shared" si="23"/>
        <v>0</v>
      </c>
      <c r="G87" s="31"/>
      <c r="H87" s="31"/>
      <c r="I87" s="32">
        <f t="shared" si="24"/>
        <v>0</v>
      </c>
    </row>
    <row r="88" spans="1:9" ht="15" customHeight="1" x14ac:dyDescent="0.25">
      <c r="A88" s="28">
        <v>1226</v>
      </c>
      <c r="B88" s="29" t="s">
        <v>162</v>
      </c>
      <c r="C88" s="30" t="s">
        <v>163</v>
      </c>
      <c r="D88" s="31"/>
      <c r="E88" s="31"/>
      <c r="F88" s="31">
        <f t="shared" si="23"/>
        <v>0</v>
      </c>
      <c r="G88" s="31"/>
      <c r="H88" s="31"/>
      <c r="I88" s="32">
        <f t="shared" si="24"/>
        <v>0</v>
      </c>
    </row>
    <row r="89" spans="1:9" ht="15" customHeight="1" x14ac:dyDescent="0.25">
      <c r="A89" s="28">
        <v>1227</v>
      </c>
      <c r="B89" s="29" t="s">
        <v>164</v>
      </c>
      <c r="C89" s="30" t="s">
        <v>165</v>
      </c>
      <c r="D89" s="31"/>
      <c r="E89" s="31"/>
      <c r="F89" s="31">
        <f t="shared" si="23"/>
        <v>0</v>
      </c>
      <c r="G89" s="31"/>
      <c r="H89" s="31"/>
      <c r="I89" s="32">
        <f t="shared" si="24"/>
        <v>0</v>
      </c>
    </row>
    <row r="90" spans="1:9" ht="15" customHeight="1" x14ac:dyDescent="0.25">
      <c r="A90" s="15"/>
      <c r="B90" s="20" t="s">
        <v>166</v>
      </c>
      <c r="C90" s="21" t="s">
        <v>167</v>
      </c>
      <c r="D90" s="22">
        <f>SUM(D91:D94)</f>
        <v>0</v>
      </c>
      <c r="E90" s="22">
        <f t="shared" ref="E90:H90" si="28">SUM(E91:E94)</f>
        <v>0</v>
      </c>
      <c r="F90" s="22">
        <f t="shared" si="23"/>
        <v>0</v>
      </c>
      <c r="G90" s="22">
        <f t="shared" si="28"/>
        <v>0</v>
      </c>
      <c r="H90" s="22">
        <f t="shared" si="28"/>
        <v>0</v>
      </c>
      <c r="I90" s="23">
        <f t="shared" si="24"/>
        <v>0</v>
      </c>
    </row>
    <row r="91" spans="1:9" ht="15" customHeight="1" x14ac:dyDescent="0.25">
      <c r="A91" s="28">
        <v>1231</v>
      </c>
      <c r="B91" s="29" t="s">
        <v>168</v>
      </c>
      <c r="C91" s="30" t="s">
        <v>169</v>
      </c>
      <c r="D91" s="31"/>
      <c r="E91" s="31"/>
      <c r="F91" s="31">
        <f t="shared" si="23"/>
        <v>0</v>
      </c>
      <c r="G91" s="31"/>
      <c r="H91" s="31"/>
      <c r="I91" s="32">
        <f t="shared" si="24"/>
        <v>0</v>
      </c>
    </row>
    <row r="92" spans="1:9" ht="15" customHeight="1" x14ac:dyDescent="0.25">
      <c r="A92" s="28">
        <v>1232</v>
      </c>
      <c r="B92" s="29" t="s">
        <v>170</v>
      </c>
      <c r="C92" s="30" t="s">
        <v>171</v>
      </c>
      <c r="D92" s="31"/>
      <c r="E92" s="31"/>
      <c r="F92" s="31">
        <f t="shared" si="23"/>
        <v>0</v>
      </c>
      <c r="G92" s="31"/>
      <c r="H92" s="31"/>
      <c r="I92" s="32">
        <f t="shared" si="24"/>
        <v>0</v>
      </c>
    </row>
    <row r="93" spans="1:9" ht="15" customHeight="1" x14ac:dyDescent="0.25">
      <c r="A93" s="28">
        <v>1233</v>
      </c>
      <c r="B93" s="29" t="s">
        <v>172</v>
      </c>
      <c r="C93" s="30" t="s">
        <v>173</v>
      </c>
      <c r="D93" s="31"/>
      <c r="E93" s="31"/>
      <c r="F93" s="31">
        <f t="shared" si="23"/>
        <v>0</v>
      </c>
      <c r="G93" s="31"/>
      <c r="H93" s="31"/>
      <c r="I93" s="32">
        <f t="shared" si="24"/>
        <v>0</v>
      </c>
    </row>
    <row r="94" spans="1:9" ht="15" customHeight="1" x14ac:dyDescent="0.25">
      <c r="A94" s="28">
        <v>1234</v>
      </c>
      <c r="B94" s="29" t="s">
        <v>174</v>
      </c>
      <c r="C94" s="30" t="s">
        <v>175</v>
      </c>
      <c r="D94" s="31"/>
      <c r="E94" s="31"/>
      <c r="F94" s="31">
        <f t="shared" si="23"/>
        <v>0</v>
      </c>
      <c r="G94" s="31"/>
      <c r="H94" s="31"/>
      <c r="I94" s="32">
        <f t="shared" si="24"/>
        <v>0</v>
      </c>
    </row>
    <row r="95" spans="1:9" ht="15" customHeight="1" x14ac:dyDescent="0.25">
      <c r="A95" s="15"/>
      <c r="B95" s="20" t="s">
        <v>176</v>
      </c>
      <c r="C95" s="21" t="s">
        <v>177</v>
      </c>
      <c r="D95" s="22">
        <f>+D96+D97+D109</f>
        <v>76312852</v>
      </c>
      <c r="E95" s="22">
        <f t="shared" ref="E95:H95" si="29">+E96+E97+E109</f>
        <v>275602782</v>
      </c>
      <c r="F95" s="22">
        <f t="shared" si="23"/>
        <v>351915634</v>
      </c>
      <c r="G95" s="22">
        <f t="shared" si="29"/>
        <v>184002843</v>
      </c>
      <c r="H95" s="22">
        <f t="shared" si="29"/>
        <v>184002843</v>
      </c>
      <c r="I95" s="22">
        <f t="shared" si="24"/>
        <v>107689991</v>
      </c>
    </row>
    <row r="96" spans="1:9" ht="15" customHeight="1" x14ac:dyDescent="0.25">
      <c r="A96" s="28">
        <v>1241</v>
      </c>
      <c r="B96" s="20" t="s">
        <v>178</v>
      </c>
      <c r="C96" s="21" t="s">
        <v>110</v>
      </c>
      <c r="D96" s="22"/>
      <c r="E96" s="22"/>
      <c r="F96" s="22">
        <f t="shared" si="23"/>
        <v>0</v>
      </c>
      <c r="G96" s="22"/>
      <c r="H96" s="22"/>
      <c r="I96" s="23">
        <f t="shared" si="24"/>
        <v>0</v>
      </c>
    </row>
    <row r="97" spans="1:9" ht="15" customHeight="1" x14ac:dyDescent="0.25">
      <c r="A97" s="28"/>
      <c r="B97" s="20" t="s">
        <v>179</v>
      </c>
      <c r="C97" s="21" t="s">
        <v>112</v>
      </c>
      <c r="D97" s="22">
        <f>+D98+D103+D108</f>
        <v>76312852</v>
      </c>
      <c r="E97" s="22">
        <f t="shared" ref="E97:H97" si="30">+E98+E103+E108</f>
        <v>275602782</v>
      </c>
      <c r="F97" s="22">
        <f t="shared" si="23"/>
        <v>351915634</v>
      </c>
      <c r="G97" s="22">
        <f t="shared" si="30"/>
        <v>184002843</v>
      </c>
      <c r="H97" s="22">
        <f t="shared" si="30"/>
        <v>184002843</v>
      </c>
      <c r="I97" s="22">
        <f t="shared" si="24"/>
        <v>107689991</v>
      </c>
    </row>
    <row r="98" spans="1:9" ht="15" customHeight="1" x14ac:dyDescent="0.25">
      <c r="A98" s="28"/>
      <c r="B98" s="33" t="s">
        <v>180</v>
      </c>
      <c r="C98" s="34" t="s">
        <v>181</v>
      </c>
      <c r="D98" s="26">
        <f>SUM(D99:D102)</f>
        <v>74432000</v>
      </c>
      <c r="E98" s="26">
        <f t="shared" ref="E98:H98" si="31">SUM(E99:E102)</f>
        <v>269277298.51999998</v>
      </c>
      <c r="F98" s="26">
        <f t="shared" si="23"/>
        <v>343709298.51999998</v>
      </c>
      <c r="G98" s="26">
        <f t="shared" si="31"/>
        <v>175796507.52000001</v>
      </c>
      <c r="H98" s="26">
        <f t="shared" si="31"/>
        <v>175796507.52000001</v>
      </c>
      <c r="I98" s="27">
        <f t="shared" si="24"/>
        <v>101364507.52000001</v>
      </c>
    </row>
    <row r="99" spans="1:9" ht="15" customHeight="1" x14ac:dyDescent="0.25">
      <c r="A99" s="28">
        <v>124211</v>
      </c>
      <c r="B99" s="35" t="s">
        <v>182</v>
      </c>
      <c r="C99" s="36" t="s">
        <v>116</v>
      </c>
      <c r="D99" s="31">
        <v>74432000</v>
      </c>
      <c r="E99" s="31">
        <v>269277298.51999998</v>
      </c>
      <c r="F99" s="31">
        <f t="shared" si="23"/>
        <v>343709298.51999998</v>
      </c>
      <c r="G99" s="31">
        <v>175796507.52000001</v>
      </c>
      <c r="H99" s="31">
        <v>175796507.52000001</v>
      </c>
      <c r="I99" s="32">
        <f t="shared" si="24"/>
        <v>101364507.52000001</v>
      </c>
    </row>
    <row r="100" spans="1:9" ht="15" customHeight="1" x14ac:dyDescent="0.25">
      <c r="A100" s="28">
        <v>124212</v>
      </c>
      <c r="B100" s="35" t="s">
        <v>183</v>
      </c>
      <c r="C100" s="36" t="s">
        <v>118</v>
      </c>
      <c r="D100" s="31"/>
      <c r="E100" s="31"/>
      <c r="F100" s="31">
        <f t="shared" si="23"/>
        <v>0</v>
      </c>
      <c r="G100" s="31"/>
      <c r="H100" s="31"/>
      <c r="I100" s="32">
        <f t="shared" si="24"/>
        <v>0</v>
      </c>
    </row>
    <row r="101" spans="1:9" ht="15" customHeight="1" x14ac:dyDescent="0.25">
      <c r="A101" s="28">
        <v>124213</v>
      </c>
      <c r="B101" s="35" t="s">
        <v>184</v>
      </c>
      <c r="C101" s="36" t="s">
        <v>120</v>
      </c>
      <c r="D101" s="31"/>
      <c r="E101" s="31"/>
      <c r="F101" s="31">
        <f t="shared" si="23"/>
        <v>0</v>
      </c>
      <c r="G101" s="31"/>
      <c r="H101" s="31"/>
      <c r="I101" s="32">
        <f t="shared" si="24"/>
        <v>0</v>
      </c>
    </row>
    <row r="102" spans="1:9" ht="15" customHeight="1" x14ac:dyDescent="0.25">
      <c r="A102" s="28">
        <v>124214</v>
      </c>
      <c r="B102" s="35" t="s">
        <v>185</v>
      </c>
      <c r="C102" s="36" t="s">
        <v>122</v>
      </c>
      <c r="D102" s="31"/>
      <c r="E102" s="31"/>
      <c r="F102" s="31">
        <f t="shared" si="23"/>
        <v>0</v>
      </c>
      <c r="G102" s="31"/>
      <c r="H102" s="31"/>
      <c r="I102" s="32">
        <f t="shared" si="24"/>
        <v>0</v>
      </c>
    </row>
    <row r="103" spans="1:9" ht="15" customHeight="1" x14ac:dyDescent="0.25">
      <c r="A103" s="28"/>
      <c r="B103" s="33" t="s">
        <v>186</v>
      </c>
      <c r="C103" s="34" t="s">
        <v>124</v>
      </c>
      <c r="D103" s="26">
        <f>SUM(D104:D107)</f>
        <v>1880852</v>
      </c>
      <c r="E103" s="26">
        <f t="shared" ref="E103:H103" si="32">SUM(E104:E107)</f>
        <v>6325483.4800000004</v>
      </c>
      <c r="F103" s="26">
        <f t="shared" si="23"/>
        <v>8206335.4800000004</v>
      </c>
      <c r="G103" s="26">
        <f t="shared" si="32"/>
        <v>8206335.4800000004</v>
      </c>
      <c r="H103" s="26">
        <f t="shared" si="32"/>
        <v>8206335.4800000004</v>
      </c>
      <c r="I103" s="27">
        <f t="shared" si="24"/>
        <v>6325483.4800000004</v>
      </c>
    </row>
    <row r="104" spans="1:9" ht="15" customHeight="1" x14ac:dyDescent="0.25">
      <c r="A104" s="28">
        <v>124221</v>
      </c>
      <c r="B104" s="35" t="s">
        <v>187</v>
      </c>
      <c r="C104" s="36" t="s">
        <v>116</v>
      </c>
      <c r="D104" s="31">
        <v>1880852</v>
      </c>
      <c r="E104" s="31">
        <v>6325483.4800000004</v>
      </c>
      <c r="F104" s="31">
        <f t="shared" si="23"/>
        <v>8206335.4800000004</v>
      </c>
      <c r="G104" s="31">
        <v>8206335.4800000004</v>
      </c>
      <c r="H104" s="31">
        <v>8206335.4800000004</v>
      </c>
      <c r="I104" s="32">
        <f t="shared" si="24"/>
        <v>6325483.4800000004</v>
      </c>
    </row>
    <row r="105" spans="1:9" ht="15" customHeight="1" x14ac:dyDescent="0.25">
      <c r="A105" s="28">
        <v>124222</v>
      </c>
      <c r="B105" s="35" t="s">
        <v>188</v>
      </c>
      <c r="C105" s="36" t="s">
        <v>118</v>
      </c>
      <c r="D105" s="31"/>
      <c r="E105" s="31"/>
      <c r="F105" s="31">
        <f t="shared" si="23"/>
        <v>0</v>
      </c>
      <c r="G105" s="31"/>
      <c r="H105" s="31"/>
      <c r="I105" s="32">
        <f t="shared" si="24"/>
        <v>0</v>
      </c>
    </row>
    <row r="106" spans="1:9" ht="15" customHeight="1" x14ac:dyDescent="0.25">
      <c r="A106" s="28">
        <v>124223</v>
      </c>
      <c r="B106" s="35" t="s">
        <v>189</v>
      </c>
      <c r="C106" s="36" t="s">
        <v>120</v>
      </c>
      <c r="D106" s="31"/>
      <c r="E106" s="31"/>
      <c r="F106" s="31">
        <f t="shared" si="23"/>
        <v>0</v>
      </c>
      <c r="G106" s="31"/>
      <c r="H106" s="31"/>
      <c r="I106" s="32">
        <f t="shared" si="24"/>
        <v>0</v>
      </c>
    </row>
    <row r="107" spans="1:9" ht="15" customHeight="1" x14ac:dyDescent="0.25">
      <c r="A107" s="28">
        <v>124224</v>
      </c>
      <c r="B107" s="35" t="s">
        <v>190</v>
      </c>
      <c r="C107" s="36" t="s">
        <v>122</v>
      </c>
      <c r="D107" s="31"/>
      <c r="E107" s="31"/>
      <c r="F107" s="31">
        <f t="shared" si="23"/>
        <v>0</v>
      </c>
      <c r="G107" s="31"/>
      <c r="H107" s="31"/>
      <c r="I107" s="32">
        <f t="shared" si="24"/>
        <v>0</v>
      </c>
    </row>
    <row r="108" spans="1:9" ht="15" customHeight="1" x14ac:dyDescent="0.25">
      <c r="A108" s="28">
        <v>12423</v>
      </c>
      <c r="B108" s="33" t="s">
        <v>191</v>
      </c>
      <c r="C108" s="34" t="s">
        <v>130</v>
      </c>
      <c r="D108" s="26"/>
      <c r="E108" s="26"/>
      <c r="F108" s="26">
        <f t="shared" si="23"/>
        <v>0</v>
      </c>
      <c r="G108" s="26"/>
      <c r="H108" s="26"/>
      <c r="I108" s="27">
        <f t="shared" si="24"/>
        <v>0</v>
      </c>
    </row>
    <row r="109" spans="1:9" ht="15" customHeight="1" x14ac:dyDescent="0.25">
      <c r="A109" s="28"/>
      <c r="B109" s="20" t="s">
        <v>192</v>
      </c>
      <c r="C109" s="21" t="s">
        <v>132</v>
      </c>
      <c r="D109" s="22">
        <f>SUM(D110:D112)</f>
        <v>0</v>
      </c>
      <c r="E109" s="22">
        <f t="shared" ref="E109:H109" si="33">SUM(E110:E112)</f>
        <v>0</v>
      </c>
      <c r="F109" s="22">
        <f t="shared" si="23"/>
        <v>0</v>
      </c>
      <c r="G109" s="22">
        <f t="shared" si="33"/>
        <v>0</v>
      </c>
      <c r="H109" s="22">
        <f t="shared" si="33"/>
        <v>0</v>
      </c>
      <c r="I109" s="23">
        <f t="shared" si="24"/>
        <v>0</v>
      </c>
    </row>
    <row r="110" spans="1:9" ht="15" customHeight="1" x14ac:dyDescent="0.25">
      <c r="A110" s="28">
        <v>12431</v>
      </c>
      <c r="B110" s="35" t="s">
        <v>193</v>
      </c>
      <c r="C110" s="36" t="s">
        <v>134</v>
      </c>
      <c r="D110" s="31"/>
      <c r="E110" s="31"/>
      <c r="F110" s="31">
        <f t="shared" si="23"/>
        <v>0</v>
      </c>
      <c r="G110" s="31"/>
      <c r="H110" s="31"/>
      <c r="I110" s="32">
        <f t="shared" si="24"/>
        <v>0</v>
      </c>
    </row>
    <row r="111" spans="1:9" ht="15" customHeight="1" x14ac:dyDescent="0.25">
      <c r="A111" s="28">
        <v>12432</v>
      </c>
      <c r="B111" s="29" t="s">
        <v>194</v>
      </c>
      <c r="C111" s="30" t="s">
        <v>136</v>
      </c>
      <c r="D111" s="31"/>
      <c r="E111" s="31"/>
      <c r="F111" s="31">
        <f t="shared" si="23"/>
        <v>0</v>
      </c>
      <c r="G111" s="31"/>
      <c r="H111" s="31"/>
      <c r="I111" s="32">
        <f t="shared" si="24"/>
        <v>0</v>
      </c>
    </row>
    <row r="112" spans="1:9" ht="15" customHeight="1" x14ac:dyDescent="0.25">
      <c r="A112" s="28">
        <v>12433</v>
      </c>
      <c r="B112" s="29" t="s">
        <v>195</v>
      </c>
      <c r="C112" s="30" t="s">
        <v>138</v>
      </c>
      <c r="D112" s="31"/>
      <c r="E112" s="31"/>
      <c r="F112" s="31">
        <f t="shared" si="23"/>
        <v>0</v>
      </c>
      <c r="G112" s="31"/>
      <c r="H112" s="31"/>
      <c r="I112" s="32">
        <f t="shared" si="24"/>
        <v>0</v>
      </c>
    </row>
    <row r="113" spans="1:9" ht="15" customHeight="1" x14ac:dyDescent="0.25">
      <c r="A113" s="15"/>
      <c r="B113" s="20" t="s">
        <v>196</v>
      </c>
      <c r="C113" s="21" t="s">
        <v>197</v>
      </c>
      <c r="D113" s="22">
        <f>SUM(D114:D117)</f>
        <v>0</v>
      </c>
      <c r="E113" s="22">
        <f t="shared" ref="E113:H113" si="34">SUM(E114:E117)</f>
        <v>0</v>
      </c>
      <c r="F113" s="22">
        <f t="shared" si="23"/>
        <v>0</v>
      </c>
      <c r="G113" s="22">
        <f t="shared" si="34"/>
        <v>0</v>
      </c>
      <c r="H113" s="22">
        <f t="shared" si="34"/>
        <v>0</v>
      </c>
      <c r="I113" s="23">
        <f t="shared" si="24"/>
        <v>0</v>
      </c>
    </row>
    <row r="114" spans="1:9" ht="15" customHeight="1" x14ac:dyDescent="0.25">
      <c r="A114" s="28">
        <v>1251</v>
      </c>
      <c r="B114" s="29" t="s">
        <v>198</v>
      </c>
      <c r="C114" s="30" t="s">
        <v>199</v>
      </c>
      <c r="D114" s="31"/>
      <c r="E114" s="31"/>
      <c r="F114" s="31">
        <f t="shared" si="23"/>
        <v>0</v>
      </c>
      <c r="G114" s="31"/>
      <c r="H114" s="31"/>
      <c r="I114" s="32">
        <f t="shared" si="24"/>
        <v>0</v>
      </c>
    </row>
    <row r="115" spans="1:9" ht="15" customHeight="1" x14ac:dyDescent="0.25">
      <c r="A115" s="28">
        <v>1252</v>
      </c>
      <c r="B115" s="29" t="s">
        <v>200</v>
      </c>
      <c r="C115" s="30" t="s">
        <v>201</v>
      </c>
      <c r="D115" s="31"/>
      <c r="E115" s="31"/>
      <c r="F115" s="31">
        <f t="shared" si="23"/>
        <v>0</v>
      </c>
      <c r="G115" s="31"/>
      <c r="H115" s="31"/>
      <c r="I115" s="32">
        <f t="shared" si="24"/>
        <v>0</v>
      </c>
    </row>
    <row r="116" spans="1:9" ht="15" customHeight="1" x14ac:dyDescent="0.25">
      <c r="A116" s="28">
        <v>1253</v>
      </c>
      <c r="B116" s="29" t="s">
        <v>202</v>
      </c>
      <c r="C116" s="30" t="s">
        <v>203</v>
      </c>
      <c r="D116" s="31"/>
      <c r="E116" s="31"/>
      <c r="F116" s="31">
        <f t="shared" si="23"/>
        <v>0</v>
      </c>
      <c r="G116" s="31"/>
      <c r="H116" s="31"/>
      <c r="I116" s="32">
        <f t="shared" si="24"/>
        <v>0</v>
      </c>
    </row>
    <row r="117" spans="1:9" ht="15" customHeight="1" x14ac:dyDescent="0.25">
      <c r="A117" s="28">
        <v>1254</v>
      </c>
      <c r="B117" s="29" t="s">
        <v>204</v>
      </c>
      <c r="C117" s="30" t="s">
        <v>205</v>
      </c>
      <c r="D117" s="31"/>
      <c r="E117" s="31"/>
      <c r="F117" s="31">
        <f t="shared" si="23"/>
        <v>0</v>
      </c>
      <c r="G117" s="31"/>
      <c r="H117" s="31"/>
      <c r="I117" s="32">
        <f t="shared" si="24"/>
        <v>0</v>
      </c>
    </row>
    <row r="118" spans="1:9" ht="15" customHeight="1" x14ac:dyDescent="0.25">
      <c r="A118" s="28"/>
      <c r="B118" s="39"/>
      <c r="C118" s="30"/>
      <c r="D118" s="40"/>
      <c r="E118" s="40"/>
      <c r="F118" s="31">
        <f t="shared" si="23"/>
        <v>0</v>
      </c>
      <c r="G118" s="31"/>
      <c r="H118" s="31"/>
      <c r="I118" s="32">
        <f t="shared" si="24"/>
        <v>0</v>
      </c>
    </row>
    <row r="119" spans="1:9" ht="15" customHeight="1" x14ac:dyDescent="0.25">
      <c r="B119" s="41"/>
      <c r="C119" s="17" t="s">
        <v>206</v>
      </c>
      <c r="D119" s="42">
        <f>+D10+D77</f>
        <v>17462471862.610001</v>
      </c>
      <c r="E119" s="42">
        <f t="shared" ref="E119:H119" si="35">+E10+E77</f>
        <v>1421649438.99</v>
      </c>
      <c r="F119" s="42">
        <f t="shared" si="23"/>
        <v>18884121301.600002</v>
      </c>
      <c r="G119" s="42">
        <f t="shared" si="35"/>
        <v>13989196797.779999</v>
      </c>
      <c r="H119" s="42">
        <f t="shared" si="35"/>
        <v>13989196797.779999</v>
      </c>
      <c r="I119" s="18">
        <f t="shared" si="24"/>
        <v>-3473275064.8300018</v>
      </c>
    </row>
    <row r="120" spans="1:9" ht="15" customHeight="1" x14ac:dyDescent="0.25">
      <c r="B120" s="47" t="s">
        <v>207</v>
      </c>
      <c r="C120" s="47"/>
      <c r="D120" s="47"/>
      <c r="E120" s="47"/>
      <c r="F120" s="47"/>
      <c r="G120" s="47"/>
      <c r="H120" s="47"/>
      <c r="I120" s="47"/>
    </row>
    <row r="121" spans="1:9" ht="13.9" customHeight="1" x14ac:dyDescent="0.25">
      <c r="B121" s="48"/>
      <c r="C121" s="48"/>
      <c r="D121" s="48"/>
      <c r="E121" s="48"/>
      <c r="F121" s="48"/>
      <c r="G121" s="48"/>
      <c r="H121" s="48"/>
      <c r="I121" s="48"/>
    </row>
    <row r="122" spans="1:9" ht="13.9" customHeight="1" x14ac:dyDescent="0.25">
      <c r="B122" s="43" t="s">
        <v>208</v>
      </c>
      <c r="C122" s="44"/>
      <c r="D122" s="44"/>
      <c r="E122" s="44"/>
      <c r="F122" s="44"/>
      <c r="G122" s="44"/>
      <c r="H122" s="44"/>
    </row>
    <row r="123" spans="1:9" ht="15" x14ac:dyDescent="0.25">
      <c r="B123" s="44"/>
      <c r="C123" s="45"/>
      <c r="D123" s="45"/>
      <c r="E123" s="45"/>
      <c r="F123" s="45"/>
      <c r="G123" s="45"/>
      <c r="H123" s="45"/>
    </row>
    <row r="124" spans="1:9" ht="15" x14ac:dyDescent="0.25">
      <c r="D124" s="46"/>
      <c r="E124" s="46"/>
      <c r="F124" s="46"/>
      <c r="G124" s="46"/>
      <c r="H124" s="46"/>
    </row>
    <row r="125" spans="1:9" ht="15" x14ac:dyDescent="0.25">
      <c r="D125" s="46"/>
      <c r="E125" s="46"/>
      <c r="F125" s="46"/>
      <c r="G125" s="46"/>
      <c r="H125" s="46"/>
    </row>
    <row r="126" spans="1:9" ht="15" x14ac:dyDescent="0.25">
      <c r="D126" s="46"/>
      <c r="E126" s="46"/>
      <c r="F126" s="46"/>
      <c r="G126" s="46"/>
      <c r="H126" s="46"/>
    </row>
    <row r="127" spans="1:9" ht="15" x14ac:dyDescent="0.25">
      <c r="D127" s="46"/>
      <c r="E127" s="46"/>
      <c r="F127" s="46"/>
      <c r="G127" s="46"/>
      <c r="H127" s="46"/>
    </row>
    <row r="128" spans="1:9" ht="15" x14ac:dyDescent="0.25">
      <c r="D128" s="46"/>
      <c r="E128" s="46"/>
      <c r="F128" s="46"/>
      <c r="G128" s="46"/>
      <c r="H128" s="46"/>
    </row>
    <row r="129" spans="4:8" ht="15" x14ac:dyDescent="0.25">
      <c r="D129" s="46"/>
      <c r="E129" s="46"/>
      <c r="F129" s="46"/>
      <c r="G129" s="46"/>
      <c r="H129" s="46"/>
    </row>
    <row r="130" spans="4:8" ht="15" x14ac:dyDescent="0.25">
      <c r="D130" s="46"/>
      <c r="E130" s="46"/>
      <c r="F130" s="46"/>
      <c r="G130" s="46"/>
      <c r="H130" s="46"/>
    </row>
    <row r="131" spans="4:8" ht="15" x14ac:dyDescent="0.25">
      <c r="D131" s="46"/>
      <c r="E131" s="46"/>
      <c r="F131" s="46"/>
      <c r="G131" s="46"/>
      <c r="H131" s="46"/>
    </row>
    <row r="132" spans="4:8" ht="15" x14ac:dyDescent="0.25">
      <c r="D132" s="46"/>
      <c r="E132" s="46"/>
      <c r="F132" s="46"/>
      <c r="G132" s="46"/>
      <c r="H132" s="46"/>
    </row>
    <row r="133" spans="4:8" ht="15" x14ac:dyDescent="0.25">
      <c r="D133" s="46"/>
      <c r="E133" s="46"/>
      <c r="F133" s="46"/>
      <c r="G133" s="46"/>
      <c r="H133" s="46"/>
    </row>
    <row r="134" spans="4:8" ht="15" x14ac:dyDescent="0.25">
      <c r="D134" s="46"/>
      <c r="E134" s="46"/>
      <c r="F134" s="46"/>
      <c r="G134" s="46"/>
      <c r="H134" s="46"/>
    </row>
    <row r="135" spans="4:8" ht="15" x14ac:dyDescent="0.25">
      <c r="D135" s="46"/>
      <c r="E135" s="46"/>
      <c r="F135" s="46"/>
      <c r="G135" s="46"/>
      <c r="H135" s="46"/>
    </row>
    <row r="136" spans="4:8" ht="15" x14ac:dyDescent="0.25">
      <c r="D136" s="46"/>
      <c r="E136" s="46"/>
      <c r="F136" s="46"/>
      <c r="G136" s="46"/>
      <c r="H136" s="46"/>
    </row>
    <row r="137" spans="4:8" ht="15" x14ac:dyDescent="0.25">
      <c r="D137" s="46"/>
      <c r="E137" s="46"/>
      <c r="F137" s="46"/>
      <c r="G137" s="46"/>
      <c r="H137" s="46"/>
    </row>
    <row r="138" spans="4:8" ht="15" x14ac:dyDescent="0.25">
      <c r="D138" s="46"/>
      <c r="E138" s="46"/>
      <c r="F138" s="46"/>
      <c r="G138" s="46"/>
      <c r="H138" s="46"/>
    </row>
    <row r="139" spans="4:8" ht="15" x14ac:dyDescent="0.25">
      <c r="D139" s="46"/>
      <c r="E139" s="46"/>
      <c r="F139" s="46"/>
      <c r="G139" s="46"/>
      <c r="H139" s="46"/>
    </row>
    <row r="140" spans="4:8" ht="15" x14ac:dyDescent="0.25">
      <c r="D140" s="46"/>
      <c r="E140" s="46"/>
      <c r="F140" s="46"/>
      <c r="G140" s="46"/>
      <c r="H140" s="46"/>
    </row>
    <row r="141" spans="4:8" ht="15" x14ac:dyDescent="0.25">
      <c r="D141" s="46"/>
      <c r="E141" s="46"/>
      <c r="F141" s="46"/>
      <c r="G141" s="46"/>
      <c r="H141" s="46"/>
    </row>
    <row r="142" spans="4:8" ht="15" x14ac:dyDescent="0.25">
      <c r="D142" s="46"/>
      <c r="E142" s="46"/>
      <c r="F142" s="46"/>
      <c r="G142" s="46"/>
      <c r="H142" s="46"/>
    </row>
    <row r="143" spans="4:8" ht="15" x14ac:dyDescent="0.25">
      <c r="D143" s="46"/>
      <c r="E143" s="46"/>
      <c r="F143" s="46"/>
      <c r="G143" s="46"/>
      <c r="H143" s="46"/>
    </row>
    <row r="144" spans="4:8" ht="15" x14ac:dyDescent="0.25">
      <c r="D144" s="46"/>
      <c r="E144" s="46"/>
      <c r="F144" s="46"/>
      <c r="G144" s="46"/>
      <c r="H144" s="46"/>
    </row>
    <row r="145" spans="4:8" ht="15" x14ac:dyDescent="0.25">
      <c r="D145" s="46"/>
      <c r="E145" s="46"/>
      <c r="F145" s="46"/>
      <c r="G145" s="46"/>
      <c r="H145" s="46"/>
    </row>
    <row r="146" spans="4:8" ht="15" x14ac:dyDescent="0.25">
      <c r="D146" s="46"/>
      <c r="E146" s="46"/>
      <c r="F146" s="46"/>
      <c r="G146" s="46"/>
      <c r="H146" s="46"/>
    </row>
    <row r="147" spans="4:8" ht="15" x14ac:dyDescent="0.25">
      <c r="D147" s="46"/>
      <c r="E147" s="46"/>
      <c r="F147" s="46"/>
      <c r="G147" s="46"/>
      <c r="H147" s="46"/>
    </row>
    <row r="148" spans="4:8" ht="15" x14ac:dyDescent="0.25">
      <c r="D148" s="46"/>
      <c r="E148" s="46"/>
      <c r="F148" s="46"/>
      <c r="G148" s="46"/>
      <c r="H148" s="46"/>
    </row>
    <row r="149" spans="4:8" ht="15" x14ac:dyDescent="0.25">
      <c r="D149" s="46"/>
      <c r="E149" s="46"/>
      <c r="F149" s="46"/>
      <c r="G149" s="46"/>
      <c r="H149" s="46"/>
    </row>
    <row r="150" spans="4:8" ht="15" x14ac:dyDescent="0.25">
      <c r="D150" s="46"/>
      <c r="E150" s="46"/>
      <c r="F150" s="46"/>
      <c r="G150" s="46"/>
      <c r="H150" s="46"/>
    </row>
    <row r="151" spans="4:8" ht="15" x14ac:dyDescent="0.25">
      <c r="D151" s="46"/>
      <c r="E151" s="46"/>
      <c r="F151" s="46"/>
      <c r="G151" s="46"/>
      <c r="H151" s="46"/>
    </row>
    <row r="152" spans="4:8" ht="15" x14ac:dyDescent="0.25">
      <c r="D152" s="46"/>
      <c r="E152" s="46"/>
      <c r="F152" s="46"/>
      <c r="G152" s="46"/>
      <c r="H152" s="46"/>
    </row>
    <row r="153" spans="4:8" ht="15" x14ac:dyDescent="0.25">
      <c r="D153" s="46"/>
      <c r="E153" s="46"/>
      <c r="F153" s="46"/>
      <c r="G153" s="46"/>
      <c r="H153" s="46"/>
    </row>
    <row r="154" spans="4:8" ht="15" x14ac:dyDescent="0.25">
      <c r="D154" s="46"/>
      <c r="E154" s="46"/>
      <c r="F154" s="46"/>
      <c r="G154" s="46"/>
      <c r="H154" s="46"/>
    </row>
    <row r="155" spans="4:8" ht="15" x14ac:dyDescent="0.25">
      <c r="D155" s="46"/>
      <c r="E155" s="46"/>
      <c r="F155" s="46"/>
      <c r="G155" s="46"/>
      <c r="H155" s="46"/>
    </row>
    <row r="156" spans="4:8" ht="15" x14ac:dyDescent="0.25">
      <c r="D156" s="46"/>
      <c r="E156" s="46"/>
      <c r="F156" s="46"/>
      <c r="G156" s="46"/>
      <c r="H156" s="46"/>
    </row>
    <row r="157" spans="4:8" ht="15" x14ac:dyDescent="0.25">
      <c r="D157" s="46"/>
      <c r="E157" s="46"/>
      <c r="F157" s="46"/>
      <c r="G157" s="46"/>
      <c r="H157" s="46"/>
    </row>
    <row r="158" spans="4:8" ht="15" x14ac:dyDescent="0.25">
      <c r="D158" s="46"/>
      <c r="E158" s="46"/>
      <c r="F158" s="46"/>
      <c r="G158" s="46"/>
      <c r="H158" s="46"/>
    </row>
    <row r="159" spans="4:8" ht="15" x14ac:dyDescent="0.25">
      <c r="D159" s="46"/>
      <c r="E159" s="46"/>
      <c r="F159" s="46"/>
      <c r="G159" s="46"/>
      <c r="H159" s="46"/>
    </row>
    <row r="160" spans="4:8" ht="15" x14ac:dyDescent="0.25">
      <c r="D160" s="46"/>
      <c r="E160" s="46"/>
      <c r="F160" s="46"/>
      <c r="G160" s="46"/>
      <c r="H160" s="46"/>
    </row>
    <row r="161" spans="4:8" ht="15" x14ac:dyDescent="0.25">
      <c r="D161" s="46"/>
      <c r="E161" s="46"/>
      <c r="F161" s="46"/>
      <c r="G161" s="46"/>
      <c r="H161" s="46"/>
    </row>
    <row r="162" spans="4:8" ht="15" x14ac:dyDescent="0.25">
      <c r="D162" s="46"/>
      <c r="E162" s="46"/>
      <c r="F162" s="46"/>
      <c r="G162" s="46"/>
      <c r="H162" s="46"/>
    </row>
    <row r="163" spans="4:8" ht="15" x14ac:dyDescent="0.25">
      <c r="D163" s="46"/>
      <c r="E163" s="46"/>
      <c r="F163" s="46"/>
      <c r="G163" s="46"/>
      <c r="H163" s="46"/>
    </row>
    <row r="164" spans="4:8" ht="15" x14ac:dyDescent="0.25">
      <c r="D164" s="46"/>
      <c r="E164" s="46"/>
      <c r="F164" s="46"/>
      <c r="G164" s="46"/>
      <c r="H164" s="46"/>
    </row>
    <row r="165" spans="4:8" ht="15" x14ac:dyDescent="0.25">
      <c r="D165" s="46"/>
      <c r="E165" s="46"/>
      <c r="F165" s="46"/>
      <c r="G165" s="46"/>
      <c r="H165" s="46"/>
    </row>
    <row r="166" spans="4:8" ht="15" x14ac:dyDescent="0.25">
      <c r="D166" s="46"/>
      <c r="E166" s="46"/>
      <c r="F166" s="46"/>
      <c r="G166" s="46"/>
      <c r="H166" s="46"/>
    </row>
    <row r="167" spans="4:8" ht="15" x14ac:dyDescent="0.25">
      <c r="D167" s="46"/>
      <c r="E167" s="46"/>
      <c r="F167" s="46"/>
      <c r="G167" s="46"/>
      <c r="H167" s="46"/>
    </row>
    <row r="168" spans="4:8" ht="15" x14ac:dyDescent="0.25">
      <c r="D168" s="46"/>
      <c r="E168" s="46"/>
      <c r="F168" s="46"/>
      <c r="G168" s="46"/>
      <c r="H168" s="46"/>
    </row>
    <row r="169" spans="4:8" ht="15" x14ac:dyDescent="0.25">
      <c r="D169" s="46"/>
      <c r="E169" s="46"/>
      <c r="F169" s="46"/>
      <c r="G169" s="46"/>
      <c r="H169" s="46"/>
    </row>
    <row r="170" spans="4:8" ht="15" x14ac:dyDescent="0.25">
      <c r="D170" s="46"/>
      <c r="E170" s="46"/>
      <c r="F170" s="46"/>
      <c r="G170" s="46"/>
      <c r="H170" s="46"/>
    </row>
    <row r="171" spans="4:8" ht="15" x14ac:dyDescent="0.25">
      <c r="D171" s="46"/>
      <c r="E171" s="46"/>
      <c r="F171" s="46"/>
      <c r="G171" s="46"/>
      <c r="H171" s="46"/>
    </row>
    <row r="172" spans="4:8" ht="15" x14ac:dyDescent="0.25">
      <c r="D172" s="46"/>
      <c r="E172" s="46"/>
      <c r="F172" s="46"/>
      <c r="G172" s="46"/>
      <c r="H172" s="46"/>
    </row>
    <row r="173" spans="4:8" ht="15" x14ac:dyDescent="0.25">
      <c r="D173" s="46"/>
      <c r="E173" s="46"/>
      <c r="F173" s="46"/>
      <c r="G173" s="46"/>
      <c r="H173" s="46"/>
    </row>
    <row r="174" spans="4:8" ht="15" x14ac:dyDescent="0.25">
      <c r="D174" s="46"/>
      <c r="E174" s="46"/>
      <c r="F174" s="46"/>
      <c r="G174" s="46"/>
      <c r="H174" s="46"/>
    </row>
    <row r="175" spans="4:8" ht="15" x14ac:dyDescent="0.25">
      <c r="D175" s="46"/>
      <c r="E175" s="46"/>
      <c r="F175" s="46"/>
      <c r="G175" s="46"/>
      <c r="H175" s="46"/>
    </row>
    <row r="176" spans="4:8" ht="15" x14ac:dyDescent="0.25">
      <c r="D176" s="46"/>
      <c r="E176" s="46"/>
      <c r="F176" s="46"/>
      <c r="G176" s="46"/>
      <c r="H176" s="46"/>
    </row>
    <row r="177" spans="4:8" ht="15" x14ac:dyDescent="0.25">
      <c r="D177" s="46"/>
      <c r="E177" s="46"/>
      <c r="F177" s="46"/>
      <c r="G177" s="46"/>
      <c r="H177" s="46"/>
    </row>
    <row r="178" spans="4:8" ht="15" x14ac:dyDescent="0.25">
      <c r="D178" s="46"/>
      <c r="E178" s="46"/>
      <c r="F178" s="46"/>
      <c r="G178" s="46"/>
      <c r="H178" s="46"/>
    </row>
    <row r="179" spans="4:8" ht="15" x14ac:dyDescent="0.25">
      <c r="D179" s="46"/>
      <c r="E179" s="46"/>
      <c r="F179" s="46"/>
      <c r="G179" s="46"/>
      <c r="H179" s="46"/>
    </row>
    <row r="180" spans="4:8" ht="15" x14ac:dyDescent="0.25">
      <c r="D180" s="46"/>
      <c r="E180" s="46"/>
      <c r="F180" s="46"/>
      <c r="G180" s="46"/>
      <c r="H180" s="46"/>
    </row>
    <row r="181" spans="4:8" ht="15" x14ac:dyDescent="0.25">
      <c r="D181" s="46"/>
      <c r="E181" s="46"/>
      <c r="F181" s="46"/>
      <c r="G181" s="46"/>
      <c r="H181" s="46"/>
    </row>
    <row r="182" spans="4:8" ht="15" x14ac:dyDescent="0.25">
      <c r="D182" s="46"/>
      <c r="E182" s="46"/>
      <c r="F182" s="46"/>
      <c r="G182" s="46"/>
      <c r="H182" s="46"/>
    </row>
    <row r="183" spans="4:8" ht="15" x14ac:dyDescent="0.25">
      <c r="D183" s="46"/>
      <c r="E183" s="46"/>
      <c r="F183" s="46"/>
      <c r="G183" s="46"/>
      <c r="H183" s="46"/>
    </row>
    <row r="184" spans="4:8" ht="15" x14ac:dyDescent="0.25">
      <c r="D184" s="46"/>
      <c r="E184" s="46"/>
      <c r="F184" s="46"/>
      <c r="G184" s="46"/>
      <c r="H184" s="46"/>
    </row>
    <row r="185" spans="4:8" ht="15" x14ac:dyDescent="0.25">
      <c r="D185" s="46"/>
      <c r="E185" s="46"/>
      <c r="F185" s="46"/>
      <c r="G185" s="46"/>
      <c r="H185" s="46"/>
    </row>
    <row r="186" spans="4:8" ht="15" x14ac:dyDescent="0.25">
      <c r="D186" s="46"/>
      <c r="E186" s="46"/>
      <c r="F186" s="46"/>
      <c r="G186" s="46"/>
      <c r="H186" s="46"/>
    </row>
    <row r="187" spans="4:8" ht="15" x14ac:dyDescent="0.25">
      <c r="D187" s="46"/>
      <c r="E187" s="46"/>
      <c r="F187" s="46"/>
      <c r="G187" s="46"/>
      <c r="H187" s="46"/>
    </row>
    <row r="188" spans="4:8" ht="15" x14ac:dyDescent="0.25">
      <c r="D188" s="46"/>
      <c r="E188" s="46"/>
      <c r="F188" s="46"/>
      <c r="G188" s="46"/>
      <c r="H188" s="46"/>
    </row>
    <row r="189" spans="4:8" ht="15" x14ac:dyDescent="0.25">
      <c r="D189" s="46"/>
      <c r="E189" s="46"/>
      <c r="F189" s="46"/>
      <c r="G189" s="46"/>
      <c r="H189" s="46"/>
    </row>
    <row r="190" spans="4:8" ht="15" x14ac:dyDescent="0.25">
      <c r="D190" s="46"/>
      <c r="E190" s="46"/>
      <c r="F190" s="46"/>
      <c r="G190" s="46"/>
      <c r="H190" s="46"/>
    </row>
    <row r="191" spans="4:8" ht="15" x14ac:dyDescent="0.25">
      <c r="D191" s="46"/>
      <c r="E191" s="46"/>
      <c r="F191" s="46"/>
      <c r="G191" s="46"/>
      <c r="H191" s="46"/>
    </row>
    <row r="192" spans="4:8" ht="15" x14ac:dyDescent="0.25">
      <c r="D192" s="46"/>
      <c r="E192" s="46"/>
      <c r="F192" s="46"/>
      <c r="G192" s="46"/>
      <c r="H192" s="46"/>
    </row>
    <row r="193" spans="4:8" ht="15" x14ac:dyDescent="0.25">
      <c r="D193" s="46"/>
      <c r="E193" s="46"/>
      <c r="F193" s="46"/>
      <c r="G193" s="46"/>
      <c r="H193" s="46"/>
    </row>
    <row r="194" spans="4:8" ht="15" x14ac:dyDescent="0.25">
      <c r="D194" s="46"/>
      <c r="E194" s="46"/>
      <c r="F194" s="46"/>
      <c r="G194" s="46"/>
      <c r="H194" s="46"/>
    </row>
    <row r="195" spans="4:8" ht="15" x14ac:dyDescent="0.25">
      <c r="D195" s="46"/>
      <c r="E195" s="46"/>
      <c r="F195" s="46"/>
      <c r="G195" s="46"/>
      <c r="H195" s="46"/>
    </row>
    <row r="196" spans="4:8" ht="15" x14ac:dyDescent="0.25">
      <c r="D196" s="46"/>
      <c r="E196" s="46"/>
      <c r="F196" s="46"/>
      <c r="G196" s="46"/>
      <c r="H196" s="46"/>
    </row>
    <row r="197" spans="4:8" ht="15" x14ac:dyDescent="0.25">
      <c r="D197" s="46"/>
      <c r="E197" s="46"/>
      <c r="F197" s="46"/>
      <c r="G197" s="46"/>
      <c r="H197" s="46"/>
    </row>
    <row r="198" spans="4:8" ht="15" x14ac:dyDescent="0.25">
      <c r="D198" s="46"/>
      <c r="E198" s="46"/>
      <c r="F198" s="46"/>
      <c r="G198" s="46"/>
      <c r="H198" s="46"/>
    </row>
    <row r="199" spans="4:8" ht="15" x14ac:dyDescent="0.25">
      <c r="D199" s="46"/>
      <c r="E199" s="46"/>
      <c r="F199" s="46"/>
      <c r="G199" s="46"/>
      <c r="H199" s="46"/>
    </row>
    <row r="200" spans="4:8" ht="15" x14ac:dyDescent="0.25">
      <c r="D200" s="46"/>
      <c r="E200" s="46"/>
      <c r="F200" s="46"/>
      <c r="G200" s="46"/>
      <c r="H200" s="46"/>
    </row>
    <row r="201" spans="4:8" ht="15" x14ac:dyDescent="0.25">
      <c r="D201" s="46"/>
      <c r="E201" s="46"/>
      <c r="F201" s="46"/>
      <c r="G201" s="46"/>
      <c r="H201" s="46"/>
    </row>
    <row r="202" spans="4:8" ht="15" x14ac:dyDescent="0.25">
      <c r="D202" s="46"/>
      <c r="E202" s="46"/>
      <c r="F202" s="46"/>
      <c r="G202" s="46"/>
      <c r="H202" s="46"/>
    </row>
    <row r="203" spans="4:8" ht="15" x14ac:dyDescent="0.25">
      <c r="D203" s="46"/>
      <c r="E203" s="46"/>
      <c r="F203" s="46"/>
      <c r="G203" s="46"/>
      <c r="H203" s="46"/>
    </row>
    <row r="204" spans="4:8" ht="15" x14ac:dyDescent="0.25">
      <c r="D204" s="46"/>
      <c r="E204" s="46"/>
      <c r="F204" s="46"/>
      <c r="G204" s="46"/>
      <c r="H204" s="46"/>
    </row>
    <row r="205" spans="4:8" ht="15" x14ac:dyDescent="0.25">
      <c r="D205" s="46"/>
      <c r="E205" s="46"/>
      <c r="F205" s="46"/>
      <c r="G205" s="46"/>
      <c r="H205" s="46"/>
    </row>
    <row r="206" spans="4:8" ht="15" x14ac:dyDescent="0.25">
      <c r="D206" s="46"/>
      <c r="E206" s="46"/>
      <c r="F206" s="46"/>
      <c r="G206" s="46"/>
      <c r="H206" s="46"/>
    </row>
    <row r="207" spans="4:8" ht="15" x14ac:dyDescent="0.25">
      <c r="D207" s="46"/>
      <c r="E207" s="46"/>
      <c r="F207" s="46"/>
      <c r="G207" s="46"/>
      <c r="H207" s="46"/>
    </row>
    <row r="208" spans="4:8" ht="15" x14ac:dyDescent="0.25">
      <c r="D208" s="46"/>
      <c r="E208" s="46"/>
      <c r="F208" s="46"/>
      <c r="G208" s="46"/>
      <c r="H208" s="46"/>
    </row>
    <row r="209" spans="4:8" ht="15" x14ac:dyDescent="0.25">
      <c r="D209" s="46"/>
      <c r="E209" s="46"/>
      <c r="F209" s="46"/>
      <c r="G209" s="46"/>
      <c r="H209" s="46"/>
    </row>
    <row r="210" spans="4:8" ht="15" x14ac:dyDescent="0.25">
      <c r="D210" s="46"/>
      <c r="E210" s="46"/>
      <c r="F210" s="46"/>
      <c r="G210" s="46"/>
      <c r="H210" s="46"/>
    </row>
    <row r="211" spans="4:8" ht="15" x14ac:dyDescent="0.25">
      <c r="D211" s="46"/>
      <c r="E211" s="46"/>
      <c r="F211" s="46"/>
      <c r="G211" s="46"/>
      <c r="H211" s="46"/>
    </row>
    <row r="212" spans="4:8" ht="15" x14ac:dyDescent="0.25">
      <c r="D212" s="46"/>
      <c r="E212" s="46"/>
      <c r="F212" s="46"/>
      <c r="G212" s="46"/>
      <c r="H212" s="46"/>
    </row>
    <row r="213" spans="4:8" ht="15" x14ac:dyDescent="0.25">
      <c r="D213" s="46"/>
      <c r="E213" s="46"/>
      <c r="F213" s="46"/>
      <c r="G213" s="46"/>
      <c r="H213" s="46"/>
    </row>
    <row r="214" spans="4:8" ht="15" x14ac:dyDescent="0.25">
      <c r="D214" s="46"/>
      <c r="E214" s="46"/>
      <c r="F214" s="46"/>
      <c r="G214" s="46"/>
      <c r="H214" s="46"/>
    </row>
    <row r="215" spans="4:8" ht="15" x14ac:dyDescent="0.25">
      <c r="D215" s="46"/>
      <c r="E215" s="46"/>
      <c r="F215" s="46"/>
      <c r="G215" s="46"/>
      <c r="H215" s="46"/>
    </row>
    <row r="216" spans="4:8" ht="15" x14ac:dyDescent="0.25">
      <c r="D216" s="46"/>
      <c r="E216" s="46"/>
      <c r="F216" s="46"/>
      <c r="G216" s="46"/>
      <c r="H216" s="46"/>
    </row>
    <row r="217" spans="4:8" ht="15" x14ac:dyDescent="0.25">
      <c r="D217" s="46"/>
      <c r="E217" s="46"/>
      <c r="F217" s="46"/>
      <c r="G217" s="46"/>
      <c r="H217" s="46"/>
    </row>
    <row r="218" spans="4:8" ht="15" x14ac:dyDescent="0.25">
      <c r="D218" s="46"/>
      <c r="E218" s="46"/>
      <c r="F218" s="46"/>
      <c r="G218" s="46"/>
      <c r="H218" s="46"/>
    </row>
    <row r="219" spans="4:8" ht="15" x14ac:dyDescent="0.25">
      <c r="D219" s="46"/>
      <c r="E219" s="46"/>
      <c r="F219" s="46"/>
      <c r="G219" s="46"/>
      <c r="H219" s="46"/>
    </row>
    <row r="220" spans="4:8" ht="15" x14ac:dyDescent="0.25">
      <c r="D220" s="46"/>
      <c r="E220" s="46"/>
      <c r="F220" s="46"/>
      <c r="G220" s="46"/>
      <c r="H220" s="46"/>
    </row>
    <row r="221" spans="4:8" ht="15" x14ac:dyDescent="0.25">
      <c r="D221" s="46"/>
      <c r="E221" s="46"/>
      <c r="F221" s="46"/>
      <c r="G221" s="46"/>
      <c r="H221" s="46"/>
    </row>
    <row r="222" spans="4:8" ht="15" x14ac:dyDescent="0.25">
      <c r="D222" s="46"/>
      <c r="E222" s="46"/>
      <c r="F222" s="46"/>
      <c r="G222" s="46"/>
      <c r="H222" s="46"/>
    </row>
  </sheetData>
  <mergeCells count="8">
    <mergeCell ref="B120:I121"/>
    <mergeCell ref="B1:I1"/>
    <mergeCell ref="B2:I2"/>
    <mergeCell ref="B3:I3"/>
    <mergeCell ref="B7:B8"/>
    <mergeCell ref="C7:C8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70" fitToHeight="3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E8E81-1881-4ADC-8D05-6E525D142A1D}">
  <sheetPr>
    <tabColor theme="8" tint="0.39997558519241921"/>
  </sheetPr>
  <dimension ref="A1:I37"/>
  <sheetViews>
    <sheetView showGridLines="0" topLeftCell="A10" zoomScaleSheetLayoutView="90" workbookViewId="0">
      <selection activeCell="K119" sqref="K119"/>
    </sheetView>
  </sheetViews>
  <sheetFormatPr baseColWidth="10" defaultColWidth="10.28515625" defaultRowHeight="11.25" x14ac:dyDescent="0.2"/>
  <cols>
    <col min="1" max="2" width="1.7109375" style="284" customWidth="1"/>
    <col min="3" max="3" width="62.42578125" style="284" customWidth="1"/>
    <col min="4" max="4" width="15.7109375" style="284" customWidth="1"/>
    <col min="5" max="5" width="18.7109375" style="284" customWidth="1"/>
    <col min="6" max="6" width="15.7109375" style="284" customWidth="1"/>
    <col min="7" max="9" width="15.7109375" style="323" customWidth="1"/>
    <col min="10" max="16384" width="10.28515625" style="284"/>
  </cols>
  <sheetData>
    <row r="1" spans="1:9" ht="42" customHeight="1" x14ac:dyDescent="0.2">
      <c r="A1" s="232" t="s">
        <v>452</v>
      </c>
      <c r="B1" s="233"/>
      <c r="C1" s="233"/>
      <c r="D1" s="233"/>
      <c r="E1" s="233"/>
      <c r="F1" s="233"/>
      <c r="G1" s="233"/>
      <c r="H1" s="233"/>
      <c r="I1" s="234"/>
    </row>
    <row r="2" spans="1:9" ht="15" customHeight="1" x14ac:dyDescent="0.2">
      <c r="A2" s="285" t="s">
        <v>6</v>
      </c>
      <c r="B2" s="286"/>
      <c r="C2" s="287"/>
      <c r="D2" s="238" t="s">
        <v>330</v>
      </c>
      <c r="E2" s="238"/>
      <c r="F2" s="238"/>
      <c r="G2" s="238"/>
      <c r="H2" s="238"/>
      <c r="I2" s="240" t="s">
        <v>255</v>
      </c>
    </row>
    <row r="3" spans="1:9" ht="24.95" customHeight="1" x14ac:dyDescent="0.2">
      <c r="A3" s="288"/>
      <c r="B3" s="289"/>
      <c r="C3" s="290"/>
      <c r="D3" s="291" t="s">
        <v>256</v>
      </c>
      <c r="E3" s="242" t="s">
        <v>10</v>
      </c>
      <c r="F3" s="242" t="s">
        <v>11</v>
      </c>
      <c r="G3" s="242" t="s">
        <v>12</v>
      </c>
      <c r="H3" s="292" t="s">
        <v>257</v>
      </c>
      <c r="I3" s="243"/>
    </row>
    <row r="4" spans="1:9" x14ac:dyDescent="0.2">
      <c r="A4" s="293"/>
      <c r="B4" s="294"/>
      <c r="C4" s="295"/>
      <c r="D4" s="245">
        <v>1</v>
      </c>
      <c r="E4" s="245">
        <v>2</v>
      </c>
      <c r="F4" s="245" t="s">
        <v>258</v>
      </c>
      <c r="G4" s="245">
        <v>4</v>
      </c>
      <c r="H4" s="245">
        <v>5</v>
      </c>
      <c r="I4" s="246" t="s">
        <v>259</v>
      </c>
    </row>
    <row r="5" spans="1:9" x14ac:dyDescent="0.2">
      <c r="A5" s="296"/>
      <c r="B5" s="297" t="s">
        <v>453</v>
      </c>
      <c r="C5" s="253"/>
      <c r="D5" s="298">
        <f>+D6+D9+D18+D22+D25+D30</f>
        <v>17465536211.610001</v>
      </c>
      <c r="E5" s="298">
        <f t="shared" ref="E5:I5" si="0">+E6+E9+E18+E22+E25+E30</f>
        <v>1704096127.9400001</v>
      </c>
      <c r="F5" s="298">
        <f t="shared" si="0"/>
        <v>19169632339.549995</v>
      </c>
      <c r="G5" s="298">
        <f t="shared" si="0"/>
        <v>12029277619.259998</v>
      </c>
      <c r="H5" s="298">
        <f t="shared" si="0"/>
        <v>12029131641.859999</v>
      </c>
      <c r="I5" s="299">
        <f t="shared" si="0"/>
        <v>7140354720.2899981</v>
      </c>
    </row>
    <row r="6" spans="1:9" x14ac:dyDescent="0.2">
      <c r="A6" s="300">
        <v>0</v>
      </c>
      <c r="B6" s="301" t="s">
        <v>454</v>
      </c>
      <c r="C6" s="302"/>
      <c r="D6" s="303">
        <f t="shared" ref="D6:I6" si="1">SUM(D7:D8)</f>
        <v>0</v>
      </c>
      <c r="E6" s="303">
        <f t="shared" si="1"/>
        <v>0</v>
      </c>
      <c r="F6" s="304">
        <f t="shared" si="1"/>
        <v>0</v>
      </c>
      <c r="G6" s="303">
        <f t="shared" si="1"/>
        <v>0</v>
      </c>
      <c r="H6" s="303">
        <f t="shared" si="1"/>
        <v>0</v>
      </c>
      <c r="I6" s="305">
        <f t="shared" si="1"/>
        <v>0</v>
      </c>
    </row>
    <row r="7" spans="1:9" x14ac:dyDescent="0.2">
      <c r="A7" s="306" t="s">
        <v>455</v>
      </c>
      <c r="B7" s="307"/>
      <c r="C7" s="308" t="s">
        <v>456</v>
      </c>
      <c r="D7" s="309">
        <v>0</v>
      </c>
      <c r="E7" s="309">
        <v>0</v>
      </c>
      <c r="F7" s="309">
        <f>D7+E7</f>
        <v>0</v>
      </c>
      <c r="G7" s="309">
        <v>0</v>
      </c>
      <c r="H7" s="309">
        <v>0</v>
      </c>
      <c r="I7" s="310">
        <f>F7-G7</f>
        <v>0</v>
      </c>
    </row>
    <row r="8" spans="1:9" x14ac:dyDescent="0.2">
      <c r="A8" s="306" t="s">
        <v>457</v>
      </c>
      <c r="B8" s="307"/>
      <c r="C8" s="308" t="s">
        <v>458</v>
      </c>
      <c r="D8" s="309">
        <v>0</v>
      </c>
      <c r="E8" s="309">
        <v>0</v>
      </c>
      <c r="F8" s="309">
        <f>D8+E8</f>
        <v>0</v>
      </c>
      <c r="G8" s="309">
        <v>0</v>
      </c>
      <c r="H8" s="309">
        <v>0</v>
      </c>
      <c r="I8" s="310">
        <f>F8-G8</f>
        <v>0</v>
      </c>
    </row>
    <row r="9" spans="1:9" ht="11.25" customHeight="1" x14ac:dyDescent="0.2">
      <c r="A9" s="306">
        <v>0</v>
      </c>
      <c r="B9" s="301" t="s">
        <v>459</v>
      </c>
      <c r="C9" s="302"/>
      <c r="D9" s="311">
        <f t="shared" ref="D9:I9" si="2">SUM(D10:D17)</f>
        <v>16863086421.709999</v>
      </c>
      <c r="E9" s="311">
        <f t="shared" si="2"/>
        <v>1513881026.76</v>
      </c>
      <c r="F9" s="311">
        <f t="shared" si="2"/>
        <v>18376967448.469997</v>
      </c>
      <c r="G9" s="311">
        <f t="shared" si="2"/>
        <v>11666331481.049999</v>
      </c>
      <c r="H9" s="311">
        <f t="shared" si="2"/>
        <v>11666185503.65</v>
      </c>
      <c r="I9" s="312">
        <f t="shared" si="2"/>
        <v>6710635967.4199982</v>
      </c>
    </row>
    <row r="10" spans="1:9" x14ac:dyDescent="0.2">
      <c r="A10" s="306" t="s">
        <v>460</v>
      </c>
      <c r="B10" s="307"/>
      <c r="C10" s="308" t="s">
        <v>461</v>
      </c>
      <c r="D10" s="158">
        <v>16863086421.709999</v>
      </c>
      <c r="E10" s="158">
        <v>1513881026.76</v>
      </c>
      <c r="F10" s="158">
        <f t="shared" ref="F10:F17" si="3">D10+E10</f>
        <v>18376967448.469997</v>
      </c>
      <c r="G10" s="158">
        <v>11666331481.049999</v>
      </c>
      <c r="H10" s="158">
        <v>11666185503.65</v>
      </c>
      <c r="I10" s="159">
        <f t="shared" ref="I10:I17" si="4">F10-G10</f>
        <v>6710635967.4199982</v>
      </c>
    </row>
    <row r="11" spans="1:9" x14ac:dyDescent="0.2">
      <c r="A11" s="306" t="s">
        <v>451</v>
      </c>
      <c r="B11" s="307"/>
      <c r="C11" s="308" t="s">
        <v>462</v>
      </c>
      <c r="D11" s="313">
        <v>0</v>
      </c>
      <c r="E11" s="313">
        <v>0</v>
      </c>
      <c r="F11" s="161">
        <f t="shared" si="3"/>
        <v>0</v>
      </c>
      <c r="G11" s="161">
        <v>0</v>
      </c>
      <c r="H11" s="161">
        <v>0</v>
      </c>
      <c r="I11" s="162">
        <f t="shared" si="4"/>
        <v>0</v>
      </c>
    </row>
    <row r="12" spans="1:9" x14ac:dyDescent="0.2">
      <c r="A12" s="306" t="s">
        <v>463</v>
      </c>
      <c r="B12" s="307"/>
      <c r="C12" s="308" t="s">
        <v>464</v>
      </c>
      <c r="D12" s="313">
        <v>0</v>
      </c>
      <c r="E12" s="313">
        <v>0</v>
      </c>
      <c r="F12" s="161">
        <f t="shared" si="3"/>
        <v>0</v>
      </c>
      <c r="G12" s="161">
        <v>0</v>
      </c>
      <c r="H12" s="161">
        <v>0</v>
      </c>
      <c r="I12" s="162">
        <f t="shared" si="4"/>
        <v>0</v>
      </c>
    </row>
    <row r="13" spans="1:9" x14ac:dyDescent="0.2">
      <c r="A13" s="306" t="s">
        <v>465</v>
      </c>
      <c r="B13" s="307"/>
      <c r="C13" s="308" t="s">
        <v>466</v>
      </c>
      <c r="D13" s="161">
        <v>0</v>
      </c>
      <c r="E13" s="161">
        <v>0</v>
      </c>
      <c r="F13" s="161">
        <f t="shared" si="3"/>
        <v>0</v>
      </c>
      <c r="G13" s="161">
        <v>0</v>
      </c>
      <c r="H13" s="161">
        <v>0</v>
      </c>
      <c r="I13" s="162">
        <f t="shared" si="4"/>
        <v>0</v>
      </c>
    </row>
    <row r="14" spans="1:9" x14ac:dyDescent="0.2">
      <c r="A14" s="306" t="s">
        <v>467</v>
      </c>
      <c r="B14" s="307"/>
      <c r="C14" s="308" t="s">
        <v>468</v>
      </c>
      <c r="D14" s="161">
        <v>0</v>
      </c>
      <c r="E14" s="161">
        <v>0</v>
      </c>
      <c r="F14" s="161">
        <f t="shared" si="3"/>
        <v>0</v>
      </c>
      <c r="G14" s="161">
        <v>0</v>
      </c>
      <c r="H14" s="161">
        <v>0</v>
      </c>
      <c r="I14" s="162">
        <f t="shared" si="4"/>
        <v>0</v>
      </c>
    </row>
    <row r="15" spans="1:9" x14ac:dyDescent="0.2">
      <c r="A15" s="306" t="s">
        <v>450</v>
      </c>
      <c r="B15" s="307"/>
      <c r="C15" s="308" t="s">
        <v>469</v>
      </c>
      <c r="D15" s="161">
        <v>0</v>
      </c>
      <c r="E15" s="161">
        <v>0</v>
      </c>
      <c r="F15" s="161">
        <f t="shared" si="3"/>
        <v>0</v>
      </c>
      <c r="G15" s="161">
        <v>0</v>
      </c>
      <c r="H15" s="161">
        <v>0</v>
      </c>
      <c r="I15" s="162">
        <f t="shared" si="4"/>
        <v>0</v>
      </c>
    </row>
    <row r="16" spans="1:9" x14ac:dyDescent="0.2">
      <c r="A16" s="306" t="s">
        <v>470</v>
      </c>
      <c r="B16" s="307"/>
      <c r="C16" s="308" t="s">
        <v>471</v>
      </c>
      <c r="D16" s="161">
        <v>0</v>
      </c>
      <c r="E16" s="161">
        <v>0</v>
      </c>
      <c r="F16" s="161">
        <f t="shared" si="3"/>
        <v>0</v>
      </c>
      <c r="G16" s="161">
        <v>0</v>
      </c>
      <c r="H16" s="161">
        <v>0</v>
      </c>
      <c r="I16" s="162">
        <f t="shared" si="4"/>
        <v>0</v>
      </c>
    </row>
    <row r="17" spans="1:9" x14ac:dyDescent="0.2">
      <c r="A17" s="306" t="s">
        <v>472</v>
      </c>
      <c r="B17" s="307"/>
      <c r="C17" s="308" t="s">
        <v>473</v>
      </c>
      <c r="D17" s="161">
        <v>0</v>
      </c>
      <c r="E17" s="161">
        <v>0</v>
      </c>
      <c r="F17" s="161">
        <f t="shared" si="3"/>
        <v>0</v>
      </c>
      <c r="G17" s="161">
        <v>0</v>
      </c>
      <c r="H17" s="161">
        <v>0</v>
      </c>
      <c r="I17" s="162">
        <f t="shared" si="4"/>
        <v>0</v>
      </c>
    </row>
    <row r="18" spans="1:9" ht="11.25" customHeight="1" x14ac:dyDescent="0.2">
      <c r="A18" s="306">
        <v>0</v>
      </c>
      <c r="B18" s="301" t="s">
        <v>474</v>
      </c>
      <c r="C18" s="302"/>
      <c r="D18" s="311">
        <f t="shared" ref="D18:I18" si="5">SUM(D19:D21)</f>
        <v>602449789.9000001</v>
      </c>
      <c r="E18" s="311">
        <f t="shared" si="5"/>
        <v>190215101.18000001</v>
      </c>
      <c r="F18" s="311">
        <f t="shared" si="5"/>
        <v>792664891.07999992</v>
      </c>
      <c r="G18" s="311">
        <f t="shared" si="5"/>
        <v>362946138.20999998</v>
      </c>
      <c r="H18" s="311">
        <f t="shared" si="5"/>
        <v>362946138.20999998</v>
      </c>
      <c r="I18" s="312">
        <f t="shared" si="5"/>
        <v>429718752.87</v>
      </c>
    </row>
    <row r="19" spans="1:9" x14ac:dyDescent="0.2">
      <c r="A19" s="306" t="s">
        <v>475</v>
      </c>
      <c r="B19" s="307"/>
      <c r="C19" s="308" t="s">
        <v>476</v>
      </c>
      <c r="D19" s="158">
        <v>583853014.46000004</v>
      </c>
      <c r="E19" s="158">
        <v>190100394.31999999</v>
      </c>
      <c r="F19" s="161">
        <f t="shared" ref="F19" si="6">D19+E19</f>
        <v>773953408.77999997</v>
      </c>
      <c r="G19" s="158">
        <v>349814416.58999997</v>
      </c>
      <c r="H19" s="158">
        <v>349814416.58999997</v>
      </c>
      <c r="I19" s="159">
        <f t="shared" ref="I19:I20" si="7">F19-G19</f>
        <v>424138992.19</v>
      </c>
    </row>
    <row r="20" spans="1:9" ht="11.25" customHeight="1" x14ac:dyDescent="0.2">
      <c r="A20" s="306" t="s">
        <v>477</v>
      </c>
      <c r="B20" s="307"/>
      <c r="C20" s="308" t="s">
        <v>478</v>
      </c>
      <c r="D20" s="158">
        <v>18596775.440000001</v>
      </c>
      <c r="E20" s="158">
        <v>114706.86</v>
      </c>
      <c r="F20" s="161">
        <f>D20+E20</f>
        <v>18711482.300000001</v>
      </c>
      <c r="G20" s="158">
        <v>13131721.619999999</v>
      </c>
      <c r="H20" s="158">
        <v>13131721.619999999</v>
      </c>
      <c r="I20" s="159">
        <f t="shared" si="7"/>
        <v>5579760.6800000016</v>
      </c>
    </row>
    <row r="21" spans="1:9" x14ac:dyDescent="0.2">
      <c r="A21" s="306" t="s">
        <v>479</v>
      </c>
      <c r="B21" s="307"/>
      <c r="C21" s="308" t="s">
        <v>480</v>
      </c>
      <c r="D21" s="314">
        <v>0</v>
      </c>
      <c r="E21" s="314">
        <v>0</v>
      </c>
      <c r="F21" s="309">
        <f>D21+E21</f>
        <v>0</v>
      </c>
      <c r="G21" s="161">
        <v>0</v>
      </c>
      <c r="H21" s="161">
        <v>0</v>
      </c>
      <c r="I21" s="310">
        <f>F21-G21</f>
        <v>0</v>
      </c>
    </row>
    <row r="22" spans="1:9" x14ac:dyDescent="0.2">
      <c r="A22" s="300">
        <v>0</v>
      </c>
      <c r="B22" s="301" t="s">
        <v>481</v>
      </c>
      <c r="C22" s="302"/>
      <c r="D22" s="304">
        <f t="shared" ref="D22:I22" si="8">SUM(D23:D24)</f>
        <v>0</v>
      </c>
      <c r="E22" s="304">
        <f t="shared" si="8"/>
        <v>0</v>
      </c>
      <c r="F22" s="304">
        <f t="shared" si="8"/>
        <v>0</v>
      </c>
      <c r="G22" s="304">
        <f t="shared" si="8"/>
        <v>0</v>
      </c>
      <c r="H22" s="304">
        <f t="shared" si="8"/>
        <v>0</v>
      </c>
      <c r="I22" s="305">
        <f t="shared" si="8"/>
        <v>0</v>
      </c>
    </row>
    <row r="23" spans="1:9" x14ac:dyDescent="0.2">
      <c r="A23" s="306" t="s">
        <v>482</v>
      </c>
      <c r="B23" s="307"/>
      <c r="C23" s="308" t="s">
        <v>483</v>
      </c>
      <c r="D23" s="309">
        <v>0</v>
      </c>
      <c r="E23" s="309">
        <v>0</v>
      </c>
      <c r="F23" s="309">
        <f>D23+E23</f>
        <v>0</v>
      </c>
      <c r="G23" s="309">
        <v>0</v>
      </c>
      <c r="H23" s="309">
        <v>0</v>
      </c>
      <c r="I23" s="310">
        <f>F23-G23</f>
        <v>0</v>
      </c>
    </row>
    <row r="24" spans="1:9" x14ac:dyDescent="0.2">
      <c r="A24" s="306" t="s">
        <v>484</v>
      </c>
      <c r="B24" s="307"/>
      <c r="C24" s="308" t="s">
        <v>485</v>
      </c>
      <c r="D24" s="309">
        <v>0</v>
      </c>
      <c r="E24" s="309">
        <v>0</v>
      </c>
      <c r="F24" s="309">
        <f>D24+E24</f>
        <v>0</v>
      </c>
      <c r="G24" s="309">
        <v>0</v>
      </c>
      <c r="H24" s="309">
        <v>0</v>
      </c>
      <c r="I24" s="310">
        <f>F24-G24</f>
        <v>0</v>
      </c>
    </row>
    <row r="25" spans="1:9" x14ac:dyDescent="0.2">
      <c r="A25" s="306">
        <v>0</v>
      </c>
      <c r="B25" s="301" t="s">
        <v>486</v>
      </c>
      <c r="C25" s="302"/>
      <c r="D25" s="304">
        <f t="shared" ref="D25:I25" si="9">SUM(D26:D29)</f>
        <v>0</v>
      </c>
      <c r="E25" s="304">
        <f t="shared" si="9"/>
        <v>0</v>
      </c>
      <c r="F25" s="304">
        <f t="shared" si="9"/>
        <v>0</v>
      </c>
      <c r="G25" s="304">
        <f t="shared" si="9"/>
        <v>0</v>
      </c>
      <c r="H25" s="304">
        <f t="shared" si="9"/>
        <v>0</v>
      </c>
      <c r="I25" s="305">
        <f t="shared" si="9"/>
        <v>0</v>
      </c>
    </row>
    <row r="26" spans="1:9" x14ac:dyDescent="0.2">
      <c r="A26" s="306" t="s">
        <v>487</v>
      </c>
      <c r="B26" s="307"/>
      <c r="C26" s="308" t="s">
        <v>488</v>
      </c>
      <c r="D26" s="309">
        <v>0</v>
      </c>
      <c r="E26" s="309">
        <v>0</v>
      </c>
      <c r="F26" s="309">
        <f>D26+E26</f>
        <v>0</v>
      </c>
      <c r="G26" s="309">
        <v>0</v>
      </c>
      <c r="H26" s="309">
        <v>0</v>
      </c>
      <c r="I26" s="310">
        <f>F26-G26</f>
        <v>0</v>
      </c>
    </row>
    <row r="27" spans="1:9" x14ac:dyDescent="0.2">
      <c r="A27" s="306" t="s">
        <v>489</v>
      </c>
      <c r="B27" s="307"/>
      <c r="C27" s="308" t="s">
        <v>490</v>
      </c>
      <c r="D27" s="309">
        <v>0</v>
      </c>
      <c r="E27" s="309">
        <v>0</v>
      </c>
      <c r="F27" s="309">
        <f>D27+E27</f>
        <v>0</v>
      </c>
      <c r="G27" s="309">
        <v>0</v>
      </c>
      <c r="H27" s="309">
        <v>0</v>
      </c>
      <c r="I27" s="310">
        <f>F27-G27</f>
        <v>0</v>
      </c>
    </row>
    <row r="28" spans="1:9" x14ac:dyDescent="0.2">
      <c r="A28" s="306" t="s">
        <v>491</v>
      </c>
      <c r="B28" s="307"/>
      <c r="C28" s="308" t="s">
        <v>492</v>
      </c>
      <c r="D28" s="309">
        <v>0</v>
      </c>
      <c r="E28" s="309">
        <v>0</v>
      </c>
      <c r="F28" s="309">
        <f>D28+E28</f>
        <v>0</v>
      </c>
      <c r="G28" s="309">
        <v>0</v>
      </c>
      <c r="H28" s="309">
        <v>0</v>
      </c>
      <c r="I28" s="310">
        <f>F28-G28</f>
        <v>0</v>
      </c>
    </row>
    <row r="29" spans="1:9" x14ac:dyDescent="0.2">
      <c r="A29" s="306" t="s">
        <v>493</v>
      </c>
      <c r="B29" s="307"/>
      <c r="C29" s="308" t="s">
        <v>494</v>
      </c>
      <c r="D29" s="309">
        <v>0</v>
      </c>
      <c r="E29" s="309">
        <v>0</v>
      </c>
      <c r="F29" s="309">
        <f>D29+E29</f>
        <v>0</v>
      </c>
      <c r="G29" s="309">
        <v>0</v>
      </c>
      <c r="H29" s="309">
        <v>0</v>
      </c>
      <c r="I29" s="310">
        <f>F29-G29</f>
        <v>0</v>
      </c>
    </row>
    <row r="30" spans="1:9" x14ac:dyDescent="0.2">
      <c r="A30" s="306">
        <v>0</v>
      </c>
      <c r="B30" s="301" t="s">
        <v>495</v>
      </c>
      <c r="C30" s="302"/>
      <c r="D30" s="304">
        <f t="shared" ref="D30:I30" si="10">SUM(D31:D34)</f>
        <v>0</v>
      </c>
      <c r="E30" s="304">
        <f t="shared" si="10"/>
        <v>0</v>
      </c>
      <c r="F30" s="304">
        <f t="shared" si="10"/>
        <v>0</v>
      </c>
      <c r="G30" s="304">
        <f t="shared" si="10"/>
        <v>0</v>
      </c>
      <c r="H30" s="304">
        <f t="shared" si="10"/>
        <v>0</v>
      </c>
      <c r="I30" s="305">
        <f t="shared" si="10"/>
        <v>0</v>
      </c>
    </row>
    <row r="31" spans="1:9" x14ac:dyDescent="0.2">
      <c r="A31" s="306" t="s">
        <v>496</v>
      </c>
      <c r="B31" s="307"/>
      <c r="C31" s="308" t="s">
        <v>497</v>
      </c>
      <c r="D31" s="309">
        <v>0</v>
      </c>
      <c r="E31" s="309">
        <v>0</v>
      </c>
      <c r="F31" s="309">
        <f>D31+E31</f>
        <v>0</v>
      </c>
      <c r="G31" s="309">
        <v>0</v>
      </c>
      <c r="H31" s="309">
        <v>0</v>
      </c>
      <c r="I31" s="310">
        <f>F31-G31</f>
        <v>0</v>
      </c>
    </row>
    <row r="32" spans="1:9" x14ac:dyDescent="0.2">
      <c r="A32" s="306" t="s">
        <v>498</v>
      </c>
      <c r="B32" s="302" t="s">
        <v>499</v>
      </c>
      <c r="C32" s="308"/>
      <c r="D32" s="309">
        <v>0</v>
      </c>
      <c r="E32" s="309">
        <v>0</v>
      </c>
      <c r="F32" s="309">
        <f>D32+E32</f>
        <v>0</v>
      </c>
      <c r="G32" s="309">
        <v>0</v>
      </c>
      <c r="H32" s="309">
        <v>0</v>
      </c>
      <c r="I32" s="310">
        <f>F32-G32</f>
        <v>0</v>
      </c>
    </row>
    <row r="33" spans="1:9" x14ac:dyDescent="0.2">
      <c r="A33" s="306" t="s">
        <v>500</v>
      </c>
      <c r="B33" s="302" t="s">
        <v>501</v>
      </c>
      <c r="C33" s="308"/>
      <c r="D33" s="309">
        <v>0</v>
      </c>
      <c r="E33" s="309">
        <v>0</v>
      </c>
      <c r="F33" s="309">
        <f>D33+E33</f>
        <v>0</v>
      </c>
      <c r="G33" s="309">
        <v>0</v>
      </c>
      <c r="H33" s="309">
        <v>0</v>
      </c>
      <c r="I33" s="310">
        <f>F33-G33</f>
        <v>0</v>
      </c>
    </row>
    <row r="34" spans="1:9" x14ac:dyDescent="0.2">
      <c r="A34" s="306" t="s">
        <v>502</v>
      </c>
      <c r="B34" s="302" t="s">
        <v>449</v>
      </c>
      <c r="C34" s="308"/>
      <c r="D34" s="309">
        <v>0</v>
      </c>
      <c r="E34" s="309">
        <v>0</v>
      </c>
      <c r="F34" s="309">
        <f>D34+E34</f>
        <v>0</v>
      </c>
      <c r="G34" s="309">
        <v>0</v>
      </c>
      <c r="H34" s="309">
        <v>0</v>
      </c>
      <c r="I34" s="310">
        <f>F34-G34</f>
        <v>0</v>
      </c>
    </row>
    <row r="35" spans="1:9" ht="15" customHeight="1" thickBot="1" x14ac:dyDescent="0.25">
      <c r="A35" s="315" t="s">
        <v>328</v>
      </c>
      <c r="B35" s="316"/>
      <c r="C35" s="317"/>
      <c r="D35" s="318">
        <f t="shared" ref="D35:I35" si="11">+D6+D9+D18+D22+D25+D30</f>
        <v>17465536211.610001</v>
      </c>
      <c r="E35" s="318">
        <f t="shared" si="11"/>
        <v>1704096127.9400001</v>
      </c>
      <c r="F35" s="318">
        <f t="shared" si="11"/>
        <v>19169632339.549995</v>
      </c>
      <c r="G35" s="318">
        <f t="shared" si="11"/>
        <v>12029277619.259998</v>
      </c>
      <c r="H35" s="318">
        <f t="shared" si="11"/>
        <v>12029131641.859999</v>
      </c>
      <c r="I35" s="319">
        <f t="shared" si="11"/>
        <v>7140354720.2899981</v>
      </c>
    </row>
    <row r="36" spans="1:9" x14ac:dyDescent="0.2">
      <c r="B36" s="284" t="s">
        <v>249</v>
      </c>
      <c r="C36" s="230"/>
      <c r="D36" s="230"/>
      <c r="E36" s="230"/>
      <c r="F36" s="230"/>
      <c r="G36" s="230"/>
      <c r="H36" s="230"/>
      <c r="I36" s="320"/>
    </row>
    <row r="37" spans="1:9" x14ac:dyDescent="0.2">
      <c r="D37" s="321"/>
      <c r="E37" s="321"/>
      <c r="F37" s="321"/>
      <c r="G37" s="321"/>
      <c r="H37" s="321"/>
      <c r="I37" s="321"/>
    </row>
  </sheetData>
  <sheetProtection formatCells="0" formatColumns="0" formatRows="0" autoFilter="0"/>
  <protectedRanges>
    <protectedRange sqref="C35:I38 B39:I65504 B37:B38" name="Rango1"/>
    <protectedRange sqref="D22:I34 F21 I21 D6:I8" name="Rango1_3"/>
    <protectedRange sqref="D21:E21" name="Rango1_3_6"/>
    <protectedRange sqref="C30 C6 B10:C17 C9 B19:C21 C18 B23:C24 C22 B26:C29 C25 B7:C8 B31:C34" name="Rango1_3_1"/>
    <protectedRange sqref="D9:I9 D18:I18" name="Rango1_3_4"/>
    <protectedRange sqref="G21:H21" name="Rango1_3_8"/>
    <protectedRange sqref="F20" name="Rango1_3_9"/>
    <protectedRange sqref="D14:I17 F11:F12 I11:I12 F13:I13" name="Rango1_3_3"/>
    <protectedRange sqref="F19" name="Rango1_3_5"/>
    <protectedRange sqref="D11:E13" name="Rango1_3_12"/>
    <protectedRange sqref="G11:H12" name="Rango1_3_14"/>
    <protectedRange sqref="D5:I5" name="Rango1_2_2_3"/>
    <protectedRange sqref="D10:E10" name="Rango1_3_2"/>
    <protectedRange sqref="D19:E20" name="Rango1_3_10"/>
    <protectedRange sqref="G10:H10" name="Rango1_3_11"/>
    <protectedRange sqref="G19:H20" name="Rango1_3_16"/>
    <protectedRange sqref="I10" name="Rango1_3_17"/>
    <protectedRange sqref="I19:I20" name="Rango1_3_18"/>
    <protectedRange sqref="F10" name="Rango1_3_19"/>
  </protectedRanges>
  <mergeCells count="5">
    <mergeCell ref="A1:I1"/>
    <mergeCell ref="A2:C4"/>
    <mergeCell ref="D2:H2"/>
    <mergeCell ref="I2:I3"/>
    <mergeCell ref="A35:C35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0C361-3F38-4A9C-B9F9-1150924F2B3C}">
  <sheetPr>
    <pageSetUpPr fitToPage="1"/>
  </sheetPr>
  <dimension ref="A1:R147"/>
  <sheetViews>
    <sheetView topLeftCell="G1" workbookViewId="0">
      <selection activeCell="K119" sqref="K119"/>
    </sheetView>
  </sheetViews>
  <sheetFormatPr baseColWidth="10" defaultRowHeight="11.25" x14ac:dyDescent="0.2"/>
  <cols>
    <col min="1" max="1" width="16.85546875" style="322" customWidth="1"/>
    <col min="2" max="2" width="67.85546875" style="322" customWidth="1"/>
    <col min="3" max="3" width="10.42578125" style="322" customWidth="1"/>
    <col min="4" max="4" width="15.140625" style="322" customWidth="1"/>
    <col min="5" max="5" width="15.5703125" style="322" customWidth="1"/>
    <col min="6" max="6" width="41" style="322" customWidth="1"/>
    <col min="7" max="9" width="14.85546875" style="322" customWidth="1"/>
    <col min="10" max="10" width="11.42578125" style="322" customWidth="1"/>
    <col min="11" max="11" width="11.28515625" style="322" customWidth="1"/>
    <col min="12" max="13" width="11.42578125" style="322"/>
    <col min="14" max="14" width="10.85546875" style="322" customWidth="1"/>
    <col min="15" max="16384" width="11.42578125" style="322"/>
  </cols>
  <sheetData>
    <row r="1" spans="1:17" ht="47.1" customHeight="1" x14ac:dyDescent="0.2">
      <c r="A1" s="324" t="s">
        <v>503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6"/>
    </row>
    <row r="2" spans="1:17" x14ac:dyDescent="0.2">
      <c r="A2" s="327"/>
      <c r="B2" s="328"/>
      <c r="C2" s="328"/>
      <c r="D2" s="328"/>
      <c r="E2" s="328"/>
      <c r="F2" s="328"/>
      <c r="G2" s="329" t="s">
        <v>504</v>
      </c>
      <c r="H2" s="329"/>
      <c r="I2" s="329"/>
      <c r="J2" s="329" t="s">
        <v>505</v>
      </c>
      <c r="K2" s="329"/>
      <c r="L2" s="329"/>
      <c r="M2" s="329"/>
      <c r="N2" s="330" t="s">
        <v>506</v>
      </c>
      <c r="O2" s="330"/>
      <c r="P2" s="331" t="s">
        <v>507</v>
      </c>
      <c r="Q2" s="332"/>
    </row>
    <row r="3" spans="1:17" ht="22.5" x14ac:dyDescent="0.2">
      <c r="A3" s="327" t="s">
        <v>508</v>
      </c>
      <c r="B3" s="328" t="s">
        <v>509</v>
      </c>
      <c r="C3" s="328" t="s">
        <v>510</v>
      </c>
      <c r="D3" s="328" t="s">
        <v>511</v>
      </c>
      <c r="E3" s="328" t="s">
        <v>512</v>
      </c>
      <c r="F3" s="328" t="s">
        <v>513</v>
      </c>
      <c r="G3" s="333" t="s">
        <v>256</v>
      </c>
      <c r="H3" s="333" t="s">
        <v>11</v>
      </c>
      <c r="I3" s="333" t="s">
        <v>12</v>
      </c>
      <c r="J3" s="333" t="s">
        <v>514</v>
      </c>
      <c r="K3" s="333" t="s">
        <v>11</v>
      </c>
      <c r="L3" s="333" t="s">
        <v>515</v>
      </c>
      <c r="M3" s="333" t="s">
        <v>516</v>
      </c>
      <c r="N3" s="334" t="s">
        <v>517</v>
      </c>
      <c r="O3" s="334" t="s">
        <v>518</v>
      </c>
      <c r="P3" s="335" t="s">
        <v>519</v>
      </c>
      <c r="Q3" s="336" t="s">
        <v>520</v>
      </c>
    </row>
    <row r="4" spans="1:17" x14ac:dyDescent="0.2">
      <c r="A4" s="337" t="s">
        <v>521</v>
      </c>
      <c r="B4" s="338" t="s">
        <v>522</v>
      </c>
      <c r="C4" s="338" t="s">
        <v>523</v>
      </c>
      <c r="D4" s="338" t="s">
        <v>524</v>
      </c>
      <c r="E4" s="338" t="s">
        <v>525</v>
      </c>
      <c r="F4" s="338" t="s">
        <v>526</v>
      </c>
      <c r="G4" s="339">
        <v>0</v>
      </c>
      <c r="H4" s="339">
        <v>72520</v>
      </c>
      <c r="I4" s="339">
        <v>19700</v>
      </c>
      <c r="J4" s="340"/>
      <c r="K4" s="340"/>
      <c r="L4" s="340"/>
      <c r="M4" s="341" t="s">
        <v>527</v>
      </c>
      <c r="N4" s="342">
        <f t="shared" ref="N4:N67" si="0">IF(G4&gt;0,I4/G4,0)</f>
        <v>0</v>
      </c>
      <c r="O4" s="342">
        <f t="shared" ref="O4:O67" si="1">IF(H4&gt;0,I4/H4,0)</f>
        <v>0.27164920022062877</v>
      </c>
      <c r="P4" s="343">
        <f t="shared" ref="P4:P67" si="2">IF(J4=0,0,L4/J4)</f>
        <v>0</v>
      </c>
      <c r="Q4" s="344">
        <f t="shared" ref="Q4:Q67" si="3">IF(L4=0,0,L4/K4)</f>
        <v>0</v>
      </c>
    </row>
    <row r="5" spans="1:17" x14ac:dyDescent="0.2">
      <c r="A5" s="337" t="s">
        <v>528</v>
      </c>
      <c r="B5" s="338" t="s">
        <v>529</v>
      </c>
      <c r="C5" s="338" t="s">
        <v>523</v>
      </c>
      <c r="D5" s="338" t="s">
        <v>524</v>
      </c>
      <c r="E5" s="338" t="s">
        <v>530</v>
      </c>
      <c r="F5" s="338" t="s">
        <v>531</v>
      </c>
      <c r="G5" s="339">
        <v>0</v>
      </c>
      <c r="H5" s="339">
        <v>9850</v>
      </c>
      <c r="I5" s="339">
        <v>9850</v>
      </c>
      <c r="J5" s="340"/>
      <c r="K5" s="340"/>
      <c r="L5" s="340"/>
      <c r="M5" s="341" t="s">
        <v>527</v>
      </c>
      <c r="N5" s="342">
        <f t="shared" si="0"/>
        <v>0</v>
      </c>
      <c r="O5" s="342">
        <f t="shared" si="1"/>
        <v>1</v>
      </c>
      <c r="P5" s="343">
        <f t="shared" si="2"/>
        <v>0</v>
      </c>
      <c r="Q5" s="344">
        <f t="shared" si="3"/>
        <v>0</v>
      </c>
    </row>
    <row r="6" spans="1:17" ht="26.25" customHeight="1" x14ac:dyDescent="0.2">
      <c r="A6" s="337" t="s">
        <v>532</v>
      </c>
      <c r="B6" s="338" t="s">
        <v>533</v>
      </c>
      <c r="C6" s="338" t="s">
        <v>523</v>
      </c>
      <c r="D6" s="338" t="s">
        <v>524</v>
      </c>
      <c r="E6" s="338" t="s">
        <v>534</v>
      </c>
      <c r="F6" s="338" t="s">
        <v>535</v>
      </c>
      <c r="G6" s="339">
        <v>0</v>
      </c>
      <c r="H6" s="339">
        <v>16074</v>
      </c>
      <c r="I6" s="339">
        <v>0</v>
      </c>
      <c r="J6" s="340"/>
      <c r="K6" s="340"/>
      <c r="L6" s="340"/>
      <c r="M6" s="341" t="s">
        <v>527</v>
      </c>
      <c r="N6" s="342">
        <f t="shared" si="0"/>
        <v>0</v>
      </c>
      <c r="O6" s="342">
        <f t="shared" si="1"/>
        <v>0</v>
      </c>
      <c r="P6" s="343">
        <f t="shared" si="2"/>
        <v>0</v>
      </c>
      <c r="Q6" s="344">
        <f t="shared" si="3"/>
        <v>0</v>
      </c>
    </row>
    <row r="7" spans="1:17" x14ac:dyDescent="0.2">
      <c r="A7" s="337" t="s">
        <v>536</v>
      </c>
      <c r="B7" s="338" t="s">
        <v>537</v>
      </c>
      <c r="C7" s="338" t="s">
        <v>523</v>
      </c>
      <c r="D7" s="338" t="s">
        <v>524</v>
      </c>
      <c r="E7" s="338" t="s">
        <v>538</v>
      </c>
      <c r="F7" s="338" t="s">
        <v>539</v>
      </c>
      <c r="G7" s="339">
        <v>0</v>
      </c>
      <c r="H7" s="339">
        <v>39400</v>
      </c>
      <c r="I7" s="339">
        <v>39400</v>
      </c>
      <c r="J7" s="340"/>
      <c r="K7" s="340"/>
      <c r="L7" s="340"/>
      <c r="M7" s="341" t="s">
        <v>527</v>
      </c>
      <c r="N7" s="342">
        <f t="shared" si="0"/>
        <v>0</v>
      </c>
      <c r="O7" s="342">
        <f t="shared" si="1"/>
        <v>1</v>
      </c>
      <c r="P7" s="343">
        <f t="shared" si="2"/>
        <v>0</v>
      </c>
      <c r="Q7" s="344">
        <f t="shared" si="3"/>
        <v>0</v>
      </c>
    </row>
    <row r="8" spans="1:17" x14ac:dyDescent="0.2">
      <c r="A8" s="337" t="s">
        <v>540</v>
      </c>
      <c r="B8" s="338" t="s">
        <v>541</v>
      </c>
      <c r="C8" s="338" t="s">
        <v>523</v>
      </c>
      <c r="D8" s="338" t="s">
        <v>524</v>
      </c>
      <c r="E8" s="338" t="s">
        <v>542</v>
      </c>
      <c r="F8" s="338" t="s">
        <v>543</v>
      </c>
      <c r="G8" s="339">
        <v>0</v>
      </c>
      <c r="H8" s="339">
        <v>69924.800000000003</v>
      </c>
      <c r="I8" s="339">
        <v>69924.800000000003</v>
      </c>
      <c r="J8" s="340"/>
      <c r="K8" s="340"/>
      <c r="L8" s="340"/>
      <c r="M8" s="341" t="s">
        <v>527</v>
      </c>
      <c r="N8" s="342">
        <f t="shared" si="0"/>
        <v>0</v>
      </c>
      <c r="O8" s="342">
        <f t="shared" si="1"/>
        <v>1</v>
      </c>
      <c r="P8" s="343">
        <f t="shared" si="2"/>
        <v>0</v>
      </c>
      <c r="Q8" s="344">
        <f t="shared" si="3"/>
        <v>0</v>
      </c>
    </row>
    <row r="9" spans="1:17" x14ac:dyDescent="0.2">
      <c r="A9" s="337" t="s">
        <v>544</v>
      </c>
      <c r="B9" s="338" t="s">
        <v>545</v>
      </c>
      <c r="C9" s="338" t="s">
        <v>523</v>
      </c>
      <c r="D9" s="338" t="s">
        <v>524</v>
      </c>
      <c r="E9" s="338" t="s">
        <v>546</v>
      </c>
      <c r="F9" s="338" t="s">
        <v>547</v>
      </c>
      <c r="G9" s="339">
        <v>0</v>
      </c>
      <c r="H9" s="339">
        <v>92894.8</v>
      </c>
      <c r="I9" s="339">
        <v>92894.8</v>
      </c>
      <c r="J9" s="340"/>
      <c r="K9" s="340"/>
      <c r="L9" s="340"/>
      <c r="M9" s="341" t="s">
        <v>527</v>
      </c>
      <c r="N9" s="342">
        <f t="shared" si="0"/>
        <v>0</v>
      </c>
      <c r="O9" s="342">
        <f t="shared" si="1"/>
        <v>1</v>
      </c>
      <c r="P9" s="343">
        <f t="shared" si="2"/>
        <v>0</v>
      </c>
      <c r="Q9" s="344">
        <f t="shared" si="3"/>
        <v>0</v>
      </c>
    </row>
    <row r="10" spans="1:17" x14ac:dyDescent="0.2">
      <c r="A10" s="337" t="s">
        <v>548</v>
      </c>
      <c r="B10" s="338" t="s">
        <v>549</v>
      </c>
      <c r="C10" s="338" t="s">
        <v>523</v>
      </c>
      <c r="D10" s="338" t="s">
        <v>524</v>
      </c>
      <c r="E10" s="338" t="s">
        <v>550</v>
      </c>
      <c r="F10" s="338" t="s">
        <v>551</v>
      </c>
      <c r="G10" s="339">
        <v>0</v>
      </c>
      <c r="H10" s="339">
        <v>752581.8</v>
      </c>
      <c r="I10" s="339">
        <v>545684.19999999995</v>
      </c>
      <c r="J10" s="340"/>
      <c r="K10" s="340"/>
      <c r="L10" s="340"/>
      <c r="M10" s="341" t="s">
        <v>527</v>
      </c>
      <c r="N10" s="342">
        <f t="shared" si="0"/>
        <v>0</v>
      </c>
      <c r="O10" s="342">
        <f t="shared" si="1"/>
        <v>0.72508290793107133</v>
      </c>
      <c r="P10" s="343">
        <f t="shared" si="2"/>
        <v>0</v>
      </c>
      <c r="Q10" s="344">
        <f t="shared" si="3"/>
        <v>0</v>
      </c>
    </row>
    <row r="11" spans="1:17" x14ac:dyDescent="0.2">
      <c r="A11" s="337" t="s">
        <v>552</v>
      </c>
      <c r="B11" s="338" t="s">
        <v>553</v>
      </c>
      <c r="C11" s="338" t="s">
        <v>523</v>
      </c>
      <c r="D11" s="338" t="s">
        <v>524</v>
      </c>
      <c r="E11" s="338" t="s">
        <v>554</v>
      </c>
      <c r="F11" s="338" t="s">
        <v>555</v>
      </c>
      <c r="G11" s="339">
        <v>0</v>
      </c>
      <c r="H11" s="339">
        <v>173754.8</v>
      </c>
      <c r="I11" s="339">
        <v>173754.8</v>
      </c>
      <c r="J11" s="340"/>
      <c r="K11" s="340"/>
      <c r="L11" s="340"/>
      <c r="M11" s="341" t="s">
        <v>527</v>
      </c>
      <c r="N11" s="342">
        <f t="shared" si="0"/>
        <v>0</v>
      </c>
      <c r="O11" s="342">
        <f t="shared" si="1"/>
        <v>1</v>
      </c>
      <c r="P11" s="343">
        <f t="shared" si="2"/>
        <v>0</v>
      </c>
      <c r="Q11" s="344">
        <f t="shared" si="3"/>
        <v>0</v>
      </c>
    </row>
    <row r="12" spans="1:17" x14ac:dyDescent="0.2">
      <c r="A12" s="337" t="s">
        <v>556</v>
      </c>
      <c r="B12" s="338" t="s">
        <v>557</v>
      </c>
      <c r="C12" s="338" t="s">
        <v>523</v>
      </c>
      <c r="D12" s="338" t="s">
        <v>524</v>
      </c>
      <c r="E12" s="338" t="s">
        <v>558</v>
      </c>
      <c r="F12" s="338" t="s">
        <v>559</v>
      </c>
      <c r="G12" s="339">
        <v>0</v>
      </c>
      <c r="H12" s="339">
        <v>86072</v>
      </c>
      <c r="I12" s="339">
        <v>86072</v>
      </c>
      <c r="J12" s="340"/>
      <c r="K12" s="340"/>
      <c r="L12" s="340"/>
      <c r="M12" s="341" t="s">
        <v>527</v>
      </c>
      <c r="N12" s="342">
        <f t="shared" si="0"/>
        <v>0</v>
      </c>
      <c r="O12" s="342">
        <f t="shared" si="1"/>
        <v>1</v>
      </c>
      <c r="P12" s="343">
        <f t="shared" si="2"/>
        <v>0</v>
      </c>
      <c r="Q12" s="344">
        <f t="shared" si="3"/>
        <v>0</v>
      </c>
    </row>
    <row r="13" spans="1:17" x14ac:dyDescent="0.2">
      <c r="A13" s="337" t="s">
        <v>560</v>
      </c>
      <c r="B13" s="338" t="s">
        <v>561</v>
      </c>
      <c r="C13" s="338" t="s">
        <v>523</v>
      </c>
      <c r="D13" s="338" t="s">
        <v>524</v>
      </c>
      <c r="E13" s="338" t="s">
        <v>558</v>
      </c>
      <c r="F13" s="338" t="s">
        <v>559</v>
      </c>
      <c r="G13" s="339">
        <v>0</v>
      </c>
      <c r="H13" s="339">
        <v>86072</v>
      </c>
      <c r="I13" s="339">
        <v>86072</v>
      </c>
      <c r="J13" s="340"/>
      <c r="K13" s="340"/>
      <c r="L13" s="340"/>
      <c r="M13" s="341" t="s">
        <v>527</v>
      </c>
      <c r="N13" s="342">
        <f t="shared" si="0"/>
        <v>0</v>
      </c>
      <c r="O13" s="342">
        <f t="shared" si="1"/>
        <v>1</v>
      </c>
      <c r="P13" s="343">
        <f t="shared" si="2"/>
        <v>0</v>
      </c>
      <c r="Q13" s="344">
        <f t="shared" si="3"/>
        <v>0</v>
      </c>
    </row>
    <row r="14" spans="1:17" x14ac:dyDescent="0.2">
      <c r="A14" s="337" t="s">
        <v>562</v>
      </c>
      <c r="B14" s="338" t="s">
        <v>563</v>
      </c>
      <c r="C14" s="338" t="s">
        <v>523</v>
      </c>
      <c r="D14" s="338" t="s">
        <v>524</v>
      </c>
      <c r="E14" s="338" t="s">
        <v>558</v>
      </c>
      <c r="F14" s="338" t="s">
        <v>559</v>
      </c>
      <c r="G14" s="339">
        <v>0</v>
      </c>
      <c r="H14" s="339">
        <v>68857.600000000006</v>
      </c>
      <c r="I14" s="339">
        <v>68857.600000000006</v>
      </c>
      <c r="J14" s="340"/>
      <c r="K14" s="340"/>
      <c r="L14" s="340"/>
      <c r="M14" s="341" t="s">
        <v>527</v>
      </c>
      <c r="N14" s="342">
        <f t="shared" si="0"/>
        <v>0</v>
      </c>
      <c r="O14" s="342">
        <f t="shared" si="1"/>
        <v>1</v>
      </c>
      <c r="P14" s="343">
        <f t="shared" si="2"/>
        <v>0</v>
      </c>
      <c r="Q14" s="344">
        <f t="shared" si="3"/>
        <v>0</v>
      </c>
    </row>
    <row r="15" spans="1:17" x14ac:dyDescent="0.2">
      <c r="A15" s="337" t="s">
        <v>564</v>
      </c>
      <c r="B15" s="338" t="s">
        <v>565</v>
      </c>
      <c r="C15" s="338" t="s">
        <v>523</v>
      </c>
      <c r="D15" s="338" t="s">
        <v>524</v>
      </c>
      <c r="E15" s="338" t="s">
        <v>558</v>
      </c>
      <c r="F15" s="338" t="s">
        <v>559</v>
      </c>
      <c r="G15" s="339">
        <v>0</v>
      </c>
      <c r="H15" s="339">
        <v>51643.199999999997</v>
      </c>
      <c r="I15" s="339">
        <v>51643.199999999997</v>
      </c>
      <c r="J15" s="340"/>
      <c r="K15" s="340"/>
      <c r="L15" s="340"/>
      <c r="M15" s="341" t="s">
        <v>527</v>
      </c>
      <c r="N15" s="342">
        <f t="shared" si="0"/>
        <v>0</v>
      </c>
      <c r="O15" s="342">
        <f t="shared" si="1"/>
        <v>1</v>
      </c>
      <c r="P15" s="343">
        <f t="shared" si="2"/>
        <v>0</v>
      </c>
      <c r="Q15" s="344">
        <f t="shared" si="3"/>
        <v>0</v>
      </c>
    </row>
    <row r="16" spans="1:17" x14ac:dyDescent="0.2">
      <c r="A16" s="337" t="s">
        <v>566</v>
      </c>
      <c r="B16" s="338" t="s">
        <v>567</v>
      </c>
      <c r="C16" s="338" t="s">
        <v>523</v>
      </c>
      <c r="D16" s="338" t="s">
        <v>524</v>
      </c>
      <c r="E16" s="338" t="s">
        <v>558</v>
      </c>
      <c r="F16" s="338" t="s">
        <v>559</v>
      </c>
      <c r="G16" s="339">
        <v>0</v>
      </c>
      <c r="H16" s="339">
        <v>86072</v>
      </c>
      <c r="I16" s="339">
        <v>86072</v>
      </c>
      <c r="J16" s="340"/>
      <c r="K16" s="340"/>
      <c r="L16" s="340"/>
      <c r="M16" s="341" t="s">
        <v>527</v>
      </c>
      <c r="N16" s="342">
        <f t="shared" si="0"/>
        <v>0</v>
      </c>
      <c r="O16" s="342">
        <f t="shared" si="1"/>
        <v>1</v>
      </c>
      <c r="P16" s="343">
        <f t="shared" si="2"/>
        <v>0</v>
      </c>
      <c r="Q16" s="344">
        <f t="shared" si="3"/>
        <v>0</v>
      </c>
    </row>
    <row r="17" spans="1:17" x14ac:dyDescent="0.2">
      <c r="A17" s="337" t="s">
        <v>568</v>
      </c>
      <c r="B17" s="338" t="s">
        <v>569</v>
      </c>
      <c r="C17" s="338" t="s">
        <v>523</v>
      </c>
      <c r="D17" s="338" t="s">
        <v>524</v>
      </c>
      <c r="E17" s="338" t="s">
        <v>558</v>
      </c>
      <c r="F17" s="338" t="s">
        <v>559</v>
      </c>
      <c r="G17" s="339">
        <v>0</v>
      </c>
      <c r="H17" s="339">
        <v>86072</v>
      </c>
      <c r="I17" s="339">
        <v>86072</v>
      </c>
      <c r="J17" s="340"/>
      <c r="K17" s="340"/>
      <c r="L17" s="340"/>
      <c r="M17" s="341" t="s">
        <v>527</v>
      </c>
      <c r="N17" s="342">
        <f t="shared" si="0"/>
        <v>0</v>
      </c>
      <c r="O17" s="342">
        <f t="shared" si="1"/>
        <v>1</v>
      </c>
      <c r="P17" s="343">
        <f t="shared" si="2"/>
        <v>0</v>
      </c>
      <c r="Q17" s="344">
        <f t="shared" si="3"/>
        <v>0</v>
      </c>
    </row>
    <row r="18" spans="1:17" x14ac:dyDescent="0.2">
      <c r="A18" s="337" t="s">
        <v>570</v>
      </c>
      <c r="B18" s="338" t="s">
        <v>571</v>
      </c>
      <c r="C18" s="338" t="s">
        <v>523</v>
      </c>
      <c r="D18" s="338" t="s">
        <v>524</v>
      </c>
      <c r="E18" s="338" t="s">
        <v>558</v>
      </c>
      <c r="F18" s="338" t="s">
        <v>559</v>
      </c>
      <c r="G18" s="339">
        <v>0</v>
      </c>
      <c r="H18" s="339">
        <v>86072</v>
      </c>
      <c r="I18" s="339">
        <v>86072</v>
      </c>
      <c r="J18" s="340"/>
      <c r="K18" s="340"/>
      <c r="L18" s="340"/>
      <c r="M18" s="341" t="s">
        <v>527</v>
      </c>
      <c r="N18" s="342">
        <f t="shared" si="0"/>
        <v>0</v>
      </c>
      <c r="O18" s="342">
        <f t="shared" si="1"/>
        <v>1</v>
      </c>
      <c r="P18" s="343">
        <f t="shared" si="2"/>
        <v>0</v>
      </c>
      <c r="Q18" s="344">
        <f t="shared" si="3"/>
        <v>0</v>
      </c>
    </row>
    <row r="19" spans="1:17" x14ac:dyDescent="0.2">
      <c r="A19" s="337" t="s">
        <v>572</v>
      </c>
      <c r="B19" s="338" t="s">
        <v>573</v>
      </c>
      <c r="C19" s="338" t="s">
        <v>523</v>
      </c>
      <c r="D19" s="338" t="s">
        <v>524</v>
      </c>
      <c r="E19" s="338" t="s">
        <v>558</v>
      </c>
      <c r="F19" s="338" t="s">
        <v>559</v>
      </c>
      <c r="G19" s="339">
        <v>0</v>
      </c>
      <c r="H19" s="339">
        <v>86072</v>
      </c>
      <c r="I19" s="339">
        <v>86072</v>
      </c>
      <c r="J19" s="340"/>
      <c r="K19" s="340"/>
      <c r="L19" s="340"/>
      <c r="M19" s="341" t="s">
        <v>527</v>
      </c>
      <c r="N19" s="342">
        <f t="shared" si="0"/>
        <v>0</v>
      </c>
      <c r="O19" s="342">
        <f t="shared" si="1"/>
        <v>1</v>
      </c>
      <c r="P19" s="343">
        <f t="shared" si="2"/>
        <v>0</v>
      </c>
      <c r="Q19" s="344">
        <f t="shared" si="3"/>
        <v>0</v>
      </c>
    </row>
    <row r="20" spans="1:17" x14ac:dyDescent="0.2">
      <c r="A20" s="337" t="s">
        <v>574</v>
      </c>
      <c r="B20" s="338" t="s">
        <v>575</v>
      </c>
      <c r="C20" s="338" t="s">
        <v>523</v>
      </c>
      <c r="D20" s="338" t="s">
        <v>524</v>
      </c>
      <c r="E20" s="338" t="s">
        <v>558</v>
      </c>
      <c r="F20" s="338" t="s">
        <v>559</v>
      </c>
      <c r="G20" s="339">
        <v>0</v>
      </c>
      <c r="H20" s="339">
        <v>172144</v>
      </c>
      <c r="I20" s="339">
        <v>172144</v>
      </c>
      <c r="J20" s="340"/>
      <c r="K20" s="340"/>
      <c r="L20" s="340"/>
      <c r="M20" s="341" t="s">
        <v>527</v>
      </c>
      <c r="N20" s="342">
        <f t="shared" si="0"/>
        <v>0</v>
      </c>
      <c r="O20" s="342">
        <f t="shared" si="1"/>
        <v>1</v>
      </c>
      <c r="P20" s="343">
        <f t="shared" si="2"/>
        <v>0</v>
      </c>
      <c r="Q20" s="344">
        <f t="shared" si="3"/>
        <v>0</v>
      </c>
    </row>
    <row r="21" spans="1:17" x14ac:dyDescent="0.2">
      <c r="A21" s="337" t="s">
        <v>576</v>
      </c>
      <c r="B21" s="338" t="s">
        <v>577</v>
      </c>
      <c r="C21" s="338" t="s">
        <v>523</v>
      </c>
      <c r="D21" s="338" t="s">
        <v>524</v>
      </c>
      <c r="E21" s="338" t="s">
        <v>558</v>
      </c>
      <c r="F21" s="338" t="s">
        <v>559</v>
      </c>
      <c r="G21" s="339">
        <v>0</v>
      </c>
      <c r="H21" s="339">
        <v>86072</v>
      </c>
      <c r="I21" s="339">
        <v>86072</v>
      </c>
      <c r="J21" s="340"/>
      <c r="K21" s="340"/>
      <c r="L21" s="340"/>
      <c r="M21" s="341" t="s">
        <v>527</v>
      </c>
      <c r="N21" s="342">
        <f t="shared" si="0"/>
        <v>0</v>
      </c>
      <c r="O21" s="342">
        <f t="shared" si="1"/>
        <v>1</v>
      </c>
      <c r="P21" s="343">
        <f t="shared" si="2"/>
        <v>0</v>
      </c>
      <c r="Q21" s="344">
        <f t="shared" si="3"/>
        <v>0</v>
      </c>
    </row>
    <row r="22" spans="1:17" x14ac:dyDescent="0.2">
      <c r="A22" s="337" t="s">
        <v>578</v>
      </c>
      <c r="B22" s="338" t="s">
        <v>579</v>
      </c>
      <c r="C22" s="338" t="s">
        <v>523</v>
      </c>
      <c r="D22" s="338" t="s">
        <v>524</v>
      </c>
      <c r="E22" s="338" t="s">
        <v>580</v>
      </c>
      <c r="F22" s="338" t="s">
        <v>581</v>
      </c>
      <c r="G22" s="339">
        <v>0</v>
      </c>
      <c r="H22" s="339">
        <v>5000</v>
      </c>
      <c r="I22" s="339">
        <v>0</v>
      </c>
      <c r="J22" s="340"/>
      <c r="K22" s="340"/>
      <c r="L22" s="340"/>
      <c r="M22" s="341" t="s">
        <v>527</v>
      </c>
      <c r="N22" s="342">
        <f t="shared" si="0"/>
        <v>0</v>
      </c>
      <c r="O22" s="342">
        <f t="shared" si="1"/>
        <v>0</v>
      </c>
      <c r="P22" s="343">
        <f t="shared" si="2"/>
        <v>0</v>
      </c>
      <c r="Q22" s="344">
        <f t="shared" si="3"/>
        <v>0</v>
      </c>
    </row>
    <row r="23" spans="1:17" x14ac:dyDescent="0.2">
      <c r="A23" s="337" t="s">
        <v>582</v>
      </c>
      <c r="B23" s="338" t="s">
        <v>583</v>
      </c>
      <c r="C23" s="338" t="s">
        <v>523</v>
      </c>
      <c r="D23" s="338" t="s">
        <v>524</v>
      </c>
      <c r="E23" s="338" t="s">
        <v>584</v>
      </c>
      <c r="F23" s="338" t="s">
        <v>585</v>
      </c>
      <c r="G23" s="339">
        <v>0</v>
      </c>
      <c r="H23" s="339">
        <v>378000</v>
      </c>
      <c r="I23" s="339">
        <v>0</v>
      </c>
      <c r="J23" s="340"/>
      <c r="K23" s="340"/>
      <c r="L23" s="340"/>
      <c r="M23" s="341" t="s">
        <v>527</v>
      </c>
      <c r="N23" s="342">
        <f t="shared" si="0"/>
        <v>0</v>
      </c>
      <c r="O23" s="342">
        <f t="shared" si="1"/>
        <v>0</v>
      </c>
      <c r="P23" s="343">
        <f t="shared" si="2"/>
        <v>0</v>
      </c>
      <c r="Q23" s="344">
        <f t="shared" si="3"/>
        <v>0</v>
      </c>
    </row>
    <row r="24" spans="1:17" x14ac:dyDescent="0.2">
      <c r="A24" s="337" t="s">
        <v>586</v>
      </c>
      <c r="B24" s="338" t="s">
        <v>587</v>
      </c>
      <c r="C24" s="338" t="s">
        <v>523</v>
      </c>
      <c r="D24" s="338" t="s">
        <v>524</v>
      </c>
      <c r="E24" s="338" t="s">
        <v>588</v>
      </c>
      <c r="F24" s="338" t="s">
        <v>589</v>
      </c>
      <c r="G24" s="339">
        <v>0</v>
      </c>
      <c r="H24" s="339">
        <v>1966000</v>
      </c>
      <c r="I24" s="339">
        <v>0</v>
      </c>
      <c r="J24" s="340"/>
      <c r="K24" s="340"/>
      <c r="L24" s="340"/>
      <c r="M24" s="341" t="s">
        <v>527</v>
      </c>
      <c r="N24" s="342">
        <f t="shared" si="0"/>
        <v>0</v>
      </c>
      <c r="O24" s="342">
        <f t="shared" si="1"/>
        <v>0</v>
      </c>
      <c r="P24" s="343">
        <f t="shared" si="2"/>
        <v>0</v>
      </c>
      <c r="Q24" s="344">
        <f t="shared" si="3"/>
        <v>0</v>
      </c>
    </row>
    <row r="25" spans="1:17" x14ac:dyDescent="0.2">
      <c r="A25" s="337" t="s">
        <v>590</v>
      </c>
      <c r="B25" s="338" t="s">
        <v>591</v>
      </c>
      <c r="C25" s="338" t="s">
        <v>523</v>
      </c>
      <c r="D25" s="338" t="s">
        <v>524</v>
      </c>
      <c r="E25" s="338" t="s">
        <v>592</v>
      </c>
      <c r="F25" s="338" t="s">
        <v>593</v>
      </c>
      <c r="G25" s="339">
        <v>0</v>
      </c>
      <c r="H25" s="339">
        <v>49764</v>
      </c>
      <c r="I25" s="339">
        <v>49764</v>
      </c>
      <c r="J25" s="340"/>
      <c r="K25" s="340"/>
      <c r="L25" s="340"/>
      <c r="M25" s="341" t="s">
        <v>527</v>
      </c>
      <c r="N25" s="342">
        <f t="shared" si="0"/>
        <v>0</v>
      </c>
      <c r="O25" s="342">
        <f t="shared" si="1"/>
        <v>1</v>
      </c>
      <c r="P25" s="343">
        <f t="shared" si="2"/>
        <v>0</v>
      </c>
      <c r="Q25" s="344">
        <f t="shared" si="3"/>
        <v>0</v>
      </c>
    </row>
    <row r="26" spans="1:17" x14ac:dyDescent="0.2">
      <c r="A26" s="337" t="s">
        <v>528</v>
      </c>
      <c r="B26" s="338" t="s">
        <v>529</v>
      </c>
      <c r="C26" s="338" t="s">
        <v>594</v>
      </c>
      <c r="D26" s="338" t="s">
        <v>524</v>
      </c>
      <c r="E26" s="338" t="s">
        <v>530</v>
      </c>
      <c r="F26" s="338" t="s">
        <v>531</v>
      </c>
      <c r="G26" s="339">
        <v>0</v>
      </c>
      <c r="H26" s="339">
        <v>39500</v>
      </c>
      <c r="I26" s="339">
        <v>39500</v>
      </c>
      <c r="J26" s="340"/>
      <c r="K26" s="340"/>
      <c r="L26" s="340"/>
      <c r="M26" s="341" t="s">
        <v>527</v>
      </c>
      <c r="N26" s="342">
        <f t="shared" si="0"/>
        <v>0</v>
      </c>
      <c r="O26" s="342">
        <f t="shared" si="1"/>
        <v>1</v>
      </c>
      <c r="P26" s="343">
        <f t="shared" si="2"/>
        <v>0</v>
      </c>
      <c r="Q26" s="344">
        <f t="shared" si="3"/>
        <v>0</v>
      </c>
    </row>
    <row r="27" spans="1:17" x14ac:dyDescent="0.2">
      <c r="A27" s="337" t="s">
        <v>540</v>
      </c>
      <c r="B27" s="338" t="s">
        <v>541</v>
      </c>
      <c r="C27" s="338" t="s">
        <v>594</v>
      </c>
      <c r="D27" s="338" t="s">
        <v>524</v>
      </c>
      <c r="E27" s="338" t="s">
        <v>542</v>
      </c>
      <c r="F27" s="338" t="s">
        <v>543</v>
      </c>
      <c r="G27" s="339">
        <v>0</v>
      </c>
      <c r="H27" s="339">
        <v>54677.760000000002</v>
      </c>
      <c r="I27" s="339">
        <v>54677.760000000002</v>
      </c>
      <c r="J27" s="340"/>
      <c r="K27" s="340"/>
      <c r="L27" s="340"/>
      <c r="M27" s="341" t="s">
        <v>527</v>
      </c>
      <c r="N27" s="342">
        <f t="shared" si="0"/>
        <v>0</v>
      </c>
      <c r="O27" s="342">
        <f t="shared" si="1"/>
        <v>1</v>
      </c>
      <c r="P27" s="343">
        <f t="shared" si="2"/>
        <v>0</v>
      </c>
      <c r="Q27" s="344">
        <f t="shared" si="3"/>
        <v>0</v>
      </c>
    </row>
    <row r="28" spans="1:17" x14ac:dyDescent="0.2">
      <c r="A28" s="337" t="s">
        <v>528</v>
      </c>
      <c r="B28" s="338" t="s">
        <v>529</v>
      </c>
      <c r="C28" s="338" t="s">
        <v>595</v>
      </c>
      <c r="D28" s="338" t="s">
        <v>524</v>
      </c>
      <c r="E28" s="338" t="s">
        <v>530</v>
      </c>
      <c r="F28" s="338" t="s">
        <v>531</v>
      </c>
      <c r="G28" s="339">
        <v>0</v>
      </c>
      <c r="H28" s="339">
        <v>29612.48</v>
      </c>
      <c r="I28" s="339">
        <v>29612.48</v>
      </c>
      <c r="J28" s="340"/>
      <c r="K28" s="340"/>
      <c r="L28" s="340"/>
      <c r="M28" s="341" t="s">
        <v>527</v>
      </c>
      <c r="N28" s="342">
        <f t="shared" si="0"/>
        <v>0</v>
      </c>
      <c r="O28" s="342">
        <f t="shared" si="1"/>
        <v>1</v>
      </c>
      <c r="P28" s="343">
        <f t="shared" si="2"/>
        <v>0</v>
      </c>
      <c r="Q28" s="344">
        <f t="shared" si="3"/>
        <v>0</v>
      </c>
    </row>
    <row r="29" spans="1:17" ht="22.5" x14ac:dyDescent="0.2">
      <c r="A29" s="337" t="s">
        <v>596</v>
      </c>
      <c r="B29" s="338" t="s">
        <v>597</v>
      </c>
      <c r="C29" s="338" t="s">
        <v>595</v>
      </c>
      <c r="D29" s="338" t="s">
        <v>524</v>
      </c>
      <c r="E29" s="338" t="s">
        <v>598</v>
      </c>
      <c r="F29" s="338" t="s">
        <v>599</v>
      </c>
      <c r="G29" s="339">
        <v>0</v>
      </c>
      <c r="H29" s="339">
        <v>10669.47</v>
      </c>
      <c r="I29" s="339">
        <v>0</v>
      </c>
      <c r="J29" s="340"/>
      <c r="K29" s="340"/>
      <c r="L29" s="340"/>
      <c r="M29" s="341" t="s">
        <v>527</v>
      </c>
      <c r="N29" s="342">
        <f t="shared" si="0"/>
        <v>0</v>
      </c>
      <c r="O29" s="342">
        <f t="shared" si="1"/>
        <v>0</v>
      </c>
      <c r="P29" s="343">
        <f t="shared" si="2"/>
        <v>0</v>
      </c>
      <c r="Q29" s="344">
        <f t="shared" si="3"/>
        <v>0</v>
      </c>
    </row>
    <row r="30" spans="1:17" x14ac:dyDescent="0.2">
      <c r="A30" s="337" t="s">
        <v>600</v>
      </c>
      <c r="B30" s="338" t="s">
        <v>601</v>
      </c>
      <c r="C30" s="338" t="s">
        <v>595</v>
      </c>
      <c r="D30" s="338" t="s">
        <v>524</v>
      </c>
      <c r="E30" s="338" t="s">
        <v>598</v>
      </c>
      <c r="F30" s="338" t="s">
        <v>599</v>
      </c>
      <c r="G30" s="339">
        <v>0</v>
      </c>
      <c r="H30" s="339">
        <v>8642</v>
      </c>
      <c r="I30" s="339">
        <v>8642</v>
      </c>
      <c r="J30" s="340"/>
      <c r="K30" s="340"/>
      <c r="L30" s="340"/>
      <c r="M30" s="341" t="s">
        <v>527</v>
      </c>
      <c r="N30" s="342">
        <f t="shared" si="0"/>
        <v>0</v>
      </c>
      <c r="O30" s="342">
        <f t="shared" si="1"/>
        <v>1</v>
      </c>
      <c r="P30" s="343">
        <f t="shared" si="2"/>
        <v>0</v>
      </c>
      <c r="Q30" s="344">
        <f t="shared" si="3"/>
        <v>0</v>
      </c>
    </row>
    <row r="31" spans="1:17" x14ac:dyDescent="0.2">
      <c r="A31" s="337" t="s">
        <v>602</v>
      </c>
      <c r="B31" s="338" t="s">
        <v>603</v>
      </c>
      <c r="C31" s="338" t="s">
        <v>595</v>
      </c>
      <c r="D31" s="338" t="s">
        <v>524</v>
      </c>
      <c r="E31" s="338" t="s">
        <v>558</v>
      </c>
      <c r="F31" s="338" t="s">
        <v>559</v>
      </c>
      <c r="G31" s="339">
        <v>0</v>
      </c>
      <c r="H31" s="339">
        <v>4849950.7199999997</v>
      </c>
      <c r="I31" s="339">
        <v>4849950.7199999997</v>
      </c>
      <c r="J31" s="340"/>
      <c r="K31" s="340"/>
      <c r="L31" s="340"/>
      <c r="M31" s="341" t="s">
        <v>527</v>
      </c>
      <c r="N31" s="342">
        <f t="shared" si="0"/>
        <v>0</v>
      </c>
      <c r="O31" s="342">
        <f t="shared" si="1"/>
        <v>1</v>
      </c>
      <c r="P31" s="343">
        <f t="shared" si="2"/>
        <v>0</v>
      </c>
      <c r="Q31" s="344">
        <f t="shared" si="3"/>
        <v>0</v>
      </c>
    </row>
    <row r="32" spans="1:17" x14ac:dyDescent="0.2">
      <c r="A32" s="337" t="s">
        <v>604</v>
      </c>
      <c r="B32" s="338" t="s">
        <v>605</v>
      </c>
      <c r="C32" s="338" t="s">
        <v>595</v>
      </c>
      <c r="D32" s="338" t="s">
        <v>524</v>
      </c>
      <c r="E32" s="338" t="s">
        <v>558</v>
      </c>
      <c r="F32" s="338" t="s">
        <v>559</v>
      </c>
      <c r="G32" s="339">
        <v>0</v>
      </c>
      <c r="H32" s="339">
        <v>3902694.72</v>
      </c>
      <c r="I32" s="339">
        <v>3902694.72</v>
      </c>
      <c r="J32" s="340"/>
      <c r="K32" s="340"/>
      <c r="L32" s="340"/>
      <c r="M32" s="341" t="s">
        <v>527</v>
      </c>
      <c r="N32" s="342">
        <f t="shared" si="0"/>
        <v>0</v>
      </c>
      <c r="O32" s="342">
        <f t="shared" si="1"/>
        <v>1</v>
      </c>
      <c r="P32" s="343">
        <f t="shared" si="2"/>
        <v>0</v>
      </c>
      <c r="Q32" s="344">
        <f t="shared" si="3"/>
        <v>0</v>
      </c>
    </row>
    <row r="33" spans="1:17" x14ac:dyDescent="0.2">
      <c r="A33" s="337" t="s">
        <v>578</v>
      </c>
      <c r="B33" s="338" t="s">
        <v>579</v>
      </c>
      <c r="C33" s="338" t="s">
        <v>595</v>
      </c>
      <c r="D33" s="338" t="s">
        <v>524</v>
      </c>
      <c r="E33" s="338" t="s">
        <v>580</v>
      </c>
      <c r="F33" s="338" t="s">
        <v>581</v>
      </c>
      <c r="G33" s="339">
        <v>0</v>
      </c>
      <c r="H33" s="339">
        <v>150000</v>
      </c>
      <c r="I33" s="339">
        <v>0</v>
      </c>
      <c r="J33" s="340"/>
      <c r="K33" s="340"/>
      <c r="L33" s="340"/>
      <c r="M33" s="341" t="s">
        <v>527</v>
      </c>
      <c r="N33" s="342">
        <f t="shared" si="0"/>
        <v>0</v>
      </c>
      <c r="O33" s="342">
        <f t="shared" si="1"/>
        <v>0</v>
      </c>
      <c r="P33" s="343">
        <f t="shared" si="2"/>
        <v>0</v>
      </c>
      <c r="Q33" s="344">
        <f t="shared" si="3"/>
        <v>0</v>
      </c>
    </row>
    <row r="34" spans="1:17" x14ac:dyDescent="0.2">
      <c r="A34" s="337" t="s">
        <v>582</v>
      </c>
      <c r="B34" s="338" t="s">
        <v>583</v>
      </c>
      <c r="C34" s="338" t="s">
        <v>595</v>
      </c>
      <c r="D34" s="338" t="s">
        <v>524</v>
      </c>
      <c r="E34" s="338" t="s">
        <v>584</v>
      </c>
      <c r="F34" s="338" t="s">
        <v>585</v>
      </c>
      <c r="G34" s="339">
        <v>0</v>
      </c>
      <c r="H34" s="339">
        <v>46455</v>
      </c>
      <c r="I34" s="339">
        <v>0</v>
      </c>
      <c r="J34" s="340"/>
      <c r="K34" s="340"/>
      <c r="L34" s="340"/>
      <c r="M34" s="341" t="s">
        <v>527</v>
      </c>
      <c r="N34" s="342">
        <f t="shared" si="0"/>
        <v>0</v>
      </c>
      <c r="O34" s="342">
        <f t="shared" si="1"/>
        <v>0</v>
      </c>
      <c r="P34" s="343">
        <f t="shared" si="2"/>
        <v>0</v>
      </c>
      <c r="Q34" s="344">
        <f t="shared" si="3"/>
        <v>0</v>
      </c>
    </row>
    <row r="35" spans="1:17" ht="22.5" x14ac:dyDescent="0.2">
      <c r="A35" s="337" t="s">
        <v>606</v>
      </c>
      <c r="B35" s="338" t="s">
        <v>607</v>
      </c>
      <c r="C35" s="338" t="s">
        <v>595</v>
      </c>
      <c r="D35" s="338" t="s">
        <v>524</v>
      </c>
      <c r="E35" s="338" t="s">
        <v>608</v>
      </c>
      <c r="F35" s="338" t="s">
        <v>609</v>
      </c>
      <c r="G35" s="339">
        <v>0</v>
      </c>
      <c r="H35" s="339">
        <v>0</v>
      </c>
      <c r="I35" s="339">
        <v>0</v>
      </c>
      <c r="J35" s="340"/>
      <c r="K35" s="340"/>
      <c r="L35" s="340"/>
      <c r="M35" s="341" t="s">
        <v>527</v>
      </c>
      <c r="N35" s="342">
        <f t="shared" si="0"/>
        <v>0</v>
      </c>
      <c r="O35" s="342">
        <f t="shared" si="1"/>
        <v>0</v>
      </c>
      <c r="P35" s="343">
        <f t="shared" si="2"/>
        <v>0</v>
      </c>
      <c r="Q35" s="344">
        <f t="shared" si="3"/>
        <v>0</v>
      </c>
    </row>
    <row r="36" spans="1:17" x14ac:dyDescent="0.2">
      <c r="A36" s="337" t="s">
        <v>610</v>
      </c>
      <c r="B36" s="338" t="s">
        <v>611</v>
      </c>
      <c r="C36" s="338" t="s">
        <v>595</v>
      </c>
      <c r="D36" s="338" t="s">
        <v>524</v>
      </c>
      <c r="E36" s="338" t="s">
        <v>584</v>
      </c>
      <c r="F36" s="338" t="s">
        <v>585</v>
      </c>
      <c r="G36" s="339">
        <v>432000</v>
      </c>
      <c r="H36" s="339">
        <v>432000</v>
      </c>
      <c r="I36" s="339">
        <v>0</v>
      </c>
      <c r="J36" s="340"/>
      <c r="K36" s="340"/>
      <c r="L36" s="340"/>
      <c r="M36" s="341" t="s">
        <v>527</v>
      </c>
      <c r="N36" s="342">
        <f t="shared" si="0"/>
        <v>0</v>
      </c>
      <c r="O36" s="342">
        <f t="shared" si="1"/>
        <v>0</v>
      </c>
      <c r="P36" s="343">
        <f t="shared" si="2"/>
        <v>0</v>
      </c>
      <c r="Q36" s="344">
        <f t="shared" si="3"/>
        <v>0</v>
      </c>
    </row>
    <row r="37" spans="1:17" x14ac:dyDescent="0.2">
      <c r="A37" s="337" t="s">
        <v>586</v>
      </c>
      <c r="B37" s="338" t="s">
        <v>587</v>
      </c>
      <c r="C37" s="338" t="s">
        <v>595</v>
      </c>
      <c r="D37" s="338" t="s">
        <v>524</v>
      </c>
      <c r="E37" s="338" t="s">
        <v>588</v>
      </c>
      <c r="F37" s="338" t="s">
        <v>589</v>
      </c>
      <c r="G37" s="339">
        <v>1586586</v>
      </c>
      <c r="H37" s="339">
        <v>0</v>
      </c>
      <c r="I37" s="339">
        <v>0</v>
      </c>
      <c r="J37" s="340"/>
      <c r="K37" s="340"/>
      <c r="L37" s="340"/>
      <c r="M37" s="341" t="s">
        <v>527</v>
      </c>
      <c r="N37" s="342">
        <f t="shared" si="0"/>
        <v>0</v>
      </c>
      <c r="O37" s="342">
        <f t="shared" si="1"/>
        <v>0</v>
      </c>
      <c r="P37" s="343">
        <f t="shared" si="2"/>
        <v>0</v>
      </c>
      <c r="Q37" s="344">
        <f t="shared" si="3"/>
        <v>0</v>
      </c>
    </row>
    <row r="38" spans="1:17" x14ac:dyDescent="0.2">
      <c r="A38" s="337" t="s">
        <v>612</v>
      </c>
      <c r="B38" s="338" t="s">
        <v>613</v>
      </c>
      <c r="C38" s="338" t="s">
        <v>595</v>
      </c>
      <c r="D38" s="338" t="s">
        <v>524</v>
      </c>
      <c r="E38" s="338" t="s">
        <v>588</v>
      </c>
      <c r="F38" s="338" t="s">
        <v>589</v>
      </c>
      <c r="G38" s="339">
        <v>0</v>
      </c>
      <c r="H38" s="339">
        <v>61723.6</v>
      </c>
      <c r="I38" s="339">
        <v>61723.6</v>
      </c>
      <c r="J38" s="340"/>
      <c r="K38" s="340"/>
      <c r="L38" s="340"/>
      <c r="M38" s="341" t="s">
        <v>527</v>
      </c>
      <c r="N38" s="342">
        <f t="shared" si="0"/>
        <v>0</v>
      </c>
      <c r="O38" s="342">
        <f t="shared" si="1"/>
        <v>1</v>
      </c>
      <c r="P38" s="343">
        <f t="shared" si="2"/>
        <v>0</v>
      </c>
      <c r="Q38" s="344">
        <f t="shared" si="3"/>
        <v>0</v>
      </c>
    </row>
    <row r="39" spans="1:17" x14ac:dyDescent="0.2">
      <c r="A39" s="337" t="s">
        <v>614</v>
      </c>
      <c r="B39" s="338" t="s">
        <v>613</v>
      </c>
      <c r="C39" s="338" t="s">
        <v>595</v>
      </c>
      <c r="D39" s="338" t="s">
        <v>524</v>
      </c>
      <c r="E39" s="338" t="s">
        <v>588</v>
      </c>
      <c r="F39" s="338" t="s">
        <v>589</v>
      </c>
      <c r="G39" s="339">
        <v>0</v>
      </c>
      <c r="H39" s="339">
        <v>1586586</v>
      </c>
      <c r="I39" s="339">
        <v>1171770.72</v>
      </c>
      <c r="J39" s="340"/>
      <c r="K39" s="340"/>
      <c r="L39" s="340"/>
      <c r="M39" s="341" t="s">
        <v>527</v>
      </c>
      <c r="N39" s="342">
        <f t="shared" si="0"/>
        <v>0</v>
      </c>
      <c r="O39" s="342">
        <f t="shared" si="1"/>
        <v>0.73854850603749178</v>
      </c>
      <c r="P39" s="343">
        <f t="shared" si="2"/>
        <v>0</v>
      </c>
      <c r="Q39" s="344">
        <f t="shared" si="3"/>
        <v>0</v>
      </c>
    </row>
    <row r="40" spans="1:17" x14ac:dyDescent="0.2">
      <c r="A40" s="337" t="s">
        <v>615</v>
      </c>
      <c r="B40" s="338" t="s">
        <v>616</v>
      </c>
      <c r="C40" s="338" t="s">
        <v>595</v>
      </c>
      <c r="D40" s="338" t="s">
        <v>524</v>
      </c>
      <c r="E40" s="338" t="s">
        <v>617</v>
      </c>
      <c r="F40" s="338" t="s">
        <v>618</v>
      </c>
      <c r="G40" s="339">
        <v>0</v>
      </c>
      <c r="H40" s="339">
        <v>300000</v>
      </c>
      <c r="I40" s="339">
        <v>0</v>
      </c>
      <c r="J40" s="340"/>
      <c r="K40" s="340"/>
      <c r="L40" s="340"/>
      <c r="M40" s="341" t="s">
        <v>527</v>
      </c>
      <c r="N40" s="342">
        <f t="shared" si="0"/>
        <v>0</v>
      </c>
      <c r="O40" s="342">
        <f t="shared" si="1"/>
        <v>0</v>
      </c>
      <c r="P40" s="343">
        <f t="shared" si="2"/>
        <v>0</v>
      </c>
      <c r="Q40" s="344">
        <f t="shared" si="3"/>
        <v>0</v>
      </c>
    </row>
    <row r="41" spans="1:17" x14ac:dyDescent="0.2">
      <c r="A41" s="337" t="s">
        <v>619</v>
      </c>
      <c r="B41" s="338" t="s">
        <v>620</v>
      </c>
      <c r="C41" s="338" t="s">
        <v>595</v>
      </c>
      <c r="D41" s="338" t="s">
        <v>524</v>
      </c>
      <c r="E41" s="338" t="s">
        <v>584</v>
      </c>
      <c r="F41" s="338" t="s">
        <v>585</v>
      </c>
      <c r="G41" s="339">
        <v>0</v>
      </c>
      <c r="H41" s="339">
        <v>8000</v>
      </c>
      <c r="I41" s="339">
        <v>0</v>
      </c>
      <c r="J41" s="340"/>
      <c r="K41" s="340"/>
      <c r="L41" s="340"/>
      <c r="M41" s="341" t="s">
        <v>527</v>
      </c>
      <c r="N41" s="342">
        <f t="shared" si="0"/>
        <v>0</v>
      </c>
      <c r="O41" s="342">
        <f t="shared" si="1"/>
        <v>0</v>
      </c>
      <c r="P41" s="343">
        <f t="shared" si="2"/>
        <v>0</v>
      </c>
      <c r="Q41" s="344">
        <f t="shared" si="3"/>
        <v>0</v>
      </c>
    </row>
    <row r="42" spans="1:17" x14ac:dyDescent="0.2">
      <c r="A42" s="337" t="s">
        <v>621</v>
      </c>
      <c r="B42" s="338" t="s">
        <v>622</v>
      </c>
      <c r="C42" s="338" t="s">
        <v>623</v>
      </c>
      <c r="D42" s="338" t="s">
        <v>524</v>
      </c>
      <c r="E42" s="338" t="s">
        <v>525</v>
      </c>
      <c r="F42" s="338" t="s">
        <v>526</v>
      </c>
      <c r="G42" s="339">
        <v>0</v>
      </c>
      <c r="H42" s="339">
        <v>102508</v>
      </c>
      <c r="I42" s="339">
        <v>0</v>
      </c>
      <c r="J42" s="340"/>
      <c r="K42" s="340"/>
      <c r="L42" s="340"/>
      <c r="M42" s="341" t="s">
        <v>527</v>
      </c>
      <c r="N42" s="342">
        <f t="shared" si="0"/>
        <v>0</v>
      </c>
      <c r="O42" s="342">
        <f t="shared" si="1"/>
        <v>0</v>
      </c>
      <c r="P42" s="343">
        <f t="shared" si="2"/>
        <v>0</v>
      </c>
      <c r="Q42" s="344">
        <f t="shared" si="3"/>
        <v>0</v>
      </c>
    </row>
    <row r="43" spans="1:17" x14ac:dyDescent="0.2">
      <c r="A43" s="337" t="s">
        <v>624</v>
      </c>
      <c r="B43" s="338" t="s">
        <v>625</v>
      </c>
      <c r="C43" s="338" t="s">
        <v>623</v>
      </c>
      <c r="D43" s="338" t="s">
        <v>524</v>
      </c>
      <c r="E43" s="338" t="s">
        <v>530</v>
      </c>
      <c r="F43" s="338" t="s">
        <v>531</v>
      </c>
      <c r="G43" s="339">
        <v>0</v>
      </c>
      <c r="H43" s="339">
        <v>39340</v>
      </c>
      <c r="I43" s="339">
        <v>0</v>
      </c>
      <c r="J43" s="340"/>
      <c r="K43" s="340"/>
      <c r="L43" s="340"/>
      <c r="M43" s="341" t="s">
        <v>527</v>
      </c>
      <c r="N43" s="342">
        <f t="shared" si="0"/>
        <v>0</v>
      </c>
      <c r="O43" s="342">
        <f t="shared" si="1"/>
        <v>0</v>
      </c>
      <c r="P43" s="343">
        <f t="shared" si="2"/>
        <v>0</v>
      </c>
      <c r="Q43" s="344">
        <f t="shared" si="3"/>
        <v>0</v>
      </c>
    </row>
    <row r="44" spans="1:17" ht="22.5" x14ac:dyDescent="0.2">
      <c r="A44" s="337" t="s">
        <v>626</v>
      </c>
      <c r="B44" s="338" t="s">
        <v>627</v>
      </c>
      <c r="C44" s="338" t="s">
        <v>623</v>
      </c>
      <c r="D44" s="338" t="s">
        <v>524</v>
      </c>
      <c r="E44" s="338" t="s">
        <v>628</v>
      </c>
      <c r="F44" s="338" t="s">
        <v>629</v>
      </c>
      <c r="G44" s="339">
        <v>0</v>
      </c>
      <c r="H44" s="339">
        <v>60000</v>
      </c>
      <c r="I44" s="339">
        <v>0</v>
      </c>
      <c r="J44" s="340"/>
      <c r="K44" s="340"/>
      <c r="L44" s="340"/>
      <c r="M44" s="341" t="s">
        <v>527</v>
      </c>
      <c r="N44" s="342">
        <f t="shared" si="0"/>
        <v>0</v>
      </c>
      <c r="O44" s="342">
        <f t="shared" si="1"/>
        <v>0</v>
      </c>
      <c r="P44" s="343">
        <f t="shared" si="2"/>
        <v>0</v>
      </c>
      <c r="Q44" s="344">
        <f t="shared" si="3"/>
        <v>0</v>
      </c>
    </row>
    <row r="45" spans="1:17" ht="22.5" x14ac:dyDescent="0.2">
      <c r="A45" s="337" t="s">
        <v>532</v>
      </c>
      <c r="B45" s="338" t="s">
        <v>533</v>
      </c>
      <c r="C45" s="338" t="s">
        <v>623</v>
      </c>
      <c r="D45" s="338" t="s">
        <v>524</v>
      </c>
      <c r="E45" s="338" t="s">
        <v>534</v>
      </c>
      <c r="F45" s="338" t="s">
        <v>535</v>
      </c>
      <c r="G45" s="339">
        <v>0</v>
      </c>
      <c r="H45" s="339">
        <v>32000</v>
      </c>
      <c r="I45" s="339">
        <v>0</v>
      </c>
      <c r="J45" s="340"/>
      <c r="K45" s="340"/>
      <c r="L45" s="340"/>
      <c r="M45" s="341" t="s">
        <v>527</v>
      </c>
      <c r="N45" s="342">
        <f t="shared" si="0"/>
        <v>0</v>
      </c>
      <c r="O45" s="342">
        <f t="shared" si="1"/>
        <v>0</v>
      </c>
      <c r="P45" s="343">
        <f t="shared" si="2"/>
        <v>0</v>
      </c>
      <c r="Q45" s="344">
        <f t="shared" si="3"/>
        <v>0</v>
      </c>
    </row>
    <row r="46" spans="1:17" x14ac:dyDescent="0.2">
      <c r="A46" s="337" t="s">
        <v>586</v>
      </c>
      <c r="B46" s="338" t="s">
        <v>587</v>
      </c>
      <c r="C46" s="338" t="s">
        <v>623</v>
      </c>
      <c r="D46" s="338" t="s">
        <v>524</v>
      </c>
      <c r="E46" s="338" t="s">
        <v>588</v>
      </c>
      <c r="F46" s="338" t="s">
        <v>589</v>
      </c>
      <c r="G46" s="339">
        <v>0</v>
      </c>
      <c r="H46" s="339">
        <v>108000</v>
      </c>
      <c r="I46" s="339">
        <v>27390.04</v>
      </c>
      <c r="J46" s="340"/>
      <c r="K46" s="340"/>
      <c r="L46" s="340"/>
      <c r="M46" s="341" t="s">
        <v>527</v>
      </c>
      <c r="N46" s="342">
        <f t="shared" si="0"/>
        <v>0</v>
      </c>
      <c r="O46" s="342">
        <f t="shared" si="1"/>
        <v>0.25361148148148149</v>
      </c>
      <c r="P46" s="343">
        <f t="shared" si="2"/>
        <v>0</v>
      </c>
      <c r="Q46" s="344">
        <f t="shared" si="3"/>
        <v>0</v>
      </c>
    </row>
    <row r="47" spans="1:17" x14ac:dyDescent="0.2">
      <c r="A47" s="337" t="s">
        <v>590</v>
      </c>
      <c r="B47" s="338" t="s">
        <v>591</v>
      </c>
      <c r="C47" s="338" t="s">
        <v>623</v>
      </c>
      <c r="D47" s="338" t="s">
        <v>524</v>
      </c>
      <c r="E47" s="338" t="s">
        <v>592</v>
      </c>
      <c r="F47" s="338" t="s">
        <v>593</v>
      </c>
      <c r="G47" s="339">
        <v>0</v>
      </c>
      <c r="H47" s="339">
        <v>14339</v>
      </c>
      <c r="I47" s="339">
        <v>14339</v>
      </c>
      <c r="J47" s="340"/>
      <c r="K47" s="340"/>
      <c r="L47" s="340"/>
      <c r="M47" s="341" t="s">
        <v>527</v>
      </c>
      <c r="N47" s="342">
        <f t="shared" si="0"/>
        <v>0</v>
      </c>
      <c r="O47" s="342">
        <f t="shared" si="1"/>
        <v>1</v>
      </c>
      <c r="P47" s="343">
        <f t="shared" si="2"/>
        <v>0</v>
      </c>
      <c r="Q47" s="344">
        <f t="shared" si="3"/>
        <v>0</v>
      </c>
    </row>
    <row r="48" spans="1:17" x14ac:dyDescent="0.2">
      <c r="A48" s="337" t="s">
        <v>624</v>
      </c>
      <c r="B48" s="338" t="s">
        <v>625</v>
      </c>
      <c r="C48" s="338" t="s">
        <v>630</v>
      </c>
      <c r="D48" s="338" t="s">
        <v>524</v>
      </c>
      <c r="E48" s="338" t="s">
        <v>530</v>
      </c>
      <c r="F48" s="338" t="s">
        <v>531</v>
      </c>
      <c r="G48" s="339">
        <v>0</v>
      </c>
      <c r="H48" s="339">
        <v>20660</v>
      </c>
      <c r="I48" s="339">
        <v>20659.599999999999</v>
      </c>
      <c r="J48" s="340"/>
      <c r="K48" s="340"/>
      <c r="L48" s="340"/>
      <c r="M48" s="341" t="s">
        <v>527</v>
      </c>
      <c r="N48" s="342">
        <f t="shared" si="0"/>
        <v>0</v>
      </c>
      <c r="O48" s="342">
        <f t="shared" si="1"/>
        <v>0.99998063891577926</v>
      </c>
      <c r="P48" s="343">
        <f t="shared" si="2"/>
        <v>0</v>
      </c>
      <c r="Q48" s="344">
        <f t="shared" si="3"/>
        <v>0</v>
      </c>
    </row>
    <row r="49" spans="1:17" x14ac:dyDescent="0.2">
      <c r="A49" s="337" t="s">
        <v>631</v>
      </c>
      <c r="B49" s="338" t="s">
        <v>625</v>
      </c>
      <c r="C49" s="338" t="s">
        <v>632</v>
      </c>
      <c r="D49" s="338" t="s">
        <v>524</v>
      </c>
      <c r="E49" s="338" t="s">
        <v>530</v>
      </c>
      <c r="F49" s="338" t="s">
        <v>531</v>
      </c>
      <c r="G49" s="339">
        <v>0</v>
      </c>
      <c r="H49" s="339">
        <v>60000</v>
      </c>
      <c r="I49" s="339">
        <v>0</v>
      </c>
      <c r="J49" s="340"/>
      <c r="K49" s="340"/>
      <c r="L49" s="340"/>
      <c r="M49" s="341" t="s">
        <v>527</v>
      </c>
      <c r="N49" s="342">
        <f t="shared" si="0"/>
        <v>0</v>
      </c>
      <c r="O49" s="342">
        <f t="shared" si="1"/>
        <v>0</v>
      </c>
      <c r="P49" s="343">
        <f t="shared" si="2"/>
        <v>0</v>
      </c>
      <c r="Q49" s="344">
        <f t="shared" si="3"/>
        <v>0</v>
      </c>
    </row>
    <row r="50" spans="1:17" x14ac:dyDescent="0.2">
      <c r="A50" s="337" t="s">
        <v>633</v>
      </c>
      <c r="B50" s="338" t="s">
        <v>634</v>
      </c>
      <c r="C50" s="338" t="s">
        <v>632</v>
      </c>
      <c r="D50" s="338" t="s">
        <v>524</v>
      </c>
      <c r="E50" s="338" t="s">
        <v>584</v>
      </c>
      <c r="F50" s="338" t="s">
        <v>585</v>
      </c>
      <c r="G50" s="339">
        <v>0</v>
      </c>
      <c r="H50" s="339">
        <v>3027553.6</v>
      </c>
      <c r="I50" s="339">
        <v>0</v>
      </c>
      <c r="J50" s="340"/>
      <c r="K50" s="340"/>
      <c r="L50" s="340"/>
      <c r="M50" s="341" t="s">
        <v>527</v>
      </c>
      <c r="N50" s="342">
        <f t="shared" si="0"/>
        <v>0</v>
      </c>
      <c r="O50" s="342">
        <f t="shared" si="1"/>
        <v>0</v>
      </c>
      <c r="P50" s="343">
        <f t="shared" si="2"/>
        <v>0</v>
      </c>
      <c r="Q50" s="344">
        <f t="shared" si="3"/>
        <v>0</v>
      </c>
    </row>
    <row r="51" spans="1:17" x14ac:dyDescent="0.2">
      <c r="A51" s="337" t="s">
        <v>635</v>
      </c>
      <c r="B51" s="338" t="s">
        <v>636</v>
      </c>
      <c r="C51" s="338" t="s">
        <v>637</v>
      </c>
      <c r="D51" s="338" t="s">
        <v>524</v>
      </c>
      <c r="E51" s="338" t="s">
        <v>542</v>
      </c>
      <c r="F51" s="338" t="s">
        <v>543</v>
      </c>
      <c r="G51" s="339">
        <v>0</v>
      </c>
      <c r="H51" s="339">
        <v>2743771.72</v>
      </c>
      <c r="I51" s="339">
        <v>2743771.72</v>
      </c>
      <c r="J51" s="340"/>
      <c r="K51" s="340"/>
      <c r="L51" s="340"/>
      <c r="M51" s="341" t="s">
        <v>527</v>
      </c>
      <c r="N51" s="342">
        <f t="shared" si="0"/>
        <v>0</v>
      </c>
      <c r="O51" s="342">
        <f t="shared" si="1"/>
        <v>1</v>
      </c>
      <c r="P51" s="343">
        <f t="shared" si="2"/>
        <v>0</v>
      </c>
      <c r="Q51" s="344">
        <f t="shared" si="3"/>
        <v>0</v>
      </c>
    </row>
    <row r="52" spans="1:17" x14ac:dyDescent="0.2">
      <c r="A52" s="337" t="s">
        <v>638</v>
      </c>
      <c r="B52" s="338" t="s">
        <v>639</v>
      </c>
      <c r="C52" s="338" t="s">
        <v>637</v>
      </c>
      <c r="D52" s="338" t="s">
        <v>524</v>
      </c>
      <c r="E52" s="338" t="s">
        <v>640</v>
      </c>
      <c r="F52" s="338" t="s">
        <v>641</v>
      </c>
      <c r="G52" s="339">
        <v>0</v>
      </c>
      <c r="H52" s="339">
        <v>1968456</v>
      </c>
      <c r="I52" s="339">
        <v>1968456</v>
      </c>
      <c r="J52" s="340"/>
      <c r="K52" s="340"/>
      <c r="L52" s="340"/>
      <c r="M52" s="341" t="s">
        <v>527</v>
      </c>
      <c r="N52" s="342">
        <f t="shared" si="0"/>
        <v>0</v>
      </c>
      <c r="O52" s="342">
        <f t="shared" si="1"/>
        <v>1</v>
      </c>
      <c r="P52" s="343">
        <f t="shared" si="2"/>
        <v>0</v>
      </c>
      <c r="Q52" s="344">
        <f t="shared" si="3"/>
        <v>0</v>
      </c>
    </row>
    <row r="53" spans="1:17" x14ac:dyDescent="0.2">
      <c r="A53" s="337" t="s">
        <v>642</v>
      </c>
      <c r="B53" s="338" t="s">
        <v>643</v>
      </c>
      <c r="C53" s="338" t="s">
        <v>637</v>
      </c>
      <c r="D53" s="338" t="s">
        <v>524</v>
      </c>
      <c r="E53" s="338" t="s">
        <v>644</v>
      </c>
      <c r="F53" s="338" t="s">
        <v>645</v>
      </c>
      <c r="G53" s="339">
        <v>0</v>
      </c>
      <c r="H53" s="339">
        <v>41180000</v>
      </c>
      <c r="I53" s="339">
        <v>41180000</v>
      </c>
      <c r="J53" s="340"/>
      <c r="K53" s="340"/>
      <c r="L53" s="340"/>
      <c r="M53" s="341" t="s">
        <v>527</v>
      </c>
      <c r="N53" s="342">
        <f t="shared" si="0"/>
        <v>0</v>
      </c>
      <c r="O53" s="342">
        <f t="shared" si="1"/>
        <v>1</v>
      </c>
      <c r="P53" s="343">
        <f t="shared" si="2"/>
        <v>0</v>
      </c>
      <c r="Q53" s="344">
        <f t="shared" si="3"/>
        <v>0</v>
      </c>
    </row>
    <row r="54" spans="1:17" x14ac:dyDescent="0.2">
      <c r="A54" s="337" t="s">
        <v>646</v>
      </c>
      <c r="B54" s="338" t="s">
        <v>647</v>
      </c>
      <c r="C54" s="338" t="s">
        <v>637</v>
      </c>
      <c r="D54" s="338" t="s">
        <v>524</v>
      </c>
      <c r="E54" s="338" t="s">
        <v>644</v>
      </c>
      <c r="F54" s="338" t="s">
        <v>645</v>
      </c>
      <c r="G54" s="339">
        <v>14000000</v>
      </c>
      <c r="H54" s="339">
        <v>15279200</v>
      </c>
      <c r="I54" s="339">
        <v>0</v>
      </c>
      <c r="J54" s="340"/>
      <c r="K54" s="340"/>
      <c r="L54" s="340"/>
      <c r="M54" s="341" t="s">
        <v>527</v>
      </c>
      <c r="N54" s="342">
        <f t="shared" si="0"/>
        <v>0</v>
      </c>
      <c r="O54" s="342">
        <f t="shared" si="1"/>
        <v>0</v>
      </c>
      <c r="P54" s="343">
        <f t="shared" si="2"/>
        <v>0</v>
      </c>
      <c r="Q54" s="344">
        <f t="shared" si="3"/>
        <v>0</v>
      </c>
    </row>
    <row r="55" spans="1:17" x14ac:dyDescent="0.2">
      <c r="A55" s="337" t="s">
        <v>648</v>
      </c>
      <c r="B55" s="338" t="s">
        <v>649</v>
      </c>
      <c r="C55" s="338" t="s">
        <v>637</v>
      </c>
      <c r="D55" s="338" t="s">
        <v>524</v>
      </c>
      <c r="E55" s="338" t="s">
        <v>550</v>
      </c>
      <c r="F55" s="338" t="s">
        <v>551</v>
      </c>
      <c r="G55" s="339">
        <v>0</v>
      </c>
      <c r="H55" s="339">
        <v>20955692.32</v>
      </c>
      <c r="I55" s="339">
        <v>18555057.82</v>
      </c>
      <c r="J55" s="340"/>
      <c r="K55" s="340"/>
      <c r="L55" s="340"/>
      <c r="M55" s="341" t="s">
        <v>527</v>
      </c>
      <c r="N55" s="342">
        <f t="shared" si="0"/>
        <v>0</v>
      </c>
      <c r="O55" s="342">
        <f t="shared" si="1"/>
        <v>0.88544236747984473</v>
      </c>
      <c r="P55" s="343">
        <f t="shared" si="2"/>
        <v>0</v>
      </c>
      <c r="Q55" s="344">
        <f t="shared" si="3"/>
        <v>0</v>
      </c>
    </row>
    <row r="56" spans="1:17" x14ac:dyDescent="0.2">
      <c r="A56" s="337" t="s">
        <v>650</v>
      </c>
      <c r="B56" s="338" t="s">
        <v>651</v>
      </c>
      <c r="C56" s="338" t="s">
        <v>637</v>
      </c>
      <c r="D56" s="338" t="s">
        <v>524</v>
      </c>
      <c r="E56" s="338" t="s">
        <v>652</v>
      </c>
      <c r="F56" s="338" t="s">
        <v>653</v>
      </c>
      <c r="G56" s="339">
        <v>0</v>
      </c>
      <c r="H56" s="339">
        <v>6425054.7199999997</v>
      </c>
      <c r="I56" s="339">
        <v>2673588</v>
      </c>
      <c r="J56" s="340"/>
      <c r="K56" s="340"/>
      <c r="L56" s="340"/>
      <c r="M56" s="341" t="s">
        <v>527</v>
      </c>
      <c r="N56" s="342">
        <f t="shared" si="0"/>
        <v>0</v>
      </c>
      <c r="O56" s="342">
        <f t="shared" si="1"/>
        <v>0.4161191019397264</v>
      </c>
      <c r="P56" s="343">
        <f t="shared" si="2"/>
        <v>0</v>
      </c>
      <c r="Q56" s="344">
        <f t="shared" si="3"/>
        <v>0</v>
      </c>
    </row>
    <row r="57" spans="1:17" x14ac:dyDescent="0.2">
      <c r="A57" s="337" t="s">
        <v>654</v>
      </c>
      <c r="B57" s="338" t="s">
        <v>655</v>
      </c>
      <c r="C57" s="338" t="s">
        <v>637</v>
      </c>
      <c r="D57" s="338" t="s">
        <v>524</v>
      </c>
      <c r="E57" s="338" t="s">
        <v>554</v>
      </c>
      <c r="F57" s="338" t="s">
        <v>555</v>
      </c>
      <c r="G57" s="339">
        <v>0</v>
      </c>
      <c r="H57" s="339">
        <v>144652</v>
      </c>
      <c r="I57" s="339">
        <v>144652</v>
      </c>
      <c r="J57" s="340"/>
      <c r="K57" s="340"/>
      <c r="L57" s="340"/>
      <c r="M57" s="341" t="s">
        <v>527</v>
      </c>
      <c r="N57" s="342">
        <f t="shared" si="0"/>
        <v>0</v>
      </c>
      <c r="O57" s="342">
        <f t="shared" si="1"/>
        <v>1</v>
      </c>
      <c r="P57" s="343">
        <f t="shared" si="2"/>
        <v>0</v>
      </c>
      <c r="Q57" s="344">
        <f t="shared" si="3"/>
        <v>0</v>
      </c>
    </row>
    <row r="58" spans="1:17" x14ac:dyDescent="0.2">
      <c r="A58" s="337" t="s">
        <v>656</v>
      </c>
      <c r="B58" s="338" t="s">
        <v>657</v>
      </c>
      <c r="C58" s="338" t="s">
        <v>637</v>
      </c>
      <c r="D58" s="338" t="s">
        <v>524</v>
      </c>
      <c r="E58" s="338" t="s">
        <v>558</v>
      </c>
      <c r="F58" s="338" t="s">
        <v>559</v>
      </c>
      <c r="G58" s="339">
        <v>0</v>
      </c>
      <c r="H58" s="339">
        <v>1854000</v>
      </c>
      <c r="I58" s="339">
        <v>1854000</v>
      </c>
      <c r="J58" s="340"/>
      <c r="K58" s="340"/>
      <c r="L58" s="340"/>
      <c r="M58" s="341" t="s">
        <v>527</v>
      </c>
      <c r="N58" s="342">
        <f t="shared" si="0"/>
        <v>0</v>
      </c>
      <c r="O58" s="342">
        <f t="shared" si="1"/>
        <v>1</v>
      </c>
      <c r="P58" s="343">
        <f t="shared" si="2"/>
        <v>0</v>
      </c>
      <c r="Q58" s="344">
        <f t="shared" si="3"/>
        <v>0</v>
      </c>
    </row>
    <row r="59" spans="1:17" x14ac:dyDescent="0.2">
      <c r="A59" s="337" t="s">
        <v>658</v>
      </c>
      <c r="B59" s="338" t="s">
        <v>659</v>
      </c>
      <c r="C59" s="338" t="s">
        <v>637</v>
      </c>
      <c r="D59" s="338" t="s">
        <v>524</v>
      </c>
      <c r="E59" s="338" t="s">
        <v>558</v>
      </c>
      <c r="F59" s="338" t="s">
        <v>559</v>
      </c>
      <c r="G59" s="339">
        <v>0</v>
      </c>
      <c r="H59" s="339">
        <v>2412800</v>
      </c>
      <c r="I59" s="339">
        <v>2412800</v>
      </c>
      <c r="J59" s="340"/>
      <c r="K59" s="340"/>
      <c r="L59" s="340"/>
      <c r="M59" s="341" t="s">
        <v>527</v>
      </c>
      <c r="N59" s="342">
        <f t="shared" si="0"/>
        <v>0</v>
      </c>
      <c r="O59" s="342">
        <f t="shared" si="1"/>
        <v>1</v>
      </c>
      <c r="P59" s="343">
        <f t="shared" si="2"/>
        <v>0</v>
      </c>
      <c r="Q59" s="344">
        <f t="shared" si="3"/>
        <v>0</v>
      </c>
    </row>
    <row r="60" spans="1:17" x14ac:dyDescent="0.2">
      <c r="A60" s="337" t="s">
        <v>660</v>
      </c>
      <c r="B60" s="338" t="s">
        <v>661</v>
      </c>
      <c r="C60" s="338" t="s">
        <v>637</v>
      </c>
      <c r="D60" s="338" t="s">
        <v>524</v>
      </c>
      <c r="E60" s="338" t="s">
        <v>558</v>
      </c>
      <c r="F60" s="338" t="s">
        <v>559</v>
      </c>
      <c r="G60" s="339">
        <v>0</v>
      </c>
      <c r="H60" s="339">
        <v>350052</v>
      </c>
      <c r="I60" s="339">
        <v>350052</v>
      </c>
      <c r="J60" s="340"/>
      <c r="K60" s="340"/>
      <c r="L60" s="340"/>
      <c r="M60" s="341" t="s">
        <v>527</v>
      </c>
      <c r="N60" s="342">
        <f t="shared" si="0"/>
        <v>0</v>
      </c>
      <c r="O60" s="342">
        <f t="shared" si="1"/>
        <v>1</v>
      </c>
      <c r="P60" s="343">
        <f t="shared" si="2"/>
        <v>0</v>
      </c>
      <c r="Q60" s="344">
        <f t="shared" si="3"/>
        <v>0</v>
      </c>
    </row>
    <row r="61" spans="1:17" x14ac:dyDescent="0.2">
      <c r="A61" s="337" t="s">
        <v>662</v>
      </c>
      <c r="B61" s="338" t="s">
        <v>663</v>
      </c>
      <c r="C61" s="338" t="s">
        <v>637</v>
      </c>
      <c r="D61" s="338" t="s">
        <v>524</v>
      </c>
      <c r="E61" s="338" t="s">
        <v>558</v>
      </c>
      <c r="F61" s="338" t="s">
        <v>559</v>
      </c>
      <c r="G61" s="339">
        <v>0</v>
      </c>
      <c r="H61" s="339">
        <v>480854</v>
      </c>
      <c r="I61" s="339">
        <v>480854</v>
      </c>
      <c r="J61" s="340"/>
      <c r="K61" s="340"/>
      <c r="L61" s="340"/>
      <c r="M61" s="341" t="s">
        <v>527</v>
      </c>
      <c r="N61" s="342">
        <f t="shared" si="0"/>
        <v>0</v>
      </c>
      <c r="O61" s="342">
        <f t="shared" si="1"/>
        <v>1</v>
      </c>
      <c r="P61" s="343">
        <f t="shared" si="2"/>
        <v>0</v>
      </c>
      <c r="Q61" s="344">
        <f t="shared" si="3"/>
        <v>0</v>
      </c>
    </row>
    <row r="62" spans="1:17" x14ac:dyDescent="0.2">
      <c r="A62" s="337" t="s">
        <v>664</v>
      </c>
      <c r="B62" s="338" t="s">
        <v>665</v>
      </c>
      <c r="C62" s="338" t="s">
        <v>637</v>
      </c>
      <c r="D62" s="338" t="s">
        <v>524</v>
      </c>
      <c r="E62" s="338" t="s">
        <v>558</v>
      </c>
      <c r="F62" s="338" t="s">
        <v>559</v>
      </c>
      <c r="G62" s="339">
        <v>0</v>
      </c>
      <c r="H62" s="339">
        <v>426706</v>
      </c>
      <c r="I62" s="339">
        <v>426706</v>
      </c>
      <c r="J62" s="340"/>
      <c r="K62" s="340"/>
      <c r="L62" s="340"/>
      <c r="M62" s="341" t="s">
        <v>527</v>
      </c>
      <c r="N62" s="342">
        <f t="shared" si="0"/>
        <v>0</v>
      </c>
      <c r="O62" s="342">
        <f t="shared" si="1"/>
        <v>1</v>
      </c>
      <c r="P62" s="343">
        <f t="shared" si="2"/>
        <v>0</v>
      </c>
      <c r="Q62" s="344">
        <f t="shared" si="3"/>
        <v>0</v>
      </c>
    </row>
    <row r="63" spans="1:17" x14ac:dyDescent="0.2">
      <c r="A63" s="337" t="s">
        <v>666</v>
      </c>
      <c r="B63" s="338" t="s">
        <v>667</v>
      </c>
      <c r="C63" s="338" t="s">
        <v>637</v>
      </c>
      <c r="D63" s="338" t="s">
        <v>524</v>
      </c>
      <c r="E63" s="338" t="s">
        <v>558</v>
      </c>
      <c r="F63" s="338" t="s">
        <v>559</v>
      </c>
      <c r="G63" s="339">
        <v>0</v>
      </c>
      <c r="H63" s="339">
        <v>13757449.6</v>
      </c>
      <c r="I63" s="339">
        <v>7059249.5999999996</v>
      </c>
      <c r="J63" s="340"/>
      <c r="K63" s="340"/>
      <c r="L63" s="340"/>
      <c r="M63" s="341" t="s">
        <v>527</v>
      </c>
      <c r="N63" s="342">
        <f t="shared" si="0"/>
        <v>0</v>
      </c>
      <c r="O63" s="342">
        <f t="shared" si="1"/>
        <v>0.51312196702505086</v>
      </c>
      <c r="P63" s="343">
        <f t="shared" si="2"/>
        <v>0</v>
      </c>
      <c r="Q63" s="344">
        <f t="shared" si="3"/>
        <v>0</v>
      </c>
    </row>
    <row r="64" spans="1:17" x14ac:dyDescent="0.2">
      <c r="A64" s="337" t="s">
        <v>556</v>
      </c>
      <c r="B64" s="338" t="s">
        <v>557</v>
      </c>
      <c r="C64" s="338" t="s">
        <v>637</v>
      </c>
      <c r="D64" s="338" t="s">
        <v>524</v>
      </c>
      <c r="E64" s="338" t="s">
        <v>558</v>
      </c>
      <c r="F64" s="338" t="s">
        <v>559</v>
      </c>
      <c r="G64" s="339">
        <v>0</v>
      </c>
      <c r="H64" s="339">
        <v>709920</v>
      </c>
      <c r="I64" s="339">
        <v>709920</v>
      </c>
      <c r="J64" s="340"/>
      <c r="K64" s="340"/>
      <c r="L64" s="340"/>
      <c r="M64" s="341" t="s">
        <v>527</v>
      </c>
      <c r="N64" s="342">
        <f t="shared" si="0"/>
        <v>0</v>
      </c>
      <c r="O64" s="342">
        <f t="shared" si="1"/>
        <v>1</v>
      </c>
      <c r="P64" s="343">
        <f t="shared" si="2"/>
        <v>0</v>
      </c>
      <c r="Q64" s="344">
        <f t="shared" si="3"/>
        <v>0</v>
      </c>
    </row>
    <row r="65" spans="1:18" s="346" customFormat="1" x14ac:dyDescent="0.2">
      <c r="A65" s="337" t="s">
        <v>668</v>
      </c>
      <c r="B65" s="338" t="s">
        <v>669</v>
      </c>
      <c r="C65" s="338" t="s">
        <v>637</v>
      </c>
      <c r="D65" s="338" t="s">
        <v>524</v>
      </c>
      <c r="E65" s="338" t="s">
        <v>558</v>
      </c>
      <c r="F65" s="338" t="s">
        <v>559</v>
      </c>
      <c r="G65" s="339">
        <v>0</v>
      </c>
      <c r="H65" s="339">
        <v>585000</v>
      </c>
      <c r="I65" s="339">
        <v>585000</v>
      </c>
      <c r="J65" s="340"/>
      <c r="K65" s="340"/>
      <c r="L65" s="340"/>
      <c r="M65" s="341" t="s">
        <v>527</v>
      </c>
      <c r="N65" s="342">
        <f t="shared" si="0"/>
        <v>0</v>
      </c>
      <c r="O65" s="342">
        <f t="shared" si="1"/>
        <v>1</v>
      </c>
      <c r="P65" s="343">
        <f t="shared" si="2"/>
        <v>0</v>
      </c>
      <c r="Q65" s="344">
        <f t="shared" si="3"/>
        <v>0</v>
      </c>
      <c r="R65" s="345"/>
    </row>
    <row r="66" spans="1:18" s="346" customFormat="1" x14ac:dyDescent="0.2">
      <c r="A66" s="337" t="s">
        <v>570</v>
      </c>
      <c r="B66" s="338" t="s">
        <v>571</v>
      </c>
      <c r="C66" s="338" t="s">
        <v>637</v>
      </c>
      <c r="D66" s="338" t="s">
        <v>524</v>
      </c>
      <c r="E66" s="338" t="s">
        <v>558</v>
      </c>
      <c r="F66" s="338" t="s">
        <v>559</v>
      </c>
      <c r="G66" s="339">
        <v>0</v>
      </c>
      <c r="H66" s="339">
        <v>1030000</v>
      </c>
      <c r="I66" s="339">
        <v>1030000</v>
      </c>
      <c r="J66" s="340"/>
      <c r="K66" s="340"/>
      <c r="L66" s="340"/>
      <c r="M66" s="341" t="s">
        <v>527</v>
      </c>
      <c r="N66" s="342">
        <f t="shared" si="0"/>
        <v>0</v>
      </c>
      <c r="O66" s="342">
        <f t="shared" si="1"/>
        <v>1</v>
      </c>
      <c r="P66" s="343">
        <f t="shared" si="2"/>
        <v>0</v>
      </c>
      <c r="Q66" s="344">
        <f t="shared" si="3"/>
        <v>0</v>
      </c>
    </row>
    <row r="67" spans="1:18" s="346" customFormat="1" x14ac:dyDescent="0.2">
      <c r="A67" s="337" t="s">
        <v>670</v>
      </c>
      <c r="B67" s="338" t="s">
        <v>671</v>
      </c>
      <c r="C67" s="338" t="s">
        <v>637</v>
      </c>
      <c r="D67" s="338" t="s">
        <v>524</v>
      </c>
      <c r="E67" s="338" t="s">
        <v>558</v>
      </c>
      <c r="F67" s="338" t="s">
        <v>559</v>
      </c>
      <c r="G67" s="339">
        <v>0</v>
      </c>
      <c r="H67" s="339">
        <v>520000</v>
      </c>
      <c r="I67" s="339">
        <v>520000</v>
      </c>
      <c r="J67" s="340"/>
      <c r="K67" s="340"/>
      <c r="L67" s="340"/>
      <c r="M67" s="341" t="s">
        <v>527</v>
      </c>
      <c r="N67" s="342">
        <f t="shared" si="0"/>
        <v>0</v>
      </c>
      <c r="O67" s="342">
        <f t="shared" si="1"/>
        <v>1</v>
      </c>
      <c r="P67" s="343">
        <f t="shared" si="2"/>
        <v>0</v>
      </c>
      <c r="Q67" s="344">
        <f t="shared" si="3"/>
        <v>0</v>
      </c>
    </row>
    <row r="68" spans="1:18" s="346" customFormat="1" x14ac:dyDescent="0.2">
      <c r="A68" s="337" t="s">
        <v>572</v>
      </c>
      <c r="B68" s="338" t="s">
        <v>573</v>
      </c>
      <c r="C68" s="338" t="s">
        <v>637</v>
      </c>
      <c r="D68" s="338" t="s">
        <v>524</v>
      </c>
      <c r="E68" s="338" t="s">
        <v>558</v>
      </c>
      <c r="F68" s="338" t="s">
        <v>559</v>
      </c>
      <c r="G68" s="339">
        <v>0</v>
      </c>
      <c r="H68" s="339">
        <v>709920</v>
      </c>
      <c r="I68" s="339">
        <v>709920</v>
      </c>
      <c r="J68" s="340"/>
      <c r="K68" s="340"/>
      <c r="L68" s="340"/>
      <c r="M68" s="341" t="s">
        <v>527</v>
      </c>
      <c r="N68" s="342">
        <f t="shared" ref="N68:N131" si="4">IF(G68&gt;0,I68/G68,0)</f>
        <v>0</v>
      </c>
      <c r="O68" s="342">
        <f t="shared" ref="O68:O131" si="5">IF(H68&gt;0,I68/H68,0)</f>
        <v>1</v>
      </c>
      <c r="P68" s="343">
        <f t="shared" ref="P68:P131" si="6">IF(J68=0,0,L68/J68)</f>
        <v>0</v>
      </c>
      <c r="Q68" s="344">
        <f t="shared" ref="Q68:Q131" si="7">IF(L68=0,0,L68/K68)</f>
        <v>0</v>
      </c>
    </row>
    <row r="69" spans="1:18" s="346" customFormat="1" x14ac:dyDescent="0.2">
      <c r="A69" s="337" t="s">
        <v>672</v>
      </c>
      <c r="B69" s="338" t="s">
        <v>673</v>
      </c>
      <c r="C69" s="338" t="s">
        <v>637</v>
      </c>
      <c r="D69" s="338" t="s">
        <v>524</v>
      </c>
      <c r="E69" s="338" t="s">
        <v>558</v>
      </c>
      <c r="F69" s="338" t="s">
        <v>559</v>
      </c>
      <c r="G69" s="339">
        <v>0</v>
      </c>
      <c r="H69" s="339">
        <v>3814950</v>
      </c>
      <c r="I69" s="339">
        <v>2863750</v>
      </c>
      <c r="J69" s="340"/>
      <c r="K69" s="340"/>
      <c r="L69" s="340"/>
      <c r="M69" s="341" t="s">
        <v>527</v>
      </c>
      <c r="N69" s="342">
        <f t="shared" si="4"/>
        <v>0</v>
      </c>
      <c r="O69" s="342">
        <f t="shared" si="5"/>
        <v>0.75066514633219306</v>
      </c>
      <c r="P69" s="343">
        <f t="shared" si="6"/>
        <v>0</v>
      </c>
      <c r="Q69" s="344">
        <f t="shared" si="7"/>
        <v>0</v>
      </c>
    </row>
    <row r="70" spans="1:18" s="346" customFormat="1" x14ac:dyDescent="0.2">
      <c r="A70" s="337" t="s">
        <v>674</v>
      </c>
      <c r="B70" s="338" t="s">
        <v>675</v>
      </c>
      <c r="C70" s="338" t="s">
        <v>637</v>
      </c>
      <c r="D70" s="338" t="s">
        <v>524</v>
      </c>
      <c r="E70" s="338" t="s">
        <v>558</v>
      </c>
      <c r="F70" s="338" t="s">
        <v>559</v>
      </c>
      <c r="G70" s="339">
        <v>0</v>
      </c>
      <c r="H70" s="339">
        <v>2173600</v>
      </c>
      <c r="I70" s="339">
        <v>2173600</v>
      </c>
      <c r="J70" s="340"/>
      <c r="K70" s="340"/>
      <c r="L70" s="340"/>
      <c r="M70" s="341" t="s">
        <v>527</v>
      </c>
      <c r="N70" s="342">
        <f t="shared" si="4"/>
        <v>0</v>
      </c>
      <c r="O70" s="342">
        <f t="shared" si="5"/>
        <v>1</v>
      </c>
      <c r="P70" s="343">
        <f t="shared" si="6"/>
        <v>0</v>
      </c>
      <c r="Q70" s="344">
        <f t="shared" si="7"/>
        <v>0</v>
      </c>
    </row>
    <row r="71" spans="1:18" s="346" customFormat="1" x14ac:dyDescent="0.2">
      <c r="A71" s="337" t="s">
        <v>676</v>
      </c>
      <c r="B71" s="338" t="s">
        <v>677</v>
      </c>
      <c r="C71" s="338" t="s">
        <v>637</v>
      </c>
      <c r="D71" s="338" t="s">
        <v>524</v>
      </c>
      <c r="E71" s="338" t="s">
        <v>558</v>
      </c>
      <c r="F71" s="338" t="s">
        <v>559</v>
      </c>
      <c r="G71" s="339">
        <v>0</v>
      </c>
      <c r="H71" s="339">
        <v>709920</v>
      </c>
      <c r="I71" s="339">
        <v>709920</v>
      </c>
      <c r="J71" s="340"/>
      <c r="K71" s="340"/>
      <c r="L71" s="340"/>
      <c r="M71" s="341" t="s">
        <v>527</v>
      </c>
      <c r="N71" s="342">
        <f t="shared" si="4"/>
        <v>0</v>
      </c>
      <c r="O71" s="342">
        <f t="shared" si="5"/>
        <v>1</v>
      </c>
      <c r="P71" s="343">
        <f t="shared" si="6"/>
        <v>0</v>
      </c>
      <c r="Q71" s="344">
        <f t="shared" si="7"/>
        <v>0</v>
      </c>
    </row>
    <row r="72" spans="1:18" s="346" customFormat="1" x14ac:dyDescent="0.2">
      <c r="A72" s="337" t="s">
        <v>678</v>
      </c>
      <c r="B72" s="338" t="s">
        <v>679</v>
      </c>
      <c r="C72" s="338" t="s">
        <v>637</v>
      </c>
      <c r="D72" s="338" t="s">
        <v>524</v>
      </c>
      <c r="E72" s="338" t="s">
        <v>558</v>
      </c>
      <c r="F72" s="338" t="s">
        <v>559</v>
      </c>
      <c r="G72" s="339">
        <v>0</v>
      </c>
      <c r="H72" s="339">
        <v>709920</v>
      </c>
      <c r="I72" s="339">
        <v>709920</v>
      </c>
      <c r="J72" s="340"/>
      <c r="K72" s="340"/>
      <c r="L72" s="340"/>
      <c r="M72" s="341" t="s">
        <v>527</v>
      </c>
      <c r="N72" s="342">
        <f t="shared" si="4"/>
        <v>0</v>
      </c>
      <c r="O72" s="342">
        <f t="shared" si="5"/>
        <v>1</v>
      </c>
      <c r="P72" s="343">
        <f t="shared" si="6"/>
        <v>0</v>
      </c>
      <c r="Q72" s="344">
        <f t="shared" si="7"/>
        <v>0</v>
      </c>
    </row>
    <row r="73" spans="1:18" s="346" customFormat="1" x14ac:dyDescent="0.2">
      <c r="A73" s="337" t="s">
        <v>680</v>
      </c>
      <c r="B73" s="338" t="s">
        <v>681</v>
      </c>
      <c r="C73" s="338" t="s">
        <v>637</v>
      </c>
      <c r="D73" s="338" t="s">
        <v>524</v>
      </c>
      <c r="E73" s="338" t="s">
        <v>558</v>
      </c>
      <c r="F73" s="338" t="s">
        <v>559</v>
      </c>
      <c r="G73" s="339">
        <v>0</v>
      </c>
      <c r="H73" s="339">
        <v>788800</v>
      </c>
      <c r="I73" s="339">
        <v>788800</v>
      </c>
      <c r="J73" s="340"/>
      <c r="K73" s="340"/>
      <c r="L73" s="340"/>
      <c r="M73" s="341" t="s">
        <v>527</v>
      </c>
      <c r="N73" s="342">
        <f t="shared" si="4"/>
        <v>0</v>
      </c>
      <c r="O73" s="342">
        <f t="shared" si="5"/>
        <v>1</v>
      </c>
      <c r="P73" s="343">
        <f t="shared" si="6"/>
        <v>0</v>
      </c>
      <c r="Q73" s="344">
        <f t="shared" si="7"/>
        <v>0</v>
      </c>
    </row>
    <row r="74" spans="1:18" s="346" customFormat="1" x14ac:dyDescent="0.2">
      <c r="A74" s="337" t="s">
        <v>682</v>
      </c>
      <c r="B74" s="338" t="s">
        <v>683</v>
      </c>
      <c r="C74" s="338" t="s">
        <v>637</v>
      </c>
      <c r="D74" s="338" t="s">
        <v>524</v>
      </c>
      <c r="E74" s="338" t="s">
        <v>558</v>
      </c>
      <c r="F74" s="338" t="s">
        <v>559</v>
      </c>
      <c r="G74" s="339">
        <v>0</v>
      </c>
      <c r="H74" s="339">
        <v>3474200</v>
      </c>
      <c r="I74" s="339">
        <v>3474200</v>
      </c>
      <c r="J74" s="340"/>
      <c r="K74" s="340"/>
      <c r="L74" s="340"/>
      <c r="M74" s="341" t="s">
        <v>527</v>
      </c>
      <c r="N74" s="342">
        <f t="shared" si="4"/>
        <v>0</v>
      </c>
      <c r="O74" s="342">
        <f t="shared" si="5"/>
        <v>1</v>
      </c>
      <c r="P74" s="343">
        <f t="shared" si="6"/>
        <v>0</v>
      </c>
      <c r="Q74" s="344">
        <f t="shared" si="7"/>
        <v>0</v>
      </c>
    </row>
    <row r="75" spans="1:18" s="346" customFormat="1" ht="22.5" x14ac:dyDescent="0.2">
      <c r="A75" s="337" t="s">
        <v>684</v>
      </c>
      <c r="B75" s="338" t="s">
        <v>685</v>
      </c>
      <c r="C75" s="338" t="s">
        <v>637</v>
      </c>
      <c r="D75" s="338" t="s">
        <v>524</v>
      </c>
      <c r="E75" s="338" t="s">
        <v>686</v>
      </c>
      <c r="F75" s="338" t="s">
        <v>687</v>
      </c>
      <c r="G75" s="339">
        <v>0</v>
      </c>
      <c r="H75" s="339">
        <v>3488039</v>
      </c>
      <c r="I75" s="339">
        <v>0</v>
      </c>
      <c r="J75" s="340"/>
      <c r="K75" s="340"/>
      <c r="L75" s="340"/>
      <c r="M75" s="341" t="s">
        <v>527</v>
      </c>
      <c r="N75" s="342">
        <f t="shared" si="4"/>
        <v>0</v>
      </c>
      <c r="O75" s="342">
        <f t="shared" si="5"/>
        <v>0</v>
      </c>
      <c r="P75" s="343">
        <f t="shared" si="6"/>
        <v>0</v>
      </c>
      <c r="Q75" s="344">
        <f t="shared" si="7"/>
        <v>0</v>
      </c>
    </row>
    <row r="76" spans="1:18" s="346" customFormat="1" ht="22.5" x14ac:dyDescent="0.2">
      <c r="A76" s="337" t="s">
        <v>688</v>
      </c>
      <c r="B76" s="338" t="s">
        <v>689</v>
      </c>
      <c r="C76" s="338" t="s">
        <v>637</v>
      </c>
      <c r="D76" s="338" t="s">
        <v>524</v>
      </c>
      <c r="E76" s="338" t="s">
        <v>584</v>
      </c>
      <c r="F76" s="338" t="s">
        <v>585</v>
      </c>
      <c r="G76" s="339">
        <v>0</v>
      </c>
      <c r="H76" s="339">
        <v>0</v>
      </c>
      <c r="I76" s="339">
        <v>0</v>
      </c>
      <c r="J76" s="340"/>
      <c r="K76" s="340"/>
      <c r="L76" s="340"/>
      <c r="M76" s="341" t="s">
        <v>527</v>
      </c>
      <c r="N76" s="342">
        <f t="shared" si="4"/>
        <v>0</v>
      </c>
      <c r="O76" s="342">
        <f t="shared" si="5"/>
        <v>0</v>
      </c>
      <c r="P76" s="343">
        <f t="shared" si="6"/>
        <v>0</v>
      </c>
      <c r="Q76" s="344">
        <f t="shared" si="7"/>
        <v>0</v>
      </c>
    </row>
    <row r="77" spans="1:18" s="346" customFormat="1" x14ac:dyDescent="0.2">
      <c r="A77" s="337" t="s">
        <v>690</v>
      </c>
      <c r="B77" s="338" t="s">
        <v>691</v>
      </c>
      <c r="C77" s="338" t="s">
        <v>637</v>
      </c>
      <c r="D77" s="338" t="s">
        <v>524</v>
      </c>
      <c r="E77" s="338" t="s">
        <v>584</v>
      </c>
      <c r="F77" s="338" t="s">
        <v>585</v>
      </c>
      <c r="G77" s="339">
        <v>0</v>
      </c>
      <c r="H77" s="339">
        <v>87380</v>
      </c>
      <c r="I77" s="339">
        <v>0</v>
      </c>
      <c r="J77" s="340"/>
      <c r="K77" s="340"/>
      <c r="L77" s="340"/>
      <c r="M77" s="341" t="s">
        <v>527</v>
      </c>
      <c r="N77" s="342">
        <f t="shared" si="4"/>
        <v>0</v>
      </c>
      <c r="O77" s="342">
        <f t="shared" si="5"/>
        <v>0</v>
      </c>
      <c r="P77" s="343">
        <f t="shared" si="6"/>
        <v>0</v>
      </c>
      <c r="Q77" s="344">
        <f t="shared" si="7"/>
        <v>0</v>
      </c>
    </row>
    <row r="78" spans="1:18" s="346" customFormat="1" x14ac:dyDescent="0.2">
      <c r="A78" s="337" t="s">
        <v>692</v>
      </c>
      <c r="B78" s="338" t="s">
        <v>693</v>
      </c>
      <c r="C78" s="338" t="s">
        <v>637</v>
      </c>
      <c r="D78" s="338" t="s">
        <v>524</v>
      </c>
      <c r="E78" s="338" t="s">
        <v>584</v>
      </c>
      <c r="F78" s="338" t="s">
        <v>585</v>
      </c>
      <c r="G78" s="339">
        <v>0</v>
      </c>
      <c r="H78" s="339">
        <v>203000</v>
      </c>
      <c r="I78" s="339">
        <v>0</v>
      </c>
      <c r="J78" s="340"/>
      <c r="K78" s="340"/>
      <c r="L78" s="340"/>
      <c r="M78" s="341" t="s">
        <v>527</v>
      </c>
      <c r="N78" s="342">
        <f t="shared" si="4"/>
        <v>0</v>
      </c>
      <c r="O78" s="342">
        <f t="shared" si="5"/>
        <v>0</v>
      </c>
      <c r="P78" s="343">
        <f t="shared" si="6"/>
        <v>0</v>
      </c>
      <c r="Q78" s="344">
        <f t="shared" si="7"/>
        <v>0</v>
      </c>
    </row>
    <row r="79" spans="1:18" s="346" customFormat="1" x14ac:dyDescent="0.2">
      <c r="A79" s="337" t="s">
        <v>694</v>
      </c>
      <c r="B79" s="338" t="s">
        <v>695</v>
      </c>
      <c r="C79" s="338" t="s">
        <v>637</v>
      </c>
      <c r="D79" s="338" t="s">
        <v>524</v>
      </c>
      <c r="E79" s="338" t="s">
        <v>584</v>
      </c>
      <c r="F79" s="338" t="s">
        <v>585</v>
      </c>
      <c r="G79" s="339">
        <v>0</v>
      </c>
      <c r="H79" s="339">
        <v>1382026</v>
      </c>
      <c r="I79" s="339">
        <v>0</v>
      </c>
      <c r="J79" s="340"/>
      <c r="K79" s="340"/>
      <c r="L79" s="340"/>
      <c r="M79" s="341" t="s">
        <v>527</v>
      </c>
      <c r="N79" s="342">
        <f t="shared" si="4"/>
        <v>0</v>
      </c>
      <c r="O79" s="342">
        <f t="shared" si="5"/>
        <v>0</v>
      </c>
      <c r="P79" s="343">
        <f t="shared" si="6"/>
        <v>0</v>
      </c>
      <c r="Q79" s="344">
        <f t="shared" si="7"/>
        <v>0</v>
      </c>
    </row>
    <row r="80" spans="1:18" s="346" customFormat="1" x14ac:dyDescent="0.2">
      <c r="A80" s="337" t="s">
        <v>635</v>
      </c>
      <c r="B80" s="338" t="s">
        <v>636</v>
      </c>
      <c r="C80" s="338" t="s">
        <v>696</v>
      </c>
      <c r="D80" s="338" t="s">
        <v>524</v>
      </c>
      <c r="E80" s="338" t="s">
        <v>542</v>
      </c>
      <c r="F80" s="338" t="s">
        <v>543</v>
      </c>
      <c r="G80" s="339">
        <v>0</v>
      </c>
      <c r="H80" s="339">
        <v>118784</v>
      </c>
      <c r="I80" s="339">
        <v>118784</v>
      </c>
      <c r="J80" s="340"/>
      <c r="K80" s="340"/>
      <c r="L80" s="340"/>
      <c r="M80" s="341" t="s">
        <v>527</v>
      </c>
      <c r="N80" s="342">
        <f t="shared" si="4"/>
        <v>0</v>
      </c>
      <c r="O80" s="342">
        <f t="shared" si="5"/>
        <v>1</v>
      </c>
      <c r="P80" s="343">
        <f t="shared" si="6"/>
        <v>0</v>
      </c>
      <c r="Q80" s="344">
        <f t="shared" si="7"/>
        <v>0</v>
      </c>
    </row>
    <row r="81" spans="1:17" s="346" customFormat="1" x14ac:dyDescent="0.2">
      <c r="A81" s="337" t="s">
        <v>638</v>
      </c>
      <c r="B81" s="338" t="s">
        <v>639</v>
      </c>
      <c r="C81" s="338" t="s">
        <v>696</v>
      </c>
      <c r="D81" s="338" t="s">
        <v>524</v>
      </c>
      <c r="E81" s="338" t="s">
        <v>640</v>
      </c>
      <c r="F81" s="338" t="s">
        <v>641</v>
      </c>
      <c r="G81" s="339">
        <v>0</v>
      </c>
      <c r="H81" s="339">
        <v>78996</v>
      </c>
      <c r="I81" s="339">
        <v>78996</v>
      </c>
      <c r="J81" s="340"/>
      <c r="K81" s="340"/>
      <c r="L81" s="340"/>
      <c r="M81" s="341" t="s">
        <v>527</v>
      </c>
      <c r="N81" s="342">
        <f t="shared" si="4"/>
        <v>0</v>
      </c>
      <c r="O81" s="342">
        <f t="shared" si="5"/>
        <v>1</v>
      </c>
      <c r="P81" s="343">
        <f t="shared" si="6"/>
        <v>0</v>
      </c>
      <c r="Q81" s="344">
        <f t="shared" si="7"/>
        <v>0</v>
      </c>
    </row>
    <row r="82" spans="1:17" s="346" customFormat="1" x14ac:dyDescent="0.2">
      <c r="A82" s="337" t="s">
        <v>648</v>
      </c>
      <c r="B82" s="338" t="s">
        <v>649</v>
      </c>
      <c r="C82" s="338" t="s">
        <v>696</v>
      </c>
      <c r="D82" s="338" t="s">
        <v>524</v>
      </c>
      <c r="E82" s="338" t="s">
        <v>550</v>
      </c>
      <c r="F82" s="338" t="s">
        <v>551</v>
      </c>
      <c r="G82" s="339">
        <v>0</v>
      </c>
      <c r="H82" s="339">
        <v>505190</v>
      </c>
      <c r="I82" s="339">
        <v>505190</v>
      </c>
      <c r="J82" s="340"/>
      <c r="K82" s="340"/>
      <c r="L82" s="340"/>
      <c r="M82" s="341" t="s">
        <v>527</v>
      </c>
      <c r="N82" s="342">
        <f t="shared" si="4"/>
        <v>0</v>
      </c>
      <c r="O82" s="342">
        <f t="shared" si="5"/>
        <v>1</v>
      </c>
      <c r="P82" s="343">
        <f t="shared" si="6"/>
        <v>0</v>
      </c>
      <c r="Q82" s="344">
        <f t="shared" si="7"/>
        <v>0</v>
      </c>
    </row>
    <row r="83" spans="1:17" s="346" customFormat="1" x14ac:dyDescent="0.2">
      <c r="A83" s="337" t="s">
        <v>660</v>
      </c>
      <c r="B83" s="338" t="s">
        <v>661</v>
      </c>
      <c r="C83" s="338" t="s">
        <v>696</v>
      </c>
      <c r="D83" s="338" t="s">
        <v>524</v>
      </c>
      <c r="E83" s="338" t="s">
        <v>558</v>
      </c>
      <c r="F83" s="338" t="s">
        <v>559</v>
      </c>
      <c r="G83" s="339">
        <v>0</v>
      </c>
      <c r="H83" s="339">
        <v>50576</v>
      </c>
      <c r="I83" s="339">
        <v>50576</v>
      </c>
      <c r="J83" s="340"/>
      <c r="K83" s="340"/>
      <c r="L83" s="340"/>
      <c r="M83" s="341" t="s">
        <v>527</v>
      </c>
      <c r="N83" s="342">
        <f t="shared" si="4"/>
        <v>0</v>
      </c>
      <c r="O83" s="342">
        <f t="shared" si="5"/>
        <v>1</v>
      </c>
      <c r="P83" s="343">
        <f t="shared" si="6"/>
        <v>0</v>
      </c>
      <c r="Q83" s="344">
        <f t="shared" si="7"/>
        <v>0</v>
      </c>
    </row>
    <row r="84" spans="1:17" s="346" customFormat="1" x14ac:dyDescent="0.2">
      <c r="A84" s="337" t="s">
        <v>674</v>
      </c>
      <c r="B84" s="338" t="s">
        <v>675</v>
      </c>
      <c r="C84" s="338" t="s">
        <v>696</v>
      </c>
      <c r="D84" s="338" t="s">
        <v>524</v>
      </c>
      <c r="E84" s="338" t="s">
        <v>558</v>
      </c>
      <c r="F84" s="338" t="s">
        <v>559</v>
      </c>
      <c r="G84" s="339">
        <v>0</v>
      </c>
      <c r="H84" s="339">
        <v>2542368</v>
      </c>
      <c r="I84" s="339">
        <v>0</v>
      </c>
      <c r="J84" s="340"/>
      <c r="K84" s="340"/>
      <c r="L84" s="340"/>
      <c r="M84" s="341" t="s">
        <v>527</v>
      </c>
      <c r="N84" s="342">
        <f t="shared" si="4"/>
        <v>0</v>
      </c>
      <c r="O84" s="342">
        <f t="shared" si="5"/>
        <v>0</v>
      </c>
      <c r="P84" s="343">
        <f t="shared" si="6"/>
        <v>0</v>
      </c>
      <c r="Q84" s="344">
        <f t="shared" si="7"/>
        <v>0</v>
      </c>
    </row>
    <row r="85" spans="1:17" s="346" customFormat="1" x14ac:dyDescent="0.2">
      <c r="A85" s="337" t="s">
        <v>690</v>
      </c>
      <c r="B85" s="338" t="s">
        <v>691</v>
      </c>
      <c r="C85" s="338" t="s">
        <v>696</v>
      </c>
      <c r="D85" s="338" t="s">
        <v>524</v>
      </c>
      <c r="E85" s="338" t="s">
        <v>584</v>
      </c>
      <c r="F85" s="338" t="s">
        <v>585</v>
      </c>
      <c r="G85" s="339">
        <v>0</v>
      </c>
      <c r="H85" s="339">
        <v>468000</v>
      </c>
      <c r="I85" s="339">
        <v>0</v>
      </c>
      <c r="J85" s="340"/>
      <c r="K85" s="340"/>
      <c r="L85" s="340"/>
      <c r="M85" s="341" t="s">
        <v>527</v>
      </c>
      <c r="N85" s="342">
        <f t="shared" si="4"/>
        <v>0</v>
      </c>
      <c r="O85" s="342">
        <f t="shared" si="5"/>
        <v>0</v>
      </c>
      <c r="P85" s="343">
        <f t="shared" si="6"/>
        <v>0</v>
      </c>
      <c r="Q85" s="344">
        <f t="shared" si="7"/>
        <v>0</v>
      </c>
    </row>
    <row r="86" spans="1:17" s="346" customFormat="1" x14ac:dyDescent="0.2">
      <c r="A86" s="337" t="s">
        <v>697</v>
      </c>
      <c r="B86" s="338" t="s">
        <v>698</v>
      </c>
      <c r="C86" s="338" t="s">
        <v>699</v>
      </c>
      <c r="D86" s="338" t="s">
        <v>524</v>
      </c>
      <c r="E86" s="338" t="s">
        <v>700</v>
      </c>
      <c r="F86" s="338" t="s">
        <v>701</v>
      </c>
      <c r="G86" s="339">
        <v>0</v>
      </c>
      <c r="H86" s="339">
        <v>1123638</v>
      </c>
      <c r="I86" s="339">
        <v>954070</v>
      </c>
      <c r="J86" s="340"/>
      <c r="K86" s="340"/>
      <c r="L86" s="340"/>
      <c r="M86" s="341" t="s">
        <v>527</v>
      </c>
      <c r="N86" s="342">
        <f t="shared" si="4"/>
        <v>0</v>
      </c>
      <c r="O86" s="342">
        <f t="shared" si="5"/>
        <v>0.84909018740911224</v>
      </c>
      <c r="P86" s="343">
        <f t="shared" si="6"/>
        <v>0</v>
      </c>
      <c r="Q86" s="344">
        <f t="shared" si="7"/>
        <v>0</v>
      </c>
    </row>
    <row r="87" spans="1:17" s="346" customFormat="1" ht="22.5" x14ac:dyDescent="0.2">
      <c r="A87" s="337" t="s">
        <v>702</v>
      </c>
      <c r="B87" s="338" t="s">
        <v>703</v>
      </c>
      <c r="C87" s="338" t="s">
        <v>699</v>
      </c>
      <c r="D87" s="338" t="s">
        <v>524</v>
      </c>
      <c r="E87" s="338" t="s">
        <v>704</v>
      </c>
      <c r="F87" s="338" t="s">
        <v>705</v>
      </c>
      <c r="G87" s="339">
        <v>0</v>
      </c>
      <c r="H87" s="339">
        <v>670131</v>
      </c>
      <c r="I87" s="339">
        <v>670131</v>
      </c>
      <c r="J87" s="340"/>
      <c r="K87" s="340"/>
      <c r="L87" s="340"/>
      <c r="M87" s="341" t="s">
        <v>527</v>
      </c>
      <c r="N87" s="342">
        <f t="shared" si="4"/>
        <v>0</v>
      </c>
      <c r="O87" s="342">
        <f t="shared" si="5"/>
        <v>1</v>
      </c>
      <c r="P87" s="343">
        <f t="shared" si="6"/>
        <v>0</v>
      </c>
      <c r="Q87" s="344">
        <f t="shared" si="7"/>
        <v>0</v>
      </c>
    </row>
    <row r="88" spans="1:17" s="346" customFormat="1" ht="22.5" x14ac:dyDescent="0.2">
      <c r="A88" s="337" t="s">
        <v>706</v>
      </c>
      <c r="B88" s="338" t="s">
        <v>707</v>
      </c>
      <c r="C88" s="338" t="s">
        <v>699</v>
      </c>
      <c r="D88" s="338" t="s">
        <v>524</v>
      </c>
      <c r="E88" s="338" t="s">
        <v>592</v>
      </c>
      <c r="F88" s="338" t="s">
        <v>593</v>
      </c>
      <c r="G88" s="339">
        <v>0</v>
      </c>
      <c r="H88" s="339">
        <v>670131</v>
      </c>
      <c r="I88" s="339">
        <v>670131</v>
      </c>
      <c r="J88" s="340"/>
      <c r="K88" s="340"/>
      <c r="L88" s="340"/>
      <c r="M88" s="341" t="s">
        <v>527</v>
      </c>
      <c r="N88" s="342">
        <f t="shared" si="4"/>
        <v>0</v>
      </c>
      <c r="O88" s="342">
        <f t="shared" si="5"/>
        <v>1</v>
      </c>
      <c r="P88" s="343">
        <f t="shared" si="6"/>
        <v>0</v>
      </c>
      <c r="Q88" s="344">
        <f t="shared" si="7"/>
        <v>0</v>
      </c>
    </row>
    <row r="89" spans="1:17" s="346" customFormat="1" ht="22.5" x14ac:dyDescent="0.2">
      <c r="A89" s="337" t="s">
        <v>708</v>
      </c>
      <c r="B89" s="338" t="s">
        <v>709</v>
      </c>
      <c r="C89" s="338" t="s">
        <v>710</v>
      </c>
      <c r="D89" s="338" t="s">
        <v>524</v>
      </c>
      <c r="E89" s="338" t="s">
        <v>711</v>
      </c>
      <c r="F89" s="338" t="s">
        <v>712</v>
      </c>
      <c r="G89" s="339">
        <v>0</v>
      </c>
      <c r="H89" s="339">
        <v>220000</v>
      </c>
      <c r="I89" s="339">
        <v>0</v>
      </c>
      <c r="J89" s="340"/>
      <c r="K89" s="340"/>
      <c r="L89" s="340"/>
      <c r="M89" s="341" t="s">
        <v>527</v>
      </c>
      <c r="N89" s="342">
        <f t="shared" si="4"/>
        <v>0</v>
      </c>
      <c r="O89" s="342">
        <f t="shared" si="5"/>
        <v>0</v>
      </c>
      <c r="P89" s="343">
        <f t="shared" si="6"/>
        <v>0</v>
      </c>
      <c r="Q89" s="344">
        <f t="shared" si="7"/>
        <v>0</v>
      </c>
    </row>
    <row r="90" spans="1:17" s="346" customFormat="1" x14ac:dyDescent="0.2">
      <c r="A90" s="337" t="s">
        <v>586</v>
      </c>
      <c r="B90" s="338" t="s">
        <v>587</v>
      </c>
      <c r="C90" s="338" t="s">
        <v>713</v>
      </c>
      <c r="D90" s="338" t="s">
        <v>524</v>
      </c>
      <c r="E90" s="338" t="s">
        <v>588</v>
      </c>
      <c r="F90" s="338" t="s">
        <v>589</v>
      </c>
      <c r="G90" s="339">
        <v>0</v>
      </c>
      <c r="H90" s="339">
        <v>320000</v>
      </c>
      <c r="I90" s="339">
        <v>0</v>
      </c>
      <c r="J90" s="340"/>
      <c r="K90" s="340"/>
      <c r="L90" s="340"/>
      <c r="M90" s="341" t="s">
        <v>527</v>
      </c>
      <c r="N90" s="342">
        <f t="shared" si="4"/>
        <v>0</v>
      </c>
      <c r="O90" s="342">
        <f t="shared" si="5"/>
        <v>0</v>
      </c>
      <c r="P90" s="343">
        <f t="shared" si="6"/>
        <v>0</v>
      </c>
      <c r="Q90" s="344">
        <f t="shared" si="7"/>
        <v>0</v>
      </c>
    </row>
    <row r="91" spans="1:17" s="346" customFormat="1" ht="22.5" x14ac:dyDescent="0.2">
      <c r="A91" s="337" t="s">
        <v>532</v>
      </c>
      <c r="B91" s="338" t="s">
        <v>533</v>
      </c>
      <c r="C91" s="338" t="s">
        <v>714</v>
      </c>
      <c r="D91" s="338" t="s">
        <v>524</v>
      </c>
      <c r="E91" s="338" t="s">
        <v>534</v>
      </c>
      <c r="F91" s="338" t="s">
        <v>535</v>
      </c>
      <c r="G91" s="339">
        <v>0</v>
      </c>
      <c r="H91" s="339">
        <v>13000</v>
      </c>
      <c r="I91" s="339">
        <v>0</v>
      </c>
      <c r="J91" s="340"/>
      <c r="K91" s="340"/>
      <c r="L91" s="340"/>
      <c r="M91" s="341" t="s">
        <v>527</v>
      </c>
      <c r="N91" s="342">
        <f t="shared" si="4"/>
        <v>0</v>
      </c>
      <c r="O91" s="342">
        <f t="shared" si="5"/>
        <v>0</v>
      </c>
      <c r="P91" s="343">
        <f t="shared" si="6"/>
        <v>0</v>
      </c>
      <c r="Q91" s="344">
        <f t="shared" si="7"/>
        <v>0</v>
      </c>
    </row>
    <row r="92" spans="1:17" s="346" customFormat="1" x14ac:dyDescent="0.2">
      <c r="A92" s="337" t="s">
        <v>692</v>
      </c>
      <c r="B92" s="338" t="s">
        <v>693</v>
      </c>
      <c r="C92" s="338" t="s">
        <v>714</v>
      </c>
      <c r="D92" s="338" t="s">
        <v>524</v>
      </c>
      <c r="E92" s="338" t="s">
        <v>584</v>
      </c>
      <c r="F92" s="338" t="s">
        <v>585</v>
      </c>
      <c r="G92" s="339">
        <v>0</v>
      </c>
      <c r="H92" s="339">
        <v>11282.5</v>
      </c>
      <c r="I92" s="339">
        <v>0</v>
      </c>
      <c r="J92" s="340"/>
      <c r="K92" s="340"/>
      <c r="L92" s="340"/>
      <c r="M92" s="341" t="s">
        <v>527</v>
      </c>
      <c r="N92" s="342">
        <f t="shared" si="4"/>
        <v>0</v>
      </c>
      <c r="O92" s="342">
        <f t="shared" si="5"/>
        <v>0</v>
      </c>
      <c r="P92" s="343">
        <f t="shared" si="6"/>
        <v>0</v>
      </c>
      <c r="Q92" s="344">
        <f t="shared" si="7"/>
        <v>0</v>
      </c>
    </row>
    <row r="93" spans="1:17" s="346" customFormat="1" x14ac:dyDescent="0.2">
      <c r="A93" s="337" t="s">
        <v>621</v>
      </c>
      <c r="B93" s="338" t="s">
        <v>622</v>
      </c>
      <c r="C93" s="338" t="s">
        <v>715</v>
      </c>
      <c r="D93" s="338" t="s">
        <v>524</v>
      </c>
      <c r="E93" s="338" t="s">
        <v>525</v>
      </c>
      <c r="F93" s="338" t="s">
        <v>526</v>
      </c>
      <c r="G93" s="339">
        <v>0</v>
      </c>
      <c r="H93" s="339">
        <v>28908</v>
      </c>
      <c r="I93" s="339">
        <v>0</v>
      </c>
      <c r="J93" s="340"/>
      <c r="K93" s="340"/>
      <c r="L93" s="340"/>
      <c r="M93" s="341" t="s">
        <v>527</v>
      </c>
      <c r="N93" s="342">
        <f t="shared" si="4"/>
        <v>0</v>
      </c>
      <c r="O93" s="342">
        <f t="shared" si="5"/>
        <v>0</v>
      </c>
      <c r="P93" s="343">
        <f t="shared" si="6"/>
        <v>0</v>
      </c>
      <c r="Q93" s="344">
        <f t="shared" si="7"/>
        <v>0</v>
      </c>
    </row>
    <row r="94" spans="1:17" s="346" customFormat="1" x14ac:dyDescent="0.2">
      <c r="A94" s="337" t="s">
        <v>716</v>
      </c>
      <c r="B94" s="338" t="s">
        <v>717</v>
      </c>
      <c r="C94" s="338" t="s">
        <v>715</v>
      </c>
      <c r="D94" s="338" t="s">
        <v>524</v>
      </c>
      <c r="E94" s="338" t="s">
        <v>652</v>
      </c>
      <c r="F94" s="338" t="s">
        <v>653</v>
      </c>
      <c r="G94" s="339">
        <v>0</v>
      </c>
      <c r="H94" s="339">
        <v>69344.800000000003</v>
      </c>
      <c r="I94" s="339">
        <v>69344.800000000003</v>
      </c>
      <c r="J94" s="340"/>
      <c r="K94" s="340"/>
      <c r="L94" s="340"/>
      <c r="M94" s="341" t="s">
        <v>527</v>
      </c>
      <c r="N94" s="342">
        <f t="shared" si="4"/>
        <v>0</v>
      </c>
      <c r="O94" s="342">
        <f t="shared" si="5"/>
        <v>1</v>
      </c>
      <c r="P94" s="343">
        <f t="shared" si="6"/>
        <v>0</v>
      </c>
      <c r="Q94" s="344">
        <f t="shared" si="7"/>
        <v>0</v>
      </c>
    </row>
    <row r="95" spans="1:17" s="346" customFormat="1" x14ac:dyDescent="0.2">
      <c r="A95" s="337" t="s">
        <v>718</v>
      </c>
      <c r="B95" s="338" t="s">
        <v>719</v>
      </c>
      <c r="C95" s="338" t="s">
        <v>715</v>
      </c>
      <c r="D95" s="338" t="s">
        <v>524</v>
      </c>
      <c r="E95" s="338" t="s">
        <v>686</v>
      </c>
      <c r="F95" s="338" t="s">
        <v>687</v>
      </c>
      <c r="G95" s="339">
        <v>0</v>
      </c>
      <c r="H95" s="339">
        <v>106362.03</v>
      </c>
      <c r="I95" s="339">
        <v>106362.03</v>
      </c>
      <c r="J95" s="340"/>
      <c r="K95" s="340"/>
      <c r="L95" s="340"/>
      <c r="M95" s="341" t="s">
        <v>527</v>
      </c>
      <c r="N95" s="342">
        <f t="shared" si="4"/>
        <v>0</v>
      </c>
      <c r="O95" s="342">
        <f t="shared" si="5"/>
        <v>1</v>
      </c>
      <c r="P95" s="343">
        <f t="shared" si="6"/>
        <v>0</v>
      </c>
      <c r="Q95" s="344">
        <f t="shared" si="7"/>
        <v>0</v>
      </c>
    </row>
    <row r="96" spans="1:17" s="346" customFormat="1" x14ac:dyDescent="0.2">
      <c r="A96" s="337" t="s">
        <v>720</v>
      </c>
      <c r="B96" s="338" t="s">
        <v>721</v>
      </c>
      <c r="C96" s="338" t="s">
        <v>715</v>
      </c>
      <c r="D96" s="338" t="s">
        <v>524</v>
      </c>
      <c r="E96" s="338" t="s">
        <v>580</v>
      </c>
      <c r="F96" s="338" t="s">
        <v>581</v>
      </c>
      <c r="G96" s="339">
        <v>0</v>
      </c>
      <c r="H96" s="339">
        <v>12000</v>
      </c>
      <c r="I96" s="339">
        <v>0</v>
      </c>
      <c r="J96" s="340"/>
      <c r="K96" s="340"/>
      <c r="L96" s="340"/>
      <c r="M96" s="341" t="s">
        <v>527</v>
      </c>
      <c r="N96" s="342">
        <f t="shared" si="4"/>
        <v>0</v>
      </c>
      <c r="O96" s="342">
        <f t="shared" si="5"/>
        <v>0</v>
      </c>
      <c r="P96" s="343">
        <f t="shared" si="6"/>
        <v>0</v>
      </c>
      <c r="Q96" s="344">
        <f t="shared" si="7"/>
        <v>0</v>
      </c>
    </row>
    <row r="97" spans="1:17" s="346" customFormat="1" x14ac:dyDescent="0.2">
      <c r="A97" s="337" t="s">
        <v>586</v>
      </c>
      <c r="B97" s="338" t="s">
        <v>587</v>
      </c>
      <c r="C97" s="338" t="s">
        <v>715</v>
      </c>
      <c r="D97" s="338" t="s">
        <v>524</v>
      </c>
      <c r="E97" s="338" t="s">
        <v>588</v>
      </c>
      <c r="F97" s="338" t="s">
        <v>589</v>
      </c>
      <c r="G97" s="339">
        <v>294266</v>
      </c>
      <c r="H97" s="339">
        <v>0</v>
      </c>
      <c r="I97" s="339">
        <v>0</v>
      </c>
      <c r="J97" s="340"/>
      <c r="K97" s="340"/>
      <c r="L97" s="340"/>
      <c r="M97" s="341" t="s">
        <v>527</v>
      </c>
      <c r="N97" s="342">
        <f t="shared" si="4"/>
        <v>0</v>
      </c>
      <c r="O97" s="342">
        <f t="shared" si="5"/>
        <v>0</v>
      </c>
      <c r="P97" s="343">
        <f t="shared" si="6"/>
        <v>0</v>
      </c>
      <c r="Q97" s="344">
        <f t="shared" si="7"/>
        <v>0</v>
      </c>
    </row>
    <row r="98" spans="1:17" s="346" customFormat="1" x14ac:dyDescent="0.2">
      <c r="A98" s="337" t="s">
        <v>614</v>
      </c>
      <c r="B98" s="338" t="s">
        <v>613</v>
      </c>
      <c r="C98" s="338" t="s">
        <v>715</v>
      </c>
      <c r="D98" s="338" t="s">
        <v>524</v>
      </c>
      <c r="E98" s="338" t="s">
        <v>588</v>
      </c>
      <c r="F98" s="338" t="s">
        <v>589</v>
      </c>
      <c r="G98" s="339">
        <v>0</v>
      </c>
      <c r="H98" s="339">
        <v>294266</v>
      </c>
      <c r="I98" s="339">
        <v>191795.58</v>
      </c>
      <c r="J98" s="340"/>
      <c r="K98" s="340"/>
      <c r="L98" s="340"/>
      <c r="M98" s="341" t="s">
        <v>527</v>
      </c>
      <c r="N98" s="342">
        <f t="shared" si="4"/>
        <v>0</v>
      </c>
      <c r="O98" s="342">
        <f t="shared" si="5"/>
        <v>0.65177621607661096</v>
      </c>
      <c r="P98" s="343">
        <f t="shared" si="6"/>
        <v>0</v>
      </c>
      <c r="Q98" s="344">
        <f t="shared" si="7"/>
        <v>0</v>
      </c>
    </row>
    <row r="99" spans="1:17" s="346" customFormat="1" ht="22.5" x14ac:dyDescent="0.2">
      <c r="A99" s="337" t="s">
        <v>596</v>
      </c>
      <c r="B99" s="338" t="s">
        <v>597</v>
      </c>
      <c r="C99" s="338" t="s">
        <v>722</v>
      </c>
      <c r="D99" s="338" t="s">
        <v>524</v>
      </c>
      <c r="E99" s="338" t="s">
        <v>598</v>
      </c>
      <c r="F99" s="338" t="s">
        <v>599</v>
      </c>
      <c r="G99" s="339">
        <v>0</v>
      </c>
      <c r="H99" s="339">
        <v>37631.660000000003</v>
      </c>
      <c r="I99" s="339">
        <v>0</v>
      </c>
      <c r="J99" s="340"/>
      <c r="K99" s="340"/>
      <c r="L99" s="340"/>
      <c r="M99" s="341" t="s">
        <v>527</v>
      </c>
      <c r="N99" s="342">
        <f t="shared" si="4"/>
        <v>0</v>
      </c>
      <c r="O99" s="342">
        <f t="shared" si="5"/>
        <v>0</v>
      </c>
      <c r="P99" s="343">
        <f t="shared" si="6"/>
        <v>0</v>
      </c>
      <c r="Q99" s="344">
        <f t="shared" si="7"/>
        <v>0</v>
      </c>
    </row>
    <row r="100" spans="1:17" s="346" customFormat="1" x14ac:dyDescent="0.2">
      <c r="A100" s="337" t="s">
        <v>720</v>
      </c>
      <c r="B100" s="338" t="s">
        <v>721</v>
      </c>
      <c r="C100" s="338" t="s">
        <v>722</v>
      </c>
      <c r="D100" s="338" t="s">
        <v>524</v>
      </c>
      <c r="E100" s="338" t="s">
        <v>580</v>
      </c>
      <c r="F100" s="338" t="s">
        <v>581</v>
      </c>
      <c r="G100" s="339">
        <v>0</v>
      </c>
      <c r="H100" s="339">
        <v>65000</v>
      </c>
      <c r="I100" s="339">
        <v>0</v>
      </c>
      <c r="J100" s="340"/>
      <c r="K100" s="340"/>
      <c r="L100" s="340"/>
      <c r="M100" s="341" t="s">
        <v>527</v>
      </c>
      <c r="N100" s="342">
        <f t="shared" si="4"/>
        <v>0</v>
      </c>
      <c r="O100" s="342">
        <f t="shared" si="5"/>
        <v>0</v>
      </c>
      <c r="P100" s="343">
        <f t="shared" si="6"/>
        <v>0</v>
      </c>
      <c r="Q100" s="344">
        <f t="shared" si="7"/>
        <v>0</v>
      </c>
    </row>
    <row r="101" spans="1:17" s="346" customFormat="1" x14ac:dyDescent="0.2">
      <c r="A101" s="337" t="s">
        <v>578</v>
      </c>
      <c r="B101" s="338" t="s">
        <v>579</v>
      </c>
      <c r="C101" s="338" t="s">
        <v>722</v>
      </c>
      <c r="D101" s="338" t="s">
        <v>524</v>
      </c>
      <c r="E101" s="338" t="s">
        <v>580</v>
      </c>
      <c r="F101" s="338" t="s">
        <v>581</v>
      </c>
      <c r="G101" s="339">
        <v>0</v>
      </c>
      <c r="H101" s="339">
        <v>5000</v>
      </c>
      <c r="I101" s="339">
        <v>0</v>
      </c>
      <c r="J101" s="340"/>
      <c r="K101" s="340"/>
      <c r="L101" s="340"/>
      <c r="M101" s="341" t="s">
        <v>527</v>
      </c>
      <c r="N101" s="342">
        <f t="shared" si="4"/>
        <v>0</v>
      </c>
      <c r="O101" s="342">
        <f t="shared" si="5"/>
        <v>0</v>
      </c>
      <c r="P101" s="343">
        <f t="shared" si="6"/>
        <v>0</v>
      </c>
      <c r="Q101" s="344">
        <f t="shared" si="7"/>
        <v>0</v>
      </c>
    </row>
    <row r="102" spans="1:17" s="346" customFormat="1" x14ac:dyDescent="0.2">
      <c r="A102" s="337" t="s">
        <v>723</v>
      </c>
      <c r="B102" s="338" t="s">
        <v>724</v>
      </c>
      <c r="C102" s="338" t="s">
        <v>722</v>
      </c>
      <c r="D102" s="338" t="s">
        <v>524</v>
      </c>
      <c r="E102" s="338" t="s">
        <v>554</v>
      </c>
      <c r="F102" s="338" t="s">
        <v>555</v>
      </c>
      <c r="G102" s="339">
        <v>0</v>
      </c>
      <c r="H102" s="339">
        <v>10000</v>
      </c>
      <c r="I102" s="339">
        <v>0</v>
      </c>
      <c r="J102" s="340"/>
      <c r="K102" s="340"/>
      <c r="L102" s="340"/>
      <c r="M102" s="341" t="s">
        <v>527</v>
      </c>
      <c r="N102" s="342">
        <f t="shared" si="4"/>
        <v>0</v>
      </c>
      <c r="O102" s="342">
        <f t="shared" si="5"/>
        <v>0</v>
      </c>
      <c r="P102" s="343">
        <f t="shared" si="6"/>
        <v>0</v>
      </c>
      <c r="Q102" s="344">
        <f t="shared" si="7"/>
        <v>0</v>
      </c>
    </row>
    <row r="103" spans="1:17" s="346" customFormat="1" x14ac:dyDescent="0.2">
      <c r="A103" s="337" t="s">
        <v>725</v>
      </c>
      <c r="B103" s="338" t="s">
        <v>726</v>
      </c>
      <c r="C103" s="338" t="s">
        <v>722</v>
      </c>
      <c r="D103" s="338" t="s">
        <v>524</v>
      </c>
      <c r="E103" s="338" t="s">
        <v>584</v>
      </c>
      <c r="F103" s="338" t="s">
        <v>585</v>
      </c>
      <c r="G103" s="339">
        <v>0</v>
      </c>
      <c r="H103" s="339">
        <v>27475000</v>
      </c>
      <c r="I103" s="339">
        <v>0</v>
      </c>
      <c r="J103" s="340"/>
      <c r="K103" s="340"/>
      <c r="L103" s="340"/>
      <c r="M103" s="341" t="s">
        <v>527</v>
      </c>
      <c r="N103" s="342">
        <f t="shared" si="4"/>
        <v>0</v>
      </c>
      <c r="O103" s="342">
        <f t="shared" si="5"/>
        <v>0</v>
      </c>
      <c r="P103" s="343">
        <f t="shared" si="6"/>
        <v>0</v>
      </c>
      <c r="Q103" s="344">
        <f t="shared" si="7"/>
        <v>0</v>
      </c>
    </row>
    <row r="104" spans="1:17" s="346" customFormat="1" x14ac:dyDescent="0.2">
      <c r="A104" s="337" t="s">
        <v>727</v>
      </c>
      <c r="B104" s="338" t="s">
        <v>728</v>
      </c>
      <c r="C104" s="338">
        <v>5910</v>
      </c>
      <c r="D104" s="338" t="s">
        <v>524</v>
      </c>
      <c r="E104" s="347">
        <v>211213019030100</v>
      </c>
      <c r="F104" s="338" t="s">
        <v>585</v>
      </c>
      <c r="G104" s="339">
        <v>0</v>
      </c>
      <c r="H104" s="339">
        <v>78218.789999999994</v>
      </c>
      <c r="I104" s="339">
        <v>0</v>
      </c>
      <c r="J104" s="340"/>
      <c r="K104" s="340"/>
      <c r="L104" s="340"/>
      <c r="M104" s="341" t="s">
        <v>527</v>
      </c>
      <c r="N104" s="342">
        <f t="shared" si="4"/>
        <v>0</v>
      </c>
      <c r="O104" s="342">
        <f t="shared" si="5"/>
        <v>0</v>
      </c>
      <c r="P104" s="343">
        <f t="shared" si="6"/>
        <v>0</v>
      </c>
      <c r="Q104" s="344">
        <f t="shared" si="7"/>
        <v>0</v>
      </c>
    </row>
    <row r="105" spans="1:17" s="346" customFormat="1" x14ac:dyDescent="0.2">
      <c r="A105" s="337" t="s">
        <v>729</v>
      </c>
      <c r="B105" s="338" t="s">
        <v>730</v>
      </c>
      <c r="C105" s="338">
        <v>5910</v>
      </c>
      <c r="D105" s="338" t="s">
        <v>524</v>
      </c>
      <c r="E105" s="347">
        <v>211213019030100</v>
      </c>
      <c r="F105" s="338" t="s">
        <v>585</v>
      </c>
      <c r="G105" s="339">
        <v>0</v>
      </c>
      <c r="H105" s="339">
        <v>183082.19</v>
      </c>
      <c r="I105" s="339">
        <v>0</v>
      </c>
      <c r="J105" s="340"/>
      <c r="K105" s="340"/>
      <c r="L105" s="340"/>
      <c r="M105" s="341" t="s">
        <v>527</v>
      </c>
      <c r="N105" s="342">
        <f t="shared" si="4"/>
        <v>0</v>
      </c>
      <c r="O105" s="342">
        <f t="shared" si="5"/>
        <v>0</v>
      </c>
      <c r="P105" s="343">
        <f t="shared" si="6"/>
        <v>0</v>
      </c>
      <c r="Q105" s="344">
        <f t="shared" si="7"/>
        <v>0</v>
      </c>
    </row>
    <row r="106" spans="1:17" s="346" customFormat="1" x14ac:dyDescent="0.2">
      <c r="A106" s="337" t="s">
        <v>731</v>
      </c>
      <c r="B106" s="338" t="s">
        <v>732</v>
      </c>
      <c r="C106" s="338" t="s">
        <v>733</v>
      </c>
      <c r="D106" s="338" t="s">
        <v>734</v>
      </c>
      <c r="E106" s="338" t="s">
        <v>686</v>
      </c>
      <c r="F106" s="338" t="s">
        <v>687</v>
      </c>
      <c r="G106" s="339">
        <v>0</v>
      </c>
      <c r="H106" s="339">
        <v>48213.27</v>
      </c>
      <c r="I106" s="339">
        <v>48213.27</v>
      </c>
      <c r="J106" s="340"/>
      <c r="K106" s="340"/>
      <c r="L106" s="340"/>
      <c r="M106" s="341" t="s">
        <v>527</v>
      </c>
      <c r="N106" s="342">
        <f t="shared" si="4"/>
        <v>0</v>
      </c>
      <c r="O106" s="342">
        <f t="shared" si="5"/>
        <v>1</v>
      </c>
      <c r="P106" s="343">
        <f t="shared" si="6"/>
        <v>0</v>
      </c>
      <c r="Q106" s="344">
        <f t="shared" si="7"/>
        <v>0</v>
      </c>
    </row>
    <row r="107" spans="1:17" s="346" customFormat="1" x14ac:dyDescent="0.2">
      <c r="A107" s="337" t="s">
        <v>735</v>
      </c>
      <c r="B107" s="338" t="s">
        <v>736</v>
      </c>
      <c r="C107" s="338" t="s">
        <v>733</v>
      </c>
      <c r="D107" s="338" t="s">
        <v>734</v>
      </c>
      <c r="E107" s="338" t="s">
        <v>542</v>
      </c>
      <c r="F107" s="338" t="s">
        <v>543</v>
      </c>
      <c r="G107" s="339">
        <v>0</v>
      </c>
      <c r="H107" s="339">
        <v>8357541.6699999999</v>
      </c>
      <c r="I107" s="339">
        <v>0</v>
      </c>
      <c r="J107" s="340"/>
      <c r="K107" s="340"/>
      <c r="L107" s="340"/>
      <c r="M107" s="341" t="s">
        <v>527</v>
      </c>
      <c r="N107" s="342">
        <f t="shared" si="4"/>
        <v>0</v>
      </c>
      <c r="O107" s="342">
        <f t="shared" si="5"/>
        <v>0</v>
      </c>
      <c r="P107" s="343">
        <f t="shared" si="6"/>
        <v>0</v>
      </c>
      <c r="Q107" s="344">
        <f t="shared" si="7"/>
        <v>0</v>
      </c>
    </row>
    <row r="108" spans="1:17" s="346" customFormat="1" x14ac:dyDescent="0.2">
      <c r="A108" s="337" t="s">
        <v>737</v>
      </c>
      <c r="B108" s="338" t="s">
        <v>738</v>
      </c>
      <c r="C108" s="338" t="s">
        <v>733</v>
      </c>
      <c r="D108" s="338" t="s">
        <v>734</v>
      </c>
      <c r="E108" s="338" t="s">
        <v>542</v>
      </c>
      <c r="F108" s="338" t="s">
        <v>543</v>
      </c>
      <c r="G108" s="339">
        <v>0</v>
      </c>
      <c r="H108" s="339">
        <v>26452332.949999999</v>
      </c>
      <c r="I108" s="339">
        <v>4555117.43</v>
      </c>
      <c r="J108" s="340"/>
      <c r="K108" s="340"/>
      <c r="L108" s="340"/>
      <c r="M108" s="341" t="s">
        <v>527</v>
      </c>
      <c r="N108" s="342">
        <f t="shared" si="4"/>
        <v>0</v>
      </c>
      <c r="O108" s="342">
        <f t="shared" si="5"/>
        <v>0.17220097140808141</v>
      </c>
      <c r="P108" s="343">
        <f t="shared" si="6"/>
        <v>0</v>
      </c>
      <c r="Q108" s="344">
        <f t="shared" si="7"/>
        <v>0</v>
      </c>
    </row>
    <row r="109" spans="1:17" s="346" customFormat="1" x14ac:dyDescent="0.2">
      <c r="A109" s="337" t="s">
        <v>739</v>
      </c>
      <c r="B109" s="338" t="s">
        <v>740</v>
      </c>
      <c r="C109" s="338" t="s">
        <v>733</v>
      </c>
      <c r="D109" s="338" t="s">
        <v>734</v>
      </c>
      <c r="E109" s="338" t="s">
        <v>546</v>
      </c>
      <c r="F109" s="338" t="s">
        <v>547</v>
      </c>
      <c r="G109" s="339">
        <v>0</v>
      </c>
      <c r="H109" s="339">
        <v>672324.58</v>
      </c>
      <c r="I109" s="339">
        <v>0</v>
      </c>
      <c r="J109" s="340"/>
      <c r="K109" s="340"/>
      <c r="L109" s="340"/>
      <c r="M109" s="341" t="s">
        <v>527</v>
      </c>
      <c r="N109" s="342">
        <f t="shared" si="4"/>
        <v>0</v>
      </c>
      <c r="O109" s="342">
        <f t="shared" si="5"/>
        <v>0</v>
      </c>
      <c r="P109" s="343">
        <f t="shared" si="6"/>
        <v>0</v>
      </c>
      <c r="Q109" s="344">
        <f t="shared" si="7"/>
        <v>0</v>
      </c>
    </row>
    <row r="110" spans="1:17" s="346" customFormat="1" x14ac:dyDescent="0.2">
      <c r="A110" s="337" t="s">
        <v>741</v>
      </c>
      <c r="B110" s="338" t="s">
        <v>742</v>
      </c>
      <c r="C110" s="338" t="s">
        <v>733</v>
      </c>
      <c r="D110" s="338" t="s">
        <v>734</v>
      </c>
      <c r="E110" s="338" t="s">
        <v>743</v>
      </c>
      <c r="F110" s="338" t="s">
        <v>744</v>
      </c>
      <c r="G110" s="339">
        <v>0</v>
      </c>
      <c r="H110" s="339">
        <v>119623.36</v>
      </c>
      <c r="I110" s="339">
        <v>119623.36</v>
      </c>
      <c r="J110" s="340"/>
      <c r="K110" s="340"/>
      <c r="L110" s="340"/>
      <c r="M110" s="341" t="s">
        <v>527</v>
      </c>
      <c r="N110" s="342">
        <f t="shared" si="4"/>
        <v>0</v>
      </c>
      <c r="O110" s="342">
        <f t="shared" si="5"/>
        <v>1</v>
      </c>
      <c r="P110" s="343">
        <f t="shared" si="6"/>
        <v>0</v>
      </c>
      <c r="Q110" s="344">
        <f t="shared" si="7"/>
        <v>0</v>
      </c>
    </row>
    <row r="111" spans="1:17" s="346" customFormat="1" x14ac:dyDescent="0.2">
      <c r="A111" s="337" t="s">
        <v>745</v>
      </c>
      <c r="B111" s="338" t="s">
        <v>746</v>
      </c>
      <c r="C111" s="338" t="s">
        <v>733</v>
      </c>
      <c r="D111" s="338" t="s">
        <v>734</v>
      </c>
      <c r="E111" s="338" t="s">
        <v>747</v>
      </c>
      <c r="F111" s="338" t="s">
        <v>748</v>
      </c>
      <c r="G111" s="339">
        <v>0</v>
      </c>
      <c r="H111" s="339">
        <v>2618102.67</v>
      </c>
      <c r="I111" s="339">
        <v>2618102.67</v>
      </c>
      <c r="J111" s="340"/>
      <c r="K111" s="340"/>
      <c r="L111" s="340"/>
      <c r="M111" s="341" t="s">
        <v>527</v>
      </c>
      <c r="N111" s="342">
        <f t="shared" si="4"/>
        <v>0</v>
      </c>
      <c r="O111" s="342">
        <f t="shared" si="5"/>
        <v>1</v>
      </c>
      <c r="P111" s="343">
        <f t="shared" si="6"/>
        <v>0</v>
      </c>
      <c r="Q111" s="344">
        <f t="shared" si="7"/>
        <v>0</v>
      </c>
    </row>
    <row r="112" spans="1:17" s="346" customFormat="1" x14ac:dyDescent="0.2">
      <c r="A112" s="337" t="s">
        <v>749</v>
      </c>
      <c r="B112" s="338" t="s">
        <v>750</v>
      </c>
      <c r="C112" s="338" t="s">
        <v>733</v>
      </c>
      <c r="D112" s="338" t="s">
        <v>734</v>
      </c>
      <c r="E112" s="338" t="s">
        <v>751</v>
      </c>
      <c r="F112" s="338" t="s">
        <v>752</v>
      </c>
      <c r="G112" s="339">
        <v>0</v>
      </c>
      <c r="H112" s="339">
        <v>6085032.2300000004</v>
      </c>
      <c r="I112" s="339">
        <v>2812206.46</v>
      </c>
      <c r="J112" s="340"/>
      <c r="K112" s="340"/>
      <c r="L112" s="340"/>
      <c r="M112" s="341" t="s">
        <v>527</v>
      </c>
      <c r="N112" s="342">
        <f t="shared" si="4"/>
        <v>0</v>
      </c>
      <c r="O112" s="342">
        <f t="shared" si="5"/>
        <v>0.46215144862100421</v>
      </c>
      <c r="P112" s="343">
        <f t="shared" si="6"/>
        <v>0</v>
      </c>
      <c r="Q112" s="344">
        <f t="shared" si="7"/>
        <v>0</v>
      </c>
    </row>
    <row r="113" spans="1:17" s="346" customFormat="1" x14ac:dyDescent="0.2">
      <c r="A113" s="337" t="s">
        <v>753</v>
      </c>
      <c r="B113" s="338" t="s">
        <v>754</v>
      </c>
      <c r="C113" s="338" t="s">
        <v>733</v>
      </c>
      <c r="D113" s="338" t="s">
        <v>734</v>
      </c>
      <c r="E113" s="338" t="s">
        <v>755</v>
      </c>
      <c r="F113" s="338" t="s">
        <v>756</v>
      </c>
      <c r="G113" s="339">
        <v>0</v>
      </c>
      <c r="H113" s="339">
        <v>755322.11</v>
      </c>
      <c r="I113" s="339">
        <v>32191.77</v>
      </c>
      <c r="J113" s="340"/>
      <c r="K113" s="340"/>
      <c r="L113" s="340"/>
      <c r="M113" s="341" t="s">
        <v>527</v>
      </c>
      <c r="N113" s="342">
        <f t="shared" si="4"/>
        <v>0</v>
      </c>
      <c r="O113" s="342">
        <f t="shared" si="5"/>
        <v>4.2619922777052031E-2</v>
      </c>
      <c r="P113" s="343">
        <f t="shared" si="6"/>
        <v>0</v>
      </c>
      <c r="Q113" s="344">
        <f t="shared" si="7"/>
        <v>0</v>
      </c>
    </row>
    <row r="114" spans="1:17" s="346" customFormat="1" x14ac:dyDescent="0.2">
      <c r="A114" s="337" t="s">
        <v>757</v>
      </c>
      <c r="B114" s="338" t="s">
        <v>758</v>
      </c>
      <c r="C114" s="338" t="s">
        <v>733</v>
      </c>
      <c r="D114" s="338" t="s">
        <v>734</v>
      </c>
      <c r="E114" s="338" t="s">
        <v>759</v>
      </c>
      <c r="F114" s="338" t="s">
        <v>760</v>
      </c>
      <c r="G114" s="339">
        <v>0</v>
      </c>
      <c r="H114" s="339">
        <v>5546586.3099999996</v>
      </c>
      <c r="I114" s="339">
        <v>5546586.3099999996</v>
      </c>
      <c r="J114" s="340"/>
      <c r="K114" s="340"/>
      <c r="L114" s="340"/>
      <c r="M114" s="341" t="s">
        <v>527</v>
      </c>
      <c r="N114" s="342">
        <f t="shared" si="4"/>
        <v>0</v>
      </c>
      <c r="O114" s="342">
        <f t="shared" si="5"/>
        <v>1</v>
      </c>
      <c r="P114" s="343">
        <f t="shared" si="6"/>
        <v>0</v>
      </c>
      <c r="Q114" s="344">
        <f t="shared" si="7"/>
        <v>0</v>
      </c>
    </row>
    <row r="115" spans="1:17" s="346" customFormat="1" x14ac:dyDescent="0.2">
      <c r="A115" s="337" t="s">
        <v>761</v>
      </c>
      <c r="B115" s="338" t="s">
        <v>762</v>
      </c>
      <c r="C115" s="338" t="s">
        <v>733</v>
      </c>
      <c r="D115" s="338" t="s">
        <v>734</v>
      </c>
      <c r="E115" s="338" t="s">
        <v>763</v>
      </c>
      <c r="F115" s="338" t="s">
        <v>764</v>
      </c>
      <c r="G115" s="339">
        <v>0</v>
      </c>
      <c r="H115" s="339">
        <v>12356087.970000001</v>
      </c>
      <c r="I115" s="339">
        <v>2418546.0499999998</v>
      </c>
      <c r="J115" s="340"/>
      <c r="K115" s="340"/>
      <c r="L115" s="340"/>
      <c r="M115" s="341" t="s">
        <v>527</v>
      </c>
      <c r="N115" s="342">
        <f t="shared" si="4"/>
        <v>0</v>
      </c>
      <c r="O115" s="342">
        <f t="shared" si="5"/>
        <v>0.19573719901251235</v>
      </c>
      <c r="P115" s="343">
        <f t="shared" si="6"/>
        <v>0</v>
      </c>
      <c r="Q115" s="344">
        <f t="shared" si="7"/>
        <v>0</v>
      </c>
    </row>
    <row r="116" spans="1:17" s="346" customFormat="1" x14ac:dyDescent="0.2">
      <c r="A116" s="337" t="s">
        <v>765</v>
      </c>
      <c r="B116" s="338" t="s">
        <v>766</v>
      </c>
      <c r="C116" s="338" t="s">
        <v>733</v>
      </c>
      <c r="D116" s="338" t="s">
        <v>734</v>
      </c>
      <c r="E116" s="338" t="s">
        <v>755</v>
      </c>
      <c r="F116" s="338" t="s">
        <v>756</v>
      </c>
      <c r="G116" s="339">
        <v>0</v>
      </c>
      <c r="H116" s="339">
        <v>560228.43000000005</v>
      </c>
      <c r="I116" s="339">
        <v>0</v>
      </c>
      <c r="J116" s="340"/>
      <c r="K116" s="340"/>
      <c r="L116" s="340"/>
      <c r="M116" s="341" t="s">
        <v>527</v>
      </c>
      <c r="N116" s="342">
        <f t="shared" si="4"/>
        <v>0</v>
      </c>
      <c r="O116" s="342">
        <f t="shared" si="5"/>
        <v>0</v>
      </c>
      <c r="P116" s="343">
        <f t="shared" si="6"/>
        <v>0</v>
      </c>
      <c r="Q116" s="344">
        <f t="shared" si="7"/>
        <v>0</v>
      </c>
    </row>
    <row r="117" spans="1:17" s="346" customFormat="1" x14ac:dyDescent="0.2">
      <c r="A117" s="337" t="s">
        <v>767</v>
      </c>
      <c r="B117" s="338" t="s">
        <v>768</v>
      </c>
      <c r="C117" s="338" t="s">
        <v>733</v>
      </c>
      <c r="D117" s="338" t="s">
        <v>734</v>
      </c>
      <c r="E117" s="338" t="s">
        <v>759</v>
      </c>
      <c r="F117" s="338" t="s">
        <v>760</v>
      </c>
      <c r="G117" s="339">
        <v>0</v>
      </c>
      <c r="H117" s="339">
        <v>167789.45</v>
      </c>
      <c r="I117" s="339">
        <v>0</v>
      </c>
      <c r="J117" s="340"/>
      <c r="K117" s="340"/>
      <c r="L117" s="340"/>
      <c r="M117" s="341" t="s">
        <v>527</v>
      </c>
      <c r="N117" s="342">
        <f t="shared" si="4"/>
        <v>0</v>
      </c>
      <c r="O117" s="342">
        <f t="shared" si="5"/>
        <v>0</v>
      </c>
      <c r="P117" s="343">
        <f t="shared" si="6"/>
        <v>0</v>
      </c>
      <c r="Q117" s="344">
        <f t="shared" si="7"/>
        <v>0</v>
      </c>
    </row>
    <row r="118" spans="1:17" s="346" customFormat="1" x14ac:dyDescent="0.2">
      <c r="A118" s="337" t="s">
        <v>769</v>
      </c>
      <c r="B118" s="338" t="s">
        <v>770</v>
      </c>
      <c r="C118" s="338" t="s">
        <v>733</v>
      </c>
      <c r="D118" s="338" t="s">
        <v>734</v>
      </c>
      <c r="E118" s="338" t="s">
        <v>550</v>
      </c>
      <c r="F118" s="338" t="s">
        <v>551</v>
      </c>
      <c r="G118" s="339">
        <v>0</v>
      </c>
      <c r="H118" s="339">
        <v>19725573.27</v>
      </c>
      <c r="I118" s="339">
        <v>0</v>
      </c>
      <c r="J118" s="340"/>
      <c r="K118" s="340"/>
      <c r="L118" s="340"/>
      <c r="M118" s="341" t="s">
        <v>527</v>
      </c>
      <c r="N118" s="342">
        <f t="shared" si="4"/>
        <v>0</v>
      </c>
      <c r="O118" s="342">
        <f t="shared" si="5"/>
        <v>0</v>
      </c>
      <c r="P118" s="343">
        <f t="shared" si="6"/>
        <v>0</v>
      </c>
      <c r="Q118" s="344">
        <f t="shared" si="7"/>
        <v>0</v>
      </c>
    </row>
    <row r="119" spans="1:17" s="346" customFormat="1" x14ac:dyDescent="0.2">
      <c r="A119" s="337" t="s">
        <v>771</v>
      </c>
      <c r="B119" s="338" t="s">
        <v>772</v>
      </c>
      <c r="C119" s="338" t="s">
        <v>733</v>
      </c>
      <c r="D119" s="338" t="s">
        <v>734</v>
      </c>
      <c r="E119" s="338" t="s">
        <v>550</v>
      </c>
      <c r="F119" s="338" t="s">
        <v>551</v>
      </c>
      <c r="G119" s="339">
        <v>0</v>
      </c>
      <c r="H119" s="339">
        <v>73797994.659999996</v>
      </c>
      <c r="I119" s="339">
        <v>43171795.659999996</v>
      </c>
      <c r="J119" s="340"/>
      <c r="K119" s="340"/>
      <c r="L119" s="340"/>
      <c r="M119" s="341" t="s">
        <v>527</v>
      </c>
      <c r="N119" s="342">
        <f t="shared" si="4"/>
        <v>0</v>
      </c>
      <c r="O119" s="342">
        <f t="shared" si="5"/>
        <v>0.58499957700612126</v>
      </c>
      <c r="P119" s="343">
        <f t="shared" si="6"/>
        <v>0</v>
      </c>
      <c r="Q119" s="344">
        <f t="shared" si="7"/>
        <v>0</v>
      </c>
    </row>
    <row r="120" spans="1:17" s="346" customFormat="1" x14ac:dyDescent="0.2">
      <c r="A120" s="337" t="s">
        <v>773</v>
      </c>
      <c r="B120" s="338" t="s">
        <v>774</v>
      </c>
      <c r="C120" s="338" t="s">
        <v>733</v>
      </c>
      <c r="D120" s="338" t="s">
        <v>734</v>
      </c>
      <c r="E120" s="338" t="s">
        <v>652</v>
      </c>
      <c r="F120" s="338" t="s">
        <v>653</v>
      </c>
      <c r="G120" s="339">
        <v>0</v>
      </c>
      <c r="H120" s="339">
        <v>22219730.670000002</v>
      </c>
      <c r="I120" s="339">
        <v>22219730.670000002</v>
      </c>
      <c r="J120" s="340"/>
      <c r="K120" s="340"/>
      <c r="L120" s="340"/>
      <c r="M120" s="341" t="s">
        <v>527</v>
      </c>
      <c r="N120" s="342">
        <f t="shared" si="4"/>
        <v>0</v>
      </c>
      <c r="O120" s="342">
        <f t="shared" si="5"/>
        <v>1</v>
      </c>
      <c r="P120" s="343">
        <f t="shared" si="6"/>
        <v>0</v>
      </c>
      <c r="Q120" s="344">
        <f t="shared" si="7"/>
        <v>0</v>
      </c>
    </row>
    <row r="121" spans="1:17" s="346" customFormat="1" x14ac:dyDescent="0.2">
      <c r="A121" s="337" t="s">
        <v>775</v>
      </c>
      <c r="B121" s="338" t="s">
        <v>776</v>
      </c>
      <c r="C121" s="338" t="s">
        <v>733</v>
      </c>
      <c r="D121" s="338" t="s">
        <v>734</v>
      </c>
      <c r="E121" s="338" t="s">
        <v>652</v>
      </c>
      <c r="F121" s="338" t="s">
        <v>653</v>
      </c>
      <c r="G121" s="339">
        <v>0</v>
      </c>
      <c r="H121" s="339">
        <v>1011793.54</v>
      </c>
      <c r="I121" s="339">
        <v>136721.51999999999</v>
      </c>
      <c r="J121" s="340"/>
      <c r="K121" s="340"/>
      <c r="L121" s="340"/>
      <c r="M121" s="341" t="s">
        <v>527</v>
      </c>
      <c r="N121" s="342">
        <f t="shared" si="4"/>
        <v>0</v>
      </c>
      <c r="O121" s="342">
        <f t="shared" si="5"/>
        <v>0.13512788389615532</v>
      </c>
      <c r="P121" s="343">
        <f t="shared" si="6"/>
        <v>0</v>
      </c>
      <c r="Q121" s="344">
        <f t="shared" si="7"/>
        <v>0</v>
      </c>
    </row>
    <row r="122" spans="1:17" s="346" customFormat="1" x14ac:dyDescent="0.2">
      <c r="A122" s="337" t="s">
        <v>777</v>
      </c>
      <c r="B122" s="338" t="s">
        <v>778</v>
      </c>
      <c r="C122" s="338" t="s">
        <v>733</v>
      </c>
      <c r="D122" s="338" t="s">
        <v>734</v>
      </c>
      <c r="E122" s="338" t="s">
        <v>546</v>
      </c>
      <c r="F122" s="338" t="s">
        <v>547</v>
      </c>
      <c r="G122" s="339">
        <v>0</v>
      </c>
      <c r="H122" s="339">
        <v>4673927.5599999996</v>
      </c>
      <c r="I122" s="339">
        <v>0</v>
      </c>
      <c r="J122" s="340"/>
      <c r="K122" s="340"/>
      <c r="L122" s="340"/>
      <c r="M122" s="341" t="s">
        <v>527</v>
      </c>
      <c r="N122" s="342">
        <f t="shared" si="4"/>
        <v>0</v>
      </c>
      <c r="O122" s="342">
        <f t="shared" si="5"/>
        <v>0</v>
      </c>
      <c r="P122" s="343">
        <f t="shared" si="6"/>
        <v>0</v>
      </c>
      <c r="Q122" s="344">
        <f t="shared" si="7"/>
        <v>0</v>
      </c>
    </row>
    <row r="123" spans="1:17" s="346" customFormat="1" x14ac:dyDescent="0.2">
      <c r="A123" s="337" t="s">
        <v>779</v>
      </c>
      <c r="B123" s="338" t="s">
        <v>780</v>
      </c>
      <c r="C123" s="338" t="s">
        <v>733</v>
      </c>
      <c r="D123" s="338" t="s">
        <v>734</v>
      </c>
      <c r="E123" s="338" t="s">
        <v>546</v>
      </c>
      <c r="F123" s="338" t="s">
        <v>547</v>
      </c>
      <c r="G123" s="339">
        <v>0</v>
      </c>
      <c r="H123" s="339">
        <v>2920329.55</v>
      </c>
      <c r="I123" s="339">
        <v>0</v>
      </c>
      <c r="J123" s="340"/>
      <c r="K123" s="340"/>
      <c r="L123" s="340"/>
      <c r="M123" s="341" t="s">
        <v>527</v>
      </c>
      <c r="N123" s="342">
        <f t="shared" si="4"/>
        <v>0</v>
      </c>
      <c r="O123" s="342">
        <f t="shared" si="5"/>
        <v>0</v>
      </c>
      <c r="P123" s="343">
        <f t="shared" si="6"/>
        <v>0</v>
      </c>
      <c r="Q123" s="344">
        <f t="shared" si="7"/>
        <v>0</v>
      </c>
    </row>
    <row r="124" spans="1:17" s="346" customFormat="1" x14ac:dyDescent="0.2">
      <c r="A124" s="337" t="s">
        <v>781</v>
      </c>
      <c r="B124" s="338" t="s">
        <v>782</v>
      </c>
      <c r="C124" s="338" t="s">
        <v>733</v>
      </c>
      <c r="D124" s="338" t="s">
        <v>734</v>
      </c>
      <c r="E124" s="338" t="s">
        <v>759</v>
      </c>
      <c r="F124" s="338" t="s">
        <v>760</v>
      </c>
      <c r="G124" s="339">
        <v>0</v>
      </c>
      <c r="H124" s="339">
        <v>441692.63</v>
      </c>
      <c r="I124" s="339">
        <v>0</v>
      </c>
      <c r="J124" s="340"/>
      <c r="K124" s="340"/>
      <c r="L124" s="340"/>
      <c r="M124" s="341" t="s">
        <v>527</v>
      </c>
      <c r="N124" s="342">
        <f t="shared" si="4"/>
        <v>0</v>
      </c>
      <c r="O124" s="342">
        <f t="shared" si="5"/>
        <v>0</v>
      </c>
      <c r="P124" s="343">
        <f t="shared" si="6"/>
        <v>0</v>
      </c>
      <c r="Q124" s="344">
        <f t="shared" si="7"/>
        <v>0</v>
      </c>
    </row>
    <row r="125" spans="1:17" s="346" customFormat="1" x14ac:dyDescent="0.2">
      <c r="A125" s="337" t="s">
        <v>783</v>
      </c>
      <c r="B125" s="338" t="s">
        <v>784</v>
      </c>
      <c r="C125" s="338" t="s">
        <v>733</v>
      </c>
      <c r="D125" s="338" t="s">
        <v>734</v>
      </c>
      <c r="E125" s="338" t="s">
        <v>759</v>
      </c>
      <c r="F125" s="338" t="s">
        <v>760</v>
      </c>
      <c r="G125" s="339">
        <v>0</v>
      </c>
      <c r="H125" s="339">
        <v>57630504.740000002</v>
      </c>
      <c r="I125" s="339">
        <v>0</v>
      </c>
      <c r="J125" s="340"/>
      <c r="K125" s="340"/>
      <c r="L125" s="340"/>
      <c r="M125" s="341" t="s">
        <v>527</v>
      </c>
      <c r="N125" s="342">
        <f t="shared" si="4"/>
        <v>0</v>
      </c>
      <c r="O125" s="342">
        <f t="shared" si="5"/>
        <v>0</v>
      </c>
      <c r="P125" s="343">
        <f t="shared" si="6"/>
        <v>0</v>
      </c>
      <c r="Q125" s="344">
        <f t="shared" si="7"/>
        <v>0</v>
      </c>
    </row>
    <row r="126" spans="1:17" s="346" customFormat="1" x14ac:dyDescent="0.2">
      <c r="A126" s="337" t="s">
        <v>785</v>
      </c>
      <c r="B126" s="338" t="s">
        <v>786</v>
      </c>
      <c r="C126" s="338" t="s">
        <v>733</v>
      </c>
      <c r="D126" s="338" t="s">
        <v>734</v>
      </c>
      <c r="E126" s="338" t="s">
        <v>554</v>
      </c>
      <c r="F126" s="338" t="s">
        <v>555</v>
      </c>
      <c r="G126" s="339">
        <v>0</v>
      </c>
      <c r="H126" s="339">
        <v>5242097.1500000004</v>
      </c>
      <c r="I126" s="339">
        <v>5242097.1500000004</v>
      </c>
      <c r="J126" s="340"/>
      <c r="K126" s="340"/>
      <c r="L126" s="340"/>
      <c r="M126" s="341" t="s">
        <v>527</v>
      </c>
      <c r="N126" s="342">
        <f t="shared" si="4"/>
        <v>0</v>
      </c>
      <c r="O126" s="342">
        <f t="shared" si="5"/>
        <v>1</v>
      </c>
      <c r="P126" s="343">
        <f t="shared" si="6"/>
        <v>0</v>
      </c>
      <c r="Q126" s="344">
        <f t="shared" si="7"/>
        <v>0</v>
      </c>
    </row>
    <row r="127" spans="1:17" s="346" customFormat="1" x14ac:dyDescent="0.2">
      <c r="A127" s="337" t="s">
        <v>787</v>
      </c>
      <c r="B127" s="338" t="s">
        <v>788</v>
      </c>
      <c r="C127" s="338" t="s">
        <v>733</v>
      </c>
      <c r="D127" s="338" t="s">
        <v>734</v>
      </c>
      <c r="E127" s="338" t="s">
        <v>755</v>
      </c>
      <c r="F127" s="338" t="s">
        <v>756</v>
      </c>
      <c r="G127" s="339">
        <v>0</v>
      </c>
      <c r="H127" s="339">
        <v>622546.21</v>
      </c>
      <c r="I127" s="339">
        <v>528816.66</v>
      </c>
      <c r="J127" s="340"/>
      <c r="K127" s="340"/>
      <c r="L127" s="340"/>
      <c r="M127" s="341" t="s">
        <v>527</v>
      </c>
      <c r="N127" s="342">
        <f t="shared" si="4"/>
        <v>0</v>
      </c>
      <c r="O127" s="342">
        <f t="shared" si="5"/>
        <v>0.84944161815714858</v>
      </c>
      <c r="P127" s="343">
        <f t="shared" si="6"/>
        <v>0</v>
      </c>
      <c r="Q127" s="344">
        <f t="shared" si="7"/>
        <v>0</v>
      </c>
    </row>
    <row r="128" spans="1:17" s="346" customFormat="1" x14ac:dyDescent="0.2">
      <c r="A128" s="337" t="s">
        <v>789</v>
      </c>
      <c r="B128" s="338" t="s">
        <v>790</v>
      </c>
      <c r="C128" s="338" t="s">
        <v>733</v>
      </c>
      <c r="D128" s="338" t="s">
        <v>734</v>
      </c>
      <c r="E128" s="338" t="s">
        <v>791</v>
      </c>
      <c r="F128" s="338" t="s">
        <v>792</v>
      </c>
      <c r="G128" s="339">
        <v>0</v>
      </c>
      <c r="H128" s="339">
        <v>59505.63</v>
      </c>
      <c r="I128" s="339">
        <v>59505.63</v>
      </c>
      <c r="J128" s="340"/>
      <c r="K128" s="340"/>
      <c r="L128" s="340"/>
      <c r="M128" s="341" t="s">
        <v>527</v>
      </c>
      <c r="N128" s="342">
        <f t="shared" si="4"/>
        <v>0</v>
      </c>
      <c r="O128" s="342">
        <f t="shared" si="5"/>
        <v>1</v>
      </c>
      <c r="P128" s="343">
        <f t="shared" si="6"/>
        <v>0</v>
      </c>
      <c r="Q128" s="344">
        <f t="shared" si="7"/>
        <v>0</v>
      </c>
    </row>
    <row r="129" spans="1:17" s="346" customFormat="1" x14ac:dyDescent="0.2">
      <c r="A129" s="337" t="s">
        <v>793</v>
      </c>
      <c r="B129" s="338" t="s">
        <v>794</v>
      </c>
      <c r="C129" s="338" t="s">
        <v>733</v>
      </c>
      <c r="D129" s="338" t="s">
        <v>734</v>
      </c>
      <c r="E129" s="338" t="s">
        <v>743</v>
      </c>
      <c r="F129" s="338" t="s">
        <v>744</v>
      </c>
      <c r="G129" s="339">
        <v>0</v>
      </c>
      <c r="H129" s="339">
        <v>1239985.76</v>
      </c>
      <c r="I129" s="339">
        <v>515005.91</v>
      </c>
      <c r="J129" s="340"/>
      <c r="K129" s="340"/>
      <c r="L129" s="340"/>
      <c r="M129" s="341" t="s">
        <v>527</v>
      </c>
      <c r="N129" s="342">
        <f t="shared" si="4"/>
        <v>0</v>
      </c>
      <c r="O129" s="342">
        <f t="shared" si="5"/>
        <v>0.41533211639462697</v>
      </c>
      <c r="P129" s="343">
        <f t="shared" si="6"/>
        <v>0</v>
      </c>
      <c r="Q129" s="344">
        <f t="shared" si="7"/>
        <v>0</v>
      </c>
    </row>
    <row r="130" spans="1:17" s="346" customFormat="1" x14ac:dyDescent="0.2">
      <c r="A130" s="337" t="s">
        <v>795</v>
      </c>
      <c r="B130" s="338" t="s">
        <v>796</v>
      </c>
      <c r="C130" s="338" t="s">
        <v>733</v>
      </c>
      <c r="D130" s="338" t="s">
        <v>734</v>
      </c>
      <c r="E130" s="338" t="s">
        <v>743</v>
      </c>
      <c r="F130" s="338" t="s">
        <v>744</v>
      </c>
      <c r="G130" s="339">
        <v>60000000</v>
      </c>
      <c r="H130" s="339">
        <v>60000000</v>
      </c>
      <c r="I130" s="339">
        <v>0</v>
      </c>
      <c r="J130" s="340"/>
      <c r="K130" s="340"/>
      <c r="L130" s="340"/>
      <c r="M130" s="341" t="s">
        <v>527</v>
      </c>
      <c r="N130" s="342">
        <f t="shared" si="4"/>
        <v>0</v>
      </c>
      <c r="O130" s="342">
        <f t="shared" si="5"/>
        <v>0</v>
      </c>
      <c r="P130" s="343">
        <f t="shared" si="6"/>
        <v>0</v>
      </c>
      <c r="Q130" s="344">
        <f t="shared" si="7"/>
        <v>0</v>
      </c>
    </row>
    <row r="131" spans="1:17" s="346" customFormat="1" ht="12" thickBot="1" x14ac:dyDescent="0.25">
      <c r="A131" s="348" t="s">
        <v>797</v>
      </c>
      <c r="B131" s="349" t="s">
        <v>798</v>
      </c>
      <c r="C131" s="349" t="s">
        <v>733</v>
      </c>
      <c r="D131" s="349" t="s">
        <v>734</v>
      </c>
      <c r="E131" s="349" t="s">
        <v>743</v>
      </c>
      <c r="F131" s="349" t="s">
        <v>744</v>
      </c>
      <c r="G131" s="350">
        <v>0</v>
      </c>
      <c r="H131" s="350">
        <v>1993596.89</v>
      </c>
      <c r="I131" s="350">
        <v>0</v>
      </c>
      <c r="J131" s="351"/>
      <c r="K131" s="351"/>
      <c r="L131" s="351"/>
      <c r="M131" s="352" t="s">
        <v>527</v>
      </c>
      <c r="N131" s="353">
        <f t="shared" si="4"/>
        <v>0</v>
      </c>
      <c r="O131" s="353">
        <f t="shared" si="5"/>
        <v>0</v>
      </c>
      <c r="P131" s="354">
        <f t="shared" si="6"/>
        <v>0</v>
      </c>
      <c r="Q131" s="355">
        <f t="shared" si="7"/>
        <v>0</v>
      </c>
    </row>
    <row r="132" spans="1:17" s="345" customFormat="1" ht="15.75" thickBot="1" x14ac:dyDescent="0.3">
      <c r="A132" s="356"/>
      <c r="B132" s="356"/>
      <c r="C132" s="356"/>
      <c r="D132" s="356"/>
      <c r="E132" s="356"/>
      <c r="F132" s="356"/>
      <c r="G132" s="357">
        <f>SUM(G4:G131)</f>
        <v>76312852</v>
      </c>
      <c r="H132" s="358">
        <f t="shared" ref="H132:I132" si="8">SUM(H4:H131)</f>
        <v>498306561.94</v>
      </c>
      <c r="I132" s="359">
        <f t="shared" si="8"/>
        <v>199640940.11000001</v>
      </c>
      <c r="J132" s="360"/>
      <c r="K132" s="360"/>
      <c r="L132" s="360"/>
      <c r="M132" s="360"/>
      <c r="N132" s="360"/>
      <c r="O132" s="360"/>
      <c r="P132" s="361">
        <f t="shared" ref="P132" si="9">IF(J132=0,0,L132/J132)</f>
        <v>0</v>
      </c>
      <c r="Q132" s="361">
        <f t="shared" ref="Q132" si="10">IF(L132=0,0,L132/K132)</f>
        <v>0</v>
      </c>
    </row>
    <row r="133" spans="1:17" s="346" customFormat="1" x14ac:dyDescent="0.2">
      <c r="P133" s="345"/>
      <c r="Q133" s="345"/>
    </row>
    <row r="134" spans="1:17" s="346" customFormat="1" x14ac:dyDescent="0.2">
      <c r="A134" s="284" t="s">
        <v>249</v>
      </c>
      <c r="P134" s="345"/>
      <c r="Q134" s="345"/>
    </row>
    <row r="135" spans="1:17" s="346" customFormat="1" x14ac:dyDescent="0.2">
      <c r="P135" s="345"/>
      <c r="Q135" s="345"/>
    </row>
    <row r="136" spans="1:17" s="346" customFormat="1" x14ac:dyDescent="0.2">
      <c r="P136" s="345"/>
      <c r="Q136" s="345"/>
    </row>
    <row r="137" spans="1:17" s="346" customFormat="1" x14ac:dyDescent="0.2">
      <c r="P137" s="345"/>
      <c r="Q137" s="345"/>
    </row>
    <row r="138" spans="1:17" s="346" customFormat="1" x14ac:dyDescent="0.2">
      <c r="P138" s="345"/>
      <c r="Q138" s="345"/>
    </row>
    <row r="139" spans="1:17" s="346" customFormat="1" x14ac:dyDescent="0.2">
      <c r="P139" s="345"/>
      <c r="Q139" s="345"/>
    </row>
    <row r="140" spans="1:17" s="346" customFormat="1" x14ac:dyDescent="0.2">
      <c r="P140" s="345"/>
      <c r="Q140" s="345"/>
    </row>
    <row r="141" spans="1:17" s="346" customFormat="1" x14ac:dyDescent="0.2">
      <c r="P141" s="345"/>
      <c r="Q141" s="345"/>
    </row>
    <row r="142" spans="1:17" s="346" customFormat="1" x14ac:dyDescent="0.2"/>
    <row r="143" spans="1:17" s="346" customFormat="1" x14ac:dyDescent="0.2"/>
    <row r="144" spans="1:17" s="346" customFormat="1" x14ac:dyDescent="0.2"/>
    <row r="145" s="346" customFormat="1" x14ac:dyDescent="0.2"/>
    <row r="146" s="346" customFormat="1" x14ac:dyDescent="0.2"/>
    <row r="147" s="346" customFormat="1" x14ac:dyDescent="0.2"/>
  </sheetData>
  <mergeCells count="5">
    <mergeCell ref="A1:Q1"/>
    <mergeCell ref="G2:I2"/>
    <mergeCell ref="J2:M2"/>
    <mergeCell ref="N2:O2"/>
    <mergeCell ref="P2:Q2"/>
  </mergeCells>
  <pageMargins left="0.70866141732283472" right="0.70866141732283472" top="0.74803149606299213" bottom="0.74803149606299213" header="0.31496062992125984" footer="0.31496062992125984"/>
  <pageSetup scale="4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4458F-255E-44FF-9452-71F341356EAF}">
  <sheetPr>
    <tabColor theme="7" tint="-0.249977111117893"/>
    <pageSetUpPr fitToPage="1"/>
  </sheetPr>
  <dimension ref="A1:I47"/>
  <sheetViews>
    <sheetView showGridLines="0" zoomScaleNormal="100" workbookViewId="0">
      <selection activeCell="K119" sqref="K119"/>
    </sheetView>
  </sheetViews>
  <sheetFormatPr baseColWidth="10" defaultColWidth="10.28515625" defaultRowHeight="11.25" x14ac:dyDescent="0.25"/>
  <cols>
    <col min="1" max="1" width="1.5703125" style="71" customWidth="1"/>
    <col min="2" max="2" width="53.5703125" style="71" customWidth="1"/>
    <col min="3" max="3" width="15.28515625" style="71" customWidth="1"/>
    <col min="4" max="4" width="17" style="71" customWidth="1"/>
    <col min="5" max="5" width="15.28515625" style="71" customWidth="1"/>
    <col min="6" max="7" width="17.85546875" style="71" customWidth="1"/>
    <col min="8" max="8" width="16.140625" style="71" customWidth="1"/>
    <col min="9" max="9" width="2.140625" style="71" hidden="1" customWidth="1"/>
    <col min="10" max="16384" width="10.28515625" style="71"/>
  </cols>
  <sheetData>
    <row r="1" spans="1:9" s="52" customFormat="1" ht="43.5" customHeight="1" x14ac:dyDescent="0.25">
      <c r="A1" s="49" t="s">
        <v>209</v>
      </c>
      <c r="B1" s="50"/>
      <c r="C1" s="50"/>
      <c r="D1" s="50"/>
      <c r="E1" s="50"/>
      <c r="F1" s="50"/>
      <c r="G1" s="50"/>
      <c r="H1" s="51"/>
    </row>
    <row r="2" spans="1:9" s="52" customFormat="1" x14ac:dyDescent="0.25">
      <c r="A2" s="53" t="s">
        <v>210</v>
      </c>
      <c r="B2" s="54"/>
      <c r="C2" s="49" t="s">
        <v>211</v>
      </c>
      <c r="D2" s="50"/>
      <c r="E2" s="50"/>
      <c r="F2" s="50"/>
      <c r="G2" s="51"/>
      <c r="H2" s="55" t="s">
        <v>8</v>
      </c>
    </row>
    <row r="3" spans="1:9" s="62" customFormat="1" ht="24.95" customHeight="1" x14ac:dyDescent="0.25">
      <c r="A3" s="56"/>
      <c r="B3" s="57"/>
      <c r="C3" s="58" t="s">
        <v>9</v>
      </c>
      <c r="D3" s="59" t="s">
        <v>212</v>
      </c>
      <c r="E3" s="59" t="s">
        <v>11</v>
      </c>
      <c r="F3" s="59" t="s">
        <v>12</v>
      </c>
      <c r="G3" s="60" t="s">
        <v>13</v>
      </c>
      <c r="H3" s="61"/>
    </row>
    <row r="4" spans="1:9" s="62" customFormat="1" x14ac:dyDescent="0.25">
      <c r="A4" s="63"/>
      <c r="B4" s="64"/>
      <c r="C4" s="65" t="s">
        <v>213</v>
      </c>
      <c r="D4" s="66" t="s">
        <v>214</v>
      </c>
      <c r="E4" s="66" t="s">
        <v>215</v>
      </c>
      <c r="F4" s="66" t="s">
        <v>216</v>
      </c>
      <c r="G4" s="66" t="s">
        <v>217</v>
      </c>
      <c r="H4" s="66" t="s">
        <v>218</v>
      </c>
    </row>
    <row r="5" spans="1:9" x14ac:dyDescent="0.25">
      <c r="A5" s="67"/>
      <c r="B5" s="68" t="s">
        <v>17</v>
      </c>
      <c r="C5" s="69">
        <v>0</v>
      </c>
      <c r="D5" s="69">
        <v>0</v>
      </c>
      <c r="E5" s="69">
        <v>0</v>
      </c>
      <c r="F5" s="69">
        <v>0</v>
      </c>
      <c r="G5" s="69">
        <v>0</v>
      </c>
      <c r="H5" s="69">
        <f t="shared" ref="H5:H15" si="0">+G5-C5</f>
        <v>0</v>
      </c>
      <c r="I5" s="70" t="s">
        <v>219</v>
      </c>
    </row>
    <row r="6" spans="1:9" x14ac:dyDescent="0.25">
      <c r="A6" s="72"/>
      <c r="B6" s="73" t="s">
        <v>220</v>
      </c>
      <c r="C6" s="74">
        <v>0</v>
      </c>
      <c r="D6" s="74">
        <v>0</v>
      </c>
      <c r="E6" s="74">
        <v>0</v>
      </c>
      <c r="F6" s="74">
        <v>0</v>
      </c>
      <c r="G6" s="74">
        <v>0</v>
      </c>
      <c r="H6" s="74">
        <f t="shared" si="0"/>
        <v>0</v>
      </c>
      <c r="I6" s="70" t="s">
        <v>221</v>
      </c>
    </row>
    <row r="7" spans="1:9" x14ac:dyDescent="0.25">
      <c r="A7" s="67"/>
      <c r="B7" s="68" t="s">
        <v>70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  <c r="H7" s="74">
        <f t="shared" si="0"/>
        <v>0</v>
      </c>
      <c r="I7" s="70" t="s">
        <v>222</v>
      </c>
    </row>
    <row r="8" spans="1:9" x14ac:dyDescent="0.25">
      <c r="A8" s="67"/>
      <c r="B8" s="68" t="s">
        <v>223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  <c r="H8" s="74">
        <f t="shared" si="0"/>
        <v>0</v>
      </c>
      <c r="I8" s="70" t="s">
        <v>224</v>
      </c>
    </row>
    <row r="9" spans="1:9" x14ac:dyDescent="0.25">
      <c r="A9" s="67"/>
      <c r="B9" s="68" t="s">
        <v>225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  <c r="H9" s="74">
        <f t="shared" si="0"/>
        <v>0</v>
      </c>
      <c r="I9" s="70" t="s">
        <v>226</v>
      </c>
    </row>
    <row r="10" spans="1:9" x14ac:dyDescent="0.25">
      <c r="A10" s="72"/>
      <c r="B10" s="73" t="s">
        <v>227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f t="shared" si="0"/>
        <v>0</v>
      </c>
      <c r="I10" s="70" t="s">
        <v>228</v>
      </c>
    </row>
    <row r="11" spans="1:9" ht="15" x14ac:dyDescent="0.25">
      <c r="A11" s="75"/>
      <c r="B11" s="68" t="s">
        <v>229</v>
      </c>
      <c r="C11" s="74">
        <v>51397536</v>
      </c>
      <c r="D11" s="74">
        <v>292691477.5</v>
      </c>
      <c r="E11" s="74">
        <f t="shared" ref="E11:E14" si="1">C11+D11</f>
        <v>344089013.5</v>
      </c>
      <c r="F11" s="74">
        <v>60713850.030000001</v>
      </c>
      <c r="G11" s="74">
        <v>60713850.030000001</v>
      </c>
      <c r="H11" s="74">
        <f t="shared" ref="H11:H14" si="2">G11-C11</f>
        <v>9316314.0300000012</v>
      </c>
      <c r="I11" s="70" t="s">
        <v>230</v>
      </c>
    </row>
    <row r="12" spans="1:9" ht="22.5" x14ac:dyDescent="0.25">
      <c r="A12" s="75"/>
      <c r="B12" s="68" t="s">
        <v>231</v>
      </c>
      <c r="C12" s="74">
        <v>9036876197</v>
      </c>
      <c r="D12" s="74">
        <v>578043397.54999995</v>
      </c>
      <c r="E12" s="74">
        <f t="shared" si="1"/>
        <v>9614919594.5499992</v>
      </c>
      <c r="F12" s="74">
        <v>7110411826.0600004</v>
      </c>
      <c r="G12" s="74">
        <v>7110411826.0600004</v>
      </c>
      <c r="H12" s="74">
        <f t="shared" si="2"/>
        <v>-1926464370.9399996</v>
      </c>
      <c r="I12" s="70" t="s">
        <v>232</v>
      </c>
    </row>
    <row r="13" spans="1:9" ht="22.5" x14ac:dyDescent="0.25">
      <c r="A13" s="75"/>
      <c r="B13" s="68" t="s">
        <v>233</v>
      </c>
      <c r="C13" s="74">
        <v>8377262478.6099997</v>
      </c>
      <c r="D13" s="74">
        <v>833361252.88999999</v>
      </c>
      <c r="E13" s="74">
        <f t="shared" si="1"/>
        <v>9210623731.5</v>
      </c>
      <c r="F13" s="74">
        <v>6820823391.1700001</v>
      </c>
      <c r="G13" s="74">
        <v>6820823391.1700001</v>
      </c>
      <c r="H13" s="74">
        <f t="shared" si="2"/>
        <v>-1556439087.4399996</v>
      </c>
      <c r="I13" s="70" t="s">
        <v>234</v>
      </c>
    </row>
    <row r="14" spans="1:9" x14ac:dyDescent="0.25">
      <c r="A14" s="67"/>
      <c r="B14" s="68" t="s">
        <v>235</v>
      </c>
      <c r="C14" s="74">
        <v>0</v>
      </c>
      <c r="D14" s="74">
        <v>0</v>
      </c>
      <c r="E14" s="74">
        <f t="shared" si="1"/>
        <v>0</v>
      </c>
      <c r="F14" s="74">
        <v>0</v>
      </c>
      <c r="G14" s="74">
        <v>0</v>
      </c>
      <c r="H14" s="74">
        <f t="shared" si="2"/>
        <v>0</v>
      </c>
      <c r="I14" s="70" t="s">
        <v>236</v>
      </c>
    </row>
    <row r="15" spans="1:9" x14ac:dyDescent="0.25">
      <c r="A15" s="67"/>
      <c r="C15" s="76"/>
      <c r="D15" s="76"/>
      <c r="E15" s="76"/>
      <c r="F15" s="76">
        <v>0</v>
      </c>
      <c r="G15" s="76">
        <v>0</v>
      </c>
      <c r="H15" s="76">
        <f t="shared" si="0"/>
        <v>0</v>
      </c>
      <c r="I15" s="70" t="s">
        <v>237</v>
      </c>
    </row>
    <row r="16" spans="1:9" x14ac:dyDescent="0.25">
      <c r="A16" s="77"/>
      <c r="B16" s="78" t="s">
        <v>238</v>
      </c>
      <c r="C16" s="79">
        <f t="shared" ref="C16:H16" si="3">SUM(C5:C15)</f>
        <v>17465536211.610001</v>
      </c>
      <c r="D16" s="79">
        <f t="shared" si="3"/>
        <v>1704096127.9400001</v>
      </c>
      <c r="E16" s="79">
        <f t="shared" si="3"/>
        <v>19169632339.549999</v>
      </c>
      <c r="F16" s="79">
        <f t="shared" si="3"/>
        <v>13991949067.26</v>
      </c>
      <c r="G16" s="79">
        <f t="shared" si="3"/>
        <v>13991949067.26</v>
      </c>
      <c r="H16" s="79">
        <f t="shared" si="3"/>
        <v>-3473587144.3499994</v>
      </c>
      <c r="I16" s="70" t="s">
        <v>237</v>
      </c>
    </row>
    <row r="17" spans="1:9" x14ac:dyDescent="0.25">
      <c r="A17" s="80"/>
      <c r="B17" s="81"/>
      <c r="C17" s="82"/>
      <c r="D17" s="82"/>
      <c r="E17" s="83"/>
      <c r="F17" s="84" t="s">
        <v>239</v>
      </c>
      <c r="G17" s="85"/>
      <c r="H17" s="86">
        <v>0</v>
      </c>
      <c r="I17" s="70" t="s">
        <v>237</v>
      </c>
    </row>
    <row r="18" spans="1:9" ht="10.15" customHeight="1" x14ac:dyDescent="0.25">
      <c r="A18" s="87" t="s">
        <v>240</v>
      </c>
      <c r="B18" s="88"/>
      <c r="C18" s="89" t="s">
        <v>211</v>
      </c>
      <c r="D18" s="90"/>
      <c r="E18" s="90"/>
      <c r="F18" s="90"/>
      <c r="G18" s="91"/>
      <c r="H18" s="92" t="s">
        <v>8</v>
      </c>
      <c r="I18" s="70" t="s">
        <v>237</v>
      </c>
    </row>
    <row r="19" spans="1:9" ht="22.5" x14ac:dyDescent="0.25">
      <c r="A19" s="93"/>
      <c r="B19" s="94"/>
      <c r="C19" s="95" t="s">
        <v>9</v>
      </c>
      <c r="D19" s="96" t="s">
        <v>212</v>
      </c>
      <c r="E19" s="96" t="s">
        <v>11</v>
      </c>
      <c r="F19" s="96" t="s">
        <v>12</v>
      </c>
      <c r="G19" s="97" t="s">
        <v>13</v>
      </c>
      <c r="H19" s="98"/>
      <c r="I19" s="70" t="s">
        <v>237</v>
      </c>
    </row>
    <row r="20" spans="1:9" x14ac:dyDescent="0.25">
      <c r="A20" s="99"/>
      <c r="B20" s="100"/>
      <c r="C20" s="101" t="s">
        <v>213</v>
      </c>
      <c r="D20" s="102" t="s">
        <v>214</v>
      </c>
      <c r="E20" s="102" t="s">
        <v>215</v>
      </c>
      <c r="F20" s="102" t="s">
        <v>216</v>
      </c>
      <c r="G20" s="102" t="s">
        <v>217</v>
      </c>
      <c r="H20" s="102" t="s">
        <v>218</v>
      </c>
      <c r="I20" s="70" t="s">
        <v>237</v>
      </c>
    </row>
    <row r="21" spans="1:9" x14ac:dyDescent="0.25">
      <c r="A21" s="103" t="s">
        <v>241</v>
      </c>
      <c r="B21" s="104"/>
      <c r="C21" s="105">
        <f>SUM(C22+C23+C24+C25+C26+C27+C28+C29)</f>
        <v>0</v>
      </c>
      <c r="D21" s="105">
        <f>SUM(D22+D23+D24+D25+D26+D27+D28+D29)</f>
        <v>0</v>
      </c>
      <c r="E21" s="105">
        <f>SUM(E22+E23+E24+E25+E26+E27+E28+E29)</f>
        <v>0</v>
      </c>
      <c r="F21" s="105">
        <f>SUM(F22+F23+F24+F25+F26+F27+F28+F29)</f>
        <v>0</v>
      </c>
      <c r="G21" s="105">
        <f>SUM(G22+G23+G24+G25+G26+G27+G28+G29)</f>
        <v>0</v>
      </c>
      <c r="H21" s="105">
        <f>SUM(H22:H29)</f>
        <v>0</v>
      </c>
      <c r="I21" s="70" t="s">
        <v>237</v>
      </c>
    </row>
    <row r="22" spans="1:9" x14ac:dyDescent="0.25">
      <c r="A22" s="106"/>
      <c r="B22" s="107" t="s">
        <v>17</v>
      </c>
      <c r="C22" s="108">
        <v>0</v>
      </c>
      <c r="D22" s="108">
        <v>0</v>
      </c>
      <c r="E22" s="108">
        <v>0</v>
      </c>
      <c r="F22" s="109">
        <v>0</v>
      </c>
      <c r="G22" s="108">
        <v>0</v>
      </c>
      <c r="H22" s="108">
        <v>0</v>
      </c>
      <c r="I22" s="70" t="s">
        <v>219</v>
      </c>
    </row>
    <row r="23" spans="1:9" x14ac:dyDescent="0.25">
      <c r="A23" s="106"/>
      <c r="B23" s="107" t="s">
        <v>220</v>
      </c>
      <c r="C23" s="108">
        <v>0</v>
      </c>
      <c r="D23" s="108">
        <v>0</v>
      </c>
      <c r="E23" s="108">
        <v>0</v>
      </c>
      <c r="F23" s="109">
        <v>0</v>
      </c>
      <c r="G23" s="108">
        <v>0</v>
      </c>
      <c r="H23" s="108">
        <v>0</v>
      </c>
      <c r="I23" s="70" t="s">
        <v>221</v>
      </c>
    </row>
    <row r="24" spans="1:9" x14ac:dyDescent="0.25">
      <c r="A24" s="106"/>
      <c r="B24" s="107" t="s">
        <v>70</v>
      </c>
      <c r="C24" s="108">
        <v>0</v>
      </c>
      <c r="D24" s="108">
        <v>0</v>
      </c>
      <c r="E24" s="108">
        <v>0</v>
      </c>
      <c r="F24" s="109">
        <v>0</v>
      </c>
      <c r="G24" s="108">
        <v>0</v>
      </c>
      <c r="H24" s="108">
        <v>0</v>
      </c>
      <c r="I24" s="70" t="s">
        <v>222</v>
      </c>
    </row>
    <row r="25" spans="1:9" x14ac:dyDescent="0.25">
      <c r="A25" s="106"/>
      <c r="B25" s="107" t="s">
        <v>223</v>
      </c>
      <c r="C25" s="108">
        <v>0</v>
      </c>
      <c r="D25" s="108">
        <v>0</v>
      </c>
      <c r="E25" s="108">
        <v>0</v>
      </c>
      <c r="F25" s="109">
        <v>0</v>
      </c>
      <c r="G25" s="108">
        <v>0</v>
      </c>
      <c r="H25" s="108">
        <v>0</v>
      </c>
      <c r="I25" s="70" t="s">
        <v>224</v>
      </c>
    </row>
    <row r="26" spans="1:9" x14ac:dyDescent="0.25">
      <c r="A26" s="106"/>
      <c r="B26" s="107" t="s">
        <v>242</v>
      </c>
      <c r="C26" s="108">
        <v>0</v>
      </c>
      <c r="D26" s="108">
        <v>0</v>
      </c>
      <c r="E26" s="108">
        <v>0</v>
      </c>
      <c r="F26" s="109">
        <v>0</v>
      </c>
      <c r="G26" s="108">
        <v>0</v>
      </c>
      <c r="H26" s="108">
        <v>0</v>
      </c>
      <c r="I26" s="70" t="s">
        <v>226</v>
      </c>
    </row>
    <row r="27" spans="1:9" x14ac:dyDescent="0.25">
      <c r="A27" s="106"/>
      <c r="B27" s="107" t="s">
        <v>243</v>
      </c>
      <c r="C27" s="110">
        <v>0</v>
      </c>
      <c r="D27" s="110">
        <v>0</v>
      </c>
      <c r="E27" s="110">
        <v>0</v>
      </c>
      <c r="F27" s="111">
        <v>0</v>
      </c>
      <c r="G27" s="110">
        <v>0</v>
      </c>
      <c r="H27" s="108">
        <v>0</v>
      </c>
      <c r="I27" s="70" t="s">
        <v>228</v>
      </c>
    </row>
    <row r="28" spans="1:9" ht="22.5" x14ac:dyDescent="0.25">
      <c r="A28" s="106"/>
      <c r="B28" s="107" t="s">
        <v>244</v>
      </c>
      <c r="C28" s="74">
        <v>0</v>
      </c>
      <c r="D28" s="74">
        <v>0</v>
      </c>
      <c r="E28" s="74">
        <f>C28+D28</f>
        <v>0</v>
      </c>
      <c r="F28" s="74">
        <v>0</v>
      </c>
      <c r="G28" s="74">
        <v>0</v>
      </c>
      <c r="H28" s="74">
        <f t="shared" ref="H28" si="4">+G28-C28</f>
        <v>0</v>
      </c>
      <c r="I28" s="70" t="s">
        <v>232</v>
      </c>
    </row>
    <row r="29" spans="1:9" ht="22.5" x14ac:dyDescent="0.25">
      <c r="A29" s="106"/>
      <c r="B29" s="107" t="s">
        <v>233</v>
      </c>
      <c r="C29" s="108">
        <v>0</v>
      </c>
      <c r="D29" s="108">
        <v>0</v>
      </c>
      <c r="E29" s="108">
        <v>0</v>
      </c>
      <c r="F29" s="112">
        <v>0</v>
      </c>
      <c r="G29" s="74">
        <v>0</v>
      </c>
      <c r="H29" s="108">
        <v>0</v>
      </c>
      <c r="I29" s="70" t="s">
        <v>234</v>
      </c>
    </row>
    <row r="30" spans="1:9" x14ac:dyDescent="0.25">
      <c r="A30" s="106"/>
      <c r="B30" s="107"/>
      <c r="C30" s="108"/>
      <c r="D30" s="108"/>
      <c r="E30" s="108"/>
      <c r="F30" s="109"/>
      <c r="G30" s="108"/>
      <c r="H30" s="108"/>
      <c r="I30" s="70" t="s">
        <v>237</v>
      </c>
    </row>
    <row r="31" spans="1:9" ht="48" customHeight="1" x14ac:dyDescent="0.25">
      <c r="A31" s="113" t="s">
        <v>245</v>
      </c>
      <c r="B31" s="114"/>
      <c r="C31" s="115">
        <f t="shared" ref="C31:H31" si="5">SUM(C32:C35)</f>
        <v>8428660014.6099997</v>
      </c>
      <c r="D31" s="115">
        <f t="shared" si="5"/>
        <v>1126052730.3899999</v>
      </c>
      <c r="E31" s="115">
        <f t="shared" si="5"/>
        <v>9554712745</v>
      </c>
      <c r="F31" s="116">
        <f t="shared" si="5"/>
        <v>6881537241.1999998</v>
      </c>
      <c r="G31" s="115">
        <f t="shared" si="5"/>
        <v>6881537241.1999998</v>
      </c>
      <c r="H31" s="115">
        <f t="shared" si="5"/>
        <v>-1547122773.4099996</v>
      </c>
      <c r="I31" s="70" t="s">
        <v>237</v>
      </c>
    </row>
    <row r="32" spans="1:9" x14ac:dyDescent="0.25">
      <c r="A32" s="106"/>
      <c r="B32" s="107" t="s">
        <v>220</v>
      </c>
      <c r="C32" s="108">
        <v>0</v>
      </c>
      <c r="D32" s="108">
        <v>0</v>
      </c>
      <c r="E32" s="108">
        <v>0</v>
      </c>
      <c r="F32" s="108">
        <v>0</v>
      </c>
      <c r="G32" s="108">
        <v>0</v>
      </c>
      <c r="H32" s="108">
        <v>0</v>
      </c>
      <c r="I32" s="70" t="s">
        <v>221</v>
      </c>
    </row>
    <row r="33" spans="1:9" x14ac:dyDescent="0.25">
      <c r="A33" s="106"/>
      <c r="B33" s="107" t="s">
        <v>246</v>
      </c>
      <c r="C33" s="108">
        <v>0</v>
      </c>
      <c r="D33" s="108">
        <v>0</v>
      </c>
      <c r="E33" s="108">
        <v>0</v>
      </c>
      <c r="F33" s="108">
        <v>0</v>
      </c>
      <c r="G33" s="108">
        <v>0</v>
      </c>
      <c r="H33" s="108">
        <v>0</v>
      </c>
      <c r="I33" s="70" t="s">
        <v>226</v>
      </c>
    </row>
    <row r="34" spans="1:9" x14ac:dyDescent="0.25">
      <c r="A34" s="106"/>
      <c r="B34" s="107" t="s">
        <v>247</v>
      </c>
      <c r="C34" s="108">
        <v>51397536</v>
      </c>
      <c r="D34" s="108">
        <v>292691477.5</v>
      </c>
      <c r="E34" s="108">
        <f>C34+D34</f>
        <v>344089013.5</v>
      </c>
      <c r="F34" s="108">
        <v>60713850.030000001</v>
      </c>
      <c r="G34" s="108">
        <v>60713850.030000001</v>
      </c>
      <c r="H34" s="108">
        <f t="shared" ref="H34:H35" si="6">G34-C34</f>
        <v>9316314.0300000012</v>
      </c>
      <c r="I34" s="70" t="s">
        <v>230</v>
      </c>
    </row>
    <row r="35" spans="1:9" ht="22.5" x14ac:dyDescent="0.25">
      <c r="A35" s="106"/>
      <c r="B35" s="107" t="s">
        <v>233</v>
      </c>
      <c r="C35" s="108">
        <v>8377262478.6099997</v>
      </c>
      <c r="D35" s="108">
        <v>833361252.88999999</v>
      </c>
      <c r="E35" s="108">
        <f>C35+D35</f>
        <v>9210623731.5</v>
      </c>
      <c r="F35" s="108">
        <v>6820823391.1700001</v>
      </c>
      <c r="G35" s="108">
        <v>6820823391.1700001</v>
      </c>
      <c r="H35" s="108">
        <f t="shared" si="6"/>
        <v>-1556439087.4399996</v>
      </c>
      <c r="I35" s="70" t="s">
        <v>234</v>
      </c>
    </row>
    <row r="36" spans="1:9" x14ac:dyDescent="0.25">
      <c r="A36" s="106"/>
      <c r="B36" s="107"/>
      <c r="C36" s="108"/>
      <c r="D36" s="108"/>
      <c r="E36" s="108"/>
      <c r="F36" s="109"/>
      <c r="G36" s="108"/>
      <c r="H36" s="108"/>
      <c r="I36" s="70" t="s">
        <v>237</v>
      </c>
    </row>
    <row r="37" spans="1:9" x14ac:dyDescent="0.25">
      <c r="A37" s="117" t="s">
        <v>248</v>
      </c>
      <c r="B37" s="118"/>
      <c r="C37" s="115">
        <f>SUM(C38)</f>
        <v>0</v>
      </c>
      <c r="D37" s="115">
        <v>0</v>
      </c>
      <c r="E37" s="115">
        <v>0</v>
      </c>
      <c r="F37" s="116">
        <f>+F38</f>
        <v>0</v>
      </c>
      <c r="G37" s="115">
        <f>+G38</f>
        <v>0</v>
      </c>
      <c r="H37" s="115">
        <f>+H38</f>
        <v>0</v>
      </c>
      <c r="I37" s="70" t="s">
        <v>237</v>
      </c>
    </row>
    <row r="38" spans="1:9" x14ac:dyDescent="0.25">
      <c r="A38" s="119"/>
      <c r="B38" s="107" t="s">
        <v>235</v>
      </c>
      <c r="C38" s="108">
        <v>0</v>
      </c>
      <c r="D38" s="108">
        <v>0</v>
      </c>
      <c r="E38" s="108">
        <f>+C38+D38</f>
        <v>0</v>
      </c>
      <c r="F38" s="111">
        <v>0</v>
      </c>
      <c r="G38" s="110">
        <v>0</v>
      </c>
      <c r="H38" s="108">
        <f>+G38-C38</f>
        <v>0</v>
      </c>
      <c r="I38" s="70" t="s">
        <v>236</v>
      </c>
    </row>
    <row r="39" spans="1:9" x14ac:dyDescent="0.25">
      <c r="A39" s="120"/>
      <c r="B39" s="121" t="s">
        <v>238</v>
      </c>
      <c r="C39" s="79">
        <f t="shared" ref="C39:H39" si="7">+C21+C31+C37</f>
        <v>8428660014.6099997</v>
      </c>
      <c r="D39" s="79">
        <f t="shared" si="7"/>
        <v>1126052730.3899999</v>
      </c>
      <c r="E39" s="79">
        <f t="shared" si="7"/>
        <v>9554712745</v>
      </c>
      <c r="F39" s="79">
        <f t="shared" si="7"/>
        <v>6881537241.1999998</v>
      </c>
      <c r="G39" s="79">
        <f t="shared" si="7"/>
        <v>6881537241.1999998</v>
      </c>
      <c r="H39" s="79">
        <f t="shared" si="7"/>
        <v>-1547122773.4099996</v>
      </c>
      <c r="I39" s="70" t="s">
        <v>237</v>
      </c>
    </row>
    <row r="40" spans="1:9" x14ac:dyDescent="0.25">
      <c r="A40" s="122"/>
      <c r="B40" s="81"/>
      <c r="C40" s="123"/>
      <c r="D40" s="123"/>
      <c r="E40" s="123"/>
      <c r="F40" s="124" t="s">
        <v>239</v>
      </c>
      <c r="G40" s="125"/>
      <c r="H40" s="79">
        <v>0</v>
      </c>
      <c r="I40" s="70" t="s">
        <v>237</v>
      </c>
    </row>
    <row r="41" spans="1:9" x14ac:dyDescent="0.25">
      <c r="A41" s="126"/>
      <c r="B41" s="127"/>
      <c r="C41" s="128"/>
      <c r="D41" s="128"/>
      <c r="E41" s="128"/>
      <c r="F41" s="129"/>
      <c r="G41" s="129"/>
      <c r="H41" s="128"/>
      <c r="I41" s="70"/>
    </row>
    <row r="42" spans="1:9" x14ac:dyDescent="0.2">
      <c r="B42" s="130" t="s">
        <v>249</v>
      </c>
    </row>
    <row r="43" spans="1:9" ht="11.25" customHeight="1" x14ac:dyDescent="0.25">
      <c r="B43" s="131" t="s">
        <v>250</v>
      </c>
      <c r="C43" s="131"/>
      <c r="D43" s="131"/>
      <c r="E43" s="131"/>
      <c r="F43" s="131"/>
    </row>
    <row r="44" spans="1:9" ht="15" x14ac:dyDescent="0.25">
      <c r="B44" s="132" t="s">
        <v>251</v>
      </c>
    </row>
    <row r="45" spans="1:9" ht="30.75" customHeight="1" x14ac:dyDescent="0.25">
      <c r="B45" s="131" t="s">
        <v>252</v>
      </c>
      <c r="C45" s="131"/>
      <c r="D45" s="131"/>
      <c r="E45" s="131"/>
      <c r="F45" s="131"/>
      <c r="G45" s="131"/>
      <c r="H45" s="131"/>
    </row>
    <row r="47" spans="1:9" x14ac:dyDescent="0.25">
      <c r="D47" s="112"/>
      <c r="E47" s="112"/>
    </row>
  </sheetData>
  <sheetProtection formatCells="0" formatColumns="0" formatRows="0" insertRows="0" autoFilter="0"/>
  <mergeCells count="10">
    <mergeCell ref="A31:B31"/>
    <mergeCell ref="B43:F43"/>
    <mergeCell ref="B45:H45"/>
    <mergeCell ref="A1:H1"/>
    <mergeCell ref="A2:B4"/>
    <mergeCell ref="C2:G2"/>
    <mergeCell ref="H2:H3"/>
    <mergeCell ref="A18:B20"/>
    <mergeCell ref="C18:G18"/>
    <mergeCell ref="H18:H19"/>
  </mergeCells>
  <printOptions horizontalCentered="1"/>
  <pageMargins left="0.78740157480314965" right="0.59055118110236227" top="0.78740157480314965" bottom="0.78740157480314965" header="0.31496062992125984" footer="0.31496062992125984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856B3-2D0E-4EC1-AAB0-527BDF142E2D}">
  <sheetPr>
    <tabColor theme="7" tint="-0.249977111117893"/>
    <pageSetUpPr fitToPage="1"/>
  </sheetPr>
  <dimension ref="A1:I31"/>
  <sheetViews>
    <sheetView showGridLines="0" zoomScaleNormal="100" workbookViewId="0">
      <selection activeCell="K119" sqref="K119"/>
    </sheetView>
  </sheetViews>
  <sheetFormatPr baseColWidth="10" defaultColWidth="10.28515625" defaultRowHeight="11.25" x14ac:dyDescent="0.25"/>
  <cols>
    <col min="1" max="1" width="1.5703125" style="71" customWidth="1"/>
    <col min="2" max="2" width="53.5703125" style="71" customWidth="1"/>
    <col min="3" max="3" width="15.28515625" style="71" customWidth="1"/>
    <col min="4" max="4" width="17" style="71" customWidth="1"/>
    <col min="5" max="5" width="15.28515625" style="71" customWidth="1"/>
    <col min="6" max="7" width="17.85546875" style="71" customWidth="1"/>
    <col min="8" max="8" width="16.140625" style="71" customWidth="1"/>
    <col min="9" max="9" width="2.140625" style="71" hidden="1" customWidth="1"/>
    <col min="10" max="16384" width="10.28515625" style="71"/>
  </cols>
  <sheetData>
    <row r="1" spans="1:8" ht="39" customHeight="1" x14ac:dyDescent="0.25">
      <c r="A1" s="49" t="s">
        <v>253</v>
      </c>
      <c r="B1" s="50"/>
      <c r="C1" s="50"/>
      <c r="D1" s="50"/>
      <c r="E1" s="50"/>
      <c r="F1" s="50"/>
      <c r="G1" s="50"/>
      <c r="H1" s="51"/>
    </row>
    <row r="2" spans="1:8" ht="11.25" customHeight="1" x14ac:dyDescent="0.25">
      <c r="A2" s="87" t="s">
        <v>240</v>
      </c>
      <c r="B2" s="88"/>
      <c r="C2" s="89" t="s">
        <v>211</v>
      </c>
      <c r="D2" s="90"/>
      <c r="E2" s="90"/>
      <c r="F2" s="90"/>
      <c r="G2" s="91"/>
      <c r="H2" s="92" t="s">
        <v>8</v>
      </c>
    </row>
    <row r="3" spans="1:8" ht="24" customHeight="1" x14ac:dyDescent="0.25">
      <c r="A3" s="93"/>
      <c r="B3" s="94"/>
      <c r="C3" s="95" t="s">
        <v>9</v>
      </c>
      <c r="D3" s="96" t="s">
        <v>212</v>
      </c>
      <c r="E3" s="96" t="s">
        <v>11</v>
      </c>
      <c r="F3" s="96" t="s">
        <v>12</v>
      </c>
      <c r="G3" s="97" t="s">
        <v>13</v>
      </c>
      <c r="H3" s="98"/>
    </row>
    <row r="4" spans="1:8" x14ac:dyDescent="0.25">
      <c r="A4" s="99"/>
      <c r="B4" s="100"/>
      <c r="C4" s="101" t="s">
        <v>213</v>
      </c>
      <c r="D4" s="102" t="s">
        <v>214</v>
      </c>
      <c r="E4" s="102" t="s">
        <v>215</v>
      </c>
      <c r="F4" s="102" t="s">
        <v>216</v>
      </c>
      <c r="G4" s="102" t="s">
        <v>217</v>
      </c>
      <c r="H4" s="102" t="s">
        <v>218</v>
      </c>
    </row>
    <row r="5" spans="1:8" ht="50.25" customHeight="1" x14ac:dyDescent="0.25">
      <c r="A5" s="134" t="s">
        <v>245</v>
      </c>
      <c r="B5" s="135"/>
      <c r="C5" s="105">
        <f>C6</f>
        <v>9036876197</v>
      </c>
      <c r="D5" s="105">
        <f>D6</f>
        <v>578043397.54999995</v>
      </c>
      <c r="E5" s="105">
        <f>C5+D5</f>
        <v>9614919594.5499992</v>
      </c>
      <c r="F5" s="105">
        <f>F6</f>
        <v>7110411826.0600004</v>
      </c>
      <c r="G5" s="105">
        <f>G6</f>
        <v>7110411826.0600004</v>
      </c>
      <c r="H5" s="105">
        <f>G5-C5</f>
        <v>-1926464370.9399996</v>
      </c>
    </row>
    <row r="6" spans="1:8" ht="36" customHeight="1" x14ac:dyDescent="0.25">
      <c r="A6" s="106"/>
      <c r="B6" s="107" t="s">
        <v>244</v>
      </c>
      <c r="C6" s="74">
        <v>9036876197</v>
      </c>
      <c r="D6" s="74">
        <v>578043397.54999995</v>
      </c>
      <c r="E6" s="74">
        <f t="shared" ref="E6" si="0">C6+D6</f>
        <v>9614919594.5499992</v>
      </c>
      <c r="F6" s="74">
        <v>7110411826.0600004</v>
      </c>
      <c r="G6" s="74">
        <v>7110411826.0600004</v>
      </c>
      <c r="H6" s="74">
        <f t="shared" ref="H6" si="1">G6-C6</f>
        <v>-1926464370.9399996</v>
      </c>
    </row>
    <row r="7" spans="1:8" x14ac:dyDescent="0.25">
      <c r="A7" s="106"/>
      <c r="B7" s="107"/>
      <c r="C7" s="108"/>
      <c r="D7" s="108"/>
      <c r="E7" s="108"/>
      <c r="F7" s="112"/>
      <c r="G7" s="74"/>
      <c r="H7" s="108"/>
    </row>
    <row r="8" spans="1:8" x14ac:dyDescent="0.25">
      <c r="A8" s="106"/>
      <c r="B8" s="107"/>
      <c r="C8" s="108"/>
      <c r="D8" s="108"/>
      <c r="E8" s="108"/>
      <c r="F8" s="109"/>
      <c r="G8" s="108"/>
      <c r="H8" s="108"/>
    </row>
    <row r="9" spans="1:8" x14ac:dyDescent="0.25">
      <c r="A9" s="120"/>
      <c r="B9" s="121" t="s">
        <v>238</v>
      </c>
      <c r="C9" s="79">
        <f>C5</f>
        <v>9036876197</v>
      </c>
      <c r="D9" s="79">
        <f>D5</f>
        <v>578043397.54999995</v>
      </c>
      <c r="E9" s="79">
        <f>D9+C9</f>
        <v>9614919594.5499992</v>
      </c>
      <c r="F9" s="79">
        <f>F5</f>
        <v>7110411826.0600004</v>
      </c>
      <c r="G9" s="79">
        <f>G5</f>
        <v>7110411826.0600004</v>
      </c>
      <c r="H9" s="79">
        <f>G9-C9</f>
        <v>-1926464370.9399996</v>
      </c>
    </row>
    <row r="10" spans="1:8" x14ac:dyDescent="0.25">
      <c r="A10" s="122"/>
      <c r="B10" s="81"/>
      <c r="C10" s="123"/>
      <c r="D10" s="123"/>
      <c r="E10" s="123"/>
      <c r="F10" s="124" t="s">
        <v>239</v>
      </c>
      <c r="G10" s="125"/>
      <c r="H10" s="79">
        <v>0</v>
      </c>
    </row>
    <row r="11" spans="1:8" x14ac:dyDescent="0.25">
      <c r="A11" s="126"/>
      <c r="B11" s="127"/>
      <c r="C11" s="128"/>
      <c r="D11" s="128"/>
      <c r="E11" s="128"/>
      <c r="F11" s="129"/>
      <c r="G11" s="129"/>
      <c r="H11" s="128"/>
    </row>
    <row r="12" spans="1:8" x14ac:dyDescent="0.2">
      <c r="B12" s="130" t="s">
        <v>249</v>
      </c>
    </row>
    <row r="13" spans="1:8" ht="15" x14ac:dyDescent="0.25">
      <c r="B13" s="131" t="s">
        <v>250</v>
      </c>
      <c r="C13" s="131"/>
      <c r="D13" s="131"/>
      <c r="E13" s="131"/>
      <c r="F13" s="131"/>
    </row>
    <row r="14" spans="1:8" ht="11.25" customHeight="1" x14ac:dyDescent="0.25">
      <c r="B14" s="132" t="s">
        <v>251</v>
      </c>
    </row>
    <row r="15" spans="1:8" ht="15" x14ac:dyDescent="0.25">
      <c r="B15" s="131" t="s">
        <v>252</v>
      </c>
      <c r="C15" s="131"/>
      <c r="D15" s="131"/>
      <c r="E15" s="131"/>
      <c r="F15" s="131"/>
      <c r="G15" s="131"/>
      <c r="H15" s="131"/>
    </row>
    <row r="16" spans="1:8" ht="15" x14ac:dyDescent="0.25">
      <c r="B16" s="136"/>
      <c r="C16" s="136"/>
      <c r="D16" s="136"/>
      <c r="E16" s="136"/>
      <c r="F16" s="136"/>
      <c r="G16" s="136"/>
      <c r="H16" s="136"/>
    </row>
    <row r="17" spans="2:8" ht="15" x14ac:dyDescent="0.25">
      <c r="B17" s="136"/>
      <c r="C17" s="136"/>
      <c r="D17" s="136"/>
      <c r="E17" s="136"/>
      <c r="F17" s="136"/>
      <c r="G17" s="136"/>
      <c r="H17" s="136"/>
    </row>
    <row r="18" spans="2:8" ht="15" x14ac:dyDescent="0.25">
      <c r="B18" s="136"/>
      <c r="C18" s="136"/>
      <c r="D18" s="136"/>
      <c r="E18" s="136"/>
      <c r="F18" s="136"/>
      <c r="G18" s="136"/>
      <c r="H18" s="136"/>
    </row>
    <row r="19" spans="2:8" ht="15" x14ac:dyDescent="0.25">
      <c r="B19" s="136"/>
      <c r="C19" s="136"/>
      <c r="D19" s="136"/>
      <c r="E19" s="136"/>
      <c r="F19" s="136"/>
      <c r="G19" s="136"/>
      <c r="H19" s="136"/>
    </row>
    <row r="26" spans="2:8" x14ac:dyDescent="0.25">
      <c r="C26" s="112"/>
      <c r="D26" s="112"/>
      <c r="E26" s="112"/>
      <c r="F26" s="112"/>
      <c r="G26" s="112"/>
      <c r="H26" s="112"/>
    </row>
    <row r="31" spans="2:8" x14ac:dyDescent="0.25">
      <c r="C31" s="112"/>
      <c r="D31" s="112"/>
      <c r="E31" s="112"/>
      <c r="F31" s="112"/>
      <c r="G31" s="112"/>
      <c r="H31" s="112"/>
    </row>
  </sheetData>
  <sheetProtection formatCells="0" formatColumns="0" formatRows="0" insertRows="0" autoFilter="0"/>
  <mergeCells count="7">
    <mergeCell ref="B15:H15"/>
    <mergeCell ref="A1:H1"/>
    <mergeCell ref="A2:B4"/>
    <mergeCell ref="C2:G2"/>
    <mergeCell ref="H2:H3"/>
    <mergeCell ref="A5:B5"/>
    <mergeCell ref="B13:F13"/>
  </mergeCells>
  <printOptions horizontalCentered="1"/>
  <pageMargins left="0.78740157480314965" right="0.59055118110236227" top="0.78740157480314965" bottom="0.78740157480314965" header="0.31496062992125984" footer="0.31496062992125984"/>
  <pageSetup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95CDE-0313-4A02-B195-442EE1CED6E1}">
  <sheetPr>
    <tabColor theme="4" tint="-0.249977111117893"/>
    <pageSetUpPr fitToPage="1"/>
  </sheetPr>
  <dimension ref="A1:G75"/>
  <sheetViews>
    <sheetView showGridLines="0" workbookViewId="0">
      <selection activeCell="K119" sqref="K119"/>
    </sheetView>
  </sheetViews>
  <sheetFormatPr baseColWidth="10" defaultColWidth="10.28515625" defaultRowHeight="14.25" customHeight="1" x14ac:dyDescent="0.2"/>
  <cols>
    <col min="1" max="1" width="61.28515625" style="140" customWidth="1"/>
    <col min="2" max="2" width="13.85546875" style="140" customWidth="1"/>
    <col min="3" max="3" width="13" style="140" bestFit="1" customWidth="1"/>
    <col min="4" max="6" width="14" style="140" bestFit="1" customWidth="1"/>
    <col min="7" max="7" width="11.7109375" style="140" bestFit="1" customWidth="1"/>
    <col min="8" max="16384" width="10.28515625" style="140"/>
  </cols>
  <sheetData>
    <row r="1" spans="1:7" ht="49.5" customHeight="1" thickBot="1" x14ac:dyDescent="0.25">
      <c r="A1" s="137" t="s">
        <v>254</v>
      </c>
      <c r="B1" s="138"/>
      <c r="C1" s="138"/>
      <c r="D1" s="138"/>
      <c r="E1" s="138"/>
      <c r="F1" s="138"/>
      <c r="G1" s="139"/>
    </row>
    <row r="2" spans="1:7" s="146" customFormat="1" ht="14.25" customHeight="1" thickBot="1" x14ac:dyDescent="0.25">
      <c r="A2" s="141" t="s">
        <v>6</v>
      </c>
      <c r="B2" s="142" t="s">
        <v>7</v>
      </c>
      <c r="C2" s="143"/>
      <c r="D2" s="143"/>
      <c r="E2" s="143"/>
      <c r="F2" s="144"/>
      <c r="G2" s="145" t="s">
        <v>255</v>
      </c>
    </row>
    <row r="3" spans="1:7" s="146" customFormat="1" ht="23.25" thickBot="1" x14ac:dyDescent="0.25">
      <c r="A3" s="147"/>
      <c r="B3" s="148" t="s">
        <v>256</v>
      </c>
      <c r="C3" s="149" t="s">
        <v>10</v>
      </c>
      <c r="D3" s="150" t="s">
        <v>11</v>
      </c>
      <c r="E3" s="149" t="s">
        <v>12</v>
      </c>
      <c r="F3" s="150" t="s">
        <v>257</v>
      </c>
      <c r="G3" s="151"/>
    </row>
    <row r="4" spans="1:7" s="146" customFormat="1" ht="14.25" customHeight="1" thickBot="1" x14ac:dyDescent="0.25">
      <c r="A4" s="152"/>
      <c r="B4" s="153">
        <v>1</v>
      </c>
      <c r="C4" s="149">
        <v>2</v>
      </c>
      <c r="D4" s="150" t="s">
        <v>258</v>
      </c>
      <c r="E4" s="149">
        <v>4</v>
      </c>
      <c r="F4" s="150">
        <v>5</v>
      </c>
      <c r="G4" s="149" t="s">
        <v>259</v>
      </c>
    </row>
    <row r="5" spans="1:7" s="146" customFormat="1" ht="14.25" customHeight="1" x14ac:dyDescent="0.2">
      <c r="A5" s="154" t="s">
        <v>260</v>
      </c>
      <c r="B5" s="155">
        <v>14893267</v>
      </c>
      <c r="C5" s="155">
        <v>1848993.44</v>
      </c>
      <c r="D5" s="155">
        <f>B5+C5</f>
        <v>16742260.439999999</v>
      </c>
      <c r="E5" s="155">
        <v>11668369.140000001</v>
      </c>
      <c r="F5" s="155">
        <v>11668369.140000001</v>
      </c>
      <c r="G5" s="156">
        <f>D5-E5</f>
        <v>5073891.2999999989</v>
      </c>
    </row>
    <row r="6" spans="1:7" s="146" customFormat="1" ht="14.25" customHeight="1" x14ac:dyDescent="0.2">
      <c r="A6" s="157" t="s">
        <v>261</v>
      </c>
      <c r="B6" s="158">
        <v>28727902</v>
      </c>
      <c r="C6" s="158">
        <v>232847.74</v>
      </c>
      <c r="D6" s="158">
        <f t="shared" ref="D6:D69" si="0">B6+C6</f>
        <v>28960749.739999998</v>
      </c>
      <c r="E6" s="158">
        <v>21474474.670000002</v>
      </c>
      <c r="F6" s="158">
        <v>21474474.670000002</v>
      </c>
      <c r="G6" s="159">
        <f t="shared" ref="G6:G69" si="1">D6-E6</f>
        <v>7486275.0699999966</v>
      </c>
    </row>
    <row r="7" spans="1:7" s="146" customFormat="1" ht="14.25" customHeight="1" x14ac:dyDescent="0.2">
      <c r="A7" s="157" t="s">
        <v>262</v>
      </c>
      <c r="B7" s="158">
        <v>17939186</v>
      </c>
      <c r="C7" s="158">
        <v>99714181.349999994</v>
      </c>
      <c r="D7" s="158">
        <f t="shared" si="0"/>
        <v>117653367.34999999</v>
      </c>
      <c r="E7" s="158">
        <v>76544727.329999998</v>
      </c>
      <c r="F7" s="158">
        <v>76544727.329999998</v>
      </c>
      <c r="G7" s="159">
        <f t="shared" si="1"/>
        <v>41108640.019999996</v>
      </c>
    </row>
    <row r="8" spans="1:7" s="146" customFormat="1" ht="14.25" customHeight="1" x14ac:dyDescent="0.2">
      <c r="A8" s="157" t="s">
        <v>263</v>
      </c>
      <c r="B8" s="158">
        <v>6148817</v>
      </c>
      <c r="C8" s="158">
        <v>66020.37</v>
      </c>
      <c r="D8" s="158">
        <f t="shared" si="0"/>
        <v>6214837.3700000001</v>
      </c>
      <c r="E8" s="158">
        <v>2941761.81</v>
      </c>
      <c r="F8" s="158">
        <v>2941761.81</v>
      </c>
      <c r="G8" s="159">
        <f t="shared" si="1"/>
        <v>3273075.56</v>
      </c>
    </row>
    <row r="9" spans="1:7" s="146" customFormat="1" ht="14.25" customHeight="1" x14ac:dyDescent="0.2">
      <c r="A9" s="157" t="s">
        <v>264</v>
      </c>
      <c r="B9" s="158">
        <v>12821098</v>
      </c>
      <c r="C9" s="158">
        <v>845810.82</v>
      </c>
      <c r="D9" s="158">
        <f t="shared" si="0"/>
        <v>13666908.82</v>
      </c>
      <c r="E9" s="158">
        <v>8520001.9600000009</v>
      </c>
      <c r="F9" s="158">
        <v>8520001.9600000009</v>
      </c>
      <c r="G9" s="159">
        <f t="shared" si="1"/>
        <v>5146906.8599999994</v>
      </c>
    </row>
    <row r="10" spans="1:7" s="146" customFormat="1" ht="14.25" customHeight="1" x14ac:dyDescent="0.2">
      <c r="A10" s="157" t="s">
        <v>265</v>
      </c>
      <c r="B10" s="158">
        <v>80146090</v>
      </c>
      <c r="C10" s="158">
        <v>48728716</v>
      </c>
      <c r="D10" s="158">
        <f t="shared" si="0"/>
        <v>128874806</v>
      </c>
      <c r="E10" s="158">
        <v>84993018.569999993</v>
      </c>
      <c r="F10" s="158">
        <v>84993018.569999993</v>
      </c>
      <c r="G10" s="159">
        <f t="shared" si="1"/>
        <v>43881787.430000007</v>
      </c>
    </row>
    <row r="11" spans="1:7" s="146" customFormat="1" ht="14.25" customHeight="1" x14ac:dyDescent="0.2">
      <c r="A11" s="157" t="s">
        <v>266</v>
      </c>
      <c r="B11" s="158">
        <v>143120176</v>
      </c>
      <c r="C11" s="158">
        <v>-34966140.649999999</v>
      </c>
      <c r="D11" s="158">
        <f t="shared" si="0"/>
        <v>108154035.34999999</v>
      </c>
      <c r="E11" s="158">
        <v>44975298.82</v>
      </c>
      <c r="F11" s="158">
        <v>44975298.82</v>
      </c>
      <c r="G11" s="159">
        <f t="shared" si="1"/>
        <v>63178736.529999994</v>
      </c>
    </row>
    <row r="12" spans="1:7" s="146" customFormat="1" ht="14.25" customHeight="1" x14ac:dyDescent="0.2">
      <c r="A12" s="157" t="s">
        <v>267</v>
      </c>
      <c r="B12" s="158">
        <v>185945965.46000001</v>
      </c>
      <c r="C12" s="158">
        <v>101656648.28</v>
      </c>
      <c r="D12" s="158">
        <f t="shared" si="0"/>
        <v>287602613.74000001</v>
      </c>
      <c r="E12" s="158">
        <v>51628094.509999998</v>
      </c>
      <c r="F12" s="158">
        <v>51628094.509999998</v>
      </c>
      <c r="G12" s="159">
        <f t="shared" si="1"/>
        <v>235974519.23000002</v>
      </c>
    </row>
    <row r="13" spans="1:7" s="146" customFormat="1" ht="14.25" customHeight="1" x14ac:dyDescent="0.2">
      <c r="A13" s="157" t="s">
        <v>268</v>
      </c>
      <c r="B13" s="158">
        <v>91933240</v>
      </c>
      <c r="C13" s="158">
        <v>18876609.670000002</v>
      </c>
      <c r="D13" s="158">
        <f t="shared" si="0"/>
        <v>110809849.67</v>
      </c>
      <c r="E13" s="158">
        <v>75954119.310000002</v>
      </c>
      <c r="F13" s="158">
        <v>75954119.310000002</v>
      </c>
      <c r="G13" s="159">
        <f t="shared" si="1"/>
        <v>34855730.359999999</v>
      </c>
    </row>
    <row r="14" spans="1:7" s="146" customFormat="1" ht="14.25" customHeight="1" x14ac:dyDescent="0.2">
      <c r="A14" s="157" t="s">
        <v>269</v>
      </c>
      <c r="B14" s="158">
        <v>7799571</v>
      </c>
      <c r="C14" s="158">
        <v>713276.9</v>
      </c>
      <c r="D14" s="158">
        <f t="shared" si="0"/>
        <v>8512847.9000000004</v>
      </c>
      <c r="E14" s="158">
        <v>5033292.09</v>
      </c>
      <c r="F14" s="158">
        <v>5033292.09</v>
      </c>
      <c r="G14" s="159">
        <f t="shared" si="1"/>
        <v>3479555.8100000005</v>
      </c>
    </row>
    <row r="15" spans="1:7" s="146" customFormat="1" ht="14.25" customHeight="1" x14ac:dyDescent="0.2">
      <c r="A15" s="157" t="s">
        <v>270</v>
      </c>
      <c r="B15" s="158">
        <v>951320604</v>
      </c>
      <c r="C15" s="158">
        <v>356241297.87</v>
      </c>
      <c r="D15" s="158">
        <f t="shared" si="0"/>
        <v>1307561901.8699999</v>
      </c>
      <c r="E15" s="158">
        <v>820511428.25</v>
      </c>
      <c r="F15" s="158">
        <v>820511428.25</v>
      </c>
      <c r="G15" s="159">
        <f t="shared" si="1"/>
        <v>487050473.61999989</v>
      </c>
    </row>
    <row r="16" spans="1:7" s="146" customFormat="1" ht="14.25" customHeight="1" x14ac:dyDescent="0.2">
      <c r="A16" s="157" t="s">
        <v>271</v>
      </c>
      <c r="B16" s="158">
        <v>37402152</v>
      </c>
      <c r="C16" s="158">
        <v>4917938.53</v>
      </c>
      <c r="D16" s="158">
        <f t="shared" si="0"/>
        <v>42320090.530000001</v>
      </c>
      <c r="E16" s="158">
        <v>24207853.41</v>
      </c>
      <c r="F16" s="158">
        <v>24207853.41</v>
      </c>
      <c r="G16" s="159">
        <f t="shared" si="1"/>
        <v>18112237.120000001</v>
      </c>
    </row>
    <row r="17" spans="1:7" s="146" customFormat="1" ht="14.25" customHeight="1" x14ac:dyDescent="0.2">
      <c r="A17" s="157" t="s">
        <v>272</v>
      </c>
      <c r="B17" s="158">
        <v>563675619</v>
      </c>
      <c r="C17" s="158">
        <v>-46257669.600000001</v>
      </c>
      <c r="D17" s="158">
        <f t="shared" si="0"/>
        <v>517417949.39999998</v>
      </c>
      <c r="E17" s="158">
        <v>337635735.05000001</v>
      </c>
      <c r="F17" s="158">
        <v>337635735.05000001</v>
      </c>
      <c r="G17" s="159">
        <f t="shared" si="1"/>
        <v>179782214.34999996</v>
      </c>
    </row>
    <row r="18" spans="1:7" s="146" customFormat="1" ht="14.25" customHeight="1" x14ac:dyDescent="0.2">
      <c r="A18" s="157" t="s">
        <v>273</v>
      </c>
      <c r="B18" s="158">
        <v>617633469</v>
      </c>
      <c r="C18" s="158">
        <v>32951341.57</v>
      </c>
      <c r="D18" s="158">
        <f t="shared" si="0"/>
        <v>650584810.57000005</v>
      </c>
      <c r="E18" s="158">
        <v>401107142.13999999</v>
      </c>
      <c r="F18" s="158">
        <v>401107142.13999999</v>
      </c>
      <c r="G18" s="159">
        <f t="shared" si="1"/>
        <v>249477668.43000007</v>
      </c>
    </row>
    <row r="19" spans="1:7" s="146" customFormat="1" ht="14.25" customHeight="1" x14ac:dyDescent="0.2">
      <c r="A19" s="157" t="s">
        <v>274</v>
      </c>
      <c r="B19" s="158">
        <v>757283793</v>
      </c>
      <c r="C19" s="158">
        <v>18570369.789999999</v>
      </c>
      <c r="D19" s="158">
        <f t="shared" si="0"/>
        <v>775854162.78999996</v>
      </c>
      <c r="E19" s="158">
        <v>501875834.95999998</v>
      </c>
      <c r="F19" s="158">
        <v>501875834.95999998</v>
      </c>
      <c r="G19" s="159">
        <f t="shared" si="1"/>
        <v>273978327.82999998</v>
      </c>
    </row>
    <row r="20" spans="1:7" s="146" customFormat="1" ht="14.25" customHeight="1" x14ac:dyDescent="0.2">
      <c r="A20" s="157" t="s">
        <v>275</v>
      </c>
      <c r="B20" s="158">
        <v>475494639</v>
      </c>
      <c r="C20" s="158">
        <v>-4091802.22</v>
      </c>
      <c r="D20" s="158">
        <f t="shared" si="0"/>
        <v>471402836.77999997</v>
      </c>
      <c r="E20" s="158">
        <v>320922802.25999999</v>
      </c>
      <c r="F20" s="158">
        <v>320922802.25999999</v>
      </c>
      <c r="G20" s="159">
        <f t="shared" si="1"/>
        <v>150480034.51999998</v>
      </c>
    </row>
    <row r="21" spans="1:7" s="146" customFormat="1" ht="14.25" customHeight="1" x14ac:dyDescent="0.2">
      <c r="A21" s="157" t="s">
        <v>276</v>
      </c>
      <c r="B21" s="158">
        <v>584757234</v>
      </c>
      <c r="C21" s="158">
        <v>4837320.6900000004</v>
      </c>
      <c r="D21" s="158">
        <f t="shared" si="0"/>
        <v>589594554.69000006</v>
      </c>
      <c r="E21" s="158">
        <v>382709598.51999998</v>
      </c>
      <c r="F21" s="158">
        <v>382709598.51999998</v>
      </c>
      <c r="G21" s="159">
        <f t="shared" si="1"/>
        <v>206884956.17000008</v>
      </c>
    </row>
    <row r="22" spans="1:7" s="146" customFormat="1" ht="14.25" customHeight="1" x14ac:dyDescent="0.2">
      <c r="A22" s="157" t="s">
        <v>277</v>
      </c>
      <c r="B22" s="158">
        <v>762747974</v>
      </c>
      <c r="C22" s="158">
        <v>3340286.94</v>
      </c>
      <c r="D22" s="158">
        <f t="shared" si="0"/>
        <v>766088260.94000006</v>
      </c>
      <c r="E22" s="158">
        <v>520952747.55000001</v>
      </c>
      <c r="F22" s="158">
        <v>520815763.14999998</v>
      </c>
      <c r="G22" s="159">
        <f t="shared" si="1"/>
        <v>245135513.39000005</v>
      </c>
    </row>
    <row r="23" spans="1:7" s="146" customFormat="1" ht="14.25" customHeight="1" x14ac:dyDescent="0.2">
      <c r="A23" s="157" t="s">
        <v>278</v>
      </c>
      <c r="B23" s="158">
        <v>883780798</v>
      </c>
      <c r="C23" s="158">
        <v>12573379.65</v>
      </c>
      <c r="D23" s="158">
        <f t="shared" si="0"/>
        <v>896354177.64999998</v>
      </c>
      <c r="E23" s="158">
        <v>623789882.09000003</v>
      </c>
      <c r="F23" s="158">
        <v>623789882.09000003</v>
      </c>
      <c r="G23" s="159">
        <f t="shared" si="1"/>
        <v>272564295.55999994</v>
      </c>
    </row>
    <row r="24" spans="1:7" s="146" customFormat="1" ht="14.25" customHeight="1" x14ac:dyDescent="0.2">
      <c r="A24" s="157" t="s">
        <v>279</v>
      </c>
      <c r="B24" s="158">
        <v>504898845</v>
      </c>
      <c r="C24" s="158">
        <v>-4742557.5999999996</v>
      </c>
      <c r="D24" s="158">
        <f t="shared" si="0"/>
        <v>500156287.39999998</v>
      </c>
      <c r="E24" s="158">
        <v>335107091.56999999</v>
      </c>
      <c r="F24" s="158">
        <v>335107091.56999999</v>
      </c>
      <c r="G24" s="159">
        <f t="shared" si="1"/>
        <v>165049195.82999998</v>
      </c>
    </row>
    <row r="25" spans="1:7" s="146" customFormat="1" ht="14.25" customHeight="1" x14ac:dyDescent="0.2">
      <c r="A25" s="157" t="s">
        <v>280</v>
      </c>
      <c r="B25" s="158">
        <v>347669933</v>
      </c>
      <c r="C25" s="158">
        <v>2950296.96</v>
      </c>
      <c r="D25" s="158">
        <f t="shared" si="0"/>
        <v>350620229.95999998</v>
      </c>
      <c r="E25" s="158">
        <v>196109204.06</v>
      </c>
      <c r="F25" s="158">
        <v>196109204.06</v>
      </c>
      <c r="G25" s="159">
        <f t="shared" si="1"/>
        <v>154511025.89999998</v>
      </c>
    </row>
    <row r="26" spans="1:7" s="146" customFormat="1" ht="14.25" customHeight="1" x14ac:dyDescent="0.2">
      <c r="A26" s="157" t="s">
        <v>281</v>
      </c>
      <c r="B26" s="158">
        <v>268695982</v>
      </c>
      <c r="C26" s="158">
        <v>7237742.1399999997</v>
      </c>
      <c r="D26" s="158">
        <f t="shared" si="0"/>
        <v>275933724.13999999</v>
      </c>
      <c r="E26" s="158">
        <v>171048314.59999999</v>
      </c>
      <c r="F26" s="158">
        <v>171048314.59999999</v>
      </c>
      <c r="G26" s="159">
        <f t="shared" si="1"/>
        <v>104885409.53999999</v>
      </c>
    </row>
    <row r="27" spans="1:7" s="146" customFormat="1" ht="14.25" customHeight="1" x14ac:dyDescent="0.2">
      <c r="A27" s="157" t="s">
        <v>282</v>
      </c>
      <c r="B27" s="158">
        <v>574596332</v>
      </c>
      <c r="C27" s="158">
        <v>116660269.2</v>
      </c>
      <c r="D27" s="158">
        <f t="shared" si="0"/>
        <v>691256601.20000005</v>
      </c>
      <c r="E27" s="158">
        <v>450113823.43000001</v>
      </c>
      <c r="F27" s="158">
        <v>450113823.43000001</v>
      </c>
      <c r="G27" s="159">
        <f t="shared" si="1"/>
        <v>241142777.77000004</v>
      </c>
    </row>
    <row r="28" spans="1:7" s="146" customFormat="1" ht="14.25" customHeight="1" x14ac:dyDescent="0.2">
      <c r="A28" s="157" t="s">
        <v>283</v>
      </c>
      <c r="B28" s="158">
        <v>261528906</v>
      </c>
      <c r="C28" s="158">
        <v>809163.04</v>
      </c>
      <c r="D28" s="158">
        <f t="shared" si="0"/>
        <v>262338069.03999999</v>
      </c>
      <c r="E28" s="158">
        <v>162398181</v>
      </c>
      <c r="F28" s="158">
        <v>162398181</v>
      </c>
      <c r="G28" s="159">
        <f t="shared" si="1"/>
        <v>99939888.039999992</v>
      </c>
    </row>
    <row r="29" spans="1:7" s="146" customFormat="1" ht="14.25" customHeight="1" x14ac:dyDescent="0.2">
      <c r="A29" s="157" t="s">
        <v>284</v>
      </c>
      <c r="B29" s="158">
        <v>325253380</v>
      </c>
      <c r="C29" s="158">
        <v>-2487288.67</v>
      </c>
      <c r="D29" s="158">
        <f t="shared" si="0"/>
        <v>322766091.32999998</v>
      </c>
      <c r="E29" s="158">
        <v>212650396.53</v>
      </c>
      <c r="F29" s="158">
        <v>212650396.53</v>
      </c>
      <c r="G29" s="159">
        <f t="shared" si="1"/>
        <v>110115694.79999998</v>
      </c>
    </row>
    <row r="30" spans="1:7" s="146" customFormat="1" ht="14.25" customHeight="1" x14ac:dyDescent="0.2">
      <c r="A30" s="157" t="s">
        <v>285</v>
      </c>
      <c r="B30" s="158">
        <v>590951884</v>
      </c>
      <c r="C30" s="158">
        <v>25766356.489999998</v>
      </c>
      <c r="D30" s="158">
        <f t="shared" si="0"/>
        <v>616718240.49000001</v>
      </c>
      <c r="E30" s="158">
        <v>404379123.67000002</v>
      </c>
      <c r="F30" s="158">
        <v>404379123.67000002</v>
      </c>
      <c r="G30" s="159">
        <f t="shared" si="1"/>
        <v>212339116.81999999</v>
      </c>
    </row>
    <row r="31" spans="1:7" s="146" customFormat="1" ht="14.25" customHeight="1" x14ac:dyDescent="0.2">
      <c r="A31" s="157" t="s">
        <v>286</v>
      </c>
      <c r="B31" s="158">
        <v>2184486136.71</v>
      </c>
      <c r="C31" s="158">
        <v>304658270.99000001</v>
      </c>
      <c r="D31" s="158">
        <f t="shared" si="0"/>
        <v>2489144407.6999998</v>
      </c>
      <c r="E31" s="158">
        <v>1561363289.6800001</v>
      </c>
      <c r="F31" s="158">
        <v>1561363289.6800001</v>
      </c>
      <c r="G31" s="159">
        <f t="shared" si="1"/>
        <v>927781118.01999974</v>
      </c>
    </row>
    <row r="32" spans="1:7" s="146" customFormat="1" ht="14.25" customHeight="1" x14ac:dyDescent="0.2">
      <c r="A32" s="157" t="s">
        <v>287</v>
      </c>
      <c r="B32" s="158">
        <v>243347198</v>
      </c>
      <c r="C32" s="158">
        <v>14409947.68</v>
      </c>
      <c r="D32" s="158">
        <f t="shared" si="0"/>
        <v>257757145.68000001</v>
      </c>
      <c r="E32" s="158">
        <v>160364583.22</v>
      </c>
      <c r="F32" s="158">
        <v>160364583.22</v>
      </c>
      <c r="G32" s="159">
        <f t="shared" si="1"/>
        <v>97392562.460000008</v>
      </c>
    </row>
    <row r="33" spans="1:7" s="146" customFormat="1" ht="14.25" customHeight="1" x14ac:dyDescent="0.2">
      <c r="A33" s="157" t="s">
        <v>288</v>
      </c>
      <c r="B33" s="158">
        <v>264718362</v>
      </c>
      <c r="C33" s="158">
        <v>25828981.199999999</v>
      </c>
      <c r="D33" s="158">
        <f t="shared" si="0"/>
        <v>290547343.19999999</v>
      </c>
      <c r="E33" s="158">
        <v>190307593.05000001</v>
      </c>
      <c r="F33" s="158">
        <v>190307593.05000001</v>
      </c>
      <c r="G33" s="159">
        <f t="shared" si="1"/>
        <v>100239750.14999998</v>
      </c>
    </row>
    <row r="34" spans="1:7" s="146" customFormat="1" ht="14.25" customHeight="1" x14ac:dyDescent="0.2">
      <c r="A34" s="157" t="s">
        <v>289</v>
      </c>
      <c r="B34" s="158">
        <v>238348717</v>
      </c>
      <c r="C34" s="158">
        <v>120712951.84</v>
      </c>
      <c r="D34" s="158">
        <f t="shared" si="0"/>
        <v>359061668.84000003</v>
      </c>
      <c r="E34" s="158">
        <v>220728869</v>
      </c>
      <c r="F34" s="158">
        <v>220728869</v>
      </c>
      <c r="G34" s="159">
        <f t="shared" si="1"/>
        <v>138332799.84000003</v>
      </c>
    </row>
    <row r="35" spans="1:7" s="146" customFormat="1" ht="14.25" customHeight="1" x14ac:dyDescent="0.2">
      <c r="A35" s="157" t="s">
        <v>290</v>
      </c>
      <c r="B35" s="158">
        <v>247132127</v>
      </c>
      <c r="C35" s="158">
        <v>16258238.640000001</v>
      </c>
      <c r="D35" s="158">
        <f t="shared" si="0"/>
        <v>263390365.63999999</v>
      </c>
      <c r="E35" s="158">
        <v>165052670.74000001</v>
      </c>
      <c r="F35" s="158">
        <v>165052670.74000001</v>
      </c>
      <c r="G35" s="159">
        <f t="shared" si="1"/>
        <v>98337694.899999976</v>
      </c>
    </row>
    <row r="36" spans="1:7" s="146" customFormat="1" ht="14.25" customHeight="1" x14ac:dyDescent="0.2">
      <c r="A36" s="157" t="s">
        <v>291</v>
      </c>
      <c r="B36" s="158">
        <v>205345743</v>
      </c>
      <c r="C36" s="158">
        <v>14309557</v>
      </c>
      <c r="D36" s="158">
        <f t="shared" si="0"/>
        <v>219655300</v>
      </c>
      <c r="E36" s="158">
        <v>118290943.03</v>
      </c>
      <c r="F36" s="158">
        <v>118290943.03</v>
      </c>
      <c r="G36" s="159">
        <f t="shared" si="1"/>
        <v>101364356.97</v>
      </c>
    </row>
    <row r="37" spans="1:7" s="146" customFormat="1" ht="14.25" customHeight="1" x14ac:dyDescent="0.2">
      <c r="A37" s="157" t="s">
        <v>292</v>
      </c>
      <c r="B37" s="158">
        <v>411187765</v>
      </c>
      <c r="C37" s="158">
        <v>15556396.23</v>
      </c>
      <c r="D37" s="158">
        <f t="shared" si="0"/>
        <v>426744161.23000002</v>
      </c>
      <c r="E37" s="158">
        <v>267587508.66999999</v>
      </c>
      <c r="F37" s="158">
        <v>267587508.66999999</v>
      </c>
      <c r="G37" s="159">
        <f t="shared" si="1"/>
        <v>159156652.56000003</v>
      </c>
    </row>
    <row r="38" spans="1:7" s="146" customFormat="1" ht="14.25" customHeight="1" x14ac:dyDescent="0.2">
      <c r="A38" s="157" t="s">
        <v>293</v>
      </c>
      <c r="B38" s="158">
        <v>219367889</v>
      </c>
      <c r="C38" s="158">
        <v>8715275.3699999992</v>
      </c>
      <c r="D38" s="158">
        <f t="shared" si="0"/>
        <v>228083164.37</v>
      </c>
      <c r="E38" s="158">
        <v>142887414.03999999</v>
      </c>
      <c r="F38" s="158">
        <v>142887414.03999999</v>
      </c>
      <c r="G38" s="159">
        <f t="shared" si="1"/>
        <v>85195750.330000013</v>
      </c>
    </row>
    <row r="39" spans="1:7" s="146" customFormat="1" ht="14.25" customHeight="1" x14ac:dyDescent="0.2">
      <c r="A39" s="157" t="s">
        <v>294</v>
      </c>
      <c r="B39" s="158">
        <v>194425200</v>
      </c>
      <c r="C39" s="158">
        <v>23971668.870000001</v>
      </c>
      <c r="D39" s="158">
        <f t="shared" si="0"/>
        <v>218396868.87</v>
      </c>
      <c r="E39" s="158">
        <v>133336764.8</v>
      </c>
      <c r="F39" s="158">
        <v>133336764.8</v>
      </c>
      <c r="G39" s="159">
        <f t="shared" si="1"/>
        <v>85060104.070000008</v>
      </c>
    </row>
    <row r="40" spans="1:7" s="146" customFormat="1" ht="14.25" customHeight="1" x14ac:dyDescent="0.2">
      <c r="A40" s="157" t="s">
        <v>295</v>
      </c>
      <c r="B40" s="158">
        <v>368274617</v>
      </c>
      <c r="C40" s="158">
        <v>43469775.979999997</v>
      </c>
      <c r="D40" s="158">
        <f t="shared" si="0"/>
        <v>411744392.98000002</v>
      </c>
      <c r="E40" s="158">
        <v>265654418.50999999</v>
      </c>
      <c r="F40" s="158">
        <v>265654418.50999999</v>
      </c>
      <c r="G40" s="159">
        <f t="shared" si="1"/>
        <v>146089974.47000003</v>
      </c>
    </row>
    <row r="41" spans="1:7" s="146" customFormat="1" ht="14.25" customHeight="1" x14ac:dyDescent="0.2">
      <c r="A41" s="157" t="s">
        <v>296</v>
      </c>
      <c r="B41" s="158">
        <v>263327111</v>
      </c>
      <c r="C41" s="158">
        <v>-6802817.9699999997</v>
      </c>
      <c r="D41" s="158">
        <f t="shared" si="0"/>
        <v>256524293.03</v>
      </c>
      <c r="E41" s="158">
        <v>163247229.27000001</v>
      </c>
      <c r="F41" s="158">
        <v>163238236.27000001</v>
      </c>
      <c r="G41" s="159">
        <f t="shared" si="1"/>
        <v>93277063.75999999</v>
      </c>
    </row>
    <row r="42" spans="1:7" s="146" customFormat="1" ht="14.25" customHeight="1" x14ac:dyDescent="0.2">
      <c r="A42" s="157" t="s">
        <v>297</v>
      </c>
      <c r="B42" s="158">
        <v>444183924</v>
      </c>
      <c r="C42" s="158">
        <v>85645593.370000005</v>
      </c>
      <c r="D42" s="158">
        <f t="shared" si="0"/>
        <v>529829517.37</v>
      </c>
      <c r="E42" s="158">
        <v>294786629.06999999</v>
      </c>
      <c r="F42" s="158">
        <v>294786629.06999999</v>
      </c>
      <c r="G42" s="159">
        <f t="shared" si="1"/>
        <v>235042888.30000001</v>
      </c>
    </row>
    <row r="43" spans="1:7" s="146" customFormat="1" ht="14.25" customHeight="1" x14ac:dyDescent="0.2">
      <c r="A43" s="157" t="s">
        <v>298</v>
      </c>
      <c r="B43" s="158">
        <v>190837042</v>
      </c>
      <c r="C43" s="158">
        <v>734998.1</v>
      </c>
      <c r="D43" s="158">
        <f t="shared" si="0"/>
        <v>191572040.09999999</v>
      </c>
      <c r="E43" s="158">
        <v>115073525.45</v>
      </c>
      <c r="F43" s="158">
        <v>115073525.45</v>
      </c>
      <c r="G43" s="159">
        <f t="shared" si="1"/>
        <v>76498514.649999991</v>
      </c>
    </row>
    <row r="44" spans="1:7" s="146" customFormat="1" ht="14.25" customHeight="1" x14ac:dyDescent="0.2">
      <c r="A44" s="157" t="s">
        <v>299</v>
      </c>
      <c r="B44" s="158">
        <v>364305134</v>
      </c>
      <c r="C44" s="158">
        <v>65835650.859999999</v>
      </c>
      <c r="D44" s="158">
        <f t="shared" si="0"/>
        <v>430140784.86000001</v>
      </c>
      <c r="E44" s="158">
        <v>279002609.38</v>
      </c>
      <c r="F44" s="158">
        <v>279002609.38</v>
      </c>
      <c r="G44" s="159">
        <f t="shared" si="1"/>
        <v>151138175.48000002</v>
      </c>
    </row>
    <row r="45" spans="1:7" s="146" customFormat="1" ht="14.25" customHeight="1" x14ac:dyDescent="0.2">
      <c r="A45" s="157" t="s">
        <v>300</v>
      </c>
      <c r="B45" s="158">
        <v>96467519</v>
      </c>
      <c r="C45" s="158">
        <v>25409121.73</v>
      </c>
      <c r="D45" s="158">
        <f t="shared" si="0"/>
        <v>121876640.73</v>
      </c>
      <c r="E45" s="158">
        <v>77590821.959999993</v>
      </c>
      <c r="F45" s="158">
        <v>77590821.959999993</v>
      </c>
      <c r="G45" s="159">
        <f t="shared" si="1"/>
        <v>44285818.770000011</v>
      </c>
    </row>
    <row r="46" spans="1:7" s="146" customFormat="1" ht="14.25" customHeight="1" x14ac:dyDescent="0.2">
      <c r="A46" s="157" t="s">
        <v>301</v>
      </c>
      <c r="B46" s="158">
        <v>29698952</v>
      </c>
      <c r="C46" s="158">
        <v>2315145.87</v>
      </c>
      <c r="D46" s="158">
        <f t="shared" si="0"/>
        <v>32014097.870000001</v>
      </c>
      <c r="E46" s="158">
        <v>19937576.350000001</v>
      </c>
      <c r="F46" s="158">
        <v>19937576.350000001</v>
      </c>
      <c r="G46" s="159">
        <f t="shared" si="1"/>
        <v>12076521.52</v>
      </c>
    </row>
    <row r="47" spans="1:7" s="146" customFormat="1" ht="14.25" customHeight="1" x14ac:dyDescent="0.2">
      <c r="A47" s="157" t="s">
        <v>302</v>
      </c>
      <c r="B47" s="158">
        <v>96896324</v>
      </c>
      <c r="C47" s="158">
        <v>2685857.82</v>
      </c>
      <c r="D47" s="158">
        <f t="shared" si="0"/>
        <v>99582181.819999993</v>
      </c>
      <c r="E47" s="158">
        <v>58692076.240000002</v>
      </c>
      <c r="F47" s="158">
        <v>58692076.240000002</v>
      </c>
      <c r="G47" s="159">
        <f t="shared" si="1"/>
        <v>40890105.579999991</v>
      </c>
    </row>
    <row r="48" spans="1:7" s="146" customFormat="1" ht="14.25" customHeight="1" x14ac:dyDescent="0.2">
      <c r="A48" s="157" t="s">
        <v>303</v>
      </c>
      <c r="B48" s="158">
        <v>79249667</v>
      </c>
      <c r="C48" s="158">
        <v>8580051.2799999993</v>
      </c>
      <c r="D48" s="158">
        <f t="shared" si="0"/>
        <v>87829718.280000001</v>
      </c>
      <c r="E48" s="158">
        <v>54458821.200000003</v>
      </c>
      <c r="F48" s="158">
        <v>54458821.200000003</v>
      </c>
      <c r="G48" s="159">
        <f t="shared" si="1"/>
        <v>33370897.079999998</v>
      </c>
    </row>
    <row r="49" spans="1:7" s="146" customFormat="1" ht="14.25" customHeight="1" x14ac:dyDescent="0.2">
      <c r="A49" s="157" t="s">
        <v>304</v>
      </c>
      <c r="B49" s="158">
        <v>68531304</v>
      </c>
      <c r="C49" s="158">
        <v>40041620.670000002</v>
      </c>
      <c r="D49" s="158">
        <f t="shared" si="0"/>
        <v>108572924.67</v>
      </c>
      <c r="E49" s="158">
        <v>53386605.5</v>
      </c>
      <c r="F49" s="158">
        <v>53386605.5</v>
      </c>
      <c r="G49" s="159">
        <f t="shared" si="1"/>
        <v>55186319.170000002</v>
      </c>
    </row>
    <row r="50" spans="1:7" s="146" customFormat="1" ht="14.25" customHeight="1" x14ac:dyDescent="0.2">
      <c r="A50" s="157" t="s">
        <v>305</v>
      </c>
      <c r="B50" s="158">
        <v>90972093</v>
      </c>
      <c r="C50" s="158">
        <v>6867367.79</v>
      </c>
      <c r="D50" s="158">
        <f t="shared" si="0"/>
        <v>97839460.790000007</v>
      </c>
      <c r="E50" s="158">
        <v>63601466.240000002</v>
      </c>
      <c r="F50" s="158">
        <v>63601466.240000002</v>
      </c>
      <c r="G50" s="159">
        <f t="shared" si="1"/>
        <v>34237994.550000004</v>
      </c>
    </row>
    <row r="51" spans="1:7" s="146" customFormat="1" ht="14.25" customHeight="1" x14ac:dyDescent="0.2">
      <c r="A51" s="157" t="s">
        <v>306</v>
      </c>
      <c r="B51" s="158">
        <v>86522861</v>
      </c>
      <c r="C51" s="158">
        <v>-6125135.8700000001</v>
      </c>
      <c r="D51" s="158">
        <f t="shared" si="0"/>
        <v>80397725.129999995</v>
      </c>
      <c r="E51" s="158">
        <v>52432378.399999999</v>
      </c>
      <c r="F51" s="158">
        <v>52432378.399999999</v>
      </c>
      <c r="G51" s="159">
        <f t="shared" si="1"/>
        <v>27965346.729999997</v>
      </c>
    </row>
    <row r="52" spans="1:7" s="146" customFormat="1" ht="14.25" customHeight="1" x14ac:dyDescent="0.2">
      <c r="A52" s="157" t="s">
        <v>307</v>
      </c>
      <c r="B52" s="158">
        <v>67713499</v>
      </c>
      <c r="C52" s="158">
        <v>3229590.17</v>
      </c>
      <c r="D52" s="158">
        <f t="shared" si="0"/>
        <v>70943089.170000002</v>
      </c>
      <c r="E52" s="158">
        <v>43954429.869999997</v>
      </c>
      <c r="F52" s="158">
        <v>43954429.869999997</v>
      </c>
      <c r="G52" s="159">
        <f t="shared" si="1"/>
        <v>26988659.300000004</v>
      </c>
    </row>
    <row r="53" spans="1:7" s="146" customFormat="1" ht="14.25" customHeight="1" x14ac:dyDescent="0.2">
      <c r="A53" s="157" t="s">
        <v>308</v>
      </c>
      <c r="B53" s="158">
        <v>80427486</v>
      </c>
      <c r="C53" s="158">
        <v>7597512.29</v>
      </c>
      <c r="D53" s="158">
        <f t="shared" si="0"/>
        <v>88024998.290000007</v>
      </c>
      <c r="E53" s="158">
        <v>54036296.039999999</v>
      </c>
      <c r="F53" s="158">
        <v>54036296.039999999</v>
      </c>
      <c r="G53" s="159">
        <f t="shared" si="1"/>
        <v>33988702.250000007</v>
      </c>
    </row>
    <row r="54" spans="1:7" s="146" customFormat="1" ht="14.25" customHeight="1" x14ac:dyDescent="0.2">
      <c r="A54" s="157" t="s">
        <v>309</v>
      </c>
      <c r="B54" s="158">
        <v>80228538</v>
      </c>
      <c r="C54" s="158">
        <v>3780492</v>
      </c>
      <c r="D54" s="158">
        <f t="shared" si="0"/>
        <v>84009030</v>
      </c>
      <c r="E54" s="158">
        <v>51035489.130000003</v>
      </c>
      <c r="F54" s="158">
        <v>51035489.130000003</v>
      </c>
      <c r="G54" s="159">
        <f t="shared" si="1"/>
        <v>32973540.869999997</v>
      </c>
    </row>
    <row r="55" spans="1:7" s="146" customFormat="1" ht="14.25" customHeight="1" x14ac:dyDescent="0.2">
      <c r="A55" s="157" t="s">
        <v>310</v>
      </c>
      <c r="B55" s="158">
        <v>63200279</v>
      </c>
      <c r="C55" s="158">
        <v>5747788.8200000003</v>
      </c>
      <c r="D55" s="158">
        <f t="shared" si="0"/>
        <v>68948067.819999993</v>
      </c>
      <c r="E55" s="158">
        <v>42419680.039999999</v>
      </c>
      <c r="F55" s="158">
        <v>42419680.039999999</v>
      </c>
      <c r="G55" s="159">
        <f t="shared" si="1"/>
        <v>26528387.779999994</v>
      </c>
    </row>
    <row r="56" spans="1:7" s="146" customFormat="1" ht="14.25" customHeight="1" x14ac:dyDescent="0.2">
      <c r="A56" s="157" t="s">
        <v>311</v>
      </c>
      <c r="B56" s="158">
        <v>54060780</v>
      </c>
      <c r="C56" s="158">
        <v>3678928.84</v>
      </c>
      <c r="D56" s="158">
        <f t="shared" si="0"/>
        <v>57739708.840000004</v>
      </c>
      <c r="E56" s="158">
        <v>36784801.039999999</v>
      </c>
      <c r="F56" s="158">
        <v>36784801.039999999</v>
      </c>
      <c r="G56" s="159">
        <f t="shared" si="1"/>
        <v>20954907.800000004</v>
      </c>
    </row>
    <row r="57" spans="1:7" s="146" customFormat="1" ht="14.25" customHeight="1" x14ac:dyDescent="0.2">
      <c r="A57" s="157" t="s">
        <v>312</v>
      </c>
      <c r="B57" s="158">
        <v>78456256</v>
      </c>
      <c r="C57" s="158">
        <v>8229435.0499999998</v>
      </c>
      <c r="D57" s="158">
        <f t="shared" si="0"/>
        <v>86685691.049999997</v>
      </c>
      <c r="E57" s="158">
        <v>54429930.240000002</v>
      </c>
      <c r="F57" s="158">
        <v>54429930.240000002</v>
      </c>
      <c r="G57" s="159">
        <f t="shared" si="1"/>
        <v>32255760.809999995</v>
      </c>
    </row>
    <row r="58" spans="1:7" s="146" customFormat="1" ht="14.25" customHeight="1" x14ac:dyDescent="0.2">
      <c r="A58" s="157" t="s">
        <v>313</v>
      </c>
      <c r="B58" s="158">
        <v>64248457</v>
      </c>
      <c r="C58" s="158">
        <v>5723623</v>
      </c>
      <c r="D58" s="158">
        <f t="shared" si="0"/>
        <v>69972080</v>
      </c>
      <c r="E58" s="158">
        <v>42987886.009999998</v>
      </c>
      <c r="F58" s="158">
        <v>42987886.009999998</v>
      </c>
      <c r="G58" s="159">
        <f t="shared" si="1"/>
        <v>26984193.990000002</v>
      </c>
    </row>
    <row r="59" spans="1:7" s="146" customFormat="1" ht="14.25" customHeight="1" x14ac:dyDescent="0.2">
      <c r="A59" s="157" t="s">
        <v>314</v>
      </c>
      <c r="B59" s="158">
        <v>74453632</v>
      </c>
      <c r="C59" s="158">
        <v>2513365.2799999998</v>
      </c>
      <c r="D59" s="158">
        <f t="shared" si="0"/>
        <v>76966997.280000001</v>
      </c>
      <c r="E59" s="158">
        <v>48232985.880000003</v>
      </c>
      <c r="F59" s="158">
        <v>48232985.880000003</v>
      </c>
      <c r="G59" s="159">
        <f t="shared" si="1"/>
        <v>28734011.399999999</v>
      </c>
    </row>
    <row r="60" spans="1:7" s="146" customFormat="1" ht="14.25" customHeight="1" x14ac:dyDescent="0.2">
      <c r="A60" s="157" t="s">
        <v>315</v>
      </c>
      <c r="B60" s="158">
        <v>70674690</v>
      </c>
      <c r="C60" s="158">
        <v>2316579.9500000002</v>
      </c>
      <c r="D60" s="158">
        <f t="shared" si="0"/>
        <v>72991269.950000003</v>
      </c>
      <c r="E60" s="158">
        <v>46451885.490000002</v>
      </c>
      <c r="F60" s="158">
        <v>46451885.490000002</v>
      </c>
      <c r="G60" s="159">
        <f t="shared" si="1"/>
        <v>26539384.460000001</v>
      </c>
    </row>
    <row r="61" spans="1:7" s="146" customFormat="1" ht="14.25" customHeight="1" x14ac:dyDescent="0.2">
      <c r="A61" s="157" t="s">
        <v>316</v>
      </c>
      <c r="B61" s="158">
        <v>45503150</v>
      </c>
      <c r="C61" s="158">
        <v>6928491.0499999998</v>
      </c>
      <c r="D61" s="158">
        <f t="shared" si="0"/>
        <v>52431641.049999997</v>
      </c>
      <c r="E61" s="158">
        <v>33407506.309999999</v>
      </c>
      <c r="F61" s="158">
        <v>33407506.309999999</v>
      </c>
      <c r="G61" s="159">
        <f t="shared" si="1"/>
        <v>19024134.739999998</v>
      </c>
    </row>
    <row r="62" spans="1:7" s="146" customFormat="1" ht="14.25" customHeight="1" x14ac:dyDescent="0.2">
      <c r="A62" s="157" t="s">
        <v>317</v>
      </c>
      <c r="B62" s="158">
        <v>82880002</v>
      </c>
      <c r="C62" s="158">
        <v>8037765.6799999997</v>
      </c>
      <c r="D62" s="158">
        <f t="shared" si="0"/>
        <v>90917767.680000007</v>
      </c>
      <c r="E62" s="158">
        <v>59391958.82</v>
      </c>
      <c r="F62" s="158">
        <v>59391958.82</v>
      </c>
      <c r="G62" s="159">
        <f t="shared" si="1"/>
        <v>31525808.860000007</v>
      </c>
    </row>
    <row r="63" spans="1:7" s="146" customFormat="1" ht="14.25" customHeight="1" x14ac:dyDescent="0.2">
      <c r="A63" s="157" t="s">
        <v>318</v>
      </c>
      <c r="B63" s="158">
        <v>54286448</v>
      </c>
      <c r="C63" s="158">
        <v>3929546.38</v>
      </c>
      <c r="D63" s="158">
        <f t="shared" si="0"/>
        <v>58215994.380000003</v>
      </c>
      <c r="E63" s="158">
        <v>37300261.450000003</v>
      </c>
      <c r="F63" s="158">
        <v>37300261.450000003</v>
      </c>
      <c r="G63" s="159">
        <f t="shared" si="1"/>
        <v>20915732.93</v>
      </c>
    </row>
    <row r="64" spans="1:7" s="146" customFormat="1" ht="14.25" customHeight="1" x14ac:dyDescent="0.2">
      <c r="A64" s="157" t="s">
        <v>319</v>
      </c>
      <c r="B64" s="158">
        <v>67132373</v>
      </c>
      <c r="C64" s="158">
        <v>5201284.63</v>
      </c>
      <c r="D64" s="158">
        <f t="shared" si="0"/>
        <v>72333657.629999995</v>
      </c>
      <c r="E64" s="158">
        <v>46233061.119999997</v>
      </c>
      <c r="F64" s="158">
        <v>46233061.119999997</v>
      </c>
      <c r="G64" s="159">
        <f t="shared" si="1"/>
        <v>26100596.509999998</v>
      </c>
    </row>
    <row r="65" spans="1:7" s="146" customFormat="1" ht="14.25" customHeight="1" x14ac:dyDescent="0.2">
      <c r="A65" s="157" t="s">
        <v>320</v>
      </c>
      <c r="B65" s="158">
        <v>85884247</v>
      </c>
      <c r="C65" s="158">
        <v>32822310.82</v>
      </c>
      <c r="D65" s="158">
        <f t="shared" si="0"/>
        <v>118706557.81999999</v>
      </c>
      <c r="E65" s="158">
        <v>72434900.909999996</v>
      </c>
      <c r="F65" s="158">
        <v>72434900.909999996</v>
      </c>
      <c r="G65" s="159">
        <f t="shared" si="1"/>
        <v>46271656.909999996</v>
      </c>
    </row>
    <row r="66" spans="1:7" s="146" customFormat="1" ht="14.25" customHeight="1" x14ac:dyDescent="0.2">
      <c r="A66" s="157" t="s">
        <v>321</v>
      </c>
      <c r="B66" s="158">
        <v>132188993</v>
      </c>
      <c r="C66" s="158">
        <v>-24721167.469999999</v>
      </c>
      <c r="D66" s="158">
        <f t="shared" si="0"/>
        <v>107467825.53</v>
      </c>
      <c r="E66" s="158">
        <v>52524143.43</v>
      </c>
      <c r="F66" s="158">
        <v>52524143.43</v>
      </c>
      <c r="G66" s="159">
        <f t="shared" si="1"/>
        <v>54943682.100000001</v>
      </c>
    </row>
    <row r="67" spans="1:7" s="146" customFormat="1" ht="14.25" customHeight="1" x14ac:dyDescent="0.2">
      <c r="A67" s="157" t="s">
        <v>322</v>
      </c>
      <c r="B67" s="158">
        <v>87480236</v>
      </c>
      <c r="C67" s="158">
        <v>-2408270.62</v>
      </c>
      <c r="D67" s="158">
        <f t="shared" si="0"/>
        <v>85071965.379999995</v>
      </c>
      <c r="E67" s="158">
        <v>56837650.880000003</v>
      </c>
      <c r="F67" s="158">
        <v>56837650.880000003</v>
      </c>
      <c r="G67" s="159">
        <f t="shared" si="1"/>
        <v>28234314.499999993</v>
      </c>
    </row>
    <row r="68" spans="1:7" s="146" customFormat="1" ht="14.25" customHeight="1" x14ac:dyDescent="0.2">
      <c r="A68" s="157" t="s">
        <v>323</v>
      </c>
      <c r="B68" s="158">
        <v>220765045</v>
      </c>
      <c r="C68" s="158">
        <v>14329451.33</v>
      </c>
      <c r="D68" s="158">
        <f t="shared" si="0"/>
        <v>235094496.33000001</v>
      </c>
      <c r="E68" s="158">
        <v>160788438.53</v>
      </c>
      <c r="F68" s="158">
        <v>160788438.53</v>
      </c>
      <c r="G68" s="159">
        <f t="shared" si="1"/>
        <v>74306057.800000012</v>
      </c>
    </row>
    <row r="69" spans="1:7" s="146" customFormat="1" ht="14.25" customHeight="1" x14ac:dyDescent="0.2">
      <c r="A69" s="157" t="s">
        <v>324</v>
      </c>
      <c r="B69" s="158">
        <v>28215075</v>
      </c>
      <c r="C69" s="158">
        <v>2791158.18</v>
      </c>
      <c r="D69" s="158">
        <f t="shared" si="0"/>
        <v>31006233.18</v>
      </c>
      <c r="E69" s="158">
        <v>14999397.83</v>
      </c>
      <c r="F69" s="158">
        <v>14999397.83</v>
      </c>
      <c r="G69" s="159">
        <f t="shared" si="1"/>
        <v>16006835.35</v>
      </c>
    </row>
    <row r="70" spans="1:7" s="146" customFormat="1" ht="14.25" customHeight="1" x14ac:dyDescent="0.2">
      <c r="A70" s="157" t="s">
        <v>325</v>
      </c>
      <c r="B70" s="158">
        <v>358630231</v>
      </c>
      <c r="C70" s="158">
        <v>21975729.93</v>
      </c>
      <c r="D70" s="158">
        <f t="shared" ref="D70:D72" si="2">B70+C70</f>
        <v>380605960.93000001</v>
      </c>
      <c r="E70" s="158">
        <v>241408232.84999999</v>
      </c>
      <c r="F70" s="158">
        <v>241408232.84999999</v>
      </c>
      <c r="G70" s="159">
        <f t="shared" ref="G70:G72" si="3">D70-E70</f>
        <v>139197728.08000001</v>
      </c>
    </row>
    <row r="71" spans="1:7" s="146" customFormat="1" ht="14.25" customHeight="1" x14ac:dyDescent="0.2">
      <c r="A71" s="157" t="s">
        <v>326</v>
      </c>
      <c r="B71" s="158">
        <v>165717477</v>
      </c>
      <c r="C71" s="158">
        <v>12205879.619999999</v>
      </c>
      <c r="D71" s="158">
        <f t="shared" si="2"/>
        <v>177923356.62</v>
      </c>
      <c r="E71" s="158">
        <v>113450850.67</v>
      </c>
      <c r="F71" s="158">
        <v>113450850.67</v>
      </c>
      <c r="G71" s="159">
        <f t="shared" si="3"/>
        <v>64472505.950000003</v>
      </c>
    </row>
    <row r="72" spans="1:7" s="146" customFormat="1" ht="14.25" customHeight="1" x14ac:dyDescent="0.2">
      <c r="A72" s="157" t="s">
        <v>327</v>
      </c>
      <c r="B72" s="158">
        <v>18596775.440000001</v>
      </c>
      <c r="C72" s="158">
        <v>114706.86</v>
      </c>
      <c r="D72" s="158">
        <f t="shared" si="2"/>
        <v>18711482.300000001</v>
      </c>
      <c r="E72" s="158">
        <v>13131721.619999999</v>
      </c>
      <c r="F72" s="158">
        <v>13131721.619999999</v>
      </c>
      <c r="G72" s="159">
        <f t="shared" si="3"/>
        <v>5579760.6800000016</v>
      </c>
    </row>
    <row r="73" spans="1:7" s="146" customFormat="1" ht="14.25" customHeight="1" thickBot="1" x14ac:dyDescent="0.25">
      <c r="A73" s="160"/>
      <c r="B73" s="161"/>
      <c r="C73" s="161"/>
      <c r="D73" s="161"/>
      <c r="E73" s="161"/>
      <c r="F73" s="161"/>
      <c r="G73" s="162"/>
    </row>
    <row r="74" spans="1:7" s="146" customFormat="1" ht="14.25" customHeight="1" thickBot="1" x14ac:dyDescent="0.25">
      <c r="A74" s="163" t="s">
        <v>328</v>
      </c>
      <c r="B74" s="164">
        <f t="shared" ref="B74:G74" si="4">SUM(B5:B73)</f>
        <v>17465536211.609997</v>
      </c>
      <c r="C74" s="165">
        <f t="shared" si="4"/>
        <v>1704096127.9399998</v>
      </c>
      <c r="D74" s="164">
        <f t="shared" si="4"/>
        <v>19169632339.550007</v>
      </c>
      <c r="E74" s="165">
        <f t="shared" si="4"/>
        <v>12029277619.260004</v>
      </c>
      <c r="F74" s="164">
        <f t="shared" si="4"/>
        <v>12029131641.860004</v>
      </c>
      <c r="G74" s="166">
        <f t="shared" si="4"/>
        <v>7140354720.2900009</v>
      </c>
    </row>
    <row r="75" spans="1:7" s="146" customFormat="1" ht="14.25" customHeight="1" x14ac:dyDescent="0.2">
      <c r="A75" s="167" t="s">
        <v>249</v>
      </c>
    </row>
  </sheetData>
  <mergeCells count="4">
    <mergeCell ref="A1:G1"/>
    <mergeCell ref="A2:A4"/>
    <mergeCell ref="B2:F2"/>
    <mergeCell ref="G2:G3"/>
  </mergeCells>
  <printOptions horizontalCentered="1"/>
  <pageMargins left="0.78740157480314965" right="0.59055118110236227" top="0.78740157480314965" bottom="0.78740157480314965" header="0.31496062992125984" footer="0.31496062992125984"/>
  <pageSetup scale="76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181C0-D98B-4887-9477-C0596322C802}">
  <sheetPr>
    <tabColor theme="4" tint="-0.249977111117893"/>
    <pageSetUpPr fitToPage="1"/>
  </sheetPr>
  <dimension ref="A1:G14"/>
  <sheetViews>
    <sheetView showGridLines="0" workbookViewId="0">
      <selection activeCell="K119" sqref="K119"/>
    </sheetView>
  </sheetViews>
  <sheetFormatPr baseColWidth="10" defaultColWidth="11.42578125" defaultRowHeight="12" x14ac:dyDescent="0.25"/>
  <cols>
    <col min="1" max="1" width="34.42578125" style="171" customWidth="1"/>
    <col min="2" max="7" width="15" style="171" customWidth="1"/>
    <col min="8" max="8" width="2.28515625" style="171" customWidth="1"/>
    <col min="9" max="16384" width="11.42578125" style="171"/>
  </cols>
  <sheetData>
    <row r="1" spans="1:7" ht="48" customHeight="1" x14ac:dyDescent="0.2">
      <c r="A1" s="168" t="s">
        <v>329</v>
      </c>
      <c r="B1" s="169"/>
      <c r="C1" s="169"/>
      <c r="D1" s="169"/>
      <c r="E1" s="169"/>
      <c r="F1" s="169"/>
      <c r="G1" s="170"/>
    </row>
    <row r="2" spans="1:7" x14ac:dyDescent="0.25">
      <c r="A2" s="172" t="s">
        <v>6</v>
      </c>
      <c r="B2" s="173" t="s">
        <v>330</v>
      </c>
      <c r="C2" s="173"/>
      <c r="D2" s="173"/>
      <c r="E2" s="173"/>
      <c r="F2" s="173"/>
      <c r="G2" s="173" t="s">
        <v>255</v>
      </c>
    </row>
    <row r="3" spans="1:7" ht="22.5" x14ac:dyDescent="0.25">
      <c r="A3" s="172"/>
      <c r="B3" s="174" t="s">
        <v>256</v>
      </c>
      <c r="C3" s="174" t="s">
        <v>10</v>
      </c>
      <c r="D3" s="174" t="s">
        <v>11</v>
      </c>
      <c r="E3" s="174" t="s">
        <v>12</v>
      </c>
      <c r="F3" s="174" t="s">
        <v>257</v>
      </c>
      <c r="G3" s="173"/>
    </row>
    <row r="4" spans="1:7" x14ac:dyDescent="0.25">
      <c r="A4" s="172"/>
      <c r="B4" s="174">
        <v>1</v>
      </c>
      <c r="C4" s="174">
        <v>2</v>
      </c>
      <c r="D4" s="174" t="s">
        <v>258</v>
      </c>
      <c r="E4" s="174">
        <v>4</v>
      </c>
      <c r="F4" s="174">
        <v>5</v>
      </c>
      <c r="G4" s="174" t="s">
        <v>259</v>
      </c>
    </row>
    <row r="5" spans="1:7" x14ac:dyDescent="0.2">
      <c r="A5" s="175" t="s">
        <v>331</v>
      </c>
      <c r="B5" s="161">
        <v>0</v>
      </c>
      <c r="C5" s="161">
        <v>0</v>
      </c>
      <c r="D5" s="161">
        <v>0</v>
      </c>
      <c r="E5" s="161">
        <v>0</v>
      </c>
      <c r="F5" s="161">
        <v>0</v>
      </c>
      <c r="G5" s="161">
        <v>0</v>
      </c>
    </row>
    <row r="6" spans="1:7" x14ac:dyDescent="0.2">
      <c r="A6" s="176" t="s">
        <v>332</v>
      </c>
      <c r="B6" s="161">
        <v>0</v>
      </c>
      <c r="C6" s="161">
        <v>0</v>
      </c>
      <c r="D6" s="161">
        <f>B6+C6</f>
        <v>0</v>
      </c>
      <c r="E6" s="161">
        <v>0</v>
      </c>
      <c r="F6" s="161">
        <v>0</v>
      </c>
      <c r="G6" s="161">
        <f>D6-E6</f>
        <v>0</v>
      </c>
    </row>
    <row r="7" spans="1:7" x14ac:dyDescent="0.2">
      <c r="A7" s="176" t="s">
        <v>333</v>
      </c>
      <c r="B7" s="161">
        <v>0</v>
      </c>
      <c r="C7" s="161">
        <v>0</v>
      </c>
      <c r="D7" s="161">
        <f>B7+C7</f>
        <v>0</v>
      </c>
      <c r="E7" s="161">
        <v>0</v>
      </c>
      <c r="F7" s="161">
        <v>0</v>
      </c>
      <c r="G7" s="161">
        <f>D7-E7</f>
        <v>0</v>
      </c>
    </row>
    <row r="8" spans="1:7" x14ac:dyDescent="0.2">
      <c r="A8" s="176" t="s">
        <v>334</v>
      </c>
      <c r="B8" s="161">
        <v>0</v>
      </c>
      <c r="C8" s="161">
        <v>0</v>
      </c>
      <c r="D8" s="161">
        <f>B8+C8</f>
        <v>0</v>
      </c>
      <c r="E8" s="161">
        <v>0</v>
      </c>
      <c r="F8" s="161">
        <v>0</v>
      </c>
      <c r="G8" s="161">
        <f>D8-E8</f>
        <v>0</v>
      </c>
    </row>
    <row r="9" spans="1:7" x14ac:dyDescent="0.25">
      <c r="A9" s="177" t="s">
        <v>328</v>
      </c>
      <c r="B9" s="178">
        <f>+B5+B6+B7+B8</f>
        <v>0</v>
      </c>
      <c r="C9" s="178">
        <f>+C5+C6+C7+C8</f>
        <v>0</v>
      </c>
      <c r="D9" s="178">
        <f>SUM(D5:D8)</f>
        <v>0</v>
      </c>
      <c r="E9" s="178">
        <f>+E5+E6+E7+E8</f>
        <v>0</v>
      </c>
      <c r="F9" s="178">
        <f>+F5+F6+F7+F8</f>
        <v>0</v>
      </c>
      <c r="G9" s="178">
        <f>SUM(G5:G8)</f>
        <v>0</v>
      </c>
    </row>
    <row r="10" spans="1:7" ht="15.75" customHeight="1" x14ac:dyDescent="0.25">
      <c r="A10" s="179" t="s">
        <v>249</v>
      </c>
      <c r="B10" s="179"/>
      <c r="C10" s="179"/>
      <c r="D10" s="179"/>
      <c r="E10" s="179"/>
      <c r="F10" s="179"/>
      <c r="G10" s="179"/>
    </row>
    <row r="11" spans="1:7" x14ac:dyDescent="0.2">
      <c r="B11" s="180"/>
      <c r="C11" s="180"/>
      <c r="D11" s="180"/>
      <c r="E11" s="180"/>
      <c r="F11" s="180"/>
      <c r="G11" s="180"/>
    </row>
    <row r="12" spans="1:7" x14ac:dyDescent="0.25">
      <c r="B12" s="181"/>
      <c r="C12" s="181"/>
      <c r="D12" s="181"/>
      <c r="E12" s="181"/>
      <c r="F12" s="181"/>
      <c r="G12" s="181"/>
    </row>
    <row r="13" spans="1:7" x14ac:dyDescent="0.25">
      <c r="D13" s="182"/>
      <c r="E13" s="182"/>
      <c r="F13" s="182"/>
    </row>
    <row r="14" spans="1:7" x14ac:dyDescent="0.2">
      <c r="A14" s="133"/>
      <c r="B14" s="133"/>
      <c r="C14" s="133"/>
      <c r="D14" s="183"/>
      <c r="E14" s="183"/>
      <c r="F14" s="183"/>
      <c r="G14" s="183"/>
    </row>
  </sheetData>
  <mergeCells count="6">
    <mergeCell ref="A14:C14"/>
    <mergeCell ref="A1:G1"/>
    <mergeCell ref="A2:A4"/>
    <mergeCell ref="B2:F2"/>
    <mergeCell ref="G2:G3"/>
    <mergeCell ref="A10:G10"/>
  </mergeCells>
  <printOptions horizontalCentered="1"/>
  <pageMargins left="0.78740157480314965" right="0.59055118110236227" top="0.78740157480314965" bottom="0.78740157480314965" header="0.31496062992125984" footer="0.31496062992125984"/>
  <pageSetup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E50B2-915D-449F-8AE5-71587D9F990F}">
  <sheetPr>
    <tabColor theme="4" tint="-0.249977111117893"/>
    <pageSetUpPr fitToPage="1"/>
  </sheetPr>
  <dimension ref="A1:G15"/>
  <sheetViews>
    <sheetView showGridLines="0" workbookViewId="0">
      <selection activeCell="K119" sqref="K119"/>
    </sheetView>
  </sheetViews>
  <sheetFormatPr baseColWidth="10" defaultColWidth="11.42578125" defaultRowHeight="12.75" x14ac:dyDescent="0.25"/>
  <cols>
    <col min="1" max="1" width="71.42578125" style="187" customWidth="1"/>
    <col min="2" max="7" width="13.7109375" style="187" customWidth="1"/>
    <col min="8" max="8" width="2.7109375" style="187" customWidth="1"/>
    <col min="9" max="9" width="11.42578125" style="187"/>
    <col min="10" max="10" width="14.85546875" style="187" bestFit="1" customWidth="1"/>
    <col min="11" max="16384" width="11.42578125" style="187"/>
  </cols>
  <sheetData>
    <row r="1" spans="1:7" ht="57.75" customHeight="1" x14ac:dyDescent="0.2">
      <c r="A1" s="184" t="s">
        <v>335</v>
      </c>
      <c r="B1" s="185"/>
      <c r="C1" s="185"/>
      <c r="D1" s="185"/>
      <c r="E1" s="185"/>
      <c r="F1" s="185"/>
      <c r="G1" s="186"/>
    </row>
    <row r="2" spans="1:7" x14ac:dyDescent="0.25">
      <c r="A2" s="188" t="s">
        <v>6</v>
      </c>
      <c r="B2" s="189" t="s">
        <v>330</v>
      </c>
      <c r="C2" s="190"/>
      <c r="D2" s="190"/>
      <c r="E2" s="190"/>
      <c r="F2" s="191"/>
      <c r="G2" s="192" t="s">
        <v>255</v>
      </c>
    </row>
    <row r="3" spans="1:7" ht="22.5" x14ac:dyDescent="0.25">
      <c r="A3" s="193"/>
      <c r="B3" s="174" t="s">
        <v>256</v>
      </c>
      <c r="C3" s="174" t="s">
        <v>10</v>
      </c>
      <c r="D3" s="174" t="s">
        <v>11</v>
      </c>
      <c r="E3" s="174" t="s">
        <v>12</v>
      </c>
      <c r="F3" s="174" t="s">
        <v>257</v>
      </c>
      <c r="G3" s="194"/>
    </row>
    <row r="4" spans="1:7" x14ac:dyDescent="0.25">
      <c r="A4" s="195"/>
      <c r="B4" s="174">
        <v>1</v>
      </c>
      <c r="C4" s="174">
        <v>2</v>
      </c>
      <c r="D4" s="174" t="s">
        <v>258</v>
      </c>
      <c r="E4" s="174">
        <v>4</v>
      </c>
      <c r="F4" s="174">
        <v>5</v>
      </c>
      <c r="G4" s="196" t="s">
        <v>259</v>
      </c>
    </row>
    <row r="5" spans="1:7" ht="21" customHeight="1" x14ac:dyDescent="0.2">
      <c r="A5" s="197" t="s">
        <v>336</v>
      </c>
      <c r="B5" s="158">
        <v>17465536211.610001</v>
      </c>
      <c r="C5" s="158">
        <v>1704096127.9400001</v>
      </c>
      <c r="D5" s="158">
        <f t="shared" ref="D5:D11" si="0">B5+C5</f>
        <v>19169632339.549999</v>
      </c>
      <c r="E5" s="158">
        <v>12029277619.26</v>
      </c>
      <c r="F5" s="158">
        <v>12029131641.860001</v>
      </c>
      <c r="G5" s="159">
        <f t="shared" ref="G5:G11" si="1">D5-E5</f>
        <v>7140354720.289999</v>
      </c>
    </row>
    <row r="6" spans="1:7" ht="21" customHeight="1" x14ac:dyDescent="0.2">
      <c r="A6" s="197" t="s">
        <v>337</v>
      </c>
      <c r="B6" s="161">
        <v>0</v>
      </c>
      <c r="C6" s="161">
        <v>0</v>
      </c>
      <c r="D6" s="161">
        <f t="shared" si="0"/>
        <v>0</v>
      </c>
      <c r="E6" s="161">
        <v>0</v>
      </c>
      <c r="F6" s="161">
        <v>0</v>
      </c>
      <c r="G6" s="162">
        <f t="shared" si="1"/>
        <v>0</v>
      </c>
    </row>
    <row r="7" spans="1:7" ht="21" customHeight="1" x14ac:dyDescent="0.2">
      <c r="A7" s="198" t="s">
        <v>338</v>
      </c>
      <c r="B7" s="161">
        <v>0</v>
      </c>
      <c r="C7" s="161">
        <v>0</v>
      </c>
      <c r="D7" s="161">
        <f t="shared" si="0"/>
        <v>0</v>
      </c>
      <c r="E7" s="161">
        <v>0</v>
      </c>
      <c r="F7" s="161">
        <v>0</v>
      </c>
      <c r="G7" s="162">
        <f t="shared" si="1"/>
        <v>0</v>
      </c>
    </row>
    <row r="8" spans="1:7" ht="21" customHeight="1" x14ac:dyDescent="0.2">
      <c r="A8" s="198" t="s">
        <v>339</v>
      </c>
      <c r="B8" s="161">
        <v>0</v>
      </c>
      <c r="C8" s="161">
        <v>0</v>
      </c>
      <c r="D8" s="161">
        <f t="shared" si="0"/>
        <v>0</v>
      </c>
      <c r="E8" s="161">
        <v>0</v>
      </c>
      <c r="F8" s="161">
        <v>0</v>
      </c>
      <c r="G8" s="162">
        <f t="shared" si="1"/>
        <v>0</v>
      </c>
    </row>
    <row r="9" spans="1:7" ht="21" customHeight="1" x14ac:dyDescent="0.2">
      <c r="A9" s="198" t="s">
        <v>340</v>
      </c>
      <c r="B9" s="161">
        <v>0</v>
      </c>
      <c r="C9" s="161">
        <v>0</v>
      </c>
      <c r="D9" s="161">
        <f t="shared" si="0"/>
        <v>0</v>
      </c>
      <c r="E9" s="161">
        <v>0</v>
      </c>
      <c r="F9" s="161">
        <v>0</v>
      </c>
      <c r="G9" s="162">
        <f t="shared" si="1"/>
        <v>0</v>
      </c>
    </row>
    <row r="10" spans="1:7" ht="21" customHeight="1" x14ac:dyDescent="0.2">
      <c r="A10" s="198" t="s">
        <v>341</v>
      </c>
      <c r="B10" s="161">
        <v>0</v>
      </c>
      <c r="C10" s="161">
        <v>0</v>
      </c>
      <c r="D10" s="161">
        <f t="shared" si="0"/>
        <v>0</v>
      </c>
      <c r="E10" s="161">
        <v>0</v>
      </c>
      <c r="F10" s="161">
        <v>0</v>
      </c>
      <c r="G10" s="162">
        <f t="shared" si="1"/>
        <v>0</v>
      </c>
    </row>
    <row r="11" spans="1:7" ht="21" customHeight="1" x14ac:dyDescent="0.2">
      <c r="A11" s="198" t="s">
        <v>342</v>
      </c>
      <c r="B11" s="161">
        <v>0</v>
      </c>
      <c r="C11" s="161">
        <v>0</v>
      </c>
      <c r="D11" s="161">
        <f t="shared" si="0"/>
        <v>0</v>
      </c>
      <c r="E11" s="161">
        <v>0</v>
      </c>
      <c r="F11" s="161">
        <v>0</v>
      </c>
      <c r="G11" s="162">
        <f t="shared" si="1"/>
        <v>0</v>
      </c>
    </row>
    <row r="12" spans="1:7" ht="13.5" thickBot="1" x14ac:dyDescent="0.3">
      <c r="A12" s="199" t="s">
        <v>328</v>
      </c>
      <c r="B12" s="200">
        <f t="shared" ref="B12:G12" si="2">SUM(B5:B11)</f>
        <v>17465536211.610001</v>
      </c>
      <c r="C12" s="200">
        <f t="shared" si="2"/>
        <v>1704096127.9400001</v>
      </c>
      <c r="D12" s="200">
        <f t="shared" si="2"/>
        <v>19169632339.549999</v>
      </c>
      <c r="E12" s="200">
        <f t="shared" si="2"/>
        <v>12029277619.26</v>
      </c>
      <c r="F12" s="200">
        <f t="shared" si="2"/>
        <v>12029131641.860001</v>
      </c>
      <c r="G12" s="201">
        <f t="shared" si="2"/>
        <v>7140354720.289999</v>
      </c>
    </row>
    <row r="13" spans="1:7" ht="21" customHeight="1" x14ac:dyDescent="0.25">
      <c r="A13" s="202" t="s">
        <v>249</v>
      </c>
      <c r="B13" s="203"/>
      <c r="C13" s="203"/>
      <c r="D13" s="203"/>
      <c r="E13" s="203"/>
      <c r="F13" s="203"/>
      <c r="G13" s="203"/>
    </row>
    <row r="14" spans="1:7" x14ac:dyDescent="0.25">
      <c r="B14" s="204"/>
      <c r="C14" s="204"/>
      <c r="D14" s="204"/>
      <c r="E14" s="204"/>
      <c r="F14" s="204"/>
      <c r="G14" s="204"/>
    </row>
    <row r="15" spans="1:7" x14ac:dyDescent="0.25">
      <c r="B15" s="205"/>
      <c r="C15" s="205"/>
      <c r="D15" s="205"/>
      <c r="E15" s="205"/>
      <c r="F15" s="205"/>
      <c r="G15" s="205"/>
    </row>
  </sheetData>
  <mergeCells count="4">
    <mergeCell ref="A1:G1"/>
    <mergeCell ref="A2:A4"/>
    <mergeCell ref="B2:F2"/>
    <mergeCell ref="G2:G3"/>
  </mergeCells>
  <printOptions horizontalCentered="1"/>
  <pageMargins left="0.78740157480314965" right="0.59055118110236227" top="0.78740157480314965" bottom="0.78740157480314965" header="0.31496062992125984" footer="0.31496062992125984"/>
  <pageSetup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E8C97-99FA-4596-B80C-7651B7D0B593}">
  <sheetPr>
    <tabColor theme="4" tint="-0.249977111117893"/>
    <pageSetUpPr fitToPage="1"/>
  </sheetPr>
  <dimension ref="A1:H78"/>
  <sheetViews>
    <sheetView showGridLines="0" zoomScale="90" zoomScaleNormal="90" workbookViewId="0">
      <selection activeCell="K119" sqref="K119"/>
    </sheetView>
  </sheetViews>
  <sheetFormatPr baseColWidth="10" defaultColWidth="21.85546875" defaultRowHeight="12" x14ac:dyDescent="0.25"/>
  <cols>
    <col min="1" max="1" width="5.140625" style="209" customWidth="1"/>
    <col min="2" max="2" width="61" style="209" bestFit="1" customWidth="1"/>
    <col min="3" max="8" width="20" style="209" customWidth="1"/>
    <col min="9" max="16384" width="21.85546875" style="209"/>
  </cols>
  <sheetData>
    <row r="1" spans="1:8" ht="60" customHeight="1" x14ac:dyDescent="0.25">
      <c r="A1" s="206" t="s">
        <v>343</v>
      </c>
      <c r="B1" s="207"/>
      <c r="C1" s="207"/>
      <c r="D1" s="207"/>
      <c r="E1" s="207"/>
      <c r="F1" s="207"/>
      <c r="G1" s="207"/>
      <c r="H1" s="208"/>
    </row>
    <row r="2" spans="1:8" ht="12" customHeight="1" x14ac:dyDescent="0.25">
      <c r="A2" s="210" t="s">
        <v>6</v>
      </c>
      <c r="B2" s="211"/>
      <c r="C2" s="206" t="s">
        <v>330</v>
      </c>
      <c r="D2" s="207"/>
      <c r="E2" s="207"/>
      <c r="F2" s="207"/>
      <c r="G2" s="208"/>
      <c r="H2" s="212" t="s">
        <v>255</v>
      </c>
    </row>
    <row r="3" spans="1:8" ht="33" customHeight="1" x14ac:dyDescent="0.25">
      <c r="A3" s="213"/>
      <c r="B3" s="214"/>
      <c r="C3" s="215" t="s">
        <v>256</v>
      </c>
      <c r="D3" s="215" t="s">
        <v>10</v>
      </c>
      <c r="E3" s="215" t="s">
        <v>11</v>
      </c>
      <c r="F3" s="215" t="s">
        <v>12</v>
      </c>
      <c r="G3" s="215" t="s">
        <v>257</v>
      </c>
      <c r="H3" s="216"/>
    </row>
    <row r="4" spans="1:8" x14ac:dyDescent="0.25">
      <c r="A4" s="217"/>
      <c r="B4" s="218"/>
      <c r="C4" s="219">
        <v>1</v>
      </c>
      <c r="D4" s="219">
        <v>2</v>
      </c>
      <c r="E4" s="219" t="s">
        <v>258</v>
      </c>
      <c r="F4" s="219">
        <v>4</v>
      </c>
      <c r="G4" s="219">
        <v>5</v>
      </c>
      <c r="H4" s="219" t="s">
        <v>259</v>
      </c>
    </row>
    <row r="5" spans="1:8" ht="12.95" customHeight="1" x14ac:dyDescent="0.2">
      <c r="A5" s="220" t="s">
        <v>344</v>
      </c>
      <c r="B5" s="221"/>
      <c r="C5" s="222">
        <f>SUM(C6:C12)</f>
        <v>10196366061.640001</v>
      </c>
      <c r="D5" s="222">
        <f>SUM(D6:D12)</f>
        <v>107099774.74000001</v>
      </c>
      <c r="E5" s="222">
        <f>C5+D5</f>
        <v>10303465836.380001</v>
      </c>
      <c r="F5" s="222">
        <f>SUM(F6:F12)</f>
        <v>6808336280.6600008</v>
      </c>
      <c r="G5" s="222">
        <f>SUM(G6:G12)</f>
        <v>6808336280.6600008</v>
      </c>
      <c r="H5" s="222">
        <f>E5-F5</f>
        <v>3495129555.7200003</v>
      </c>
    </row>
    <row r="6" spans="1:8" ht="12.95" customHeight="1" x14ac:dyDescent="0.2">
      <c r="A6" s="223">
        <v>1100</v>
      </c>
      <c r="B6" s="224" t="s">
        <v>345</v>
      </c>
      <c r="C6" s="158">
        <v>2823025241.46</v>
      </c>
      <c r="D6" s="158">
        <v>-63272818.75</v>
      </c>
      <c r="E6" s="158">
        <f t="shared" ref="E6:E69" si="0">C6+D6</f>
        <v>2759752422.71</v>
      </c>
      <c r="F6" s="158">
        <v>2111067702.98</v>
      </c>
      <c r="G6" s="158">
        <v>2111067702.98</v>
      </c>
      <c r="H6" s="158">
        <f t="shared" ref="H6:H69" si="1">E6-F6</f>
        <v>648684719.73000002</v>
      </c>
    </row>
    <row r="7" spans="1:8" ht="12.95" customHeight="1" x14ac:dyDescent="0.2">
      <c r="A7" s="223">
        <v>1200</v>
      </c>
      <c r="B7" s="224" t="s">
        <v>346</v>
      </c>
      <c r="C7" s="158">
        <v>905619416.36000001</v>
      </c>
      <c r="D7" s="158">
        <v>176069188.40000001</v>
      </c>
      <c r="E7" s="158">
        <f t="shared" si="0"/>
        <v>1081688604.76</v>
      </c>
      <c r="F7" s="158">
        <v>1000084706.59</v>
      </c>
      <c r="G7" s="158">
        <v>1000084706.59</v>
      </c>
      <c r="H7" s="158">
        <f t="shared" si="1"/>
        <v>81603898.169999957</v>
      </c>
    </row>
    <row r="8" spans="1:8" ht="12.95" customHeight="1" x14ac:dyDescent="0.2">
      <c r="A8" s="223">
        <v>1300</v>
      </c>
      <c r="B8" s="224" t="s">
        <v>347</v>
      </c>
      <c r="C8" s="158">
        <v>2376361829.3800001</v>
      </c>
      <c r="D8" s="158">
        <v>-103425076.31999999</v>
      </c>
      <c r="E8" s="158">
        <f t="shared" si="0"/>
        <v>2272936753.0599999</v>
      </c>
      <c r="F8" s="158">
        <v>1229741449.6400001</v>
      </c>
      <c r="G8" s="158">
        <v>1229741449.6400001</v>
      </c>
      <c r="H8" s="158">
        <f t="shared" si="1"/>
        <v>1043195303.4199998</v>
      </c>
    </row>
    <row r="9" spans="1:8" ht="12.95" customHeight="1" x14ac:dyDescent="0.2">
      <c r="A9" s="223">
        <v>1400</v>
      </c>
      <c r="B9" s="224" t="s">
        <v>348</v>
      </c>
      <c r="C9" s="158">
        <v>679613002</v>
      </c>
      <c r="D9" s="158">
        <v>23665307.449999999</v>
      </c>
      <c r="E9" s="158">
        <f t="shared" si="0"/>
        <v>703278309.45000005</v>
      </c>
      <c r="F9" s="158">
        <v>593099211.97000003</v>
      </c>
      <c r="G9" s="158">
        <v>593099211.97000003</v>
      </c>
      <c r="H9" s="158">
        <f t="shared" si="1"/>
        <v>110179097.48000002</v>
      </c>
    </row>
    <row r="10" spans="1:8" ht="12.95" customHeight="1" x14ac:dyDescent="0.2">
      <c r="A10" s="223">
        <v>1500</v>
      </c>
      <c r="B10" s="224" t="s">
        <v>349</v>
      </c>
      <c r="C10" s="158">
        <v>2549298064</v>
      </c>
      <c r="D10" s="158">
        <v>-24677828.91</v>
      </c>
      <c r="E10" s="158">
        <f t="shared" si="0"/>
        <v>2524620235.0900002</v>
      </c>
      <c r="F10" s="158">
        <v>1830433988.3900001</v>
      </c>
      <c r="G10" s="158">
        <v>1830433988.3900001</v>
      </c>
      <c r="H10" s="158">
        <f t="shared" si="1"/>
        <v>694186246.70000005</v>
      </c>
    </row>
    <row r="11" spans="1:8" ht="12.95" customHeight="1" x14ac:dyDescent="0.2">
      <c r="A11" s="223">
        <v>1600</v>
      </c>
      <c r="B11" s="224" t="s">
        <v>350</v>
      </c>
      <c r="C11" s="158">
        <v>713162344.44000006</v>
      </c>
      <c r="D11" s="158">
        <v>98741002.870000005</v>
      </c>
      <c r="E11" s="158">
        <f t="shared" si="0"/>
        <v>811903347.31000006</v>
      </c>
      <c r="F11" s="158">
        <v>0</v>
      </c>
      <c r="G11" s="158">
        <v>0</v>
      </c>
      <c r="H11" s="158">
        <f t="shared" si="1"/>
        <v>811903347.31000006</v>
      </c>
    </row>
    <row r="12" spans="1:8" ht="12.95" customHeight="1" x14ac:dyDescent="0.2">
      <c r="A12" s="223">
        <v>1700</v>
      </c>
      <c r="B12" s="224" t="s">
        <v>351</v>
      </c>
      <c r="C12" s="158">
        <v>149286164</v>
      </c>
      <c r="D12" s="158">
        <v>0</v>
      </c>
      <c r="E12" s="158">
        <f t="shared" si="0"/>
        <v>149286164</v>
      </c>
      <c r="F12" s="158">
        <v>43909221.090000004</v>
      </c>
      <c r="G12" s="158">
        <v>43909221.090000004</v>
      </c>
      <c r="H12" s="158">
        <f t="shared" si="1"/>
        <v>105376942.91</v>
      </c>
    </row>
    <row r="13" spans="1:8" ht="12.95" customHeight="1" x14ac:dyDescent="0.2">
      <c r="A13" s="220" t="s">
        <v>153</v>
      </c>
      <c r="B13" s="221"/>
      <c r="C13" s="225">
        <f>SUM(C14:C22)</f>
        <v>3630714026.7399998</v>
      </c>
      <c r="D13" s="225">
        <f>SUM(D14:D22)</f>
        <v>571074597.46000004</v>
      </c>
      <c r="E13" s="225">
        <f t="shared" si="0"/>
        <v>4201788624.1999998</v>
      </c>
      <c r="F13" s="225">
        <f>SUM(F14:F22)</f>
        <v>2705791181.9599996</v>
      </c>
      <c r="G13" s="225">
        <f>SUM(G14:G22)</f>
        <v>2705782188.9599996</v>
      </c>
      <c r="H13" s="225">
        <f t="shared" si="1"/>
        <v>1495997442.2400002</v>
      </c>
    </row>
    <row r="14" spans="1:8" ht="17.25" customHeight="1" x14ac:dyDescent="0.2">
      <c r="A14" s="223">
        <v>2100</v>
      </c>
      <c r="B14" s="224" t="s">
        <v>352</v>
      </c>
      <c r="C14" s="158">
        <v>132172731</v>
      </c>
      <c r="D14" s="158">
        <v>2859959.23</v>
      </c>
      <c r="E14" s="158">
        <f t="shared" si="0"/>
        <v>135032690.22999999</v>
      </c>
      <c r="F14" s="158">
        <v>78723326.420000002</v>
      </c>
      <c r="G14" s="158">
        <v>78723326.420000002</v>
      </c>
      <c r="H14" s="158">
        <f t="shared" si="1"/>
        <v>56309363.809999987</v>
      </c>
    </row>
    <row r="15" spans="1:8" ht="12.95" customHeight="1" x14ac:dyDescent="0.2">
      <c r="A15" s="223">
        <v>2200</v>
      </c>
      <c r="B15" s="224" t="s">
        <v>353</v>
      </c>
      <c r="C15" s="158">
        <v>120308497</v>
      </c>
      <c r="D15" s="158">
        <v>14934844.220000001</v>
      </c>
      <c r="E15" s="158">
        <f t="shared" si="0"/>
        <v>135243341.22</v>
      </c>
      <c r="F15" s="158">
        <v>90115909.810000002</v>
      </c>
      <c r="G15" s="158">
        <v>90106916.810000002</v>
      </c>
      <c r="H15" s="158">
        <f t="shared" si="1"/>
        <v>45127431.409999996</v>
      </c>
    </row>
    <row r="16" spans="1:8" ht="12.95" customHeight="1" x14ac:dyDescent="0.2">
      <c r="A16" s="223">
        <v>2300</v>
      </c>
      <c r="B16" s="224" t="s">
        <v>354</v>
      </c>
      <c r="C16" s="158">
        <v>30000</v>
      </c>
      <c r="D16" s="158">
        <v>-25000</v>
      </c>
      <c r="E16" s="158">
        <f t="shared" si="0"/>
        <v>5000</v>
      </c>
      <c r="F16" s="158">
        <v>3480</v>
      </c>
      <c r="G16" s="158">
        <v>3480</v>
      </c>
      <c r="H16" s="158">
        <f t="shared" si="1"/>
        <v>1520</v>
      </c>
    </row>
    <row r="17" spans="1:8" ht="12.95" customHeight="1" x14ac:dyDescent="0.2">
      <c r="A17" s="223">
        <v>2400</v>
      </c>
      <c r="B17" s="224" t="s">
        <v>355</v>
      </c>
      <c r="C17" s="158">
        <v>9486720</v>
      </c>
      <c r="D17" s="158">
        <v>310948.26</v>
      </c>
      <c r="E17" s="158">
        <f t="shared" si="0"/>
        <v>9797668.2599999998</v>
      </c>
      <c r="F17" s="158">
        <v>4723505.97</v>
      </c>
      <c r="G17" s="158">
        <v>4723505.97</v>
      </c>
      <c r="H17" s="158">
        <f t="shared" si="1"/>
        <v>5074162.29</v>
      </c>
    </row>
    <row r="18" spans="1:8" ht="12.95" customHeight="1" x14ac:dyDescent="0.2">
      <c r="A18" s="223">
        <v>2500</v>
      </c>
      <c r="B18" s="224" t="s">
        <v>356</v>
      </c>
      <c r="C18" s="158">
        <v>3233860756.7399998</v>
      </c>
      <c r="D18" s="158">
        <v>485726556.79000002</v>
      </c>
      <c r="E18" s="158">
        <f t="shared" si="0"/>
        <v>3719587313.5299997</v>
      </c>
      <c r="F18" s="158">
        <v>2421752936.7399998</v>
      </c>
      <c r="G18" s="158">
        <v>2421752936.7399998</v>
      </c>
      <c r="H18" s="158">
        <f t="shared" si="1"/>
        <v>1297834376.79</v>
      </c>
    </row>
    <row r="19" spans="1:8" ht="12.95" customHeight="1" x14ac:dyDescent="0.2">
      <c r="A19" s="223">
        <v>2600</v>
      </c>
      <c r="B19" s="224" t="s">
        <v>357</v>
      </c>
      <c r="C19" s="158">
        <v>57277977</v>
      </c>
      <c r="D19" s="158">
        <v>6648132.9299999997</v>
      </c>
      <c r="E19" s="158">
        <f t="shared" si="0"/>
        <v>63926109.93</v>
      </c>
      <c r="F19" s="158">
        <v>47906389.789999999</v>
      </c>
      <c r="G19" s="158">
        <v>47906389.789999999</v>
      </c>
      <c r="H19" s="158">
        <f t="shared" si="1"/>
        <v>16019720.140000001</v>
      </c>
    </row>
    <row r="20" spans="1:8" ht="12.95" customHeight="1" x14ac:dyDescent="0.2">
      <c r="A20" s="223">
        <v>2700</v>
      </c>
      <c r="B20" s="224" t="s">
        <v>358</v>
      </c>
      <c r="C20" s="158">
        <v>40369766</v>
      </c>
      <c r="D20" s="158">
        <v>47892074.450000003</v>
      </c>
      <c r="E20" s="158">
        <f t="shared" si="0"/>
        <v>88261840.450000003</v>
      </c>
      <c r="F20" s="158">
        <v>47598279.780000001</v>
      </c>
      <c r="G20" s="158">
        <v>47598279.780000001</v>
      </c>
      <c r="H20" s="158">
        <f t="shared" si="1"/>
        <v>40663560.670000002</v>
      </c>
    </row>
    <row r="21" spans="1:8" ht="12.95" customHeight="1" x14ac:dyDescent="0.2">
      <c r="A21" s="223">
        <v>2800</v>
      </c>
      <c r="B21" s="224" t="s">
        <v>359</v>
      </c>
      <c r="C21" s="158">
        <v>0</v>
      </c>
      <c r="D21" s="158">
        <v>5877</v>
      </c>
      <c r="E21" s="158">
        <f t="shared" si="0"/>
        <v>5877</v>
      </c>
      <c r="F21" s="158">
        <v>0</v>
      </c>
      <c r="G21" s="158">
        <v>0</v>
      </c>
      <c r="H21" s="158">
        <f t="shared" si="1"/>
        <v>5877</v>
      </c>
    </row>
    <row r="22" spans="1:8" ht="12.95" customHeight="1" x14ac:dyDescent="0.2">
      <c r="A22" s="223">
        <v>2900</v>
      </c>
      <c r="B22" s="224" t="s">
        <v>360</v>
      </c>
      <c r="C22" s="158">
        <v>37207579</v>
      </c>
      <c r="D22" s="158">
        <v>12721204.58</v>
      </c>
      <c r="E22" s="158">
        <f t="shared" si="0"/>
        <v>49928783.579999998</v>
      </c>
      <c r="F22" s="158">
        <v>14967353.449999999</v>
      </c>
      <c r="G22" s="158">
        <v>14967353.449999999</v>
      </c>
      <c r="H22" s="158">
        <f t="shared" si="1"/>
        <v>34961430.129999995</v>
      </c>
    </row>
    <row r="23" spans="1:8" ht="12.95" customHeight="1" x14ac:dyDescent="0.2">
      <c r="A23" s="220" t="s">
        <v>361</v>
      </c>
      <c r="B23" s="221"/>
      <c r="C23" s="225">
        <f>SUM(C24:C32)</f>
        <v>3481674236.2299995</v>
      </c>
      <c r="D23" s="225">
        <f>SUM(D24:D32)</f>
        <v>586095068.79999983</v>
      </c>
      <c r="E23" s="225">
        <f t="shared" si="0"/>
        <v>4067769305.0299993</v>
      </c>
      <c r="F23" s="225">
        <f>SUM(F24:F32)</f>
        <v>2297053216.5300002</v>
      </c>
      <c r="G23" s="225">
        <f>SUM(G24:G32)</f>
        <v>2296916232.1300001</v>
      </c>
      <c r="H23" s="225">
        <f t="shared" si="1"/>
        <v>1770716088.499999</v>
      </c>
    </row>
    <row r="24" spans="1:8" ht="12.95" customHeight="1" x14ac:dyDescent="0.2">
      <c r="A24" s="223">
        <v>3100</v>
      </c>
      <c r="B24" s="224" t="s">
        <v>362</v>
      </c>
      <c r="C24" s="158">
        <v>156319596</v>
      </c>
      <c r="D24" s="158">
        <v>12130682.09</v>
      </c>
      <c r="E24" s="158">
        <f t="shared" si="0"/>
        <v>168450278.09</v>
      </c>
      <c r="F24" s="158">
        <v>110917084.95</v>
      </c>
      <c r="G24" s="158">
        <v>110917084.95</v>
      </c>
      <c r="H24" s="158">
        <f t="shared" si="1"/>
        <v>57533193.140000001</v>
      </c>
    </row>
    <row r="25" spans="1:8" ht="12.95" customHeight="1" x14ac:dyDescent="0.2">
      <c r="A25" s="223">
        <v>3200</v>
      </c>
      <c r="B25" s="224" t="s">
        <v>363</v>
      </c>
      <c r="C25" s="158">
        <v>25709700</v>
      </c>
      <c r="D25" s="158">
        <v>5833389.5899999999</v>
      </c>
      <c r="E25" s="158">
        <f t="shared" si="0"/>
        <v>31543089.59</v>
      </c>
      <c r="F25" s="158">
        <v>19265160.920000002</v>
      </c>
      <c r="G25" s="158">
        <v>19265160.920000002</v>
      </c>
      <c r="H25" s="158">
        <f t="shared" si="1"/>
        <v>12277928.669999998</v>
      </c>
    </row>
    <row r="26" spans="1:8" ht="12.95" customHeight="1" x14ac:dyDescent="0.2">
      <c r="A26" s="223">
        <v>3300</v>
      </c>
      <c r="B26" s="224" t="s">
        <v>364</v>
      </c>
      <c r="C26" s="158">
        <v>1129717115.8199999</v>
      </c>
      <c r="D26" s="158">
        <v>761790918.39999998</v>
      </c>
      <c r="E26" s="158">
        <f t="shared" si="0"/>
        <v>1891508034.2199998</v>
      </c>
      <c r="F26" s="158">
        <v>1193805712.3199999</v>
      </c>
      <c r="G26" s="158">
        <v>1193805712.3199999</v>
      </c>
      <c r="H26" s="158">
        <f t="shared" si="1"/>
        <v>697702321.89999986</v>
      </c>
    </row>
    <row r="27" spans="1:8" ht="12.95" customHeight="1" x14ac:dyDescent="0.2">
      <c r="A27" s="223">
        <v>3400</v>
      </c>
      <c r="B27" s="224" t="s">
        <v>365</v>
      </c>
      <c r="C27" s="158">
        <v>454879231</v>
      </c>
      <c r="D27" s="158">
        <v>-412752595.56</v>
      </c>
      <c r="E27" s="158">
        <f t="shared" si="0"/>
        <v>42126635.439999998</v>
      </c>
      <c r="F27" s="158">
        <v>27490547.789999999</v>
      </c>
      <c r="G27" s="158">
        <v>27490547.789999999</v>
      </c>
      <c r="H27" s="158">
        <f t="shared" si="1"/>
        <v>14636087.649999999</v>
      </c>
    </row>
    <row r="28" spans="1:8" ht="12.95" customHeight="1" x14ac:dyDescent="0.2">
      <c r="A28" s="223">
        <v>3500</v>
      </c>
      <c r="B28" s="224" t="s">
        <v>366</v>
      </c>
      <c r="C28" s="158">
        <v>1362878097</v>
      </c>
      <c r="D28" s="158">
        <v>36659314.770000003</v>
      </c>
      <c r="E28" s="158">
        <f t="shared" si="0"/>
        <v>1399537411.77</v>
      </c>
      <c r="F28" s="158">
        <v>673696306.10000002</v>
      </c>
      <c r="G28" s="158">
        <v>673559321.70000005</v>
      </c>
      <c r="H28" s="158">
        <f t="shared" si="1"/>
        <v>725841105.66999996</v>
      </c>
    </row>
    <row r="29" spans="1:8" ht="12.95" customHeight="1" x14ac:dyDescent="0.2">
      <c r="A29" s="223">
        <v>3600</v>
      </c>
      <c r="B29" s="224" t="s">
        <v>367</v>
      </c>
      <c r="C29" s="158">
        <v>13796520.880000001</v>
      </c>
      <c r="D29" s="158">
        <v>97276021.269999996</v>
      </c>
      <c r="E29" s="158">
        <f t="shared" si="0"/>
        <v>111072542.14999999</v>
      </c>
      <c r="F29" s="158">
        <v>69592865.5</v>
      </c>
      <c r="G29" s="158">
        <v>69592865.5</v>
      </c>
      <c r="H29" s="158">
        <f t="shared" si="1"/>
        <v>41479676.649999991</v>
      </c>
    </row>
    <row r="30" spans="1:8" ht="12.95" customHeight="1" x14ac:dyDescent="0.2">
      <c r="A30" s="223">
        <v>3700</v>
      </c>
      <c r="B30" s="224" t="s">
        <v>368</v>
      </c>
      <c r="C30" s="158">
        <v>2822974</v>
      </c>
      <c r="D30" s="158">
        <v>4100137.32</v>
      </c>
      <c r="E30" s="158">
        <f t="shared" si="0"/>
        <v>6923111.3200000003</v>
      </c>
      <c r="F30" s="158">
        <v>2758989.65</v>
      </c>
      <c r="G30" s="158">
        <v>2758989.65</v>
      </c>
      <c r="H30" s="158">
        <f t="shared" si="1"/>
        <v>4164121.6700000004</v>
      </c>
    </row>
    <row r="31" spans="1:8" ht="12.95" customHeight="1" x14ac:dyDescent="0.2">
      <c r="A31" s="223">
        <v>3800</v>
      </c>
      <c r="B31" s="224" t="s">
        <v>369</v>
      </c>
      <c r="C31" s="158">
        <v>15860121</v>
      </c>
      <c r="D31" s="158">
        <v>26461973.010000002</v>
      </c>
      <c r="E31" s="158">
        <f t="shared" si="0"/>
        <v>42322094.010000005</v>
      </c>
      <c r="F31" s="158">
        <v>25218296.920000002</v>
      </c>
      <c r="G31" s="158">
        <v>25218296.920000002</v>
      </c>
      <c r="H31" s="158">
        <f t="shared" si="1"/>
        <v>17103797.090000004</v>
      </c>
    </row>
    <row r="32" spans="1:8" ht="12.95" customHeight="1" x14ac:dyDescent="0.2">
      <c r="A32" s="223">
        <v>3900</v>
      </c>
      <c r="B32" s="224" t="s">
        <v>370</v>
      </c>
      <c r="C32" s="158">
        <v>319690880.52999997</v>
      </c>
      <c r="D32" s="158">
        <v>54595227.909999996</v>
      </c>
      <c r="E32" s="158">
        <f t="shared" si="0"/>
        <v>374286108.43999994</v>
      </c>
      <c r="F32" s="158">
        <v>174308252.38</v>
      </c>
      <c r="G32" s="158">
        <v>174308252.38</v>
      </c>
      <c r="H32" s="158">
        <f t="shared" si="1"/>
        <v>199977856.05999994</v>
      </c>
    </row>
    <row r="33" spans="1:8" ht="12.95" customHeight="1" x14ac:dyDescent="0.2">
      <c r="A33" s="220" t="s">
        <v>371</v>
      </c>
      <c r="B33" s="221"/>
      <c r="C33" s="225">
        <f>SUM(C34:C42)</f>
        <v>1762180</v>
      </c>
      <c r="D33" s="225">
        <f>SUM(D34:D42)</f>
        <v>17832977</v>
      </c>
      <c r="E33" s="225">
        <f t="shared" si="0"/>
        <v>19595157</v>
      </c>
      <c r="F33" s="225">
        <f>SUM(F34:F42)</f>
        <v>18456000</v>
      </c>
      <c r="G33" s="225">
        <f>SUM(G34:G42)</f>
        <v>18456000</v>
      </c>
      <c r="H33" s="225">
        <f t="shared" si="1"/>
        <v>1139157</v>
      </c>
    </row>
    <row r="34" spans="1:8" ht="12.95" customHeight="1" x14ac:dyDescent="0.2">
      <c r="A34" s="223">
        <v>4100</v>
      </c>
      <c r="B34" s="224" t="s">
        <v>372</v>
      </c>
      <c r="C34" s="158">
        <v>0</v>
      </c>
      <c r="D34" s="158">
        <v>0</v>
      </c>
      <c r="E34" s="158">
        <f t="shared" si="0"/>
        <v>0</v>
      </c>
      <c r="F34" s="158">
        <v>0</v>
      </c>
      <c r="G34" s="158">
        <v>0</v>
      </c>
      <c r="H34" s="158">
        <f t="shared" si="1"/>
        <v>0</v>
      </c>
    </row>
    <row r="35" spans="1:8" ht="12.95" customHeight="1" x14ac:dyDescent="0.2">
      <c r="A35" s="223">
        <v>4200</v>
      </c>
      <c r="B35" s="224" t="s">
        <v>373</v>
      </c>
      <c r="C35" s="158">
        <v>0</v>
      </c>
      <c r="D35" s="158">
        <v>0</v>
      </c>
      <c r="E35" s="158">
        <f t="shared" si="0"/>
        <v>0</v>
      </c>
      <c r="F35" s="158">
        <v>0</v>
      </c>
      <c r="G35" s="158">
        <v>0</v>
      </c>
      <c r="H35" s="158">
        <f t="shared" si="1"/>
        <v>0</v>
      </c>
    </row>
    <row r="36" spans="1:8" ht="12.95" customHeight="1" x14ac:dyDescent="0.2">
      <c r="A36" s="223">
        <v>4300</v>
      </c>
      <c r="B36" s="224" t="s">
        <v>374</v>
      </c>
      <c r="C36" s="158">
        <v>390000</v>
      </c>
      <c r="D36" s="158">
        <v>0</v>
      </c>
      <c r="E36" s="158">
        <f t="shared" si="0"/>
        <v>390000</v>
      </c>
      <c r="F36" s="158">
        <v>0</v>
      </c>
      <c r="G36" s="158">
        <v>0</v>
      </c>
      <c r="H36" s="158">
        <f t="shared" si="1"/>
        <v>390000</v>
      </c>
    </row>
    <row r="37" spans="1:8" ht="12.95" customHeight="1" x14ac:dyDescent="0.2">
      <c r="A37" s="223">
        <v>4400</v>
      </c>
      <c r="B37" s="224" t="s">
        <v>375</v>
      </c>
      <c r="C37" s="158">
        <v>1372180</v>
      </c>
      <c r="D37" s="158">
        <v>17832977</v>
      </c>
      <c r="E37" s="158">
        <f t="shared" si="0"/>
        <v>19205157</v>
      </c>
      <c r="F37" s="158">
        <v>18456000</v>
      </c>
      <c r="G37" s="158">
        <v>18456000</v>
      </c>
      <c r="H37" s="158">
        <f t="shared" si="1"/>
        <v>749157</v>
      </c>
    </row>
    <row r="38" spans="1:8" ht="12.95" customHeight="1" x14ac:dyDescent="0.2">
      <c r="A38" s="223">
        <v>4500</v>
      </c>
      <c r="B38" s="224" t="s">
        <v>120</v>
      </c>
      <c r="C38" s="158">
        <v>0</v>
      </c>
      <c r="D38" s="158">
        <v>0</v>
      </c>
      <c r="E38" s="158">
        <f t="shared" si="0"/>
        <v>0</v>
      </c>
      <c r="F38" s="158">
        <v>0</v>
      </c>
      <c r="G38" s="158">
        <v>0</v>
      </c>
      <c r="H38" s="158">
        <f t="shared" si="1"/>
        <v>0</v>
      </c>
    </row>
    <row r="39" spans="1:8" ht="12.95" customHeight="1" x14ac:dyDescent="0.2">
      <c r="A39" s="223">
        <v>4600</v>
      </c>
      <c r="B39" s="224" t="s">
        <v>376</v>
      </c>
      <c r="C39" s="158">
        <v>0</v>
      </c>
      <c r="D39" s="158">
        <v>0</v>
      </c>
      <c r="E39" s="158">
        <f t="shared" si="0"/>
        <v>0</v>
      </c>
      <c r="F39" s="158">
        <v>0</v>
      </c>
      <c r="G39" s="158">
        <v>0</v>
      </c>
      <c r="H39" s="158">
        <f t="shared" si="1"/>
        <v>0</v>
      </c>
    </row>
    <row r="40" spans="1:8" ht="12.95" customHeight="1" x14ac:dyDescent="0.2">
      <c r="A40" s="223">
        <v>4700</v>
      </c>
      <c r="B40" s="224" t="s">
        <v>377</v>
      </c>
      <c r="C40" s="158">
        <v>0</v>
      </c>
      <c r="D40" s="158">
        <v>0</v>
      </c>
      <c r="E40" s="158">
        <f t="shared" si="0"/>
        <v>0</v>
      </c>
      <c r="F40" s="158">
        <v>0</v>
      </c>
      <c r="G40" s="158">
        <v>0</v>
      </c>
      <c r="H40" s="158">
        <f t="shared" si="1"/>
        <v>0</v>
      </c>
    </row>
    <row r="41" spans="1:8" ht="12.95" customHeight="1" x14ac:dyDescent="0.2">
      <c r="A41" s="223">
        <v>4800</v>
      </c>
      <c r="B41" s="224" t="s">
        <v>378</v>
      </c>
      <c r="C41" s="158">
        <v>0</v>
      </c>
      <c r="D41" s="158">
        <v>0</v>
      </c>
      <c r="E41" s="158">
        <f t="shared" si="0"/>
        <v>0</v>
      </c>
      <c r="F41" s="158">
        <v>0</v>
      </c>
      <c r="G41" s="158">
        <v>0</v>
      </c>
      <c r="H41" s="158">
        <f t="shared" si="1"/>
        <v>0</v>
      </c>
    </row>
    <row r="42" spans="1:8" ht="12.95" customHeight="1" x14ac:dyDescent="0.2">
      <c r="A42" s="223">
        <v>4900</v>
      </c>
      <c r="B42" s="224" t="s">
        <v>379</v>
      </c>
      <c r="C42" s="158">
        <v>0</v>
      </c>
      <c r="D42" s="158">
        <v>0</v>
      </c>
      <c r="E42" s="158">
        <f t="shared" si="0"/>
        <v>0</v>
      </c>
      <c r="F42" s="158">
        <v>0</v>
      </c>
      <c r="G42" s="158">
        <v>0</v>
      </c>
      <c r="H42" s="158">
        <f t="shared" si="1"/>
        <v>0</v>
      </c>
    </row>
    <row r="43" spans="1:8" ht="12.95" customHeight="1" x14ac:dyDescent="0.2">
      <c r="A43" s="220" t="s">
        <v>380</v>
      </c>
      <c r="B43" s="221"/>
      <c r="C43" s="225">
        <f>SUM(C44:C52)</f>
        <v>16312852</v>
      </c>
      <c r="D43" s="225">
        <f>SUM(D44:D52)</f>
        <v>166675246.68000001</v>
      </c>
      <c r="E43" s="225">
        <f t="shared" si="0"/>
        <v>182988098.68000001</v>
      </c>
      <c r="F43" s="225">
        <f>SUM(F44:F52)</f>
        <v>109616679.59</v>
      </c>
      <c r="G43" s="225">
        <f>SUM(G44:G52)</f>
        <v>109616679.59</v>
      </c>
      <c r="H43" s="225">
        <f t="shared" si="1"/>
        <v>73371419.090000004</v>
      </c>
    </row>
    <row r="44" spans="1:8" ht="12.95" customHeight="1" x14ac:dyDescent="0.2">
      <c r="A44" s="223" t="s">
        <v>381</v>
      </c>
      <c r="B44" s="224" t="s">
        <v>382</v>
      </c>
      <c r="C44" s="158">
        <v>2018586</v>
      </c>
      <c r="D44" s="158">
        <v>14339025.75</v>
      </c>
      <c r="E44" s="158">
        <f t="shared" si="0"/>
        <v>16357611.75</v>
      </c>
      <c r="F44" s="158">
        <v>12056422.439999999</v>
      </c>
      <c r="G44" s="158">
        <v>12056422.439999999</v>
      </c>
      <c r="H44" s="158">
        <f t="shared" si="1"/>
        <v>4301189.3100000005</v>
      </c>
    </row>
    <row r="45" spans="1:8" ht="12.95" customHeight="1" x14ac:dyDescent="0.2">
      <c r="A45" s="223">
        <v>5200</v>
      </c>
      <c r="B45" s="224" t="s">
        <v>383</v>
      </c>
      <c r="C45" s="158">
        <v>0</v>
      </c>
      <c r="D45" s="158">
        <v>3108213.6</v>
      </c>
      <c r="E45" s="158">
        <f t="shared" si="0"/>
        <v>3108213.6</v>
      </c>
      <c r="F45" s="158">
        <v>20659.599999999999</v>
      </c>
      <c r="G45" s="158">
        <v>20659.599999999999</v>
      </c>
      <c r="H45" s="158">
        <f t="shared" si="1"/>
        <v>3087554</v>
      </c>
    </row>
    <row r="46" spans="1:8" ht="12.95" customHeight="1" x14ac:dyDescent="0.2">
      <c r="A46" s="223">
        <v>5300</v>
      </c>
      <c r="B46" s="224" t="s">
        <v>384</v>
      </c>
      <c r="C46" s="158">
        <v>14000000</v>
      </c>
      <c r="D46" s="158">
        <v>118129277.36</v>
      </c>
      <c r="E46" s="158">
        <f t="shared" si="0"/>
        <v>132129277.36</v>
      </c>
      <c r="F46" s="158">
        <v>94877763.140000001</v>
      </c>
      <c r="G46" s="158">
        <v>94877763.140000001</v>
      </c>
      <c r="H46" s="158">
        <f t="shared" si="1"/>
        <v>37251514.219999999</v>
      </c>
    </row>
    <row r="47" spans="1:8" ht="12.95" customHeight="1" x14ac:dyDescent="0.2">
      <c r="A47" s="223">
        <v>5400</v>
      </c>
      <c r="B47" s="224" t="s">
        <v>385</v>
      </c>
      <c r="C47" s="158">
        <v>0</v>
      </c>
      <c r="D47" s="158">
        <v>2463900</v>
      </c>
      <c r="E47" s="158">
        <f t="shared" si="0"/>
        <v>2463900</v>
      </c>
      <c r="F47" s="158">
        <v>2294332</v>
      </c>
      <c r="G47" s="158">
        <v>2294332</v>
      </c>
      <c r="H47" s="158">
        <f t="shared" si="1"/>
        <v>169568</v>
      </c>
    </row>
    <row r="48" spans="1:8" ht="12.95" customHeight="1" x14ac:dyDescent="0.2">
      <c r="A48" s="223">
        <v>5500</v>
      </c>
      <c r="B48" s="224" t="s">
        <v>386</v>
      </c>
      <c r="C48" s="158">
        <v>0</v>
      </c>
      <c r="D48" s="158">
        <v>0</v>
      </c>
      <c r="E48" s="158">
        <f t="shared" si="0"/>
        <v>0</v>
      </c>
      <c r="F48" s="158">
        <v>0</v>
      </c>
      <c r="G48" s="158">
        <v>0</v>
      </c>
      <c r="H48" s="158">
        <f t="shared" si="1"/>
        <v>0</v>
      </c>
    </row>
    <row r="49" spans="1:8" ht="12.95" customHeight="1" x14ac:dyDescent="0.2">
      <c r="A49" s="223">
        <v>5600</v>
      </c>
      <c r="B49" s="224" t="s">
        <v>387</v>
      </c>
      <c r="C49" s="158">
        <v>294266</v>
      </c>
      <c r="D49" s="158">
        <v>28373528.989999998</v>
      </c>
      <c r="E49" s="158">
        <f t="shared" si="0"/>
        <v>28667794.989999998</v>
      </c>
      <c r="F49" s="158">
        <v>367502.41</v>
      </c>
      <c r="G49" s="158">
        <v>367502.41</v>
      </c>
      <c r="H49" s="158">
        <f t="shared" si="1"/>
        <v>28300292.579999998</v>
      </c>
    </row>
    <row r="50" spans="1:8" ht="12.95" customHeight="1" x14ac:dyDescent="0.2">
      <c r="A50" s="223">
        <v>5700</v>
      </c>
      <c r="B50" s="224" t="s">
        <v>388</v>
      </c>
      <c r="C50" s="158">
        <v>0</v>
      </c>
      <c r="D50" s="158">
        <v>0</v>
      </c>
      <c r="E50" s="158">
        <f t="shared" si="0"/>
        <v>0</v>
      </c>
      <c r="F50" s="158">
        <v>0</v>
      </c>
      <c r="G50" s="158">
        <v>0</v>
      </c>
      <c r="H50" s="158">
        <f t="shared" si="1"/>
        <v>0</v>
      </c>
    </row>
    <row r="51" spans="1:8" ht="12.95" customHeight="1" x14ac:dyDescent="0.2">
      <c r="A51" s="223">
        <v>5800</v>
      </c>
      <c r="B51" s="224" t="s">
        <v>389</v>
      </c>
      <c r="C51" s="158">
        <v>0</v>
      </c>
      <c r="D51" s="158">
        <v>0</v>
      </c>
      <c r="E51" s="158">
        <f t="shared" si="0"/>
        <v>0</v>
      </c>
      <c r="F51" s="158">
        <v>0</v>
      </c>
      <c r="G51" s="158">
        <v>0</v>
      </c>
      <c r="H51" s="158">
        <f t="shared" si="1"/>
        <v>0</v>
      </c>
    </row>
    <row r="52" spans="1:8" ht="12.95" customHeight="1" x14ac:dyDescent="0.2">
      <c r="A52" s="223">
        <v>5900</v>
      </c>
      <c r="B52" s="224" t="s">
        <v>390</v>
      </c>
      <c r="C52" s="158">
        <v>0</v>
      </c>
      <c r="D52" s="158">
        <v>261300.98</v>
      </c>
      <c r="E52" s="158">
        <f t="shared" si="0"/>
        <v>261300.98</v>
      </c>
      <c r="F52" s="158">
        <v>0</v>
      </c>
      <c r="G52" s="158">
        <v>0</v>
      </c>
      <c r="H52" s="158">
        <f t="shared" si="1"/>
        <v>261300.98</v>
      </c>
    </row>
    <row r="53" spans="1:8" ht="12.95" customHeight="1" x14ac:dyDescent="0.2">
      <c r="A53" s="220" t="s">
        <v>391</v>
      </c>
      <c r="B53" s="221"/>
      <c r="C53" s="225">
        <f>SUM(C54:C56)</f>
        <v>60000000</v>
      </c>
      <c r="D53" s="225">
        <f>SUM(D54:D56)</f>
        <v>255318463.25999999</v>
      </c>
      <c r="E53" s="225">
        <f t="shared" si="0"/>
        <v>315318463.25999999</v>
      </c>
      <c r="F53" s="225">
        <f>SUM(F54:F56)</f>
        <v>90024260.519999996</v>
      </c>
      <c r="G53" s="225">
        <f>SUM(G54:G56)</f>
        <v>90024260.519999996</v>
      </c>
      <c r="H53" s="225">
        <f t="shared" si="1"/>
        <v>225294202.74000001</v>
      </c>
    </row>
    <row r="54" spans="1:8" ht="12.95" customHeight="1" x14ac:dyDescent="0.2">
      <c r="A54" s="223">
        <v>6100</v>
      </c>
      <c r="B54" s="224" t="s">
        <v>392</v>
      </c>
      <c r="C54" s="158">
        <v>0</v>
      </c>
      <c r="D54" s="158">
        <v>0</v>
      </c>
      <c r="E54" s="158">
        <f t="shared" si="0"/>
        <v>0</v>
      </c>
      <c r="F54" s="158">
        <v>0</v>
      </c>
      <c r="G54" s="158">
        <v>0</v>
      </c>
      <c r="H54" s="158">
        <f t="shared" si="1"/>
        <v>0</v>
      </c>
    </row>
    <row r="55" spans="1:8" ht="12.95" customHeight="1" x14ac:dyDescent="0.2">
      <c r="A55" s="223">
        <v>6200</v>
      </c>
      <c r="B55" s="224" t="s">
        <v>393</v>
      </c>
      <c r="C55" s="158">
        <v>60000000</v>
      </c>
      <c r="D55" s="158">
        <v>255318463.25999999</v>
      </c>
      <c r="E55" s="158">
        <f t="shared" si="0"/>
        <v>315318463.25999999</v>
      </c>
      <c r="F55" s="158">
        <v>90024260.519999996</v>
      </c>
      <c r="G55" s="158">
        <v>90024260.519999996</v>
      </c>
      <c r="H55" s="158">
        <f t="shared" si="1"/>
        <v>225294202.74000001</v>
      </c>
    </row>
    <row r="56" spans="1:8" ht="12.95" customHeight="1" x14ac:dyDescent="0.2">
      <c r="A56" s="223">
        <v>6300</v>
      </c>
      <c r="B56" s="224" t="s">
        <v>394</v>
      </c>
      <c r="C56" s="158">
        <v>0</v>
      </c>
      <c r="D56" s="158">
        <v>0</v>
      </c>
      <c r="E56" s="158">
        <f t="shared" si="0"/>
        <v>0</v>
      </c>
      <c r="F56" s="158">
        <v>0</v>
      </c>
      <c r="G56" s="158">
        <v>0</v>
      </c>
      <c r="H56" s="158">
        <f t="shared" si="1"/>
        <v>0</v>
      </c>
    </row>
    <row r="57" spans="1:8" ht="12.95" customHeight="1" x14ac:dyDescent="0.2">
      <c r="A57" s="220" t="s">
        <v>395</v>
      </c>
      <c r="B57" s="221"/>
      <c r="C57" s="225">
        <f>SUM(C58:C64)</f>
        <v>78706855</v>
      </c>
      <c r="D57" s="225">
        <f>SUM(D58:D64)</f>
        <v>0</v>
      </c>
      <c r="E57" s="225">
        <f t="shared" si="0"/>
        <v>78706855</v>
      </c>
      <c r="F57" s="225">
        <f>SUM(F58:F64)</f>
        <v>0</v>
      </c>
      <c r="G57" s="225">
        <f>SUM(G58:G64)</f>
        <v>0</v>
      </c>
      <c r="H57" s="225">
        <f t="shared" si="1"/>
        <v>78706855</v>
      </c>
    </row>
    <row r="58" spans="1:8" ht="12.95" customHeight="1" x14ac:dyDescent="0.2">
      <c r="A58" s="223">
        <v>7100</v>
      </c>
      <c r="B58" s="224" t="s">
        <v>396</v>
      </c>
      <c r="C58" s="158">
        <v>0</v>
      </c>
      <c r="D58" s="158">
        <v>0</v>
      </c>
      <c r="E58" s="158">
        <f t="shared" si="0"/>
        <v>0</v>
      </c>
      <c r="F58" s="158">
        <v>0</v>
      </c>
      <c r="G58" s="158">
        <v>0</v>
      </c>
      <c r="H58" s="158">
        <f t="shared" si="1"/>
        <v>0</v>
      </c>
    </row>
    <row r="59" spans="1:8" ht="12.95" customHeight="1" x14ac:dyDescent="0.2">
      <c r="A59" s="223">
        <v>7200</v>
      </c>
      <c r="B59" s="224" t="s">
        <v>397</v>
      </c>
      <c r="C59" s="158">
        <v>0</v>
      </c>
      <c r="D59" s="158">
        <v>0</v>
      </c>
      <c r="E59" s="158">
        <f t="shared" si="0"/>
        <v>0</v>
      </c>
      <c r="F59" s="158">
        <v>0</v>
      </c>
      <c r="G59" s="158">
        <v>0</v>
      </c>
      <c r="H59" s="158">
        <f t="shared" si="1"/>
        <v>0</v>
      </c>
    </row>
    <row r="60" spans="1:8" ht="12.95" customHeight="1" x14ac:dyDescent="0.2">
      <c r="A60" s="223">
        <v>7300</v>
      </c>
      <c r="B60" s="224" t="s">
        <v>398</v>
      </c>
      <c r="C60" s="158">
        <v>0</v>
      </c>
      <c r="D60" s="158">
        <v>0</v>
      </c>
      <c r="E60" s="158">
        <f t="shared" si="0"/>
        <v>0</v>
      </c>
      <c r="F60" s="158">
        <v>0</v>
      </c>
      <c r="G60" s="158">
        <v>0</v>
      </c>
      <c r="H60" s="158">
        <f t="shared" si="1"/>
        <v>0</v>
      </c>
    </row>
    <row r="61" spans="1:8" ht="12.95" customHeight="1" x14ac:dyDescent="0.2">
      <c r="A61" s="223">
        <v>7400</v>
      </c>
      <c r="B61" s="224" t="s">
        <v>399</v>
      </c>
      <c r="C61" s="158">
        <v>0</v>
      </c>
      <c r="D61" s="158">
        <v>0</v>
      </c>
      <c r="E61" s="158">
        <f t="shared" si="0"/>
        <v>0</v>
      </c>
      <c r="F61" s="158">
        <v>0</v>
      </c>
      <c r="G61" s="158">
        <v>0</v>
      </c>
      <c r="H61" s="158">
        <f t="shared" si="1"/>
        <v>0</v>
      </c>
    </row>
    <row r="62" spans="1:8" ht="12.95" customHeight="1" x14ac:dyDescent="0.2">
      <c r="A62" s="223">
        <v>7500</v>
      </c>
      <c r="B62" s="224" t="s">
        <v>400</v>
      </c>
      <c r="C62" s="158">
        <v>0</v>
      </c>
      <c r="D62" s="158">
        <v>0</v>
      </c>
      <c r="E62" s="158">
        <f t="shared" si="0"/>
        <v>0</v>
      </c>
      <c r="F62" s="158">
        <v>0</v>
      </c>
      <c r="G62" s="158">
        <v>0</v>
      </c>
      <c r="H62" s="158">
        <f t="shared" si="1"/>
        <v>0</v>
      </c>
    </row>
    <row r="63" spans="1:8" ht="12.95" customHeight="1" x14ac:dyDescent="0.2">
      <c r="A63" s="223">
        <v>7600</v>
      </c>
      <c r="B63" s="224" t="s">
        <v>401</v>
      </c>
      <c r="C63" s="158">
        <v>0</v>
      </c>
      <c r="D63" s="158">
        <v>0</v>
      </c>
      <c r="E63" s="158">
        <f t="shared" si="0"/>
        <v>0</v>
      </c>
      <c r="F63" s="158">
        <v>0</v>
      </c>
      <c r="G63" s="158">
        <v>0</v>
      </c>
      <c r="H63" s="158">
        <f t="shared" si="1"/>
        <v>0</v>
      </c>
    </row>
    <row r="64" spans="1:8" ht="12.95" customHeight="1" x14ac:dyDescent="0.2">
      <c r="A64" s="223">
        <v>7900</v>
      </c>
      <c r="B64" s="224" t="s">
        <v>402</v>
      </c>
      <c r="C64" s="158">
        <v>78706855</v>
      </c>
      <c r="D64" s="158">
        <v>0</v>
      </c>
      <c r="E64" s="158">
        <f t="shared" si="0"/>
        <v>78706855</v>
      </c>
      <c r="F64" s="158">
        <v>0</v>
      </c>
      <c r="G64" s="158">
        <v>0</v>
      </c>
      <c r="H64" s="158">
        <f t="shared" si="1"/>
        <v>78706855</v>
      </c>
    </row>
    <row r="65" spans="1:8" ht="12.95" customHeight="1" x14ac:dyDescent="0.2">
      <c r="A65" s="220" t="s">
        <v>403</v>
      </c>
      <c r="B65" s="221"/>
      <c r="C65" s="225">
        <f>SUM(C66:C68)</f>
        <v>0</v>
      </c>
      <c r="D65" s="225">
        <f>SUM(D66:D68)</f>
        <v>0</v>
      </c>
      <c r="E65" s="225">
        <f t="shared" si="0"/>
        <v>0</v>
      </c>
      <c r="F65" s="225">
        <f>SUM(F66:F68)</f>
        <v>0</v>
      </c>
      <c r="G65" s="225">
        <f>SUM(G66:G68)</f>
        <v>0</v>
      </c>
      <c r="H65" s="225">
        <f t="shared" si="1"/>
        <v>0</v>
      </c>
    </row>
    <row r="66" spans="1:8" ht="12.95" customHeight="1" x14ac:dyDescent="0.2">
      <c r="A66" s="223">
        <v>8100</v>
      </c>
      <c r="B66" s="224" t="s">
        <v>140</v>
      </c>
      <c r="C66" s="158">
        <v>0</v>
      </c>
      <c r="D66" s="158">
        <v>0</v>
      </c>
      <c r="E66" s="158">
        <f t="shared" si="0"/>
        <v>0</v>
      </c>
      <c r="F66" s="158">
        <v>0</v>
      </c>
      <c r="G66" s="158">
        <v>0</v>
      </c>
      <c r="H66" s="158">
        <f t="shared" si="1"/>
        <v>0</v>
      </c>
    </row>
    <row r="67" spans="1:8" ht="12.95" customHeight="1" x14ac:dyDescent="0.2">
      <c r="A67" s="223">
        <v>8300</v>
      </c>
      <c r="B67" s="224" t="s">
        <v>404</v>
      </c>
      <c r="C67" s="158">
        <v>0</v>
      </c>
      <c r="D67" s="158">
        <v>0</v>
      </c>
      <c r="E67" s="158">
        <f t="shared" si="0"/>
        <v>0</v>
      </c>
      <c r="F67" s="158">
        <v>0</v>
      </c>
      <c r="G67" s="158">
        <v>0</v>
      </c>
      <c r="H67" s="158">
        <f t="shared" si="1"/>
        <v>0</v>
      </c>
    </row>
    <row r="68" spans="1:8" ht="12.95" customHeight="1" x14ac:dyDescent="0.2">
      <c r="A68" s="223">
        <v>8500</v>
      </c>
      <c r="B68" s="224" t="s">
        <v>405</v>
      </c>
      <c r="C68" s="158">
        <v>0</v>
      </c>
      <c r="D68" s="158">
        <v>0</v>
      </c>
      <c r="E68" s="158">
        <f t="shared" si="0"/>
        <v>0</v>
      </c>
      <c r="F68" s="158">
        <v>0</v>
      </c>
      <c r="G68" s="158">
        <v>0</v>
      </c>
      <c r="H68" s="158">
        <f t="shared" si="1"/>
        <v>0</v>
      </c>
    </row>
    <row r="69" spans="1:8" ht="12.95" customHeight="1" x14ac:dyDescent="0.2">
      <c r="A69" s="220" t="s">
        <v>406</v>
      </c>
      <c r="B69" s="221"/>
      <c r="C69" s="225">
        <f>SUM(C70:C76)</f>
        <v>0</v>
      </c>
      <c r="D69" s="225">
        <f>SUM(D70:D76)</f>
        <v>0</v>
      </c>
      <c r="E69" s="225">
        <f t="shared" si="0"/>
        <v>0</v>
      </c>
      <c r="F69" s="225">
        <f>SUM(F70:F76)</f>
        <v>0</v>
      </c>
      <c r="G69" s="225">
        <f>SUM(G70:G76)</f>
        <v>0</v>
      </c>
      <c r="H69" s="225">
        <f t="shared" si="1"/>
        <v>0</v>
      </c>
    </row>
    <row r="70" spans="1:8" ht="12.95" customHeight="1" x14ac:dyDescent="0.2">
      <c r="A70" s="223">
        <v>9100</v>
      </c>
      <c r="B70" s="224" t="s">
        <v>407</v>
      </c>
      <c r="C70" s="158">
        <v>0</v>
      </c>
      <c r="D70" s="158">
        <v>0</v>
      </c>
      <c r="E70" s="158">
        <f t="shared" ref="E70:E76" si="2">C70+D70</f>
        <v>0</v>
      </c>
      <c r="F70" s="158">
        <v>0</v>
      </c>
      <c r="G70" s="158">
        <v>0</v>
      </c>
      <c r="H70" s="158">
        <f t="shared" ref="H70:H76" si="3">E70-F70</f>
        <v>0</v>
      </c>
    </row>
    <row r="71" spans="1:8" ht="12.95" customHeight="1" x14ac:dyDescent="0.2">
      <c r="A71" s="223">
        <v>9200</v>
      </c>
      <c r="B71" s="224" t="s">
        <v>408</v>
      </c>
      <c r="C71" s="158">
        <v>0</v>
      </c>
      <c r="D71" s="158">
        <v>0</v>
      </c>
      <c r="E71" s="158">
        <f t="shared" si="2"/>
        <v>0</v>
      </c>
      <c r="F71" s="158">
        <v>0</v>
      </c>
      <c r="G71" s="158">
        <v>0</v>
      </c>
      <c r="H71" s="158">
        <f t="shared" si="3"/>
        <v>0</v>
      </c>
    </row>
    <row r="72" spans="1:8" ht="12.95" customHeight="1" x14ac:dyDescent="0.2">
      <c r="A72" s="223">
        <v>9300</v>
      </c>
      <c r="B72" s="224" t="s">
        <v>409</v>
      </c>
      <c r="C72" s="158">
        <v>0</v>
      </c>
      <c r="D72" s="158">
        <v>0</v>
      </c>
      <c r="E72" s="158">
        <f t="shared" si="2"/>
        <v>0</v>
      </c>
      <c r="F72" s="158">
        <v>0</v>
      </c>
      <c r="G72" s="158">
        <v>0</v>
      </c>
      <c r="H72" s="158">
        <f t="shared" si="3"/>
        <v>0</v>
      </c>
    </row>
    <row r="73" spans="1:8" ht="12.95" customHeight="1" x14ac:dyDescent="0.2">
      <c r="A73" s="223">
        <v>9400</v>
      </c>
      <c r="B73" s="224" t="s">
        <v>410</v>
      </c>
      <c r="C73" s="158">
        <v>0</v>
      </c>
      <c r="D73" s="158">
        <v>0</v>
      </c>
      <c r="E73" s="158">
        <f t="shared" si="2"/>
        <v>0</v>
      </c>
      <c r="F73" s="158">
        <v>0</v>
      </c>
      <c r="G73" s="158">
        <v>0</v>
      </c>
      <c r="H73" s="158">
        <f t="shared" si="3"/>
        <v>0</v>
      </c>
    </row>
    <row r="74" spans="1:8" ht="12.95" customHeight="1" x14ac:dyDescent="0.2">
      <c r="A74" s="223">
        <v>9500</v>
      </c>
      <c r="B74" s="224" t="s">
        <v>411</v>
      </c>
      <c r="C74" s="158">
        <v>0</v>
      </c>
      <c r="D74" s="158">
        <v>0</v>
      </c>
      <c r="E74" s="158">
        <f t="shared" si="2"/>
        <v>0</v>
      </c>
      <c r="F74" s="158">
        <v>0</v>
      </c>
      <c r="G74" s="158">
        <v>0</v>
      </c>
      <c r="H74" s="158">
        <f t="shared" si="3"/>
        <v>0</v>
      </c>
    </row>
    <row r="75" spans="1:8" ht="12.95" customHeight="1" x14ac:dyDescent="0.2">
      <c r="A75" s="223">
        <v>9600</v>
      </c>
      <c r="B75" s="224" t="s">
        <v>412</v>
      </c>
      <c r="C75" s="158">
        <v>0</v>
      </c>
      <c r="D75" s="158">
        <v>0</v>
      </c>
      <c r="E75" s="158">
        <f t="shared" si="2"/>
        <v>0</v>
      </c>
      <c r="F75" s="158">
        <v>0</v>
      </c>
      <c r="G75" s="158">
        <v>0</v>
      </c>
      <c r="H75" s="158">
        <f t="shared" si="3"/>
        <v>0</v>
      </c>
    </row>
    <row r="76" spans="1:8" ht="12.95" customHeight="1" x14ac:dyDescent="0.2">
      <c r="A76" s="223">
        <v>9900</v>
      </c>
      <c r="B76" s="224" t="s">
        <v>413</v>
      </c>
      <c r="C76" s="226">
        <v>0</v>
      </c>
      <c r="D76" s="226">
        <v>0</v>
      </c>
      <c r="E76" s="226">
        <f t="shared" si="2"/>
        <v>0</v>
      </c>
      <c r="F76" s="226">
        <v>0</v>
      </c>
      <c r="G76" s="226">
        <v>0</v>
      </c>
      <c r="H76" s="226">
        <f t="shared" si="3"/>
        <v>0</v>
      </c>
    </row>
    <row r="77" spans="1:8" ht="18.75" customHeight="1" x14ac:dyDescent="0.25">
      <c r="A77" s="227"/>
      <c r="B77" s="228" t="s">
        <v>328</v>
      </c>
      <c r="C77" s="229">
        <f t="shared" ref="C77:H77" si="4">C5+C13+C23+C33+C43+C53+C57+C65+C69</f>
        <v>17465536211.610001</v>
      </c>
      <c r="D77" s="229">
        <f t="shared" si="4"/>
        <v>1704096127.9400001</v>
      </c>
      <c r="E77" s="229">
        <f t="shared" ref="E77" si="5">D77+C77</f>
        <v>19169632339.549999</v>
      </c>
      <c r="F77" s="229">
        <f t="shared" si="4"/>
        <v>12029277619.260002</v>
      </c>
      <c r="G77" s="229">
        <f t="shared" si="4"/>
        <v>12029131641.860001</v>
      </c>
      <c r="H77" s="229">
        <f t="shared" si="4"/>
        <v>7140354720.29</v>
      </c>
    </row>
    <row r="78" spans="1:8" x14ac:dyDescent="0.2">
      <c r="A78" s="230" t="s">
        <v>249</v>
      </c>
      <c r="C78" s="231"/>
      <c r="D78" s="231"/>
      <c r="E78" s="231"/>
      <c r="F78" s="231"/>
      <c r="G78" s="231"/>
      <c r="H78" s="231"/>
    </row>
  </sheetData>
  <mergeCells count="13">
    <mergeCell ref="A69:B69"/>
    <mergeCell ref="A23:B23"/>
    <mergeCell ref="A33:B33"/>
    <mergeCell ref="A43:B43"/>
    <mergeCell ref="A53:B53"/>
    <mergeCell ref="A57:B57"/>
    <mergeCell ref="A65:B65"/>
    <mergeCell ref="A1:H1"/>
    <mergeCell ref="A2:B4"/>
    <mergeCell ref="C2:G2"/>
    <mergeCell ref="H2:H3"/>
    <mergeCell ref="A5:B5"/>
    <mergeCell ref="A13:B13"/>
  </mergeCells>
  <printOptions horizontalCentered="1"/>
  <pageMargins left="0.78740157480314965" right="0.59055118110236227" top="0.78740157480314965" bottom="0.78740157480314965" header="0.31496062992125984" footer="0.31496062992125984"/>
  <pageSetup scale="6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0E500-6028-4E74-A58C-373C53E88523}">
  <sheetPr>
    <tabColor theme="4" tint="-0.249977111117893"/>
    <pageSetUpPr fitToPage="1"/>
  </sheetPr>
  <dimension ref="A1:J18"/>
  <sheetViews>
    <sheetView showGridLines="0" zoomScaleNormal="100" workbookViewId="0">
      <selection activeCell="K119" sqref="K119"/>
    </sheetView>
  </sheetViews>
  <sheetFormatPr baseColWidth="10" defaultColWidth="10.28515625" defaultRowHeight="11.25" x14ac:dyDescent="0.2"/>
  <cols>
    <col min="1" max="1" width="40.85546875" style="235" customWidth="1"/>
    <col min="2" max="2" width="13.7109375" style="235" bestFit="1" customWidth="1"/>
    <col min="3" max="3" width="15.28515625" style="235" customWidth="1"/>
    <col min="4" max="4" width="13.7109375" style="235" bestFit="1" customWidth="1"/>
    <col min="5" max="7" width="15.140625" style="235" bestFit="1" customWidth="1"/>
    <col min="8" max="16384" width="10.28515625" style="235"/>
  </cols>
  <sheetData>
    <row r="1" spans="1:10" ht="57.75" customHeight="1" x14ac:dyDescent="0.2">
      <c r="A1" s="232" t="s">
        <v>414</v>
      </c>
      <c r="B1" s="233"/>
      <c r="C1" s="233"/>
      <c r="D1" s="233"/>
      <c r="E1" s="233"/>
      <c r="F1" s="233"/>
      <c r="G1" s="234"/>
    </row>
    <row r="2" spans="1:10" x14ac:dyDescent="0.2">
      <c r="A2" s="236"/>
      <c r="B2" s="237" t="s">
        <v>330</v>
      </c>
      <c r="C2" s="238"/>
      <c r="D2" s="238"/>
      <c r="E2" s="238"/>
      <c r="F2" s="239"/>
      <c r="G2" s="240" t="s">
        <v>255</v>
      </c>
    </row>
    <row r="3" spans="1:10" ht="24.95" customHeight="1" x14ac:dyDescent="0.2">
      <c r="A3" s="241"/>
      <c r="B3" s="242" t="s">
        <v>256</v>
      </c>
      <c r="C3" s="242" t="s">
        <v>10</v>
      </c>
      <c r="D3" s="242" t="s">
        <v>11</v>
      </c>
      <c r="E3" s="242" t="s">
        <v>12</v>
      </c>
      <c r="F3" s="242" t="s">
        <v>257</v>
      </c>
      <c r="G3" s="243"/>
    </row>
    <row r="4" spans="1:10" x14ac:dyDescent="0.2">
      <c r="A4" s="244"/>
      <c r="B4" s="245">
        <v>1</v>
      </c>
      <c r="C4" s="245">
        <v>2</v>
      </c>
      <c r="D4" s="245" t="s">
        <v>258</v>
      </c>
      <c r="E4" s="245">
        <v>4</v>
      </c>
      <c r="F4" s="245">
        <v>5</v>
      </c>
      <c r="G4" s="246" t="s">
        <v>259</v>
      </c>
    </row>
    <row r="5" spans="1:10" ht="12.75" customHeight="1" x14ac:dyDescent="0.2">
      <c r="A5" s="247" t="s">
        <v>415</v>
      </c>
      <c r="B5" s="158">
        <v>17389223359.610001</v>
      </c>
      <c r="C5" s="158">
        <v>1282102418</v>
      </c>
      <c r="D5" s="158">
        <f>B5+C5</f>
        <v>18671325777.610001</v>
      </c>
      <c r="E5" s="158">
        <v>11829636679.15</v>
      </c>
      <c r="F5" s="158">
        <v>11829490701.75</v>
      </c>
      <c r="G5" s="159">
        <f>D5-E5</f>
        <v>6841689098.460001</v>
      </c>
    </row>
    <row r="6" spans="1:10" ht="12.75" customHeight="1" x14ac:dyDescent="0.2">
      <c r="A6" s="247" t="s">
        <v>416</v>
      </c>
      <c r="B6" s="158">
        <v>76312852</v>
      </c>
      <c r="C6" s="158">
        <v>421993709.94</v>
      </c>
      <c r="D6" s="158">
        <f>B6+C6</f>
        <v>498306561.94</v>
      </c>
      <c r="E6" s="158">
        <v>199640940.11000001</v>
      </c>
      <c r="F6" s="158">
        <v>199640940.11000001</v>
      </c>
      <c r="G6" s="159">
        <f>D6-E6</f>
        <v>298665621.82999998</v>
      </c>
    </row>
    <row r="7" spans="1:10" ht="12.75" customHeight="1" x14ac:dyDescent="0.2">
      <c r="A7" s="247" t="s">
        <v>417</v>
      </c>
      <c r="B7" s="158">
        <v>0</v>
      </c>
      <c r="C7" s="158">
        <v>0</v>
      </c>
      <c r="D7" s="161">
        <v>0</v>
      </c>
      <c r="E7" s="161">
        <v>0</v>
      </c>
      <c r="F7" s="161">
        <v>0</v>
      </c>
      <c r="G7" s="162">
        <f>+D7-E7</f>
        <v>0</v>
      </c>
    </row>
    <row r="8" spans="1:10" ht="12.75" customHeight="1" x14ac:dyDescent="0.2">
      <c r="A8" s="247" t="s">
        <v>120</v>
      </c>
      <c r="B8" s="158">
        <v>0</v>
      </c>
      <c r="C8" s="158">
        <v>0</v>
      </c>
      <c r="D8" s="161">
        <v>0</v>
      </c>
      <c r="E8" s="161">
        <v>0</v>
      </c>
      <c r="F8" s="158">
        <v>0</v>
      </c>
      <c r="G8" s="162">
        <f>+D8-E8</f>
        <v>0</v>
      </c>
      <c r="H8" s="248"/>
      <c r="I8" s="248"/>
      <c r="J8" s="248"/>
    </row>
    <row r="9" spans="1:10" ht="12.75" customHeight="1" x14ac:dyDescent="0.2">
      <c r="A9" s="247" t="s">
        <v>140</v>
      </c>
      <c r="B9" s="226">
        <v>0</v>
      </c>
      <c r="C9" s="226">
        <v>0</v>
      </c>
      <c r="D9" s="161">
        <v>0</v>
      </c>
      <c r="E9" s="161">
        <v>0</v>
      </c>
      <c r="F9" s="161">
        <v>0</v>
      </c>
      <c r="G9" s="162">
        <f>+D9-E9</f>
        <v>0</v>
      </c>
      <c r="H9" s="248"/>
      <c r="I9" s="248"/>
      <c r="J9" s="248"/>
    </row>
    <row r="10" spans="1:10" ht="12.75" customHeight="1" thickBot="1" x14ac:dyDescent="0.25">
      <c r="A10" s="249" t="s">
        <v>328</v>
      </c>
      <c r="B10" s="250">
        <f>SUM(B5:B9)</f>
        <v>17465536211.610001</v>
      </c>
      <c r="C10" s="250">
        <f>SUM(C5:C9)</f>
        <v>1704096127.9400001</v>
      </c>
      <c r="D10" s="250">
        <f>SUM(D5+D6+D7+D8+D9)</f>
        <v>19169632339.549999</v>
      </c>
      <c r="E10" s="250">
        <f>SUM(E5+E6+E7+E8+E9)</f>
        <v>12029277619.26</v>
      </c>
      <c r="F10" s="250">
        <f>SUM(F5+F6+F7+F8+F9)</f>
        <v>12029131641.860001</v>
      </c>
      <c r="G10" s="251">
        <f>SUM(G5+G6+G7+G8+G9)</f>
        <v>7140354720.2900009</v>
      </c>
    </row>
    <row r="11" spans="1:10" ht="12.75" customHeight="1" x14ac:dyDescent="0.2">
      <c r="A11" s="130" t="s">
        <v>249</v>
      </c>
    </row>
    <row r="13" spans="1:10" ht="12.75" x14ac:dyDescent="0.2">
      <c r="B13" s="252"/>
      <c r="C13" s="252"/>
      <c r="D13" s="252"/>
      <c r="E13" s="252"/>
      <c r="F13" s="252"/>
      <c r="G13" s="252"/>
    </row>
    <row r="14" spans="1:10" x14ac:dyDescent="0.2">
      <c r="B14" s="254"/>
      <c r="D14" s="253"/>
      <c r="E14" s="253"/>
      <c r="F14" s="253"/>
    </row>
    <row r="15" spans="1:10" x14ac:dyDescent="0.2">
      <c r="B15" s="254"/>
      <c r="D15" s="253"/>
      <c r="E15" s="253"/>
      <c r="F15" s="253"/>
    </row>
    <row r="16" spans="1:10" x14ac:dyDescent="0.2">
      <c r="B16" s="254"/>
      <c r="D16" s="253"/>
      <c r="E16" s="255"/>
      <c r="F16" s="253"/>
    </row>
    <row r="17" spans="2:6" x14ac:dyDescent="0.2">
      <c r="B17" s="254"/>
      <c r="D17" s="253"/>
      <c r="E17" s="253"/>
      <c r="F17" s="253"/>
    </row>
    <row r="18" spans="2:6" x14ac:dyDescent="0.2">
      <c r="D18" s="253"/>
      <c r="E18" s="253"/>
      <c r="F18" s="253"/>
    </row>
  </sheetData>
  <sheetProtection formatCells="0" formatColumns="0" formatRows="0" autoFilter="0"/>
  <mergeCells count="5">
    <mergeCell ref="A1:G1"/>
    <mergeCell ref="A2:A4"/>
    <mergeCell ref="B2:F2"/>
    <mergeCell ref="G2:G3"/>
    <mergeCell ref="H8:J9"/>
  </mergeCells>
  <printOptions horizontalCentered="1"/>
  <pageMargins left="0.78740157480314965" right="0.59055118110236227" top="0.78740157480314965" bottom="0.78740157480314965" header="0.31496062992125984" footer="0.31496062992125984"/>
  <pageSetup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25418-8B38-4504-A537-E8FF77F25DF8}">
  <sheetPr>
    <tabColor theme="4" tint="-0.249977111117893"/>
    <pageSetUpPr fitToPage="1"/>
  </sheetPr>
  <dimension ref="A1:H40"/>
  <sheetViews>
    <sheetView showGridLines="0" zoomScale="90" zoomScaleNormal="90" workbookViewId="0">
      <selection activeCell="K119" sqref="K119"/>
    </sheetView>
  </sheetViews>
  <sheetFormatPr baseColWidth="10" defaultColWidth="10.28515625" defaultRowHeight="12" x14ac:dyDescent="0.25"/>
  <cols>
    <col min="1" max="1" width="4.5703125" style="280" customWidth="1"/>
    <col min="2" max="2" width="62.28515625" style="209" customWidth="1"/>
    <col min="3" max="3" width="18.5703125" style="209" bestFit="1" customWidth="1"/>
    <col min="4" max="4" width="15.42578125" style="209" customWidth="1"/>
    <col min="5" max="5" width="18.5703125" style="209" bestFit="1" customWidth="1"/>
    <col min="6" max="6" width="18.28515625" style="209" bestFit="1" customWidth="1"/>
    <col min="7" max="8" width="18.5703125" style="209" bestFit="1" customWidth="1"/>
    <col min="9" max="16384" width="10.28515625" style="209"/>
  </cols>
  <sheetData>
    <row r="1" spans="1:8" ht="58.5" customHeight="1" x14ac:dyDescent="0.25">
      <c r="A1" s="256" t="s">
        <v>418</v>
      </c>
      <c r="B1" s="257"/>
      <c r="C1" s="257"/>
      <c r="D1" s="257"/>
      <c r="E1" s="257"/>
      <c r="F1" s="257"/>
      <c r="G1" s="257"/>
      <c r="H1" s="258"/>
    </row>
    <row r="2" spans="1:8" ht="12.75" x14ac:dyDescent="0.25">
      <c r="A2" s="259" t="s">
        <v>6</v>
      </c>
      <c r="B2" s="260"/>
      <c r="C2" s="256" t="s">
        <v>330</v>
      </c>
      <c r="D2" s="257"/>
      <c r="E2" s="257"/>
      <c r="F2" s="257"/>
      <c r="G2" s="258"/>
      <c r="H2" s="261" t="s">
        <v>255</v>
      </c>
    </row>
    <row r="3" spans="1:8" ht="30" customHeight="1" x14ac:dyDescent="0.25">
      <c r="A3" s="262"/>
      <c r="B3" s="263"/>
      <c r="C3" s="264" t="s">
        <v>256</v>
      </c>
      <c r="D3" s="264" t="s">
        <v>10</v>
      </c>
      <c r="E3" s="264" t="s">
        <v>11</v>
      </c>
      <c r="F3" s="264" t="s">
        <v>12</v>
      </c>
      <c r="G3" s="264" t="s">
        <v>257</v>
      </c>
      <c r="H3" s="265"/>
    </row>
    <row r="4" spans="1:8" ht="12.75" x14ac:dyDescent="0.25">
      <c r="A4" s="266"/>
      <c r="B4" s="267"/>
      <c r="C4" s="268">
        <v>1</v>
      </c>
      <c r="D4" s="268">
        <v>2</v>
      </c>
      <c r="E4" s="268" t="s">
        <v>258</v>
      </c>
      <c r="F4" s="268">
        <v>4</v>
      </c>
      <c r="G4" s="268">
        <v>5</v>
      </c>
      <c r="H4" s="268" t="s">
        <v>259</v>
      </c>
    </row>
    <row r="5" spans="1:8" s="272" customFormat="1" ht="12.95" customHeight="1" x14ac:dyDescent="0.25">
      <c r="A5" s="269" t="s">
        <v>419</v>
      </c>
      <c r="B5" s="270"/>
      <c r="C5" s="271">
        <f>SUM(C6:C13)</f>
        <v>0</v>
      </c>
      <c r="D5" s="271">
        <f>SUM(D6:D13)</f>
        <v>0</v>
      </c>
      <c r="E5" s="271">
        <f>+C5+D5</f>
        <v>0</v>
      </c>
      <c r="F5" s="271">
        <f>SUM(F6:F13)</f>
        <v>0</v>
      </c>
      <c r="G5" s="271">
        <f>SUM(G6:G13)</f>
        <v>0</v>
      </c>
      <c r="H5" s="271">
        <f>E5-F5</f>
        <v>0</v>
      </c>
    </row>
    <row r="6" spans="1:8" ht="12.95" customHeight="1" x14ac:dyDescent="0.25">
      <c r="A6" s="273">
        <v>11</v>
      </c>
      <c r="B6" s="274" t="s">
        <v>420</v>
      </c>
      <c r="C6" s="275">
        <v>0</v>
      </c>
      <c r="D6" s="275">
        <v>0</v>
      </c>
      <c r="E6" s="275">
        <v>0</v>
      </c>
      <c r="F6" s="275">
        <v>0</v>
      </c>
      <c r="G6" s="275">
        <v>0</v>
      </c>
      <c r="H6" s="275">
        <f t="shared" ref="H6:H36" si="0">+E6-F6</f>
        <v>0</v>
      </c>
    </row>
    <row r="7" spans="1:8" ht="12.95" customHeight="1" x14ac:dyDescent="0.25">
      <c r="A7" s="273">
        <v>12</v>
      </c>
      <c r="B7" s="274" t="s">
        <v>421</v>
      </c>
      <c r="C7" s="275">
        <v>0</v>
      </c>
      <c r="D7" s="275">
        <v>0</v>
      </c>
      <c r="E7" s="275">
        <v>0</v>
      </c>
      <c r="F7" s="275">
        <v>0</v>
      </c>
      <c r="G7" s="275">
        <v>0</v>
      </c>
      <c r="H7" s="275">
        <f t="shared" si="0"/>
        <v>0</v>
      </c>
    </row>
    <row r="8" spans="1:8" ht="12.95" customHeight="1" x14ac:dyDescent="0.25">
      <c r="A8" s="273">
        <v>13</v>
      </c>
      <c r="B8" s="274" t="s">
        <v>422</v>
      </c>
      <c r="C8" s="275">
        <v>0</v>
      </c>
      <c r="D8" s="275">
        <v>0</v>
      </c>
      <c r="E8" s="275">
        <v>0</v>
      </c>
      <c r="F8" s="275">
        <v>0</v>
      </c>
      <c r="G8" s="275">
        <v>0</v>
      </c>
      <c r="H8" s="275">
        <f t="shared" si="0"/>
        <v>0</v>
      </c>
    </row>
    <row r="9" spans="1:8" ht="12.95" customHeight="1" x14ac:dyDescent="0.25">
      <c r="A9" s="273">
        <v>14</v>
      </c>
      <c r="B9" s="274" t="s">
        <v>423</v>
      </c>
      <c r="C9" s="276">
        <v>0</v>
      </c>
      <c r="D9" s="276">
        <v>0</v>
      </c>
      <c r="E9" s="275">
        <v>0</v>
      </c>
      <c r="F9" s="276">
        <v>0</v>
      </c>
      <c r="G9" s="276">
        <v>0</v>
      </c>
      <c r="H9" s="275">
        <f t="shared" si="0"/>
        <v>0</v>
      </c>
    </row>
    <row r="10" spans="1:8" ht="12.95" customHeight="1" x14ac:dyDescent="0.25">
      <c r="A10" s="273">
        <v>15</v>
      </c>
      <c r="B10" s="274" t="s">
        <v>424</v>
      </c>
      <c r="C10" s="275">
        <v>0</v>
      </c>
      <c r="D10" s="275">
        <v>0</v>
      </c>
      <c r="E10" s="275">
        <v>0</v>
      </c>
      <c r="F10" s="275">
        <v>0</v>
      </c>
      <c r="G10" s="275">
        <v>0</v>
      </c>
      <c r="H10" s="275">
        <f t="shared" si="0"/>
        <v>0</v>
      </c>
    </row>
    <row r="11" spans="1:8" ht="12.95" customHeight="1" x14ac:dyDescent="0.25">
      <c r="A11" s="273">
        <v>16</v>
      </c>
      <c r="B11" s="274" t="s">
        <v>425</v>
      </c>
      <c r="C11" s="276">
        <v>0</v>
      </c>
      <c r="D11" s="276">
        <v>0</v>
      </c>
      <c r="E11" s="275">
        <v>0</v>
      </c>
      <c r="F11" s="276">
        <v>0</v>
      </c>
      <c r="G11" s="276">
        <v>0</v>
      </c>
      <c r="H11" s="275">
        <f t="shared" si="0"/>
        <v>0</v>
      </c>
    </row>
    <row r="12" spans="1:8" ht="12.95" customHeight="1" x14ac:dyDescent="0.25">
      <c r="A12" s="273">
        <v>17</v>
      </c>
      <c r="B12" s="274" t="s">
        <v>426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f t="shared" si="0"/>
        <v>0</v>
      </c>
    </row>
    <row r="13" spans="1:8" ht="12.95" customHeight="1" x14ac:dyDescent="0.25">
      <c r="A13" s="273">
        <v>18</v>
      </c>
      <c r="B13" s="274" t="s">
        <v>370</v>
      </c>
      <c r="C13" s="275">
        <v>0</v>
      </c>
      <c r="D13" s="275">
        <v>0</v>
      </c>
      <c r="E13" s="275">
        <v>0</v>
      </c>
      <c r="F13" s="275">
        <v>0</v>
      </c>
      <c r="G13" s="275">
        <v>0</v>
      </c>
      <c r="H13" s="275">
        <f t="shared" si="0"/>
        <v>0</v>
      </c>
    </row>
    <row r="14" spans="1:8" s="272" customFormat="1" ht="12.95" customHeight="1" x14ac:dyDescent="0.25">
      <c r="A14" s="269" t="s">
        <v>427</v>
      </c>
      <c r="B14" s="270"/>
      <c r="C14" s="271">
        <f>SUM(C15:C21)</f>
        <v>17465536211.610001</v>
      </c>
      <c r="D14" s="271">
        <f>SUM(D15:D21)</f>
        <v>1704096127.9400001</v>
      </c>
      <c r="E14" s="271">
        <f>+C14+D14</f>
        <v>19169632339.549999</v>
      </c>
      <c r="F14" s="271">
        <f>SUM(F15:F21)</f>
        <v>12029277619.26</v>
      </c>
      <c r="G14" s="271">
        <f>SUM(G15:G21)</f>
        <v>12029131641.860001</v>
      </c>
      <c r="H14" s="271">
        <f t="shared" si="0"/>
        <v>7140354720.289999</v>
      </c>
    </row>
    <row r="15" spans="1:8" ht="12.95" customHeight="1" x14ac:dyDescent="0.25">
      <c r="A15" s="273">
        <v>21</v>
      </c>
      <c r="B15" s="274" t="s">
        <v>428</v>
      </c>
      <c r="C15" s="275">
        <v>0</v>
      </c>
      <c r="D15" s="275">
        <v>0</v>
      </c>
      <c r="E15" s="275">
        <v>0</v>
      </c>
      <c r="F15" s="275">
        <v>0</v>
      </c>
      <c r="G15" s="275">
        <v>0</v>
      </c>
      <c r="H15" s="275">
        <f t="shared" si="0"/>
        <v>0</v>
      </c>
    </row>
    <row r="16" spans="1:8" ht="12.95" customHeight="1" x14ac:dyDescent="0.25">
      <c r="A16" s="273">
        <v>22</v>
      </c>
      <c r="B16" s="274" t="s">
        <v>429</v>
      </c>
      <c r="C16" s="275">
        <v>0</v>
      </c>
      <c r="D16" s="275">
        <v>0</v>
      </c>
      <c r="E16" s="275">
        <v>0</v>
      </c>
      <c r="F16" s="275">
        <v>0</v>
      </c>
      <c r="G16" s="275">
        <v>0</v>
      </c>
      <c r="H16" s="275">
        <f t="shared" si="0"/>
        <v>0</v>
      </c>
    </row>
    <row r="17" spans="1:8" ht="12.95" customHeight="1" x14ac:dyDescent="0.2">
      <c r="A17" s="273">
        <v>23</v>
      </c>
      <c r="B17" s="274" t="s">
        <v>430</v>
      </c>
      <c r="C17" s="158">
        <v>17465536211.610001</v>
      </c>
      <c r="D17" s="158">
        <v>1704096127.9400001</v>
      </c>
      <c r="E17" s="158">
        <f t="shared" ref="E17" si="1">C17+D17</f>
        <v>19169632339.549999</v>
      </c>
      <c r="F17" s="158">
        <v>12029277619.26</v>
      </c>
      <c r="G17" s="158">
        <v>12029131641.860001</v>
      </c>
      <c r="H17" s="158">
        <f t="shared" ref="H17" si="2">E17-F17</f>
        <v>7140354720.289999</v>
      </c>
    </row>
    <row r="18" spans="1:8" ht="12.95" customHeight="1" x14ac:dyDescent="0.25">
      <c r="A18" s="273">
        <v>24</v>
      </c>
      <c r="B18" s="274" t="s">
        <v>431</v>
      </c>
      <c r="C18" s="275">
        <v>0</v>
      </c>
      <c r="D18" s="275">
        <v>0</v>
      </c>
      <c r="E18" s="275">
        <v>0</v>
      </c>
      <c r="F18" s="275">
        <v>0</v>
      </c>
      <c r="G18" s="275">
        <v>0</v>
      </c>
      <c r="H18" s="275">
        <f t="shared" si="0"/>
        <v>0</v>
      </c>
    </row>
    <row r="19" spans="1:8" ht="12.95" customHeight="1" x14ac:dyDescent="0.25">
      <c r="A19" s="273">
        <v>25</v>
      </c>
      <c r="B19" s="274" t="s">
        <v>432</v>
      </c>
      <c r="C19" s="275">
        <v>0</v>
      </c>
      <c r="D19" s="275">
        <v>0</v>
      </c>
      <c r="E19" s="275">
        <v>0</v>
      </c>
      <c r="F19" s="275">
        <v>0</v>
      </c>
      <c r="G19" s="275">
        <v>0</v>
      </c>
      <c r="H19" s="275">
        <f t="shared" si="0"/>
        <v>0</v>
      </c>
    </row>
    <row r="20" spans="1:8" ht="12.95" customHeight="1" x14ac:dyDescent="0.25">
      <c r="A20" s="273">
        <v>26</v>
      </c>
      <c r="B20" s="274" t="s">
        <v>433</v>
      </c>
      <c r="C20" s="275">
        <v>0</v>
      </c>
      <c r="D20" s="275">
        <v>0</v>
      </c>
      <c r="E20" s="275">
        <v>0</v>
      </c>
      <c r="F20" s="275">
        <v>0</v>
      </c>
      <c r="G20" s="275">
        <v>0</v>
      </c>
      <c r="H20" s="275">
        <f t="shared" si="0"/>
        <v>0</v>
      </c>
    </row>
    <row r="21" spans="1:8" ht="12.95" customHeight="1" x14ac:dyDescent="0.25">
      <c r="A21" s="273">
        <v>27</v>
      </c>
      <c r="B21" s="274" t="s">
        <v>434</v>
      </c>
      <c r="C21" s="275">
        <v>0</v>
      </c>
      <c r="D21" s="275">
        <v>0</v>
      </c>
      <c r="E21" s="275">
        <v>0</v>
      </c>
      <c r="F21" s="275">
        <v>0</v>
      </c>
      <c r="G21" s="275">
        <v>0</v>
      </c>
      <c r="H21" s="275">
        <f t="shared" si="0"/>
        <v>0</v>
      </c>
    </row>
    <row r="22" spans="1:8" s="272" customFormat="1" ht="12.95" customHeight="1" x14ac:dyDescent="0.25">
      <c r="A22" s="269" t="s">
        <v>435</v>
      </c>
      <c r="B22" s="270"/>
      <c r="C22" s="271">
        <f>+C23+C24+C25+C26+C27+C28+C29+C30+C31</f>
        <v>0</v>
      </c>
      <c r="D22" s="271">
        <f>+D23+D24+D25+D26+D27+D28+D29+D30+D31</f>
        <v>0</v>
      </c>
      <c r="E22" s="271">
        <f>+E23+E24+E25+E26+E27+E28+E29+E30+E31</f>
        <v>0</v>
      </c>
      <c r="F22" s="271">
        <f>+F23+F24+F25+F26+F27+F28+F29+F30+F31</f>
        <v>0</v>
      </c>
      <c r="G22" s="271">
        <f>+G23+G24+G25+G26+G27+G28+G29+G30+G31</f>
        <v>0</v>
      </c>
      <c r="H22" s="271">
        <f t="shared" si="0"/>
        <v>0</v>
      </c>
    </row>
    <row r="23" spans="1:8" ht="12.95" customHeight="1" x14ac:dyDescent="0.25">
      <c r="A23" s="273">
        <v>31</v>
      </c>
      <c r="B23" s="274" t="s">
        <v>436</v>
      </c>
      <c r="C23" s="275">
        <v>0</v>
      </c>
      <c r="D23" s="275">
        <v>0</v>
      </c>
      <c r="E23" s="275">
        <v>0</v>
      </c>
      <c r="F23" s="275">
        <v>0</v>
      </c>
      <c r="G23" s="275">
        <v>0</v>
      </c>
      <c r="H23" s="275">
        <f t="shared" si="0"/>
        <v>0</v>
      </c>
    </row>
    <row r="24" spans="1:8" ht="12.95" customHeight="1" x14ac:dyDescent="0.25">
      <c r="A24" s="273">
        <v>32</v>
      </c>
      <c r="B24" s="274" t="s">
        <v>437</v>
      </c>
      <c r="C24" s="275">
        <v>0</v>
      </c>
      <c r="D24" s="275">
        <v>0</v>
      </c>
      <c r="E24" s="275">
        <v>0</v>
      </c>
      <c r="F24" s="275">
        <v>0</v>
      </c>
      <c r="G24" s="275">
        <v>0</v>
      </c>
      <c r="H24" s="275">
        <f t="shared" si="0"/>
        <v>0</v>
      </c>
    </row>
    <row r="25" spans="1:8" ht="12.95" customHeight="1" x14ac:dyDescent="0.25">
      <c r="A25" s="273">
        <v>33</v>
      </c>
      <c r="B25" s="274" t="s">
        <v>438</v>
      </c>
      <c r="C25" s="276">
        <v>0</v>
      </c>
      <c r="D25" s="276">
        <v>0</v>
      </c>
      <c r="E25" s="275">
        <v>0</v>
      </c>
      <c r="F25" s="276">
        <v>0</v>
      </c>
      <c r="G25" s="276">
        <v>0</v>
      </c>
      <c r="H25" s="275">
        <f t="shared" si="0"/>
        <v>0</v>
      </c>
    </row>
    <row r="26" spans="1:8" ht="12.95" customHeight="1" x14ac:dyDescent="0.25">
      <c r="A26" s="273">
        <v>34</v>
      </c>
      <c r="B26" s="274" t="s">
        <v>439</v>
      </c>
      <c r="C26" s="275">
        <v>0</v>
      </c>
      <c r="D26" s="275">
        <v>0</v>
      </c>
      <c r="E26" s="275">
        <v>0</v>
      </c>
      <c r="F26" s="275">
        <v>0</v>
      </c>
      <c r="G26" s="275">
        <v>0</v>
      </c>
      <c r="H26" s="275">
        <f t="shared" si="0"/>
        <v>0</v>
      </c>
    </row>
    <row r="27" spans="1:8" ht="12.95" customHeight="1" x14ac:dyDescent="0.25">
      <c r="A27" s="273">
        <v>35</v>
      </c>
      <c r="B27" s="274" t="s">
        <v>440</v>
      </c>
      <c r="C27" s="275">
        <v>0</v>
      </c>
      <c r="D27" s="275">
        <v>0</v>
      </c>
      <c r="E27" s="275">
        <v>0</v>
      </c>
      <c r="F27" s="275">
        <v>0</v>
      </c>
      <c r="G27" s="275">
        <v>0</v>
      </c>
      <c r="H27" s="275">
        <f t="shared" si="0"/>
        <v>0</v>
      </c>
    </row>
    <row r="28" spans="1:8" ht="12.95" customHeight="1" x14ac:dyDescent="0.2">
      <c r="A28" s="273">
        <v>36</v>
      </c>
      <c r="B28" s="274" t="s">
        <v>441</v>
      </c>
      <c r="C28" s="275">
        <v>0</v>
      </c>
      <c r="D28" s="275">
        <v>0</v>
      </c>
      <c r="E28" s="161">
        <v>0</v>
      </c>
      <c r="F28" s="275">
        <v>0</v>
      </c>
      <c r="G28" s="275">
        <v>0</v>
      </c>
      <c r="H28" s="275">
        <f t="shared" si="0"/>
        <v>0</v>
      </c>
    </row>
    <row r="29" spans="1:8" ht="12.95" customHeight="1" x14ac:dyDescent="0.25">
      <c r="A29" s="273">
        <v>37</v>
      </c>
      <c r="B29" s="274" t="s">
        <v>442</v>
      </c>
      <c r="C29" s="275">
        <v>0</v>
      </c>
      <c r="D29" s="275">
        <v>0</v>
      </c>
      <c r="E29" s="275">
        <v>0</v>
      </c>
      <c r="F29" s="275">
        <v>0</v>
      </c>
      <c r="G29" s="275">
        <v>0</v>
      </c>
      <c r="H29" s="275">
        <f t="shared" si="0"/>
        <v>0</v>
      </c>
    </row>
    <row r="30" spans="1:8" ht="12.95" customHeight="1" x14ac:dyDescent="0.25">
      <c r="A30" s="273">
        <v>38</v>
      </c>
      <c r="B30" s="274" t="s">
        <v>443</v>
      </c>
      <c r="C30" s="275">
        <v>0</v>
      </c>
      <c r="D30" s="275">
        <v>0</v>
      </c>
      <c r="E30" s="275">
        <v>0</v>
      </c>
      <c r="F30" s="275">
        <v>0</v>
      </c>
      <c r="G30" s="275">
        <v>0</v>
      </c>
      <c r="H30" s="275">
        <f t="shared" si="0"/>
        <v>0</v>
      </c>
    </row>
    <row r="31" spans="1:8" ht="12.95" customHeight="1" x14ac:dyDescent="0.25">
      <c r="A31" s="273">
        <v>39</v>
      </c>
      <c r="B31" s="274" t="s">
        <v>444</v>
      </c>
      <c r="C31" s="275">
        <v>0</v>
      </c>
      <c r="D31" s="275">
        <v>0</v>
      </c>
      <c r="E31" s="275">
        <v>0</v>
      </c>
      <c r="F31" s="275">
        <v>0</v>
      </c>
      <c r="G31" s="275">
        <v>0</v>
      </c>
      <c r="H31" s="275">
        <f t="shared" si="0"/>
        <v>0</v>
      </c>
    </row>
    <row r="32" spans="1:8" s="272" customFormat="1" ht="12.95" customHeight="1" x14ac:dyDescent="0.25">
      <c r="A32" s="269" t="s">
        <v>445</v>
      </c>
      <c r="B32" s="270"/>
      <c r="C32" s="271">
        <f>SUM(C33:C36)</f>
        <v>0</v>
      </c>
      <c r="D32" s="271">
        <f>SUM(D33:D36)</f>
        <v>0</v>
      </c>
      <c r="E32" s="271">
        <f>+C32+D32</f>
        <v>0</v>
      </c>
      <c r="F32" s="271">
        <f>SUM(F33:F36)</f>
        <v>0</v>
      </c>
      <c r="G32" s="271">
        <f>SUM(G33:G36)</f>
        <v>0</v>
      </c>
      <c r="H32" s="271">
        <f t="shared" si="0"/>
        <v>0</v>
      </c>
    </row>
    <row r="33" spans="1:8" ht="12.95" customHeight="1" x14ac:dyDescent="0.25">
      <c r="A33" s="273">
        <v>41</v>
      </c>
      <c r="B33" s="274" t="s">
        <v>446</v>
      </c>
      <c r="C33" s="276">
        <v>0</v>
      </c>
      <c r="D33" s="276">
        <v>0</v>
      </c>
      <c r="E33" s="275">
        <v>0</v>
      </c>
      <c r="F33" s="276">
        <v>0</v>
      </c>
      <c r="G33" s="276">
        <v>0</v>
      </c>
      <c r="H33" s="275">
        <f t="shared" si="0"/>
        <v>0</v>
      </c>
    </row>
    <row r="34" spans="1:8" ht="27" customHeight="1" x14ac:dyDescent="0.25">
      <c r="A34" s="273">
        <v>42</v>
      </c>
      <c r="B34" s="274" t="s">
        <v>447</v>
      </c>
      <c r="C34" s="275">
        <v>0</v>
      </c>
      <c r="D34" s="275">
        <v>0</v>
      </c>
      <c r="E34" s="275">
        <v>0</v>
      </c>
      <c r="F34" s="275">
        <v>0</v>
      </c>
      <c r="G34" s="275">
        <v>0</v>
      </c>
      <c r="H34" s="275">
        <f t="shared" si="0"/>
        <v>0</v>
      </c>
    </row>
    <row r="35" spans="1:8" ht="12.95" customHeight="1" x14ac:dyDescent="0.25">
      <c r="A35" s="273">
        <v>43</v>
      </c>
      <c r="B35" s="274" t="s">
        <v>448</v>
      </c>
      <c r="C35" s="276">
        <v>0</v>
      </c>
      <c r="D35" s="276">
        <v>0</v>
      </c>
      <c r="E35" s="275">
        <v>0</v>
      </c>
      <c r="F35" s="276">
        <v>0</v>
      </c>
      <c r="G35" s="276">
        <v>0</v>
      </c>
      <c r="H35" s="275">
        <f t="shared" si="0"/>
        <v>0</v>
      </c>
    </row>
    <row r="36" spans="1:8" ht="12.95" customHeight="1" x14ac:dyDescent="0.25">
      <c r="A36" s="273">
        <v>44</v>
      </c>
      <c r="B36" s="274" t="s">
        <v>449</v>
      </c>
      <c r="C36" s="276">
        <v>0</v>
      </c>
      <c r="D36" s="276">
        <v>0</v>
      </c>
      <c r="E36" s="275">
        <v>0</v>
      </c>
      <c r="F36" s="276">
        <v>0</v>
      </c>
      <c r="G36" s="276">
        <v>0</v>
      </c>
      <c r="H36" s="275">
        <f t="shared" si="0"/>
        <v>0</v>
      </c>
    </row>
    <row r="37" spans="1:8" s="272" customFormat="1" x14ac:dyDescent="0.25">
      <c r="A37" s="277"/>
      <c r="B37" s="278" t="s">
        <v>328</v>
      </c>
      <c r="C37" s="279">
        <f t="shared" ref="C37:H37" si="3">+C5+C14+C22+C32</f>
        <v>17465536211.610001</v>
      </c>
      <c r="D37" s="279">
        <f t="shared" si="3"/>
        <v>1704096127.9400001</v>
      </c>
      <c r="E37" s="279">
        <f t="shared" si="3"/>
        <v>19169632339.549999</v>
      </c>
      <c r="F37" s="279">
        <f t="shared" si="3"/>
        <v>12029277619.26</v>
      </c>
      <c r="G37" s="279">
        <f t="shared" si="3"/>
        <v>12029131641.860001</v>
      </c>
      <c r="H37" s="279">
        <f t="shared" si="3"/>
        <v>7140354720.289999</v>
      </c>
    </row>
    <row r="38" spans="1:8" x14ac:dyDescent="0.25">
      <c r="A38" s="280" t="s">
        <v>249</v>
      </c>
      <c r="C38" s="231"/>
      <c r="D38" s="231"/>
      <c r="E38" s="231"/>
      <c r="F38" s="231"/>
      <c r="G38" s="231"/>
      <c r="H38" s="231"/>
    </row>
    <row r="39" spans="1:8" ht="12.75" x14ac:dyDescent="0.25">
      <c r="A39" s="281"/>
      <c r="C39" s="282"/>
      <c r="D39" s="282"/>
      <c r="E39" s="282"/>
      <c r="F39" s="282"/>
      <c r="G39" s="282"/>
      <c r="H39" s="282"/>
    </row>
    <row r="40" spans="1:8" x14ac:dyDescent="0.25">
      <c r="C40" s="283"/>
      <c r="D40" s="283"/>
      <c r="E40" s="283"/>
      <c r="F40" s="283"/>
      <c r="G40" s="283"/>
      <c r="H40" s="283"/>
    </row>
  </sheetData>
  <mergeCells count="8">
    <mergeCell ref="A22:B22"/>
    <mergeCell ref="A32:B32"/>
    <mergeCell ref="A1:H1"/>
    <mergeCell ref="A2:B4"/>
    <mergeCell ref="C2:G2"/>
    <mergeCell ref="H2:H3"/>
    <mergeCell ref="A5:B5"/>
    <mergeCell ref="A14:B14"/>
  </mergeCells>
  <printOptions horizontalCentered="1"/>
  <pageMargins left="0.78740157480314965" right="0.59055118110236227" top="0.78740157480314965" bottom="0.78740157480314965" header="0.31496062992125984" footer="0.31496062992125984"/>
  <pageSetup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CE Ingreso</vt:lpstr>
      <vt:lpstr>EAI</vt:lpstr>
      <vt:lpstr>EAI (2)</vt:lpstr>
      <vt:lpstr>CtasAdmvas 1</vt:lpstr>
      <vt:lpstr>CtasAdmvas 2</vt:lpstr>
      <vt:lpstr>CtasAdmvas 3</vt:lpstr>
      <vt:lpstr>COG</vt:lpstr>
      <vt:lpstr>CTG</vt:lpstr>
      <vt:lpstr>CFF</vt:lpstr>
      <vt:lpstr>GCP</vt:lpstr>
      <vt:lpstr>PPI </vt:lpstr>
      <vt:lpstr>'CE Ingreso'!Área_de_impresión</vt:lpstr>
      <vt:lpstr>COG!Área_de_impresión</vt:lpstr>
      <vt:lpstr>'CtasAdmvas 1'!Área_de_impresión</vt:lpstr>
      <vt:lpstr>CTG!Área_de_impresión</vt:lpstr>
      <vt:lpstr>EAI!Área_de_impresión</vt:lpstr>
      <vt:lpstr>'PPI '!Área_de_impresión</vt:lpstr>
      <vt:lpstr>'CE Ingreso'!Títulos_a_imprimir</vt:lpstr>
      <vt:lpstr>COG!Títulos_a_imprimir</vt:lpstr>
      <vt:lpstr>'CtasAdmvas 1'!Títulos_a_imprimir</vt:lpstr>
      <vt:lpstr>'PPI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2024-10-30T19:57:45Z</cp:lastPrinted>
  <dcterms:created xsi:type="dcterms:W3CDTF">2024-10-30T19:32:59Z</dcterms:created>
  <dcterms:modified xsi:type="dcterms:W3CDTF">2024-10-30T19:57:55Z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