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TRANSPRENCIA DEL GASTO EN SALUD\"/>
    </mc:Choice>
  </mc:AlternateContent>
  <xr:revisionPtr revIDLastSave="0" documentId="13_ncr:1_{74520CB6-33B7-447A-8EC0-2620FBEB5A41}" xr6:coauthVersionLast="36" xr6:coauthVersionMax="36" xr10:uidLastSave="{00000000-0000-0000-0000-000000000000}"/>
  <bookViews>
    <workbookView xWindow="0" yWindow="0" windowWidth="28800" windowHeight="11505" xr2:uid="{788C5C72-6906-4F24-9A56-279F7C573F52}"/>
  </bookViews>
  <sheets>
    <sheet name="EAI" sheetId="1" r:id="rId1"/>
    <sheet name="CE Ingreso" sheetId="10" r:id="rId2"/>
    <sheet name="EAE-CA 1" sheetId="3" r:id="rId3"/>
    <sheet name="EAE-CA 2" sheetId="4" r:id="rId4"/>
    <sheet name="EAE-CA 3" sheetId="5" r:id="rId5"/>
    <sheet name="EAE-COG" sheetId="2" r:id="rId6"/>
    <sheet name="EAE-CFG" sheetId="7" r:id="rId7"/>
    <sheet name="EAE-CTG" sheetId="6" r:id="rId8"/>
    <sheet name="GCP" sheetId="8" r:id="rId9"/>
    <sheet name="PPI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0" hidden="1">EAI!#REF!</definedName>
    <definedName name="_ftn1" localSheetId="1">'CE Ingreso'!#REF!</definedName>
    <definedName name="_ftn2" localSheetId="1">'CE Ingreso'!#REF!</definedName>
    <definedName name="_ftn3" localSheetId="1">'CE Ingreso'!#REF!</definedName>
    <definedName name="_ftn4" localSheetId="1">'CE Ingreso'!#REF!</definedName>
    <definedName name="_ftnref1" localSheetId="1">'CE Ingreso'!#REF!</definedName>
    <definedName name="_ftnref2" localSheetId="1">'CE Ingreso'!#REF!</definedName>
    <definedName name="_ftnref3" localSheetId="1">'CE Ingreso'!#REF!</definedName>
    <definedName name="_ftnref4" localSheetId="1">'CE Ingreso'!#REF!</definedName>
    <definedName name="A" localSheetId="0">[1]ECABR!#REF!</definedName>
    <definedName name="A" localSheetId="9">[1]ECABR!#REF!</definedName>
    <definedName name="A">[1]ECABR!#REF!</definedName>
    <definedName name="A_impresión_IM" localSheetId="0">[1]ECABR!#REF!</definedName>
    <definedName name="A_impresión_IM" localSheetId="9">[1]ECABR!#REF!</definedName>
    <definedName name="A_impresión_IM">[1]ECABR!#REF!</definedName>
    <definedName name="abc" localSheetId="0">[2]TOTAL!#REF!</definedName>
    <definedName name="abc" localSheetId="9">[2]TOTAL!#REF!</definedName>
    <definedName name="abc">[2]TOTAL!#REF!</definedName>
    <definedName name="ALFONSO" localSheetId="0">[1]ECABR!#REF!</definedName>
    <definedName name="ALFONSO">[1]ECABR!#REF!</definedName>
    <definedName name="_xlnm.Extract" localSheetId="0">[3]EGRESOS!#REF!</definedName>
    <definedName name="_xlnm.Extract" localSheetId="9">[3]EGRESOS!#REF!</definedName>
    <definedName name="_xlnm.Extract">[3]EGRESOS!#REF!</definedName>
    <definedName name="_xlnm.Print_Area" localSheetId="1">'CE Ingreso'!$B$1:$I$122</definedName>
    <definedName name="_xlnm.Print_Area" localSheetId="2">'EAE-CA 1'!$A$1:$G$78</definedName>
    <definedName name="_xlnm.Print_Area" localSheetId="3">'EAE-CA 2'!$A$1:$G$11</definedName>
    <definedName name="_xlnm.Print_Area" localSheetId="4">'EAE-CA 3'!$A$1:$G$15</definedName>
    <definedName name="_xlnm.Print_Area" localSheetId="6">'EAE-CFG'!$A$1:$H$37</definedName>
    <definedName name="_xlnm.Print_Area" localSheetId="5">'EAE-COG'!$A$1:$H$78</definedName>
    <definedName name="_xlnm.Print_Area" localSheetId="7">'EAE-CTG'!$A$1:$G$12</definedName>
    <definedName name="_xlnm.Print_Area" localSheetId="0">EAI!$A$1:$H$44</definedName>
    <definedName name="_xlnm.Print_Area" localSheetId="8">GCP!$A$1:$I$37</definedName>
    <definedName name="_xlnm.Print_Area" localSheetId="9">PPI!$A$1:$Q$113</definedName>
    <definedName name="B" localSheetId="0">[3]EGRESOS!#REF!</definedName>
    <definedName name="B" localSheetId="9">[3]EGRESOS!#REF!</definedName>
    <definedName name="B">[3]EGRESOS!#REF!</definedName>
    <definedName name="BASE" localSheetId="2">#REF!</definedName>
    <definedName name="BASE" localSheetId="0">#REF!</definedName>
    <definedName name="BASE" localSheetId="9">#REF!</definedName>
    <definedName name="BASE">#REF!</definedName>
    <definedName name="_xlnm.Database" localSheetId="2">[5]REPORTO!#REF!</definedName>
    <definedName name="_xlnm.Database" localSheetId="0">[5]REPORTO!#REF!</definedName>
    <definedName name="_xlnm.Database" localSheetId="9">[5]REPORTO!#REF!</definedName>
    <definedName name="_xlnm.Database">[5]REPORTO!#REF!</definedName>
    <definedName name="cba" localSheetId="0">[2]TOTAL!#REF!</definedName>
    <definedName name="cba" localSheetId="9">[2]TOTAL!#REF!</definedName>
    <definedName name="cba">[2]TOTAL!#REF!</definedName>
    <definedName name="cie" localSheetId="0">[1]ECABR!#REF!</definedName>
    <definedName name="cie" localSheetId="9">[1]ECABR!#REF!</definedName>
    <definedName name="cie">[1]ECABR!#REF!</definedName>
    <definedName name="EGRESOS">#REF!</definedName>
    <definedName name="ELOY" localSheetId="2">#REF!</definedName>
    <definedName name="ELOY" localSheetId="0">#REF!</definedName>
    <definedName name="ELOY" localSheetId="9">#REF!</definedName>
    <definedName name="ELOY">#REF!</definedName>
    <definedName name="ESF" localSheetId="0">#REF!</definedName>
    <definedName name="ESF">#REF!</definedName>
    <definedName name="Fecha" localSheetId="2">#REF!</definedName>
    <definedName name="Fecha" localSheetId="0">#REF!</definedName>
    <definedName name="Fecha" localSheetId="9">#REF!</definedName>
    <definedName name="Fecha">#REF!</definedName>
    <definedName name="HF">[6]T1705HF!$B$20:$B$20</definedName>
    <definedName name="Instituto" localSheetId="0">#REF!</definedName>
    <definedName name="Instituto">#REF!</definedName>
    <definedName name="ju" localSheetId="0">[5]REPORTO!#REF!</definedName>
    <definedName name="ju" localSheetId="9">[5]REPORTO!#REF!</definedName>
    <definedName name="ju">[5]REPORTO!#REF!</definedName>
    <definedName name="mao" localSheetId="0">[1]ECABR!#REF!</definedName>
    <definedName name="mao" localSheetId="9">[1]ECABR!#REF!</definedName>
    <definedName name="mao">[1]ECABR!#REF!</definedName>
    <definedName name="N" localSheetId="2">#REF!</definedName>
    <definedName name="N" localSheetId="0">#REF!</definedName>
    <definedName name="N" localSheetId="9">#REF!</definedName>
    <definedName name="N">#REF!</definedName>
    <definedName name="NDM" localSheetId="0">[5]REPORTO!#REF!</definedName>
    <definedName name="NDM">[5]REPORTO!#REF!</definedName>
    <definedName name="REPORTO" localSheetId="2">#REF!</definedName>
    <definedName name="REPORTO" localSheetId="0">#REF!</definedName>
    <definedName name="REPORTO" localSheetId="9">#REF!</definedName>
    <definedName name="REPORTO">#REF!</definedName>
    <definedName name="TCAIE">[7]CH1902!$B$20:$B$20</definedName>
    <definedName name="TCFEEIS" localSheetId="2">#REF!</definedName>
    <definedName name="TCFEEIS" localSheetId="0">#REF!</definedName>
    <definedName name="TCFEEIS" localSheetId="9">#REF!</definedName>
    <definedName name="TCFEEIS">#REF!</definedName>
    <definedName name="_xlnm.Print_Titles" localSheetId="1">'CE Ingreso'!$1:$8</definedName>
    <definedName name="_xlnm.Print_Titles" localSheetId="2">'EAE-CA 1'!$1:$3</definedName>
    <definedName name="_xlnm.Print_Titles" localSheetId="5">'EAE-COG'!$1:$3</definedName>
    <definedName name="_xlnm.Print_Titles" localSheetId="9">PPI!$1:$3</definedName>
    <definedName name="TRASP" localSheetId="2">#REF!</definedName>
    <definedName name="TRASP" localSheetId="0">#REF!</definedName>
    <definedName name="TRASP" localSheetId="9">#REF!</definedName>
    <definedName name="TRASP">#REF!</definedName>
    <definedName name="U" localSheetId="2">#REF!</definedName>
    <definedName name="U" localSheetId="0">#REF!</definedName>
    <definedName name="U" localSheetId="9">#REF!</definedName>
    <definedName name="U">#REF!</definedName>
    <definedName name="x" localSheetId="2">#REF!</definedName>
    <definedName name="x" localSheetId="0">#REF!</definedName>
    <definedName name="x" localSheetId="9">#REF!</definedName>
    <definedName name="x">#REF!</definedName>
    <definedName name="Z" localSheetId="0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0" l="1"/>
  <c r="E13" i="10"/>
  <c r="F13" i="10"/>
  <c r="G13" i="10"/>
  <c r="H13" i="10"/>
  <c r="I13" i="10" s="1"/>
  <c r="F14" i="10"/>
  <c r="I14" i="10"/>
  <c r="D15" i="10"/>
  <c r="E15" i="10"/>
  <c r="F15" i="10"/>
  <c r="G15" i="10"/>
  <c r="H15" i="10"/>
  <c r="I15" i="10" s="1"/>
  <c r="F16" i="10"/>
  <c r="I16" i="10"/>
  <c r="F17" i="10"/>
  <c r="I17" i="10"/>
  <c r="D18" i="10"/>
  <c r="E18" i="10"/>
  <c r="F18" i="10"/>
  <c r="G18" i="10"/>
  <c r="H18" i="10"/>
  <c r="F19" i="10"/>
  <c r="I19" i="10"/>
  <c r="F20" i="10"/>
  <c r="I20" i="10"/>
  <c r="D22" i="10"/>
  <c r="D21" i="10" s="1"/>
  <c r="E22" i="10"/>
  <c r="E21" i="10" s="1"/>
  <c r="F22" i="10"/>
  <c r="G22" i="10"/>
  <c r="G21" i="10" s="1"/>
  <c r="H22" i="10"/>
  <c r="H21" i="10" s="1"/>
  <c r="F23" i="10"/>
  <c r="I23" i="10"/>
  <c r="F24" i="10"/>
  <c r="I24" i="10"/>
  <c r="F25" i="10"/>
  <c r="I25" i="10"/>
  <c r="D26" i="10"/>
  <c r="E26" i="10"/>
  <c r="F26" i="10" s="1"/>
  <c r="G26" i="10"/>
  <c r="H26" i="10"/>
  <c r="I26" i="10"/>
  <c r="F27" i="10"/>
  <c r="I27" i="10"/>
  <c r="F28" i="10"/>
  <c r="I28" i="10"/>
  <c r="F29" i="10"/>
  <c r="I29" i="10"/>
  <c r="F30" i="10"/>
  <c r="I30" i="10"/>
  <c r="F31" i="10"/>
  <c r="I31" i="10"/>
  <c r="F32" i="10"/>
  <c r="I32" i="10"/>
  <c r="D33" i="10"/>
  <c r="E33" i="10"/>
  <c r="F33" i="10"/>
  <c r="G33" i="10"/>
  <c r="H33" i="10"/>
  <c r="I33" i="10"/>
  <c r="F34" i="10"/>
  <c r="I34" i="10"/>
  <c r="F35" i="10"/>
  <c r="I35" i="10"/>
  <c r="F36" i="10"/>
  <c r="I36" i="10"/>
  <c r="F37" i="10"/>
  <c r="I37" i="10"/>
  <c r="F38" i="10"/>
  <c r="I38" i="10"/>
  <c r="D39" i="10"/>
  <c r="E39" i="10"/>
  <c r="F39" i="10"/>
  <c r="G39" i="10"/>
  <c r="H39" i="10"/>
  <c r="I39" i="10"/>
  <c r="F40" i="10"/>
  <c r="I40" i="10"/>
  <c r="F41" i="10"/>
  <c r="I41" i="10"/>
  <c r="F42" i="10"/>
  <c r="I42" i="10"/>
  <c r="D43" i="10"/>
  <c r="D44" i="10"/>
  <c r="F44" i="10" s="1"/>
  <c r="E44" i="10"/>
  <c r="E43" i="10" s="1"/>
  <c r="G44" i="10"/>
  <c r="G43" i="10" s="1"/>
  <c r="H44" i="10"/>
  <c r="H43" i="10" s="1"/>
  <c r="I44" i="10"/>
  <c r="F45" i="10"/>
  <c r="I45" i="10"/>
  <c r="F46" i="10"/>
  <c r="I46" i="10"/>
  <c r="F47" i="10"/>
  <c r="I47" i="10"/>
  <c r="F48" i="10"/>
  <c r="I48" i="10"/>
  <c r="F49" i="10"/>
  <c r="I49" i="10"/>
  <c r="D50" i="10"/>
  <c r="F50" i="10" s="1"/>
  <c r="E50" i="10"/>
  <c r="G50" i="10"/>
  <c r="H50" i="10"/>
  <c r="I50" i="10"/>
  <c r="F51" i="10"/>
  <c r="I51" i="10"/>
  <c r="F52" i="10"/>
  <c r="I52" i="10"/>
  <c r="F53" i="10"/>
  <c r="I53" i="10"/>
  <c r="D54" i="10"/>
  <c r="E54" i="10"/>
  <c r="F54" i="10" s="1"/>
  <c r="G54" i="10"/>
  <c r="H54" i="10"/>
  <c r="I54" i="10" s="1"/>
  <c r="F55" i="10"/>
  <c r="I55" i="10"/>
  <c r="F56" i="10"/>
  <c r="I56" i="10"/>
  <c r="F58" i="10"/>
  <c r="I58" i="10"/>
  <c r="D60" i="10"/>
  <c r="E60" i="10"/>
  <c r="E59" i="10" s="1"/>
  <c r="E57" i="10" s="1"/>
  <c r="G60" i="10"/>
  <c r="H60" i="10"/>
  <c r="F61" i="10"/>
  <c r="I61" i="10"/>
  <c r="F62" i="10"/>
  <c r="I62" i="10"/>
  <c r="F63" i="10"/>
  <c r="I63" i="10"/>
  <c r="F64" i="10"/>
  <c r="I64" i="10"/>
  <c r="D65" i="10"/>
  <c r="E65" i="10"/>
  <c r="F65" i="10"/>
  <c r="G65" i="10"/>
  <c r="H65" i="10"/>
  <c r="H59" i="10" s="1"/>
  <c r="H57" i="10" s="1"/>
  <c r="F66" i="10"/>
  <c r="I66" i="10"/>
  <c r="F67" i="10"/>
  <c r="I67" i="10"/>
  <c r="F68" i="10"/>
  <c r="I68" i="10"/>
  <c r="F69" i="10"/>
  <c r="I69" i="10"/>
  <c r="F70" i="10"/>
  <c r="I70" i="10"/>
  <c r="D71" i="10"/>
  <c r="E71" i="10"/>
  <c r="F71" i="10"/>
  <c r="G71" i="10"/>
  <c r="H71" i="10"/>
  <c r="F72" i="10"/>
  <c r="I72" i="10"/>
  <c r="F73" i="10"/>
  <c r="I73" i="10"/>
  <c r="F74" i="10"/>
  <c r="I74" i="10"/>
  <c r="F75" i="10"/>
  <c r="I75" i="10"/>
  <c r="F76" i="10"/>
  <c r="I76" i="10"/>
  <c r="D78" i="10"/>
  <c r="E78" i="10"/>
  <c r="F78" i="10"/>
  <c r="G78" i="10"/>
  <c r="H78" i="10"/>
  <c r="I78" i="10"/>
  <c r="F79" i="10"/>
  <c r="I79" i="10"/>
  <c r="F80" i="10"/>
  <c r="I80" i="10"/>
  <c r="F81" i="10"/>
  <c r="I81" i="10"/>
  <c r="D82" i="10"/>
  <c r="E82" i="10"/>
  <c r="G82" i="10"/>
  <c r="H82" i="10"/>
  <c r="F83" i="10"/>
  <c r="I83" i="10"/>
  <c r="F84" i="10"/>
  <c r="I84" i="10"/>
  <c r="F85" i="10"/>
  <c r="I85" i="10"/>
  <c r="F86" i="10"/>
  <c r="I86" i="10"/>
  <c r="F87" i="10"/>
  <c r="I87" i="10"/>
  <c r="F88" i="10"/>
  <c r="I88" i="10"/>
  <c r="F89" i="10"/>
  <c r="I89" i="10"/>
  <c r="D90" i="10"/>
  <c r="F90" i="10" s="1"/>
  <c r="E90" i="10"/>
  <c r="G90" i="10"/>
  <c r="H90" i="10"/>
  <c r="I90" i="10"/>
  <c r="F91" i="10"/>
  <c r="I91" i="10"/>
  <c r="F92" i="10"/>
  <c r="I92" i="10"/>
  <c r="F93" i="10"/>
  <c r="I93" i="10"/>
  <c r="F94" i="10"/>
  <c r="I94" i="10"/>
  <c r="F96" i="10"/>
  <c r="I96" i="10"/>
  <c r="D98" i="10"/>
  <c r="F98" i="10" s="1"/>
  <c r="E98" i="10"/>
  <c r="G98" i="10"/>
  <c r="H98" i="10"/>
  <c r="H97" i="10" s="1"/>
  <c r="H95" i="10" s="1"/>
  <c r="F99" i="10"/>
  <c r="I99" i="10"/>
  <c r="F100" i="10"/>
  <c r="I100" i="10"/>
  <c r="F101" i="10"/>
  <c r="I101" i="10"/>
  <c r="F102" i="10"/>
  <c r="I102" i="10"/>
  <c r="D103" i="10"/>
  <c r="I103" i="10" s="1"/>
  <c r="E103" i="10"/>
  <c r="F103" i="10"/>
  <c r="G103" i="10"/>
  <c r="G97" i="10" s="1"/>
  <c r="H103" i="10"/>
  <c r="F104" i="10"/>
  <c r="I104" i="10"/>
  <c r="F105" i="10"/>
  <c r="I105" i="10"/>
  <c r="F106" i="10"/>
  <c r="I106" i="10"/>
  <c r="F107" i="10"/>
  <c r="I107" i="10"/>
  <c r="F108" i="10"/>
  <c r="I108" i="10"/>
  <c r="D109" i="10"/>
  <c r="I109" i="10" s="1"/>
  <c r="E109" i="10"/>
  <c r="F109" i="10"/>
  <c r="G109" i="10"/>
  <c r="H109" i="10"/>
  <c r="F110" i="10"/>
  <c r="I110" i="10"/>
  <c r="F111" i="10"/>
  <c r="I111" i="10"/>
  <c r="F112" i="10"/>
  <c r="I112" i="10"/>
  <c r="D113" i="10"/>
  <c r="I113" i="10" s="1"/>
  <c r="E113" i="10"/>
  <c r="F113" i="10"/>
  <c r="G113" i="10"/>
  <c r="H113" i="10"/>
  <c r="F114" i="10"/>
  <c r="I114" i="10"/>
  <c r="F115" i="10"/>
  <c r="I115" i="10"/>
  <c r="F116" i="10"/>
  <c r="I116" i="10"/>
  <c r="F117" i="10"/>
  <c r="I117" i="10"/>
  <c r="F118" i="10"/>
  <c r="I118" i="10"/>
  <c r="I21" i="10" l="1"/>
  <c r="G59" i="10"/>
  <c r="G57" i="10" s="1"/>
  <c r="I65" i="10"/>
  <c r="I43" i="10"/>
  <c r="I71" i="10"/>
  <c r="E97" i="10"/>
  <c r="E95" i="10" s="1"/>
  <c r="E77" i="10" s="1"/>
  <c r="H77" i="10"/>
  <c r="G95" i="10"/>
  <c r="G77" i="10" s="1"/>
  <c r="I18" i="10"/>
  <c r="H12" i="10"/>
  <c r="I12" i="10" s="1"/>
  <c r="F82" i="10"/>
  <c r="G12" i="10"/>
  <c r="G11" i="10" s="1"/>
  <c r="G10" i="10" s="1"/>
  <c r="F60" i="10"/>
  <c r="E12" i="10"/>
  <c r="E11" i="10" s="1"/>
  <c r="E10" i="10" s="1"/>
  <c r="I22" i="10"/>
  <c r="D12" i="10"/>
  <c r="F12" i="10" s="1"/>
  <c r="F21" i="10"/>
  <c r="F43" i="10"/>
  <c r="D97" i="10"/>
  <c r="D59" i="10"/>
  <c r="I98" i="10"/>
  <c r="I60" i="10"/>
  <c r="I82" i="10"/>
  <c r="D11" i="10" l="1"/>
  <c r="H11" i="10"/>
  <c r="D95" i="10"/>
  <c r="I97" i="10"/>
  <c r="F97" i="10"/>
  <c r="E9" i="10"/>
  <c r="E119" i="10"/>
  <c r="D57" i="10"/>
  <c r="I59" i="10"/>
  <c r="F59" i="10"/>
  <c r="D10" i="10"/>
  <c r="F11" i="10"/>
  <c r="G9" i="10"/>
  <c r="G119" i="10"/>
  <c r="I11" i="10"/>
  <c r="H10" i="10"/>
  <c r="H9" i="10" l="1"/>
  <c r="I10" i="10"/>
  <c r="H119" i="10"/>
  <c r="F10" i="10"/>
  <c r="F57" i="10"/>
  <c r="I57" i="10"/>
  <c r="F95" i="10"/>
  <c r="I95" i="10"/>
  <c r="D77" i="10"/>
  <c r="F77" i="10" l="1"/>
  <c r="I77" i="10"/>
  <c r="D119" i="10"/>
  <c r="F119" i="10" s="1"/>
  <c r="D9" i="10"/>
  <c r="F9" i="10" s="1"/>
  <c r="I119" i="10"/>
  <c r="I9" i="10"/>
  <c r="Q112" i="9" l="1"/>
  <c r="P112" i="9"/>
  <c r="I112" i="9"/>
  <c r="H112" i="9"/>
  <c r="G112" i="9"/>
  <c r="Q111" i="9"/>
  <c r="P111" i="9"/>
  <c r="O111" i="9"/>
  <c r="N111" i="9"/>
  <c r="Q110" i="9"/>
  <c r="P110" i="9"/>
  <c r="O110" i="9"/>
  <c r="N110" i="9"/>
  <c r="Q109" i="9"/>
  <c r="P109" i="9"/>
  <c r="O109" i="9"/>
  <c r="N109" i="9"/>
  <c r="Q108" i="9"/>
  <c r="P108" i="9"/>
  <c r="O108" i="9"/>
  <c r="N108" i="9"/>
  <c r="Q107" i="9"/>
  <c r="P107" i="9"/>
  <c r="O107" i="9"/>
  <c r="N107" i="9"/>
  <c r="Q106" i="9"/>
  <c r="P106" i="9"/>
  <c r="O106" i="9"/>
  <c r="N106" i="9"/>
  <c r="Q105" i="9"/>
  <c r="P105" i="9"/>
  <c r="O105" i="9"/>
  <c r="N105" i="9"/>
  <c r="Q104" i="9"/>
  <c r="P104" i="9"/>
  <c r="O104" i="9"/>
  <c r="N104" i="9"/>
  <c r="Q103" i="9"/>
  <c r="P103" i="9"/>
  <c r="O103" i="9"/>
  <c r="N103" i="9"/>
  <c r="Q102" i="9"/>
  <c r="P102" i="9"/>
  <c r="O102" i="9"/>
  <c r="N102" i="9"/>
  <c r="Q101" i="9"/>
  <c r="P101" i="9"/>
  <c r="O101" i="9"/>
  <c r="N101" i="9"/>
  <c r="Q100" i="9"/>
  <c r="P100" i="9"/>
  <c r="O100" i="9"/>
  <c r="N100" i="9"/>
  <c r="Q99" i="9"/>
  <c r="P99" i="9"/>
  <c r="O99" i="9"/>
  <c r="N99" i="9"/>
  <c r="Q98" i="9"/>
  <c r="P98" i="9"/>
  <c r="O98" i="9"/>
  <c r="N98" i="9"/>
  <c r="Q97" i="9"/>
  <c r="P97" i="9"/>
  <c r="O97" i="9"/>
  <c r="N97" i="9"/>
  <c r="Q96" i="9"/>
  <c r="P96" i="9"/>
  <c r="O96" i="9"/>
  <c r="N96" i="9"/>
  <c r="Q95" i="9"/>
  <c r="P95" i="9"/>
  <c r="O95" i="9"/>
  <c r="N95" i="9"/>
  <c r="Q94" i="9"/>
  <c r="P94" i="9"/>
  <c r="O94" i="9"/>
  <c r="N94" i="9"/>
  <c r="Q93" i="9"/>
  <c r="P93" i="9"/>
  <c r="O93" i="9"/>
  <c r="N93" i="9"/>
  <c r="Q92" i="9"/>
  <c r="P92" i="9"/>
  <c r="O92" i="9"/>
  <c r="N92" i="9"/>
  <c r="Q91" i="9"/>
  <c r="P91" i="9"/>
  <c r="O91" i="9"/>
  <c r="N91" i="9"/>
  <c r="Q90" i="9"/>
  <c r="P90" i="9"/>
  <c r="O90" i="9"/>
  <c r="N90" i="9"/>
  <c r="Q89" i="9"/>
  <c r="P89" i="9"/>
  <c r="O89" i="9"/>
  <c r="N89" i="9"/>
  <c r="Q88" i="9"/>
  <c r="P88" i="9"/>
  <c r="O88" i="9"/>
  <c r="N88" i="9"/>
  <c r="Q87" i="9"/>
  <c r="P87" i="9"/>
  <c r="O87" i="9"/>
  <c r="N87" i="9"/>
  <c r="Q86" i="9"/>
  <c r="P86" i="9"/>
  <c r="O86" i="9"/>
  <c r="N86" i="9"/>
  <c r="Q85" i="9"/>
  <c r="P85" i="9"/>
  <c r="O85" i="9"/>
  <c r="N85" i="9"/>
  <c r="Q84" i="9"/>
  <c r="P84" i="9"/>
  <c r="O84" i="9"/>
  <c r="N84" i="9"/>
  <c r="Q83" i="9"/>
  <c r="P83" i="9"/>
  <c r="O83" i="9"/>
  <c r="N83" i="9"/>
  <c r="Q82" i="9"/>
  <c r="P82" i="9"/>
  <c r="O82" i="9"/>
  <c r="N82" i="9"/>
  <c r="Q81" i="9"/>
  <c r="P81" i="9"/>
  <c r="O81" i="9"/>
  <c r="N81" i="9"/>
  <c r="Q80" i="9"/>
  <c r="P80" i="9"/>
  <c r="O80" i="9"/>
  <c r="N80" i="9"/>
  <c r="Q79" i="9"/>
  <c r="P79" i="9"/>
  <c r="O79" i="9"/>
  <c r="N79" i="9"/>
  <c r="Q78" i="9"/>
  <c r="P78" i="9"/>
  <c r="O78" i="9"/>
  <c r="N78" i="9"/>
  <c r="Q77" i="9"/>
  <c r="P77" i="9"/>
  <c r="O77" i="9"/>
  <c r="N77" i="9"/>
  <c r="Q76" i="9"/>
  <c r="P76" i="9"/>
  <c r="O76" i="9"/>
  <c r="N76" i="9"/>
  <c r="Q75" i="9"/>
  <c r="P75" i="9"/>
  <c r="O75" i="9"/>
  <c r="N75" i="9"/>
  <c r="Q74" i="9"/>
  <c r="P74" i="9"/>
  <c r="O74" i="9"/>
  <c r="N74" i="9"/>
  <c r="Q73" i="9"/>
  <c r="P73" i="9"/>
  <c r="O73" i="9"/>
  <c r="N73" i="9"/>
  <c r="Q72" i="9"/>
  <c r="P72" i="9"/>
  <c r="O72" i="9"/>
  <c r="N72" i="9"/>
  <c r="Q71" i="9"/>
  <c r="P71" i="9"/>
  <c r="O71" i="9"/>
  <c r="N71" i="9"/>
  <c r="Q70" i="9"/>
  <c r="P70" i="9"/>
  <c r="O70" i="9"/>
  <c r="N70" i="9"/>
  <c r="Q69" i="9"/>
  <c r="P69" i="9"/>
  <c r="O69" i="9"/>
  <c r="N69" i="9"/>
  <c r="Q68" i="9"/>
  <c r="P68" i="9"/>
  <c r="O68" i="9"/>
  <c r="N68" i="9"/>
  <c r="Q67" i="9"/>
  <c r="P67" i="9"/>
  <c r="O67" i="9"/>
  <c r="N67" i="9"/>
  <c r="Q66" i="9"/>
  <c r="P66" i="9"/>
  <c r="O66" i="9"/>
  <c r="N66" i="9"/>
  <c r="Q65" i="9"/>
  <c r="P65" i="9"/>
  <c r="O65" i="9"/>
  <c r="N65" i="9"/>
  <c r="Q64" i="9"/>
  <c r="P64" i="9"/>
  <c r="O64" i="9"/>
  <c r="N64" i="9"/>
  <c r="Q63" i="9"/>
  <c r="P63" i="9"/>
  <c r="O63" i="9"/>
  <c r="N63" i="9"/>
  <c r="Q62" i="9"/>
  <c r="P62" i="9"/>
  <c r="O62" i="9"/>
  <c r="N62" i="9"/>
  <c r="Q61" i="9"/>
  <c r="P61" i="9"/>
  <c r="O61" i="9"/>
  <c r="N61" i="9"/>
  <c r="Q60" i="9"/>
  <c r="P60" i="9"/>
  <c r="O60" i="9"/>
  <c r="N60" i="9"/>
  <c r="Q59" i="9"/>
  <c r="P59" i="9"/>
  <c r="O59" i="9"/>
  <c r="N59" i="9"/>
  <c r="Q58" i="9"/>
  <c r="P58" i="9"/>
  <c r="O58" i="9"/>
  <c r="N58" i="9"/>
  <c r="Q57" i="9"/>
  <c r="P57" i="9"/>
  <c r="O57" i="9"/>
  <c r="N57" i="9"/>
  <c r="Q56" i="9"/>
  <c r="P56" i="9"/>
  <c r="O56" i="9"/>
  <c r="N56" i="9"/>
  <c r="Q55" i="9"/>
  <c r="P55" i="9"/>
  <c r="O55" i="9"/>
  <c r="N55" i="9"/>
  <c r="Q54" i="9"/>
  <c r="P54" i="9"/>
  <c r="O54" i="9"/>
  <c r="N54" i="9"/>
  <c r="Q53" i="9"/>
  <c r="P53" i="9"/>
  <c r="O53" i="9"/>
  <c r="N53" i="9"/>
  <c r="Q52" i="9"/>
  <c r="P52" i="9"/>
  <c r="O52" i="9"/>
  <c r="N52" i="9"/>
  <c r="Q51" i="9"/>
  <c r="P51" i="9"/>
  <c r="O51" i="9"/>
  <c r="N51" i="9"/>
  <c r="Q50" i="9"/>
  <c r="P50" i="9"/>
  <c r="O50" i="9"/>
  <c r="N50" i="9"/>
  <c r="Q49" i="9"/>
  <c r="P49" i="9"/>
  <c r="O49" i="9"/>
  <c r="N49" i="9"/>
  <c r="Q48" i="9"/>
  <c r="P48" i="9"/>
  <c r="O48" i="9"/>
  <c r="N48" i="9"/>
  <c r="Q47" i="9"/>
  <c r="P47" i="9"/>
  <c r="O47" i="9"/>
  <c r="N47" i="9"/>
  <c r="Q46" i="9"/>
  <c r="P46" i="9"/>
  <c r="O46" i="9"/>
  <c r="N46" i="9"/>
  <c r="Q45" i="9"/>
  <c r="P45" i="9"/>
  <c r="O45" i="9"/>
  <c r="N45" i="9"/>
  <c r="Q44" i="9"/>
  <c r="P44" i="9"/>
  <c r="O44" i="9"/>
  <c r="N44" i="9"/>
  <c r="Q43" i="9"/>
  <c r="P43" i="9"/>
  <c r="O43" i="9"/>
  <c r="N43" i="9"/>
  <c r="Q42" i="9"/>
  <c r="P42" i="9"/>
  <c r="O42" i="9"/>
  <c r="N42" i="9"/>
  <c r="Q41" i="9"/>
  <c r="P41" i="9"/>
  <c r="O41" i="9"/>
  <c r="N41" i="9"/>
  <c r="Q40" i="9"/>
  <c r="P40" i="9"/>
  <c r="O40" i="9"/>
  <c r="N40" i="9"/>
  <c r="Q39" i="9"/>
  <c r="P39" i="9"/>
  <c r="O39" i="9"/>
  <c r="N39" i="9"/>
  <c r="Q38" i="9"/>
  <c r="P38" i="9"/>
  <c r="O38" i="9"/>
  <c r="N38" i="9"/>
  <c r="Q37" i="9"/>
  <c r="P37" i="9"/>
  <c r="O37" i="9"/>
  <c r="N37" i="9"/>
  <c r="Q36" i="9"/>
  <c r="P36" i="9"/>
  <c r="O36" i="9"/>
  <c r="N36" i="9"/>
  <c r="Q35" i="9"/>
  <c r="P35" i="9"/>
  <c r="O35" i="9"/>
  <c r="N35" i="9"/>
  <c r="Q34" i="9"/>
  <c r="P34" i="9"/>
  <c r="O34" i="9"/>
  <c r="N34" i="9"/>
  <c r="Q33" i="9"/>
  <c r="P33" i="9"/>
  <c r="O33" i="9"/>
  <c r="N33" i="9"/>
  <c r="Q32" i="9"/>
  <c r="P32" i="9"/>
  <c r="O32" i="9"/>
  <c r="N32" i="9"/>
  <c r="Q31" i="9"/>
  <c r="P31" i="9"/>
  <c r="O31" i="9"/>
  <c r="N31" i="9"/>
  <c r="Q30" i="9"/>
  <c r="P30" i="9"/>
  <c r="O30" i="9"/>
  <c r="N30" i="9"/>
  <c r="Q29" i="9"/>
  <c r="P29" i="9"/>
  <c r="O29" i="9"/>
  <c r="N29" i="9"/>
  <c r="Q28" i="9"/>
  <c r="P28" i="9"/>
  <c r="O28" i="9"/>
  <c r="N28" i="9"/>
  <c r="Q27" i="9"/>
  <c r="P27" i="9"/>
  <c r="O27" i="9"/>
  <c r="N27" i="9"/>
  <c r="Q26" i="9"/>
  <c r="P26" i="9"/>
  <c r="O26" i="9"/>
  <c r="N26" i="9"/>
  <c r="Q25" i="9"/>
  <c r="P25" i="9"/>
  <c r="O25" i="9"/>
  <c r="N25" i="9"/>
  <c r="Q24" i="9"/>
  <c r="P24" i="9"/>
  <c r="O24" i="9"/>
  <c r="N24" i="9"/>
  <c r="Q23" i="9"/>
  <c r="P23" i="9"/>
  <c r="O23" i="9"/>
  <c r="N23" i="9"/>
  <c r="Q22" i="9"/>
  <c r="P22" i="9"/>
  <c r="O22" i="9"/>
  <c r="N22" i="9"/>
  <c r="Q21" i="9"/>
  <c r="P21" i="9"/>
  <c r="O21" i="9"/>
  <c r="N21" i="9"/>
  <c r="Q20" i="9"/>
  <c r="P20" i="9"/>
  <c r="O20" i="9"/>
  <c r="N20" i="9"/>
  <c r="Q19" i="9"/>
  <c r="P19" i="9"/>
  <c r="O19" i="9"/>
  <c r="N19" i="9"/>
  <c r="Q18" i="9"/>
  <c r="P18" i="9"/>
  <c r="O18" i="9"/>
  <c r="N18" i="9"/>
  <c r="Q17" i="9"/>
  <c r="P17" i="9"/>
  <c r="O17" i="9"/>
  <c r="N17" i="9"/>
  <c r="Q16" i="9"/>
  <c r="P16" i="9"/>
  <c r="O16" i="9"/>
  <c r="N16" i="9"/>
  <c r="Q15" i="9"/>
  <c r="P15" i="9"/>
  <c r="O15" i="9"/>
  <c r="N15" i="9"/>
  <c r="Q14" i="9"/>
  <c r="P14" i="9"/>
  <c r="O14" i="9"/>
  <c r="N14" i="9"/>
  <c r="Q13" i="9"/>
  <c r="P13" i="9"/>
  <c r="O13" i="9"/>
  <c r="N13" i="9"/>
  <c r="Q12" i="9"/>
  <c r="P12" i="9"/>
  <c r="O12" i="9"/>
  <c r="N12" i="9"/>
  <c r="Q11" i="9"/>
  <c r="P11" i="9"/>
  <c r="O11" i="9"/>
  <c r="N11" i="9"/>
  <c r="Q10" i="9"/>
  <c r="P10" i="9"/>
  <c r="O10" i="9"/>
  <c r="N10" i="9"/>
  <c r="Q9" i="9"/>
  <c r="P9" i="9"/>
  <c r="O9" i="9"/>
  <c r="N9" i="9"/>
  <c r="Q8" i="9"/>
  <c r="P8" i="9"/>
  <c r="O8" i="9"/>
  <c r="N8" i="9"/>
  <c r="Q7" i="9"/>
  <c r="P7" i="9"/>
  <c r="O7" i="9"/>
  <c r="N7" i="9"/>
  <c r="Q6" i="9"/>
  <c r="P6" i="9"/>
  <c r="O6" i="9"/>
  <c r="N6" i="9"/>
  <c r="Q5" i="9"/>
  <c r="P5" i="9"/>
  <c r="O5" i="9"/>
  <c r="N5" i="9"/>
  <c r="Q4" i="9"/>
  <c r="P4" i="9"/>
  <c r="O4" i="9"/>
  <c r="N4" i="9"/>
  <c r="H36" i="8"/>
  <c r="E36" i="8"/>
  <c r="D36" i="8"/>
  <c r="I25" i="8"/>
  <c r="F25" i="8"/>
  <c r="F24" i="8"/>
  <c r="I24" i="8" s="1"/>
  <c r="F23" i="8"/>
  <c r="F21" i="8" s="1"/>
  <c r="F22" i="8"/>
  <c r="I22" i="8" s="1"/>
  <c r="H21" i="8"/>
  <c r="G21" i="8"/>
  <c r="E21" i="8"/>
  <c r="D21" i="8"/>
  <c r="I20" i="8"/>
  <c r="F20" i="8"/>
  <c r="I19" i="8"/>
  <c r="F19" i="8"/>
  <c r="F18" i="8"/>
  <c r="I18" i="8" s="1"/>
  <c r="F17" i="8"/>
  <c r="I17" i="8" s="1"/>
  <c r="F16" i="8"/>
  <c r="I16" i="8" s="1"/>
  <c r="I15" i="8"/>
  <c r="F15" i="8"/>
  <c r="I14" i="8"/>
  <c r="I13" i="8" s="1"/>
  <c r="F14" i="8"/>
  <c r="F13" i="8" s="1"/>
  <c r="H13" i="8"/>
  <c r="G13" i="8"/>
  <c r="E13" i="8"/>
  <c r="D13" i="8"/>
  <c r="F12" i="8"/>
  <c r="F9" i="8" s="1"/>
  <c r="F11" i="8"/>
  <c r="I11" i="8" s="1"/>
  <c r="F10" i="8"/>
  <c r="I10" i="8" s="1"/>
  <c r="H9" i="8"/>
  <c r="G9" i="8"/>
  <c r="G36" i="8" s="1"/>
  <c r="E9" i="8"/>
  <c r="D9" i="8"/>
  <c r="H35" i="7"/>
  <c r="H34" i="7"/>
  <c r="H33" i="7"/>
  <c r="H32" i="7"/>
  <c r="H31" i="7"/>
  <c r="G31" i="7"/>
  <c r="F31" i="7"/>
  <c r="E31" i="7"/>
  <c r="D31" i="7"/>
  <c r="C31" i="7"/>
  <c r="H30" i="7"/>
  <c r="H29" i="7"/>
  <c r="H28" i="7"/>
  <c r="H27" i="7"/>
  <c r="H26" i="7"/>
  <c r="H25" i="7"/>
  <c r="H24" i="7"/>
  <c r="H23" i="7"/>
  <c r="H22" i="7"/>
  <c r="G21" i="7"/>
  <c r="F21" i="7"/>
  <c r="E21" i="7"/>
  <c r="H21" i="7" s="1"/>
  <c r="D21" i="7"/>
  <c r="C21" i="7"/>
  <c r="H20" i="7"/>
  <c r="H19" i="7"/>
  <c r="H18" i="7"/>
  <c r="H17" i="7"/>
  <c r="E16" i="7"/>
  <c r="H16" i="7" s="1"/>
  <c r="H15" i="7"/>
  <c r="H14" i="7"/>
  <c r="G13" i="7"/>
  <c r="G36" i="7" s="1"/>
  <c r="F13" i="7"/>
  <c r="E13" i="7"/>
  <c r="H13" i="7" s="1"/>
  <c r="D13" i="7"/>
  <c r="C13" i="7"/>
  <c r="H12" i="7"/>
  <c r="H11" i="7"/>
  <c r="H10" i="7"/>
  <c r="H9" i="7"/>
  <c r="H8" i="7"/>
  <c r="H7" i="7"/>
  <c r="H6" i="7"/>
  <c r="H5" i="7"/>
  <c r="G4" i="7"/>
  <c r="F4" i="7"/>
  <c r="F36" i="7" s="1"/>
  <c r="D4" i="7"/>
  <c r="D36" i="7" s="1"/>
  <c r="C4" i="7"/>
  <c r="E4" i="7" s="1"/>
  <c r="F11" i="6"/>
  <c r="E11" i="6"/>
  <c r="C11" i="6"/>
  <c r="B11" i="6"/>
  <c r="G9" i="6"/>
  <c r="G8" i="6"/>
  <c r="G7" i="6"/>
  <c r="D6" i="6"/>
  <c r="G6" i="6" s="1"/>
  <c r="D5" i="6"/>
  <c r="D11" i="6" s="1"/>
  <c r="F14" i="5"/>
  <c r="E14" i="5"/>
  <c r="C14" i="5"/>
  <c r="B14" i="5"/>
  <c r="D12" i="5"/>
  <c r="G12" i="5" s="1"/>
  <c r="G11" i="5"/>
  <c r="D11" i="5"/>
  <c r="D10" i="5"/>
  <c r="G10" i="5" s="1"/>
  <c r="D9" i="5"/>
  <c r="G9" i="5" s="1"/>
  <c r="D8" i="5"/>
  <c r="G8" i="5" s="1"/>
  <c r="G7" i="5"/>
  <c r="D7" i="5"/>
  <c r="G6" i="5"/>
  <c r="D6" i="5"/>
  <c r="G5" i="5"/>
  <c r="G14" i="5" s="1"/>
  <c r="D5" i="5"/>
  <c r="D14" i="5" s="1"/>
  <c r="F10" i="4"/>
  <c r="E10" i="4"/>
  <c r="C10" i="4"/>
  <c r="B10" i="4"/>
  <c r="D8" i="4"/>
  <c r="G8" i="4" s="1"/>
  <c r="D7" i="4"/>
  <c r="G7" i="4" s="1"/>
  <c r="G6" i="4"/>
  <c r="G10" i="4" s="1"/>
  <c r="D6" i="4"/>
  <c r="D10" i="4" s="1"/>
  <c r="F76" i="3"/>
  <c r="E76" i="3"/>
  <c r="C76" i="3"/>
  <c r="B76" i="3"/>
  <c r="G74" i="3"/>
  <c r="D74" i="3"/>
  <c r="D73" i="3"/>
  <c r="G73" i="3" s="1"/>
  <c r="D72" i="3"/>
  <c r="G72" i="3" s="1"/>
  <c r="D71" i="3"/>
  <c r="G71" i="3" s="1"/>
  <c r="G70" i="3"/>
  <c r="D70" i="3"/>
  <c r="G69" i="3"/>
  <c r="D69" i="3"/>
  <c r="G68" i="3"/>
  <c r="D68" i="3"/>
  <c r="D67" i="3"/>
  <c r="G67" i="3" s="1"/>
  <c r="G66" i="3"/>
  <c r="D66" i="3"/>
  <c r="D65" i="3"/>
  <c r="G65" i="3" s="1"/>
  <c r="D64" i="3"/>
  <c r="G64" i="3" s="1"/>
  <c r="D63" i="3"/>
  <c r="G63" i="3" s="1"/>
  <c r="G62" i="3"/>
  <c r="D62" i="3"/>
  <c r="G61" i="3"/>
  <c r="D61" i="3"/>
  <c r="G60" i="3"/>
  <c r="D60" i="3"/>
  <c r="D59" i="3"/>
  <c r="G59" i="3" s="1"/>
  <c r="G58" i="3"/>
  <c r="D58" i="3"/>
  <c r="D57" i="3"/>
  <c r="G57" i="3" s="1"/>
  <c r="D56" i="3"/>
  <c r="G56" i="3" s="1"/>
  <c r="D55" i="3"/>
  <c r="G55" i="3" s="1"/>
  <c r="G54" i="3"/>
  <c r="D54" i="3"/>
  <c r="G53" i="3"/>
  <c r="D53" i="3"/>
  <c r="G52" i="3"/>
  <c r="D52" i="3"/>
  <c r="D51" i="3"/>
  <c r="G51" i="3" s="1"/>
  <c r="G50" i="3"/>
  <c r="D50" i="3"/>
  <c r="D49" i="3"/>
  <c r="G49" i="3" s="1"/>
  <c r="D48" i="3"/>
  <c r="G48" i="3" s="1"/>
  <c r="D47" i="3"/>
  <c r="G47" i="3" s="1"/>
  <c r="G46" i="3"/>
  <c r="D46" i="3"/>
  <c r="G45" i="3"/>
  <c r="D45" i="3"/>
  <c r="G44" i="3"/>
  <c r="D44" i="3"/>
  <c r="D43" i="3"/>
  <c r="G43" i="3" s="1"/>
  <c r="G42" i="3"/>
  <c r="D42" i="3"/>
  <c r="D41" i="3"/>
  <c r="G41" i="3" s="1"/>
  <c r="D40" i="3"/>
  <c r="G40" i="3" s="1"/>
  <c r="D39" i="3"/>
  <c r="G39" i="3" s="1"/>
  <c r="G38" i="3"/>
  <c r="D38" i="3"/>
  <c r="G37" i="3"/>
  <c r="D37" i="3"/>
  <c r="G36" i="3"/>
  <c r="D36" i="3"/>
  <c r="D35" i="3"/>
  <c r="G35" i="3" s="1"/>
  <c r="G34" i="3"/>
  <c r="D34" i="3"/>
  <c r="D33" i="3"/>
  <c r="G33" i="3" s="1"/>
  <c r="D32" i="3"/>
  <c r="G32" i="3" s="1"/>
  <c r="D31" i="3"/>
  <c r="G31" i="3" s="1"/>
  <c r="G30" i="3"/>
  <c r="D30" i="3"/>
  <c r="G29" i="3"/>
  <c r="D29" i="3"/>
  <c r="G28" i="3"/>
  <c r="D28" i="3"/>
  <c r="D27" i="3"/>
  <c r="G27" i="3" s="1"/>
  <c r="G26" i="3"/>
  <c r="D26" i="3"/>
  <c r="D25" i="3"/>
  <c r="G25" i="3" s="1"/>
  <c r="D24" i="3"/>
  <c r="G24" i="3" s="1"/>
  <c r="D23" i="3"/>
  <c r="G23" i="3" s="1"/>
  <c r="G22" i="3"/>
  <c r="D22" i="3"/>
  <c r="G21" i="3"/>
  <c r="D21" i="3"/>
  <c r="G20" i="3"/>
  <c r="D20" i="3"/>
  <c r="D19" i="3"/>
  <c r="G19" i="3" s="1"/>
  <c r="G18" i="3"/>
  <c r="D18" i="3"/>
  <c r="D17" i="3"/>
  <c r="G17" i="3" s="1"/>
  <c r="D16" i="3"/>
  <c r="G16" i="3" s="1"/>
  <c r="D15" i="3"/>
  <c r="G15" i="3" s="1"/>
  <c r="G14" i="3"/>
  <c r="D14" i="3"/>
  <c r="G13" i="3"/>
  <c r="D13" i="3"/>
  <c r="G12" i="3"/>
  <c r="D12" i="3"/>
  <c r="D11" i="3"/>
  <c r="G11" i="3" s="1"/>
  <c r="G10" i="3"/>
  <c r="D10" i="3"/>
  <c r="D9" i="3"/>
  <c r="G9" i="3" s="1"/>
  <c r="D8" i="3"/>
  <c r="G8" i="3" s="1"/>
  <c r="D7" i="3"/>
  <c r="G7" i="3" s="1"/>
  <c r="G6" i="3"/>
  <c r="D6" i="3"/>
  <c r="D76" i="3" s="1"/>
  <c r="G5" i="3"/>
  <c r="D5" i="3"/>
  <c r="E75" i="2"/>
  <c r="H75" i="2" s="1"/>
  <c r="E74" i="2"/>
  <c r="H74" i="2" s="1"/>
  <c r="E73" i="2"/>
  <c r="H73" i="2" s="1"/>
  <c r="H72" i="2"/>
  <c r="E72" i="2"/>
  <c r="H71" i="2"/>
  <c r="E71" i="2"/>
  <c r="H70" i="2"/>
  <c r="E70" i="2"/>
  <c r="E69" i="2"/>
  <c r="H69" i="2" s="1"/>
  <c r="G68" i="2"/>
  <c r="F68" i="2"/>
  <c r="D68" i="2"/>
  <c r="C68" i="2"/>
  <c r="E68" i="2" s="1"/>
  <c r="H68" i="2" s="1"/>
  <c r="E67" i="2"/>
  <c r="H67" i="2" s="1"/>
  <c r="H66" i="2"/>
  <c r="E66" i="2"/>
  <c r="H65" i="2"/>
  <c r="E65" i="2"/>
  <c r="G64" i="2"/>
  <c r="F64" i="2"/>
  <c r="D64" i="2"/>
  <c r="C64" i="2"/>
  <c r="E64" i="2" s="1"/>
  <c r="H64" i="2" s="1"/>
  <c r="H63" i="2"/>
  <c r="E63" i="2"/>
  <c r="E62" i="2"/>
  <c r="H62" i="2" s="1"/>
  <c r="E61" i="2"/>
  <c r="H61" i="2" s="1"/>
  <c r="H60" i="2"/>
  <c r="E60" i="2"/>
  <c r="H59" i="2"/>
  <c r="E59" i="2"/>
  <c r="H58" i="2"/>
  <c r="E58" i="2"/>
  <c r="E57" i="2"/>
  <c r="H57" i="2" s="1"/>
  <c r="G56" i="2"/>
  <c r="F56" i="2"/>
  <c r="D56" i="2"/>
  <c r="C56" i="2"/>
  <c r="E56" i="2" s="1"/>
  <c r="H56" i="2" s="1"/>
  <c r="E55" i="2"/>
  <c r="H55" i="2" s="1"/>
  <c r="H54" i="2"/>
  <c r="E54" i="2"/>
  <c r="H53" i="2"/>
  <c r="E53" i="2"/>
  <c r="G52" i="2"/>
  <c r="F52" i="2"/>
  <c r="D52" i="2"/>
  <c r="C52" i="2"/>
  <c r="E52" i="2" s="1"/>
  <c r="H52" i="2" s="1"/>
  <c r="H51" i="2"/>
  <c r="E51" i="2"/>
  <c r="E50" i="2"/>
  <c r="H50" i="2" s="1"/>
  <c r="E49" i="2"/>
  <c r="H49" i="2" s="1"/>
  <c r="H48" i="2"/>
  <c r="E48" i="2"/>
  <c r="H47" i="2"/>
  <c r="E47" i="2"/>
  <c r="H46" i="2"/>
  <c r="E46" i="2"/>
  <c r="E45" i="2"/>
  <c r="H45" i="2" s="1"/>
  <c r="H44" i="2"/>
  <c r="E44" i="2"/>
  <c r="H43" i="2"/>
  <c r="E43" i="2"/>
  <c r="G42" i="2"/>
  <c r="F42" i="2"/>
  <c r="E42" i="2"/>
  <c r="H42" i="2" s="1"/>
  <c r="D42" i="2"/>
  <c r="C42" i="2"/>
  <c r="H41" i="2"/>
  <c r="E41" i="2"/>
  <c r="H40" i="2"/>
  <c r="E40" i="2"/>
  <c r="E39" i="2"/>
  <c r="H39" i="2" s="1"/>
  <c r="H38" i="2"/>
  <c r="E38" i="2"/>
  <c r="H37" i="2"/>
  <c r="E37" i="2"/>
  <c r="E36" i="2"/>
  <c r="H36" i="2" s="1"/>
  <c r="E35" i="2"/>
  <c r="H35" i="2" s="1"/>
  <c r="H34" i="2"/>
  <c r="E34" i="2"/>
  <c r="H33" i="2"/>
  <c r="E33" i="2"/>
  <c r="G32" i="2"/>
  <c r="F32" i="2"/>
  <c r="D32" i="2"/>
  <c r="C32" i="2"/>
  <c r="E32" i="2" s="1"/>
  <c r="H32" i="2" s="1"/>
  <c r="E31" i="2"/>
  <c r="H31" i="2" s="1"/>
  <c r="E30" i="2"/>
  <c r="H30" i="2" s="1"/>
  <c r="E29" i="2"/>
  <c r="H29" i="2" s="1"/>
  <c r="H28" i="2"/>
  <c r="E28" i="2"/>
  <c r="H27" i="2"/>
  <c r="E27" i="2"/>
  <c r="H26" i="2"/>
  <c r="E26" i="2"/>
  <c r="E25" i="2"/>
  <c r="H25" i="2" s="1"/>
  <c r="H24" i="2"/>
  <c r="E24" i="2"/>
  <c r="H23" i="2"/>
  <c r="E23" i="2"/>
  <c r="G22" i="2"/>
  <c r="F22" i="2"/>
  <c r="E22" i="2"/>
  <c r="H22" i="2" s="1"/>
  <c r="D22" i="2"/>
  <c r="C22" i="2"/>
  <c r="H21" i="2"/>
  <c r="E21" i="2"/>
  <c r="H20" i="2"/>
  <c r="E20" i="2"/>
  <c r="E19" i="2"/>
  <c r="H19" i="2" s="1"/>
  <c r="H18" i="2"/>
  <c r="E18" i="2"/>
  <c r="H17" i="2"/>
  <c r="E17" i="2"/>
  <c r="E16" i="2"/>
  <c r="H16" i="2" s="1"/>
  <c r="E15" i="2"/>
  <c r="H15" i="2" s="1"/>
  <c r="H14" i="2"/>
  <c r="E14" i="2"/>
  <c r="H13" i="2"/>
  <c r="E13" i="2"/>
  <c r="G12" i="2"/>
  <c r="G76" i="2" s="1"/>
  <c r="F12" i="2"/>
  <c r="D12" i="2"/>
  <c r="D76" i="2" s="1"/>
  <c r="E76" i="2" s="1"/>
  <c r="C12" i="2"/>
  <c r="E12" i="2" s="1"/>
  <c r="H12" i="2" s="1"/>
  <c r="G4" i="2"/>
  <c r="F4" i="2"/>
  <c r="F76" i="2" s="1"/>
  <c r="E4" i="2"/>
  <c r="H4" i="2" s="1"/>
  <c r="D4" i="2"/>
  <c r="C4" i="2"/>
  <c r="C76" i="2" s="1"/>
  <c r="F39" i="1"/>
  <c r="D39" i="1"/>
  <c r="H38" i="1"/>
  <c r="E38" i="1"/>
  <c r="E37" i="1" s="1"/>
  <c r="H37" i="1"/>
  <c r="G37" i="1"/>
  <c r="G39" i="1" s="1"/>
  <c r="F37" i="1"/>
  <c r="D37" i="1"/>
  <c r="C37" i="1"/>
  <c r="C39" i="1" s="1"/>
  <c r="H35" i="1"/>
  <c r="E35" i="1"/>
  <c r="H34" i="1"/>
  <c r="E34" i="1"/>
  <c r="H33" i="1"/>
  <c r="E33" i="1"/>
  <c r="H32" i="1"/>
  <c r="H31" i="1" s="1"/>
  <c r="E32" i="1"/>
  <c r="E31" i="1" s="1"/>
  <c r="G31" i="1"/>
  <c r="F31" i="1"/>
  <c r="D31" i="1"/>
  <c r="C31" i="1"/>
  <c r="H29" i="1"/>
  <c r="E29" i="1"/>
  <c r="H28" i="1"/>
  <c r="E28" i="1"/>
  <c r="H27" i="1"/>
  <c r="E27" i="1"/>
  <c r="H26" i="1"/>
  <c r="E26" i="1"/>
  <c r="H25" i="1"/>
  <c r="H21" i="1" s="1"/>
  <c r="E25" i="1"/>
  <c r="E21" i="1" s="1"/>
  <c r="H24" i="1"/>
  <c r="E24" i="1"/>
  <c r="H23" i="1"/>
  <c r="E23" i="1"/>
  <c r="H22" i="1"/>
  <c r="E22" i="1"/>
  <c r="G21" i="1"/>
  <c r="F21" i="1"/>
  <c r="D21" i="1"/>
  <c r="C21" i="1"/>
  <c r="H16" i="1"/>
  <c r="G16" i="1"/>
  <c r="F16" i="1"/>
  <c r="D16" i="1"/>
  <c r="C16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  <c r="E16" i="1" s="1"/>
  <c r="H7" i="1"/>
  <c r="E7" i="1"/>
  <c r="H6" i="1"/>
  <c r="E6" i="1"/>
  <c r="H5" i="1"/>
  <c r="E5" i="1"/>
  <c r="E39" i="1" l="1"/>
  <c r="H4" i="7"/>
  <c r="H36" i="7" s="1"/>
  <c r="E36" i="7"/>
  <c r="H39" i="1"/>
  <c r="G76" i="3"/>
  <c r="H76" i="2"/>
  <c r="F36" i="8"/>
  <c r="G5" i="6"/>
  <c r="G11" i="6" s="1"/>
  <c r="I23" i="8"/>
  <c r="I21" i="8" s="1"/>
  <c r="I12" i="8"/>
  <c r="I9" i="8" s="1"/>
  <c r="I36" i="8" s="1"/>
  <c r="C3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DGCG</author>
  </authors>
  <commentList>
    <comment ref="I7" authorId="0" shapeId="0" xr:uid="{C040C492-0C16-4CE0-9535-FD16C00C40C0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<sst xmlns="http://schemas.openxmlformats.org/spreadsheetml/2006/main" count="1305" uniqueCount="721">
  <si>
    <t>INSTITUTO DE SALUD PUBLICA DEL ESTADO DE GUANAJUATO
Estado Analítico de Ingresos
Del 1 de Enero al 30 de Junio de 2026
(Cifras en Pesos)</t>
  </si>
  <si>
    <t>Rubro de Ingresos/Fuente de Financiamiento</t>
  </si>
  <si>
    <t>Ingresos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</si>
  <si>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</si>
  <si>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</si>
  <si>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</si>
  <si>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</si>
  <si>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</si>
  <si>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</si>
  <si>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</si>
  <si>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</si>
  <si>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</si>
  <si>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</si>
  <si>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</si>
  <si>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</si>
  <si>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</si>
  <si>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10</t>
  </si>
  <si>
    <t>Cuotas y Aportaciones de Seguridad Social</t>
  </si>
  <si>
    <t>20</t>
  </si>
  <si>
    <t>Contribuciones de Mejoras</t>
  </si>
  <si>
    <t>30</t>
  </si>
  <si>
    <t>Derechos</t>
  </si>
  <si>
    <t>40</t>
  </si>
  <si>
    <t>Productos</t>
  </si>
  <si>
    <t>50</t>
  </si>
  <si>
    <t>Aprovechamientos</t>
  </si>
  <si>
    <t>60</t>
  </si>
  <si>
    <t>Ingresos por Venta de Bienes, Prestación de Servicios y Otros Ingresos</t>
  </si>
  <si>
    <t>70</t>
  </si>
  <si>
    <t>Participaciones, Aportaciones, Convenios, Incentivos de Derivados de la Colaboración Fiscal y Fondos Distintos de Aportaciones</t>
  </si>
  <si>
    <t>80</t>
  </si>
  <si>
    <t>Transferencias, Asignaciones, Subsidios y Subvenciones, y Pensiones y Jubilaciones</t>
  </si>
  <si>
    <t>90</t>
  </si>
  <si>
    <t>Ingresos Derivados de Financiamientos</t>
  </si>
  <si>
    <t>00</t>
  </si>
  <si>
    <t>xx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</si>
  <si>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</si>
  <si>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</si>
  <si>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</si>
  <si>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</si>
  <si>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</si>
  <si>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</si>
  <si>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</si>
  <si>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
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</si>
  <si>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</si>
  <si>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</si>
  <si>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</si>
  <si>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t>“Bajo protesta de decir verdad declaramos que los Estados Financieros y sus notas, son razonablemente correctos y son responsabilidad del emisor”.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</si>
  <si>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</si>
  <si>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</si>
  <si>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</si>
  <si>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INSTITUTO DE SALUD PUBLICA DEL ESTADO DE GUANAJUATOe
Estado Analítico del Ejercicio del Presupuesto de Egresos
Clasificación por Objeto del Gasto (Capítulo y Concepto)
Del 1 de Enero al 30 de Junio de 2026
(Cifras en Pesos)</t>
  </si>
  <si>
    <t>Concepto</t>
  </si>
  <si>
    <t>Egresos</t>
  </si>
  <si>
    <t>Subejercicio</t>
  </si>
  <si>
    <t>Aprobado</t>
  </si>
  <si>
    <t>Ampliaciones/ (Reducciones)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</si>
  <si>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</si>
  <si>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</si>
  <si>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</si>
  <si>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</si>
  <si>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</si>
  <si>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</si>
  <si>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</si>
  <si>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</si>
  <si>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</si>
  <si>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</si>
  <si>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</si>
  <si>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</si>
  <si>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</si>
  <si>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</si>
  <si>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</si>
  <si>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</si>
  <si>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</si>
  <si>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</si>
  <si>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</si>
  <si>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</si>
  <si>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</si>
  <si>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</si>
  <si>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</si>
  <si>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</si>
  <si>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</si>
  <si>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</si>
  <si>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</si>
  <si>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</si>
  <si>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</si>
  <si>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</si>
  <si>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</si>
  <si>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</si>
  <si>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</si>
  <si>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</si>
  <si>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</si>
  <si>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</si>
  <si>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</si>
  <si>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</si>
  <si>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</si>
  <si>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</si>
  <si>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ob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</si>
  <si>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</si>
  <si>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</si>
  <si>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</si>
  <si>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</si>
  <si>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</si>
  <si>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</si>
  <si>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</si>
  <si>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</si>
  <si>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</si>
  <si>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</si>
  <si>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</si>
  <si>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</si>
  <si>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</si>
  <si>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</si>
  <si>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</si>
  <si>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</si>
  <si>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</si>
  <si>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</si>
  <si>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</si>
  <si>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</si>
  <si>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</si>
  <si>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</si>
  <si>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</si>
  <si>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</si>
  <si>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</si>
  <si>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</si>
  <si>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</si>
  <si>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</si>
  <si>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</si>
  <si>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</si>
  <si>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</si>
  <si>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</si>
  <si>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</si>
  <si>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</si>
  <si>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INSTITUTO DE SALUD PUBLICA DEL ESTADO DE GUANAJUATO
Estado Analítico del Ejercicio del Presupuesto de Egresos
Clasificación Administrativa  
Del 1 de Enero al 30 de Junio de 2026
(Cifras en Pesos)</t>
  </si>
  <si>
    <t xml:space="preserve">Egresos </t>
  </si>
  <si>
    <t>211213019010000 DESPACHO DE LA DIRECCIÓN GENERAL DEL ISAPEG</t>
  </si>
  <si>
    <t>211213019010300 COORDINACIÓN DE ASUNTOS JURÍDICOS</t>
  </si>
  <si>
    <t>211213019010400 COORDINACIÓN DE COMUNICACIÓN SOCIAL</t>
  </si>
  <si>
    <t>211213019010600 COORDINACIÓN ESTATAL DE CALIDAD</t>
  </si>
  <si>
    <t>211213019020000 COORDINACIÓN GENERAL DE ADMINISTRACIÓN Y FINANZAS</t>
  </si>
  <si>
    <t>211213019020100 DIRECCIÓN GENERAL DE PLANEACIÓN</t>
  </si>
  <si>
    <t>211213019020200 DIRECCIÓN GENERAL DE ADMINISTRACIÓN</t>
  </si>
  <si>
    <t>211213019020300 DIRECCIÓN GENERAL DE RECURSOS HUMANOS</t>
  </si>
  <si>
    <t>211213019020400 DIRECCIÓN GENERAL DE RECURSOS MATERIALES Y SERVICIOS GENERALES</t>
  </si>
  <si>
    <t>211213019030000 COORDINACIÓN GENERAL DE SALUD PÚBLICA</t>
  </si>
  <si>
    <t>211213019030200 DIRECCIÓN GENERAL DE PROTECCIÓN CONTRA RIESGOS SANITARIOS</t>
  </si>
  <si>
    <t>211213019030300 DIRECCIÓN GENERAL DE PREVENCIÓN Y PROMOCIÓN DE LA SALUD</t>
  </si>
  <si>
    <t>211213019030400 DIRECCIÓN GENERAL DE ATENCIÓN MÉDICA</t>
  </si>
  <si>
    <t>211213019040100 JURISDICCIÓN SANITARIA I</t>
  </si>
  <si>
    <t>211213019040200 JURISDICCIÓN SANITARIA II</t>
  </si>
  <si>
    <t>211213019040300 JURISDICCIÓN SANITARIA III</t>
  </si>
  <si>
    <t>211213019040400 JURISDICCIÓN SANITARIA IV</t>
  </si>
  <si>
    <t>211213019040500 JURISDICCIÓN SANITARIA V</t>
  </si>
  <si>
    <t>211213019040600 JURISDICCIÓN SANITARIA VI</t>
  </si>
  <si>
    <t>211213019040700 JURISDICCIÓN SANITARIA VII</t>
  </si>
  <si>
    <t>211213019040800 JURISDICCIÓN SANITARIA VIII</t>
  </si>
  <si>
    <t>211213019070101 HOSPITAL GENERAL ACÁMBARO MIGUEL HIDALGO</t>
  </si>
  <si>
    <t>211213019070102 HOSPITAL GENERAL CELAYA</t>
  </si>
  <si>
    <t>211213019070103 HOSPITAL GENERAL DOLORES HIDALGO CUNA DE LA INDEPENDENCIA NACIONAL</t>
  </si>
  <si>
    <t>211213019070104 HOSPITAL GENERAL GUANAJUATO DR. VALENTÍN GRACIA</t>
  </si>
  <si>
    <t>211213019070105 HOSPITAL GENERAL IRAPUATO</t>
  </si>
  <si>
    <t>211213019070106 HOSPITAL GENERAL LEÓN</t>
  </si>
  <si>
    <t>211213019070107 HOSPITAL GENERAL PÉNJAMO</t>
  </si>
  <si>
    <t>211213019070108 HOSPITAL GENERAL PURÍSIMA DEL RINCÓN</t>
  </si>
  <si>
    <t>211213019070109 HOSPITAL GENERAL SALAMANCA</t>
  </si>
  <si>
    <t>211213019070110 HOSPITAL GENERAL SALVATIERRA</t>
  </si>
  <si>
    <t>211213019070111 HOSPITAL GENERAL SAN JOSÉ ITURBIDE</t>
  </si>
  <si>
    <t>211213019070112 HOSPITAL GENERAL SAN LUIS DE LA PAZ</t>
  </si>
  <si>
    <t>211213019070113 HOSPITAL GENERAL SAN MIGUEL ALLENDE DR. FELIPE G. DOBARGANES</t>
  </si>
  <si>
    <t>211213019070114 HOSPITAL GENERAL SILAO</t>
  </si>
  <si>
    <t>211213019070115 HOSPITAL GENERAL URIANGATO</t>
  </si>
  <si>
    <t>211213019070116 HOSPITAL GENERAL VALLE DE SANTIAGO</t>
  </si>
  <si>
    <t>211213019070201 CENTRO DE ATENCIÓN INTEGRAL A LA SALUD MENTAL DE LEÓN</t>
  </si>
  <si>
    <t>211213019070202 HOSPITAL DE ESPECIALIDADES MATERNO INFANTIL DE LEÓN</t>
  </si>
  <si>
    <t>211213019070203 HOSPITAL DE ESPECIALIDADES PEDIÁTRICO DE LEÓN</t>
  </si>
  <si>
    <t>211213019070204 HOSPITAL MATERNO DE CELAYA</t>
  </si>
  <si>
    <t>211213019070205 HOSPITAL MATERNO INFANTIL IRAPUATO</t>
  </si>
  <si>
    <t>211213019070206 HOSPITAL MATERNO SAN LUIS DE LA PAZ</t>
  </si>
  <si>
    <t>211213019070207 CENTRO ESTATAL DE CUIDADOS CRÍTICOS SALAMANCA</t>
  </si>
  <si>
    <t>211213019070301 CENTRO ESTATAL MEDICINA TRANSFUSIONAL</t>
  </si>
  <si>
    <t>211213019070302 CENTRO ESTATAL DE TRASPLANTES</t>
  </si>
  <si>
    <t>211213019070304 BANCO DE LECHE HUMANA</t>
  </si>
  <si>
    <t>211213019070305 LABORATORIO SALUD PÚBLICA ESTATAL</t>
  </si>
  <si>
    <t>211213019070306 SISTEMA DE URGENCIAS ESTADO DE GUANAJUATO</t>
  </si>
  <si>
    <t>211213019070307 CENTRO DE ATENCIÓN INTEGRAL ADICCIONES</t>
  </si>
  <si>
    <t>211213019070401 HOSPITAL COMUNITARIO ABASOLO</t>
  </si>
  <si>
    <t>211213019070402 HOSPITAL COMUNITARIO APASEO EL ALTO</t>
  </si>
  <si>
    <t>211213019070403 HOSPITAL COMUNITARIO APASEO EL GRANDE</t>
  </si>
  <si>
    <t>211213019070404 HOSPITAL COMUNITARIO COMONFORT</t>
  </si>
  <si>
    <t>211213019070405 HOSPITAL COMUNITARIO CORTAZAR</t>
  </si>
  <si>
    <t>211213019070406 HOSPITAL COMUNITARIO HUANÍMARO</t>
  </si>
  <si>
    <t>211213019070407 HOSPITAL COMUNITARIO JARAL DEL PROGRESO</t>
  </si>
  <si>
    <t>211213019070408 HOSPITAL COMUNITARIO JERÉCUARO</t>
  </si>
  <si>
    <t>211213019070409 HOSPITAL COMUNITARIO LAS JOYAS</t>
  </si>
  <si>
    <t>211213019070410 HOSPITAL COMUNITARIO MANUEL DOBLADO</t>
  </si>
  <si>
    <t>211213019070411 HOSPITAL COMUNITARIO MOROLEÓN</t>
  </si>
  <si>
    <t>211213019070412 HOSPITAL COMUNITARIO ROMITA</t>
  </si>
  <si>
    <t>211213019070413 HOSPITAL COMUNITARIO SAN DIEGO DE LA UNIÓN</t>
  </si>
  <si>
    <t>211213019070414 HOSPITAL COMUNITARIO SAN FELIPE</t>
  </si>
  <si>
    <t>211213019070415 HOSPITAL COMUNITARIO SAN FRANCISCO DEL RINCÓN</t>
  </si>
  <si>
    <t>211213019070416 HOSPITAL COMUNITARIO SANTA CRUZ DE JUVENTINO ROSAS</t>
  </si>
  <si>
    <t>211213019070417 HOSPITAL COMUNITARIO TARIMORO</t>
  </si>
  <si>
    <t>211213019070418 HOSPITAL COMUNITARIO VILLAGRÁN</t>
  </si>
  <si>
    <t>211213019070419 HOSPITAL COMUNITARIO YURIRIA</t>
  </si>
  <si>
    <t>211213019A10000 ÓRGANO INTERNO DE CONTROL</t>
  </si>
  <si>
    <t>INSTITUTO DE SALUD PUBLICA DEL ESTADO DE GUANAJUATO
Estado Analítico del Ejercicio del Presupuesto de Egresos
Clasificación Administrativa  (Poderes)
Del 1 de Enero al 30 de Junio de 2026
(Cifras en Pesos)</t>
  </si>
  <si>
    <t xml:space="preserve">    Poder Ejecutivo </t>
  </si>
  <si>
    <t xml:space="preserve">    Poder Legislativo</t>
  </si>
  <si>
    <t xml:space="preserve">    Poder Judicial</t>
  </si>
  <si>
    <t xml:space="preserve">    Organismos Autónomos</t>
  </si>
  <si>
    <t>INSTITUTO DE SALUD PUBLICA DEL ESTADO DE GUANAJUATO
Estado Analítico del Ejercicio del Presupuesto de Egresos
Clasificación Administrativa  (Sector Paraestatal)
Del 1 de Enero al 30 de Junio de 2026
(Cifras en Pesos)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</si>
  <si>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</si>
  <si>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</si>
  <si>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</si>
  <si>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</si>
  <si>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</si>
  <si>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</si>
  <si>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</si>
  <si>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</si>
  <si>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INSTITUTO DE SALUD PUBLICA DEL ESTADO DE GUANAJUATO
Estado Analítico del Ejercicio del Presupuesto de Egresos
Clasificación Económica (por Tipo de Gasto)
Del 1 de Enero al 30 de Junio de 2026
(Cifras en Pesos)</t>
  </si>
  <si>
    <t>Gasto Corriente</t>
  </si>
  <si>
    <t>Gasto de Capital</t>
  </si>
  <si>
    <t>Amortización de la Deuda y Disminución de Pasivos</t>
  </si>
  <si>
    <t>INSTITUTO DE SALUD PUBLICA DEL ESTADO DE GUANAJUATO
Estado Analítico del Ejercicio del Presupuesto de Egresos
Clasificación Funcional (Finalidad y Función)
Del 1 de Enero al 30 de Junio de 2026
(Cifras en Pesos)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</si>
  <si>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</si>
  <si>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</si>
  <si>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</si>
  <si>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</si>
  <si>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</si>
  <si>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</si>
  <si>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</si>
  <si>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</si>
  <si>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</si>
  <si>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</si>
  <si>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</si>
  <si>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</si>
  <si>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</si>
  <si>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</si>
  <si>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</si>
  <si>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</si>
  <si>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</si>
  <si>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</si>
  <si>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</si>
  <si>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</si>
  <si>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</si>
  <si>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</si>
  <si>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</si>
  <si>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</si>
  <si>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</si>
  <si>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</si>
  <si>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</si>
  <si>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</si>
  <si>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</si>
  <si>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</si>
  <si>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</si>
  <si>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INSTITUTO DE SALUD PUBLICA DEL ESTADO DE GUANAJUATO
Gasto por Categoría Programática
Del 1 de Enero al 30 de Junio de 2026
(Cifras en Pesos)</t>
  </si>
  <si>
    <t>Programas</t>
  </si>
  <si>
    <t xml:space="preserve"> 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</si>
  <si>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</si>
  <si>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</si>
  <si>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</si>
  <si>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</si>
  <si>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</si>
  <si>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</si>
  <si>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</si>
  <si>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</si>
  <si>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</si>
  <si>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</si>
  <si>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</si>
  <si>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</si>
  <si>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</si>
  <si>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</si>
  <si>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</si>
  <si>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</si>
  <si>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</si>
  <si>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</si>
  <si>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</si>
  <si>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</si>
  <si>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</si>
  <si>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</si>
  <si>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</si>
  <si>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</si>
  <si>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</si>
  <si>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</si>
  <si>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</si>
  <si>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</si>
  <si>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</si>
  <si>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</si>
  <si>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</si>
  <si>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</t>
  </si>
  <si>
    <t>INSTITUTO DE SALUD PUBLICA DEL ESTADO DE GUANAJUATO
Programas y Proyectos de Inversión
Del 1 de Enero al 30 de Junio de 2026
(Cifras en Pesos)</t>
  </si>
  <si>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</si>
  <si>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</si>
  <si>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</si>
  <si>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</si>
  <si>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</si>
  <si>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</si>
  <si>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</si>
  <si>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</si>
  <si>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</si>
  <si>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</si>
  <si>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</si>
  <si>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</si>
  <si>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</si>
  <si>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</si>
  <si>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</si>
  <si>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</si>
  <si>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</si>
  <si>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E012PB11102600</t>
  </si>
  <si>
    <t>OPERACIÓN DEL CENTRO ESTATAL DE MEDICINA TRANSFUSIONAL</t>
  </si>
  <si>
    <t>BIENES MUEBLES</t>
  </si>
  <si>
    <t>211213019070301</t>
  </si>
  <si>
    <t>CENTRO ESTATAL DE MEDICINA TRANSFUSIONAL</t>
  </si>
  <si>
    <t>Porcentaje</t>
  </si>
  <si>
    <t>E012PB11112600</t>
  </si>
  <si>
    <t>OPERACIÓN DEL SISTEMA DE URGENCIAS DEL ESTADO DE GUANAJUATO</t>
  </si>
  <si>
    <t>211213019070306</t>
  </si>
  <si>
    <t>SISTEMA DE URGENCIAS DEL ESTADO DE GTO</t>
  </si>
  <si>
    <t>E012PB11132600</t>
  </si>
  <si>
    <t>OPERACIÓN DEL CENTRO ESTATAL DE TRASPLANTES</t>
  </si>
  <si>
    <t>211213019070302</t>
  </si>
  <si>
    <t>CENTRO ESTATAL DE TRASPLANTES</t>
  </si>
  <si>
    <t>E012PB12132600</t>
  </si>
  <si>
    <t>HOSPITALIZACIÓN Y VALORACIÓN DE PACIENTES EN EL HOSPITAL GENERAL SAN JOSÉ ITURBIDE</t>
  </si>
  <si>
    <t>211213019070111</t>
  </si>
  <si>
    <t>HOSPITAL GENERAL SAN JOSÉ ITURBIDE</t>
  </si>
  <si>
    <t>E012PB12162500</t>
  </si>
  <si>
    <t>HOSPITALIZACIÓN Y VALORACIÓN DE PACIENTES EN EL HOSPITAL GENERAL DE SILAO</t>
  </si>
  <si>
    <t>211213019070114</t>
  </si>
  <si>
    <t>HOSPITAL GENERAL SILAO</t>
  </si>
  <si>
    <t>E012PB12192600</t>
  </si>
  <si>
    <t>HOSPITALIZACIÓN Y VALORACIÓN DE PACIENTES EN EL HOSPITAL GENERAL DOLORES HIDALGO CUNA DE LA INDEPEND</t>
  </si>
  <si>
    <t>211213019070103</t>
  </si>
  <si>
    <t>HOSPITAL GENERAL DOLORES HIDALGO</t>
  </si>
  <si>
    <t>E012PB12222600</t>
  </si>
  <si>
    <t>HOSPITALIZACIÓN Y VALORACIÓN DE PACIENTES EN EL HOSPITAL GENERAL GUANAJUATO DR. VALENTÍN GRACIA</t>
  </si>
  <si>
    <t>211213019070104</t>
  </si>
  <si>
    <t>HOSPITAL GENERAL GUANAJUATO</t>
  </si>
  <si>
    <t>E012PB12252600</t>
  </si>
  <si>
    <t>HOSPITALIZACIÓN Y VALORACIÓN DE PACIENTES EN EL HOSPITAL GENERAL IRAPUATO</t>
  </si>
  <si>
    <t>211213019070105</t>
  </si>
  <si>
    <t>HOSPITAL GENERAL IRAPUATO</t>
  </si>
  <si>
    <t>E012PB12282600</t>
  </si>
  <si>
    <t>HOSPITALIZACIÓN Y VALORACIÓN DE PACIENTES EN EL HOSPITAL GENERAL LEÓN</t>
  </si>
  <si>
    <t>211213019070106</t>
  </si>
  <si>
    <t>HOSPITAL GENERAL LEÓN</t>
  </si>
  <si>
    <t>E012PB12372600</t>
  </si>
  <si>
    <t>HOSPITALIZACIÓN Y VALORACIÓN DE PACIENTES EN EL HOSPITAL GENERAL SALVATIERRA</t>
  </si>
  <si>
    <t>211213019070110</t>
  </si>
  <si>
    <t>HOSPITAL GENERAL SALVATIERRA</t>
  </si>
  <si>
    <t>E012PB12402500</t>
  </si>
  <si>
    <t>HOSPITALIZACIÓN Y VALORACIÓN DE PACIENTES EN EL HOSPITAL GENERAL SAN LUIS DE LA PAZ</t>
  </si>
  <si>
    <t>211213019070112</t>
  </si>
  <si>
    <t>HOSPITAL GENERAL SAN LUIS DE LA PAZ</t>
  </si>
  <si>
    <t>E012PB12512600</t>
  </si>
  <si>
    <t>HOSPITALIZACIÓN Y VALORACIÓN DE PACIENTES EN EL HOSPITAL COMUNITARIO APASEO EL ALTO</t>
  </si>
  <si>
    <t>211213019070402</t>
  </si>
  <si>
    <t>HOSPITAL COMUNITARIO APASEO EL ALTO</t>
  </si>
  <si>
    <t>E012PB12602500</t>
  </si>
  <si>
    <t>HOSPITALIZACIÓN Y VALORACIÓN DE PACIENTES EN EL HOSPITAL MATERNO INFANTIL DE IRAPUATO</t>
  </si>
  <si>
    <t>211213019070205</t>
  </si>
  <si>
    <t>HOSPITAL MATERNO INFANTIL IRAPUATO</t>
  </si>
  <si>
    <t>E012PB12602600</t>
  </si>
  <si>
    <t>E012PB12632500</t>
  </si>
  <si>
    <t>HOSPITALIZACIÓN Y VALORACIÓN DE PACIENTES EN EL HOSPITAL COMUNITARIO APASEO EL GRANDE</t>
  </si>
  <si>
    <t>211213019070403</t>
  </si>
  <si>
    <t>HOSPITAL COMUNITARIO APASEO EL GRANDE</t>
  </si>
  <si>
    <t>E012PB12632600</t>
  </si>
  <si>
    <t>E012PB12842500</t>
  </si>
  <si>
    <t>HOSPITALIZACIÓN Y VALORACIÓN DE PACIENTES EN EL HOSPITAL COMUNITARIO TARIMORO</t>
  </si>
  <si>
    <t>211213019070417</t>
  </si>
  <si>
    <t>HOSPITAL COMUNITARIO TARIMORO</t>
  </si>
  <si>
    <t>E012PB13022600</t>
  </si>
  <si>
    <t>HOSPITALIZACIÓN Y VALORACIÓN DE PACIENTES EN EL HOSPITAL COMUNITARIO MANUEL DOBLADO</t>
  </si>
  <si>
    <t>211213019070410</t>
  </si>
  <si>
    <t>HOSPITAL COMUNITARIO MANUEL DOBLADO</t>
  </si>
  <si>
    <t>E012PB13052600</t>
  </si>
  <si>
    <t>HOSPITALIZACIÓN Y VALORACIÓN DE PACIENTES EN EL HOSPITAL COMUNITARIO SAN DIEGO DE LA UNIÓN</t>
  </si>
  <si>
    <t>211213019070413</t>
  </si>
  <si>
    <t>HOS COMUNITARIO SAN DIEGO DE LA UNIÓN</t>
  </si>
  <si>
    <t>E012PB13082600</t>
  </si>
  <si>
    <t>HOSPITALIZACIÓN Y VALORACIÓN DE PACIENTES EN EL HOSPITAL COMUNITARIO MOROLEÓN</t>
  </si>
  <si>
    <t>211213019070411</t>
  </si>
  <si>
    <t>HOSPITAL COMUNITARIO MOROLEÓN</t>
  </si>
  <si>
    <t>E012PB13242600</t>
  </si>
  <si>
    <t>ATENCIÓN DE PACIENTES EN EL CENTRO DE ATENCIÓN INTEGRAL A LA SALUD MENTAL DE LEÓN</t>
  </si>
  <si>
    <t>211213019070201</t>
  </si>
  <si>
    <t>CTRO ATEN INTEGRAL SALUD MENTAL DE LEÓN</t>
  </si>
  <si>
    <t>E012PB21402500</t>
  </si>
  <si>
    <t>HOSPITALIZACIÓN Y VALORACIÓN DE PACIENTES EN EL HOSPITAL COMUNITARIO ABASOLO</t>
  </si>
  <si>
    <t>211213019070401</t>
  </si>
  <si>
    <t>HOSPITAL COMUNITARIO ABASOLO</t>
  </si>
  <si>
    <t>E012PB27762604149</t>
  </si>
  <si>
    <t>VIG EN SALUD PÚBLICA POR LABORATORIO</t>
  </si>
  <si>
    <t>211213019070305</t>
  </si>
  <si>
    <t>LABORATORIO ESTATAL DE SALUD PUB DE GTO</t>
  </si>
  <si>
    <t>E012PB32802600</t>
  </si>
  <si>
    <t>OPERACIÓN DE LAS UNIDADES MÉDICAS ADSCRITAS A LA JURISDICCIÓN SANITARIA III</t>
  </si>
  <si>
    <t>211213019040300</t>
  </si>
  <si>
    <t>JURISDICCIÓN SANITARIA III ISAPEG</t>
  </si>
  <si>
    <t>E012PB32842600</t>
  </si>
  <si>
    <t>OPERACIÓN DE LAS UNIDADES MÉDICAS ADSCRITAS A LA JURISDICCIÓN SANITARIA VII</t>
  </si>
  <si>
    <t>211213019040700</t>
  </si>
  <si>
    <t>JURISDICCIÓN SANITARIA VII ISAPEG</t>
  </si>
  <si>
    <t>E012QA14922201</t>
  </si>
  <si>
    <t>CIERRE ADMVO DE TOCO DEL H. C. ROMITA</t>
  </si>
  <si>
    <t>OBRA</t>
  </si>
  <si>
    <t>211213019070412</t>
  </si>
  <si>
    <t>HOSPITAL COMUNITARIO ROMITA</t>
  </si>
  <si>
    <t>E012QA33052501</t>
  </si>
  <si>
    <t>CONCLUSIÓN SUSTITUCIÓN UMAPS VALTIERRA</t>
  </si>
  <si>
    <t>211213019040500</t>
  </si>
  <si>
    <t>JURISDICCIÓN SANITARIA V ISAPEG</t>
  </si>
  <si>
    <t>E012QA34182502</t>
  </si>
  <si>
    <t>MOBILIARIO CENTRO DE SALUD XICHÚ</t>
  </si>
  <si>
    <t>211213019040200</t>
  </si>
  <si>
    <t>JURISDICCIÓN SANITARIA II ISAPEG</t>
  </si>
  <si>
    <t>E012QA37012401</t>
  </si>
  <si>
    <t>PROYECTO INTEGRAL SUSTITUCIÓN CAISES LEÓN</t>
  </si>
  <si>
    <t>E012QA42202601</t>
  </si>
  <si>
    <t>PE CLÍNICA NUEVO COMIENZO EN IRAPUATO</t>
  </si>
  <si>
    <t>211213019040600</t>
  </si>
  <si>
    <t>JURISDICCIÓN SANITARIA VI ISAPEG</t>
  </si>
  <si>
    <t>E012QB42052601</t>
  </si>
  <si>
    <t>PROGRAMA PARA EL FORTALECIMIENTO DE LA INFRAESTRUCTURA Y EQUIPAMIENTO PARA LA ATENCIÓN MÉDICA</t>
  </si>
  <si>
    <t>211213019020100</t>
  </si>
  <si>
    <t>DIRECCIÓN GENERAL DE PLANEACIÓN</t>
  </si>
  <si>
    <t>E012QB42052602</t>
  </si>
  <si>
    <t>E064PB10862600</t>
  </si>
  <si>
    <t>OPERACIÓN DE LA JURISDICCIÓN SANITARIA I</t>
  </si>
  <si>
    <t>211213019040100</t>
  </si>
  <si>
    <t>JURISDICCIÓN SANITARIA I ISAPEG</t>
  </si>
  <si>
    <t>E064PB10892600</t>
  </si>
  <si>
    <t>OPERACIÓN DE LA JURISDICCIÓN SANITARIA II</t>
  </si>
  <si>
    <t>E064PB10942600</t>
  </si>
  <si>
    <t>OPERACIÓN DE LA JURISDICCIÓN SANITARIA IV</t>
  </si>
  <si>
    <t>211213019040400</t>
  </si>
  <si>
    <t>JURISDICCIÓN SANITARIA IV ISAPEG</t>
  </si>
  <si>
    <t>E064PB10972600</t>
  </si>
  <si>
    <t>OPERACIÓN DE LA JURISDICCIÓN SANITARIA V</t>
  </si>
  <si>
    <t>E064PB11012600</t>
  </si>
  <si>
    <t>OPERACIÓN DE LA JURISDICCIÓN SANITARIA VI</t>
  </si>
  <si>
    <t>E064PB11032600</t>
  </si>
  <si>
    <t>OPERACIÓN DE LA JURISDICCIÓN SANITARIA VII</t>
  </si>
  <si>
    <t>E064PB11062600</t>
  </si>
  <si>
    <t>OPERACIÓN DE LA JURISDICCIÓN SANITARIA VIII</t>
  </si>
  <si>
    <t>211213019040800</t>
  </si>
  <si>
    <t>JURISDICCIÓN SANITARIA VIII ISAPEG</t>
  </si>
  <si>
    <t>E064PB27792504118</t>
  </si>
  <si>
    <t>ABORTO SEGURO</t>
  </si>
  <si>
    <t>211213019030300</t>
  </si>
  <si>
    <t>DIR GRAL DE PREV Y PROM DE LA SALUD</t>
  </si>
  <si>
    <t>E064PB27792504166</t>
  </si>
  <si>
    <t>ENFERMEDADES CARDIOMETABÓLICAS</t>
  </si>
  <si>
    <t>E064PB27792504189</t>
  </si>
  <si>
    <t>ESTILOS DE VIDA SALUDABLES</t>
  </si>
  <si>
    <t>E064PB27792504194</t>
  </si>
  <si>
    <t>PREVENCIÓN Y CONTROL DE EDAS</t>
  </si>
  <si>
    <t>E064PB27792505034</t>
  </si>
  <si>
    <t>VIGILANCIA EPIDEMIOLÓGICA</t>
  </si>
  <si>
    <t>E064PB27792604011</t>
  </si>
  <si>
    <t>ENVEJECIMIENTO</t>
  </si>
  <si>
    <t>E064PB27792604013</t>
  </si>
  <si>
    <t>IGUALDAD DE GÉNERO EN SALUD</t>
  </si>
  <si>
    <t>E064PB27792604017</t>
  </si>
  <si>
    <t>PLANIFICACIÓN FAMILIAR Y ANTICONCEPCIÓN</t>
  </si>
  <si>
    <t>E064PB27792604122</t>
  </si>
  <si>
    <t>SALUD MATERNA</t>
  </si>
  <si>
    <t>E064PB27792604123</t>
  </si>
  <si>
    <t>SALUD PERINATAL</t>
  </si>
  <si>
    <t>E064PB27792604166</t>
  </si>
  <si>
    <t>E064PB27792604175</t>
  </si>
  <si>
    <t>SALUD SEXUAL Y REPROD PARA ADOLESCENTES</t>
  </si>
  <si>
    <t>E064PB27792604200</t>
  </si>
  <si>
    <t>PREVENCIÓN DE ACCIDENTES</t>
  </si>
  <si>
    <t>E064PB27792604205</t>
  </si>
  <si>
    <t>RESPIRATORIAS CRÓNICAS</t>
  </si>
  <si>
    <t>E064PB27792605034</t>
  </si>
  <si>
    <t>E064PB27792605188</t>
  </si>
  <si>
    <t>EMERGENCIAS EN SALUD</t>
  </si>
  <si>
    <t>E064PB34142604021</t>
  </si>
  <si>
    <t>SALUD BUCAL</t>
  </si>
  <si>
    <t>211213019030400</t>
  </si>
  <si>
    <t>DIRECCIÓN GENERAL DE ATENCIÓN MÉDICA</t>
  </si>
  <si>
    <t>E064PC27812600</t>
  </si>
  <si>
    <t>OPERACIÓN ADMINISTRATIVA DE LA DIRECCIÓN GENERAL DE PROTECCIÓN CONTRA RIESGOS SANITARIOS</t>
  </si>
  <si>
    <t>211213019030200</t>
  </si>
  <si>
    <t>DIR GRAL DE PROT CONT RIESG SANIT ISAPEG</t>
  </si>
  <si>
    <t>E064QC13312601</t>
  </si>
  <si>
    <t>DETECCIÓN DE CÁNCER CÉRVICO UTERINO CON CITOLOGÍA BASE LIQUIDA</t>
  </si>
  <si>
    <t>E064QC41472601</t>
  </si>
  <si>
    <t>MI TAMIZ NEONATAL</t>
  </si>
  <si>
    <t>E064QC42092502</t>
  </si>
  <si>
    <t>CONCLUSIÓN ADQUISICIÓN Y ENTREGA KIT´S</t>
  </si>
  <si>
    <t>211213019030000</t>
  </si>
  <si>
    <t>COORD GENERAL DE SALUD PÚBLICA ISAPEG</t>
  </si>
  <si>
    <t>M005GA20982500</t>
  </si>
  <si>
    <t>OPERACIÓN Y ADMINISTRACIÓN DEL LA DIRECCIÓN GENERAL DEL ISAPEG</t>
  </si>
  <si>
    <t>211213019010000</t>
  </si>
  <si>
    <t>DESPACHO DE LA DIRECCIÓN GRAL DEL ISAPEG</t>
  </si>
  <si>
    <t>M006GB11152600</t>
  </si>
  <si>
    <t>OPERACIÓN ADMINISTRATIVA DE LA DIRECCIÓN GENERAL DE ADMINISTRACIÓN</t>
  </si>
  <si>
    <t>211213019020200</t>
  </si>
  <si>
    <t>DIR GRAL DE ADMINISTRACIÓN ISAPEG</t>
  </si>
  <si>
    <t>M006GB11152611089</t>
  </si>
  <si>
    <t>SISTEMAS DE INFORMACIÓN EN SALUD</t>
  </si>
  <si>
    <t>M006GB11162600</t>
  </si>
  <si>
    <t>OPERACIÓN ADMINISTRATIVA DE LA DIRECCIÓN GENERAL DE RECURSOS MATERIALES Y SERVICIOS GENERALES</t>
  </si>
  <si>
    <t>211213019020400</t>
  </si>
  <si>
    <t>DIR GRAL DE REC MAT Y SERV GRALES</t>
  </si>
  <si>
    <t>M006GB11172500</t>
  </si>
  <si>
    <t>OPERACIÓN Y ADMINISTRACIÓN DE LA DIRECCIÓN GENERAL DE RECURSOS HUMANOS.</t>
  </si>
  <si>
    <t>211213019020300</t>
  </si>
  <si>
    <t>DIR GRAL DE RECURSOS HUMANOS ISAPEG</t>
  </si>
  <si>
    <t>M006GB11172600</t>
  </si>
  <si>
    <t>OPERACIÓN Y ADMINISTRACIÓN DE LA DIRECCIÓN GENERAL DE RECURSOS HUMANOS</t>
  </si>
  <si>
    <t>M007GC11132600</t>
  </si>
  <si>
    <t>OPERACIÓN ADMINISTRATIVA DE LA DIRECCIÓN GENERAL DE ATENCIÓN MÉDICA</t>
  </si>
  <si>
    <t>M007GC21012600</t>
  </si>
  <si>
    <t>PROMOCIÓN, IMPLEMENTACIÓN Y EVALUACIÓN DE ESTRATEGIAS EN MATERIA DE SALUD PÚBLICA Y ATENCIÓN MÉDICA</t>
  </si>
  <si>
    <t>O009GD11122600</t>
  </si>
  <si>
    <t>OPERACIÓN DEL ÓRGANO INTERNO DE CONTROL DEL INSTITUTO DE SALUD PÚBLICA DEL ESTADO DE GUANAJUATO</t>
  </si>
  <si>
    <t>211213019A10000</t>
  </si>
  <si>
    <t>ÓRGANO INTERNO DE CONTROL ISAPEG</t>
  </si>
  <si>
    <t>"Bajo protesta de decir verdad declaramos que los Estados Financieros y sus notas, son razonablemente correctos y son responsabilidad del emisor"</t>
  </si>
  <si>
    <t>Bajo protesta de decir verdad declaramos que los Estados Financieros y sus Notas son razonablemente correctos y responsabilidad del emisor</t>
  </si>
  <si>
    <t>No se incluyen los ingresos del rubro 7 tipo 79 del clasificador por rubros de ingreso debido a que no se encuentran relacionadas en el ACUERDO por el que se emite la Clasificación Económica de los Ingresos, de los Gastos y del Financiamiento de los Entes Públicos.</t>
  </si>
  <si>
    <t>TOTAL DE INGRESOS</t>
  </si>
  <si>
    <t>Recuperación de Préstamos Realizados con Fines de Política</t>
  </si>
  <si>
    <t>1.2.5.4</t>
  </si>
  <si>
    <t>Venta de Obligaciones Negociables Adquiridas con Fines de Política</t>
  </si>
  <si>
    <t>1.2.5.3</t>
  </si>
  <si>
    <t>Valores Representativos de Deuda Adquiridos con Fines de Política</t>
  </si>
  <si>
    <t>1.2.5.2</t>
  </si>
  <si>
    <t>Venta de Acciones y Participaciones de Capital Adquiridas con Fines de Política</t>
  </si>
  <si>
    <t>1.2.5.1</t>
  </si>
  <si>
    <t>Recuperación de Inversiones Financieras Realizadas con Fines de Política</t>
  </si>
  <si>
    <t>1.2.5</t>
  </si>
  <si>
    <t>Del Sector Privado Externo</t>
  </si>
  <si>
    <t>1.2.4.3.3</t>
  </si>
  <si>
    <t>De Organismos Internacionales</t>
  </si>
  <si>
    <t>1.2.4.3.2</t>
  </si>
  <si>
    <t>De Gobiernos Extranjeros</t>
  </si>
  <si>
    <t>1.2.4.3.1</t>
  </si>
  <si>
    <t>Del Sector Externo</t>
  </si>
  <si>
    <t>1.2.4.3</t>
  </si>
  <si>
    <t>De Municipios</t>
  </si>
  <si>
    <t>1.2.4.2.3</t>
  </si>
  <si>
    <t>Transferencias de Fideicomisos, Mandatos y Contratos Análogos</t>
  </si>
  <si>
    <t>1.2.4.2.2.4</t>
  </si>
  <si>
    <t>1.2.4.2.2.3</t>
  </si>
  <si>
    <t>Transferencias del Resto del Sector Público</t>
  </si>
  <si>
    <t>1.2.4.2.2.2</t>
  </si>
  <si>
    <t xml:space="preserve">Transferencias Internas y Asignaciones </t>
  </si>
  <si>
    <t>1.2.4.2.2.1</t>
  </si>
  <si>
    <t>De Entidades Federativas</t>
  </si>
  <si>
    <t xml:space="preserve">1.2.4.2.2 </t>
  </si>
  <si>
    <t>1.2.4.2.1.4</t>
  </si>
  <si>
    <t>1.2.4.2.1.3</t>
  </si>
  <si>
    <t>1.2.4.2.1.2</t>
  </si>
  <si>
    <t>1.2.4.2.1.1</t>
  </si>
  <si>
    <t xml:space="preserve">De la Federación </t>
  </si>
  <si>
    <t>1.2.4.2.1</t>
  </si>
  <si>
    <t>Del Sector Público</t>
  </si>
  <si>
    <t>1.2.4.2</t>
  </si>
  <si>
    <t>Del Sector Privado</t>
  </si>
  <si>
    <t xml:space="preserve">1.2.4.1 </t>
  </si>
  <si>
    <t>Transferencias, Asignaciones y Donativos de Capital Recibidas</t>
  </si>
  <si>
    <t>1.2.4</t>
  </si>
  <si>
    <t>Provisiones</t>
  </si>
  <si>
    <t>1.2.3.4</t>
  </si>
  <si>
    <t>Otras Estimaciones por pérdida o deterioro</t>
  </si>
  <si>
    <t>1.2.3.3</t>
  </si>
  <si>
    <t>Estimaciones por Deterioro de Inventarios</t>
  </si>
  <si>
    <t>1.2.3.2</t>
  </si>
  <si>
    <t>Depreciación y Amortización</t>
  </si>
  <si>
    <t>1.2.3.1</t>
  </si>
  <si>
    <t>Incremento de la Depreciación, Amortización, Estimaciones y Provisiones Acumuladas</t>
  </si>
  <si>
    <t>1.2.3</t>
  </si>
  <si>
    <t>Existencias de Material de Seguridad y Defensa</t>
  </si>
  <si>
    <t>1.2.2.7</t>
  </si>
  <si>
    <t>Bienes en tránsito</t>
  </si>
  <si>
    <t>1.2.2.6</t>
  </si>
  <si>
    <t>Bienes para venta</t>
  </si>
  <si>
    <t>1.2.2.5</t>
  </si>
  <si>
    <t>Bienes Terminados</t>
  </si>
  <si>
    <t>1.2.2.4</t>
  </si>
  <si>
    <t>Trabajos en Curso</t>
  </si>
  <si>
    <t>1.2.2.3</t>
  </si>
  <si>
    <t>Materias Primas</t>
  </si>
  <si>
    <t>1.2.2.2</t>
  </si>
  <si>
    <t>1.2.2.1</t>
  </si>
  <si>
    <t>Disminución de Existencias</t>
  </si>
  <si>
    <t>1.2.2</t>
  </si>
  <si>
    <t>Venta de Activos No Producidos</t>
  </si>
  <si>
    <t>1.2.1.3</t>
  </si>
  <si>
    <t>Venta de Objetos de Valor</t>
  </si>
  <si>
    <t>1.2.1.2</t>
  </si>
  <si>
    <t>Venta de Activos Fijos</t>
  </si>
  <si>
    <t>1.2.1.1</t>
  </si>
  <si>
    <t>Venta (Disposición) de Activos</t>
  </si>
  <si>
    <t>1.2.1</t>
  </si>
  <si>
    <t>INGRESOS DE CAPITAL</t>
  </si>
  <si>
    <t>1.1.9</t>
  </si>
  <si>
    <t>1.1.8.3.3</t>
  </si>
  <si>
    <t>1.1.8.3.2</t>
  </si>
  <si>
    <t>1.1.8.3.1</t>
  </si>
  <si>
    <t>1.1.8.3</t>
  </si>
  <si>
    <t>1.1.8.2.3</t>
  </si>
  <si>
    <t>1.1.8.2.2.4</t>
  </si>
  <si>
    <t>1.1.8.2.2.3</t>
  </si>
  <si>
    <t>1.1.8.2.2.2</t>
  </si>
  <si>
    <t>1.1.8.2.2.1</t>
  </si>
  <si>
    <t>1.1.8.2.2</t>
  </si>
  <si>
    <t>1.1.8.2.1.4</t>
  </si>
  <si>
    <t>1.1.8.2.1.3</t>
  </si>
  <si>
    <t>1.1.8.2.1.2</t>
  </si>
  <si>
    <t>1.1.8.2.1.1</t>
  </si>
  <si>
    <t>De la Federación</t>
  </si>
  <si>
    <t>1.1.8.2.1</t>
  </si>
  <si>
    <t>1.1.8.2</t>
  </si>
  <si>
    <t>1.1.8.1</t>
  </si>
  <si>
    <t>Transferencias, Asignaciones y Donativos Corrientes Recibidos</t>
  </si>
  <si>
    <t xml:space="preserve">1.1.8 </t>
  </si>
  <si>
    <t>Subsidios y Subvenciones Recibidos por Entidades Empresariales Públicas Financieras</t>
  </si>
  <si>
    <t>1.1.7.2</t>
  </si>
  <si>
    <t>Subsidios y Subvenciones Recibidos por Entidades Empresariales Públicas No Financieras</t>
  </si>
  <si>
    <t>1.1.7.1</t>
  </si>
  <si>
    <t>Subsidios y Subvenciones Recibidos por Entidades Empresariales Públicas</t>
  </si>
  <si>
    <t>1.1.7</t>
  </si>
  <si>
    <t>Derechos Administrativos</t>
  </si>
  <si>
    <t>1.1.6.3</t>
  </si>
  <si>
    <t>Venta de Establecimientos de Mercado</t>
  </si>
  <si>
    <t>1.1.6.2</t>
  </si>
  <si>
    <t>Venta de Establecimientos No de Mercado</t>
  </si>
  <si>
    <t>1.1.6.1</t>
  </si>
  <si>
    <t>Venta de Bienes y Servicios de Entidades del Gobierno General / Ingresos de Explotación de Entidades Empresariales</t>
  </si>
  <si>
    <t xml:space="preserve">1.1.6 </t>
  </si>
  <si>
    <t>Otros</t>
  </si>
  <si>
    <t>1.1.5.4</t>
  </si>
  <si>
    <t>Arrendamiento de Tierras y Terrenos</t>
  </si>
  <si>
    <t>1.1.5.3</t>
  </si>
  <si>
    <t>Dividendos y Retiros de las Cuasisociedades</t>
  </si>
  <si>
    <t>1.1.5.2</t>
  </si>
  <si>
    <t>Externos</t>
  </si>
  <si>
    <t>1.1.5.1.2</t>
  </si>
  <si>
    <t>Internos</t>
  </si>
  <si>
    <t>1.1.5.1.1</t>
  </si>
  <si>
    <t>Intereses</t>
  </si>
  <si>
    <t>1.1.5.1</t>
  </si>
  <si>
    <t>Rentas de la Propiedad</t>
  </si>
  <si>
    <t>1.1.5</t>
  </si>
  <si>
    <t>Aprovechamientos Corrientes No Incluidos en Otros Conceptos</t>
  </si>
  <si>
    <t>1.1.4.3</t>
  </si>
  <si>
    <t>Productos Corrientes No Incluidos en Otros Conceptos</t>
  </si>
  <si>
    <t>1.1.4.2</t>
  </si>
  <si>
    <t>Derechos No Incluidos en Otros Conceptos</t>
  </si>
  <si>
    <t>1.1.4.1</t>
  </si>
  <si>
    <t>Derechos, Productos y Aprovechamientos Corrientes</t>
  </si>
  <si>
    <t>1.1.4</t>
  </si>
  <si>
    <t>1.1.3</t>
  </si>
  <si>
    <t>Contribuciones no Clasificables</t>
  </si>
  <si>
    <t xml:space="preserve">1.1.2.4 </t>
  </si>
  <si>
    <t>Contribuciones de los Trabajadores Por Cuenta Propia o No Empleados</t>
  </si>
  <si>
    <t xml:space="preserve">1.1.2.3 </t>
  </si>
  <si>
    <t>Contribuciones de los Empleadores</t>
  </si>
  <si>
    <t>1.1.2.2</t>
  </si>
  <si>
    <t>Contribuciones de los Empleados</t>
  </si>
  <si>
    <t>1.1.2.1</t>
  </si>
  <si>
    <t xml:space="preserve">Contribuciones a la Seguridad Social  </t>
  </si>
  <si>
    <t>1.1.2</t>
  </si>
  <si>
    <t>Accesorios</t>
  </si>
  <si>
    <t>1.1.1.9</t>
  </si>
  <si>
    <t>Otros Impuestos</t>
  </si>
  <si>
    <t xml:space="preserve">1.1.1.8 </t>
  </si>
  <si>
    <t>Impuesto a los Rendimientos Petroleros</t>
  </si>
  <si>
    <t>1.1.1.7</t>
  </si>
  <si>
    <t>Impuestos Ecológicos</t>
  </si>
  <si>
    <t>1.1.1.6</t>
  </si>
  <si>
    <t>Impuesto a la Exportación</t>
  </si>
  <si>
    <t>1.1.1.5.2</t>
  </si>
  <si>
    <t xml:space="preserve">Impuesto a la Importación </t>
  </si>
  <si>
    <t>1.1.1.5.1</t>
  </si>
  <si>
    <t>Impuesto sobre el Comercio y las Transacciones Internacionales / Comercio Exterior</t>
  </si>
  <si>
    <t>1.1.1.5</t>
  </si>
  <si>
    <t>Otros Impuestos Sobre Bienes y Servicios</t>
  </si>
  <si>
    <t xml:space="preserve">1.1.1.4.1.3 </t>
  </si>
  <si>
    <t>Impuesto especial sobre Producción y Servicios</t>
  </si>
  <si>
    <t>1.1.1.4.1.2</t>
  </si>
  <si>
    <t>Impuesto al Valor Agregado</t>
  </si>
  <si>
    <t>1.1.1.4.1.1</t>
  </si>
  <si>
    <t>Impuesto sobre la Producción, el Consumo y las Transacciones</t>
  </si>
  <si>
    <t>1.1.1.4.1</t>
  </si>
  <si>
    <t>Impuesto sobre los Bienes y Servicios</t>
  </si>
  <si>
    <t>1.1.1.4</t>
  </si>
  <si>
    <t>Impuesto sobre la Propiedad</t>
  </si>
  <si>
    <t>1.1.1.3</t>
  </si>
  <si>
    <t>Impuesto sobre Nómina y Asimilables</t>
  </si>
  <si>
    <t>1.1.1.2.1</t>
  </si>
  <si>
    <t xml:space="preserve">Impuesto sobre Nómina y la Fuerza de Trabajo  </t>
  </si>
  <si>
    <t>1.1.1.2</t>
  </si>
  <si>
    <t>No Clasificables</t>
  </si>
  <si>
    <t>1.1.1.1.3</t>
  </si>
  <si>
    <t>Impuesto sobre los Ingresos</t>
  </si>
  <si>
    <t>1.1.1.1.2.1</t>
  </si>
  <si>
    <t>De Empresas y Otras Corporaciones (Personas Morales)</t>
  </si>
  <si>
    <t>1.1.1.1.2</t>
  </si>
  <si>
    <t>1.1.1.1.1.1</t>
  </si>
  <si>
    <t>De Personas Físicas</t>
  </si>
  <si>
    <t>1.1.1.1.1</t>
  </si>
  <si>
    <t xml:space="preserve">Impuesto sobre el Ingreso, las Utilidades y las Ganancias de Capital  </t>
  </si>
  <si>
    <t>1.1.1.1</t>
  </si>
  <si>
    <t>1.1.1</t>
  </si>
  <si>
    <t>INGRESOS CORRIENTES</t>
  </si>
  <si>
    <t>INGRESOS</t>
  </si>
  <si>
    <t>Recauadado</t>
  </si>
  <si>
    <t>Código</t>
  </si>
  <si>
    <t>INSTITUTO DE SALUD PUBLICA DEL ESTADO DE GUANAJUATO</t>
  </si>
  <si>
    <t>Ente Público:</t>
  </si>
  <si>
    <t>Del 1 de Enero al 30 de Junio de 2026</t>
  </si>
  <si>
    <t xml:space="preserve">CLASIFICACIÓN ECONÓMICA </t>
  </si>
  <si>
    <t>ESTADO ANALÍTICO DEL EJERCICIO DEL PRESUPUESTO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</si>
</sst>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_-;\-&quot;$&quot;* #,##0_-;_-&quot;$&quot;* &quot;-&quot;??_-;_-@_-"/>
  </numFmts>
  <fonts count="3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sz val="10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Calibri Light"/>
      <family val="2"/>
    </font>
    <font>
      <sz val="10"/>
      <color theme="0"/>
      <name val="Calibri Light"/>
      <family val="2"/>
    </font>
    <font>
      <sz val="10"/>
      <color rgb="FFFF0000"/>
      <name val="Arial"/>
      <family val="2"/>
    </font>
    <font>
      <b/>
      <sz val="10"/>
      <name val="Calibri Light"/>
      <family val="2"/>
    </font>
    <font>
      <b/>
      <sz val="10"/>
      <color theme="0"/>
      <name val="Calibri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theme="0"/>
        <bgColor indexed="1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0" fontId="1" fillId="0" borderId="0"/>
    <xf numFmtId="0" fontId="14" fillId="0" borderId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" fontId="22" fillId="4" borderId="51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" fillId="0" borderId="0"/>
    <xf numFmtId="0" fontId="6" fillId="0" borderId="0"/>
    <xf numFmtId="0" fontId="11" fillId="0" borderId="0"/>
    <xf numFmtId="0" fontId="11" fillId="0" borderId="0"/>
  </cellStyleXfs>
  <cellXfs count="405">
    <xf numFmtId="0" fontId="0" fillId="0" borderId="0" xfId="0"/>
    <xf numFmtId="0" fontId="4" fillId="2" borderId="1" xfId="3" applyFont="1" applyFill="1" applyBorder="1" applyAlignment="1" applyProtection="1">
      <alignment horizontal="center" vertical="center" wrapText="1"/>
      <protection locked="0"/>
    </xf>
    <xf numFmtId="0" fontId="4" fillId="2" borderId="2" xfId="3" applyFont="1" applyFill="1" applyBorder="1" applyAlignment="1" applyProtection="1">
      <alignment horizontal="center" vertical="center" wrapText="1"/>
      <protection locked="0"/>
    </xf>
    <xf numFmtId="0" fontId="4" fillId="2" borderId="3" xfId="3" applyFont="1" applyFill="1" applyBorder="1" applyAlignment="1" applyProtection="1">
      <alignment horizontal="center" vertical="center" wrapText="1"/>
      <protection locked="0"/>
    </xf>
    <xf numFmtId="0" fontId="5" fillId="0" borderId="0" xfId="3" applyFont="1" applyFill="1" applyBorder="1" applyAlignment="1" applyProtection="1">
      <alignment vertical="top"/>
      <protection locked="0"/>
    </xf>
    <xf numFmtId="0" fontId="4" fillId="2" borderId="4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6" xfId="3" applyFont="1" applyFill="1" applyBorder="1" applyAlignment="1" applyProtection="1">
      <alignment horizontal="center" vertical="center" wrapText="1"/>
      <protection locked="0"/>
    </xf>
    <xf numFmtId="0" fontId="4" fillId="2" borderId="7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4" fillId="2" borderId="12" xfId="3" applyFont="1" applyFill="1" applyBorder="1" applyAlignment="1">
      <alignment horizontal="center" vertical="center" wrapText="1"/>
    </xf>
    <xf numFmtId="0" fontId="4" fillId="2" borderId="13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center" vertical="top"/>
      <protection locked="0"/>
    </xf>
    <xf numFmtId="0" fontId="4" fillId="2" borderId="14" xfId="3" applyFont="1" applyFill="1" applyBorder="1" applyAlignment="1">
      <alignment horizontal="center" vertical="center"/>
    </xf>
    <xf numFmtId="0" fontId="4" fillId="2" borderId="15" xfId="3" applyFont="1" applyFill="1" applyBorder="1" applyAlignment="1">
      <alignment horizontal="center" vertical="center"/>
    </xf>
    <xf numFmtId="0" fontId="4" fillId="2" borderId="10" xfId="3" quotePrefix="1" applyFont="1" applyFill="1" applyBorder="1" applyAlignment="1">
      <alignment horizontal="center" vertical="center" wrapText="1"/>
    </xf>
    <xf numFmtId="0" fontId="4" fillId="2" borderId="11" xfId="3" quotePrefix="1" applyFont="1" applyFill="1" applyBorder="1" applyAlignment="1">
      <alignment horizontal="center" vertical="center" wrapText="1"/>
    </xf>
    <xf numFmtId="0" fontId="4" fillId="2" borderId="16" xfId="3" quotePrefix="1" applyFont="1" applyFill="1" applyBorder="1" applyAlignment="1">
      <alignment horizontal="center" vertical="center" wrapText="1"/>
    </xf>
    <xf numFmtId="0" fontId="6" fillId="0" borderId="8" xfId="3" applyFont="1" applyFill="1" applyBorder="1" applyAlignment="1" applyProtection="1">
      <alignment vertical="top"/>
      <protection locked="0"/>
    </xf>
    <xf numFmtId="0" fontId="6" fillId="0" borderId="0" xfId="3" applyFont="1" applyFill="1" applyBorder="1" applyAlignment="1" applyProtection="1">
      <alignment vertical="top" wrapText="1"/>
      <protection locked="0"/>
    </xf>
    <xf numFmtId="3" fontId="6" fillId="0" borderId="17" xfId="3" applyNumberFormat="1" applyFont="1" applyFill="1" applyBorder="1" applyAlignment="1" applyProtection="1">
      <alignment vertical="top"/>
      <protection locked="0"/>
    </xf>
    <xf numFmtId="3" fontId="6" fillId="0" borderId="7" xfId="3" applyNumberFormat="1" applyFont="1" applyFill="1" applyBorder="1" applyAlignment="1" applyProtection="1">
      <alignment vertical="top"/>
      <protection locked="0"/>
    </xf>
    <xf numFmtId="49" fontId="7" fillId="0" borderId="0" xfId="3" applyNumberFormat="1" applyFont="1" applyFill="1" applyBorder="1" applyAlignment="1" applyProtection="1">
      <alignment vertical="top"/>
      <protection locked="0"/>
    </xf>
    <xf numFmtId="0" fontId="6" fillId="0" borderId="0" xfId="3" applyFont="1" applyFill="1" applyBorder="1" applyAlignment="1" applyProtection="1">
      <alignment vertical="top"/>
      <protection locked="0"/>
    </xf>
    <xf numFmtId="0" fontId="8" fillId="0" borderId="8" xfId="3" applyFont="1" applyFill="1" applyBorder="1" applyAlignment="1" applyProtection="1">
      <alignment vertical="top"/>
      <protection locked="0"/>
    </xf>
    <xf numFmtId="0" fontId="8" fillId="0" borderId="0" xfId="3" applyFont="1" applyFill="1" applyBorder="1" applyAlignment="1" applyProtection="1">
      <alignment vertical="top" wrapText="1"/>
      <protection locked="0"/>
    </xf>
    <xf numFmtId="3" fontId="6" fillId="0" borderId="18" xfId="3" applyNumberFormat="1" applyFont="1" applyFill="1" applyBorder="1" applyAlignment="1" applyProtection="1">
      <alignment vertical="top"/>
      <protection locked="0"/>
    </xf>
    <xf numFmtId="3" fontId="6" fillId="0" borderId="19" xfId="3" applyNumberFormat="1" applyFont="1" applyFill="1" applyBorder="1" applyAlignment="1" applyProtection="1">
      <alignment vertical="top"/>
      <protection locked="0"/>
    </xf>
    <xf numFmtId="0" fontId="0" fillId="0" borderId="8" xfId="3" applyFont="1" applyFill="1" applyBorder="1" applyAlignment="1" applyProtection="1">
      <alignment vertical="top"/>
      <protection locked="0"/>
    </xf>
    <xf numFmtId="3" fontId="6" fillId="0" borderId="18" xfId="4" applyNumberFormat="1" applyFont="1" applyBorder="1" applyAlignment="1" applyProtection="1">
      <alignment vertical="top"/>
      <protection locked="0"/>
    </xf>
    <xf numFmtId="3" fontId="6" fillId="0" borderId="20" xfId="3" applyNumberFormat="1" applyFont="1" applyFill="1" applyBorder="1" applyAlignment="1" applyProtection="1">
      <alignment vertical="top"/>
      <protection locked="0"/>
    </xf>
    <xf numFmtId="3" fontId="6" fillId="0" borderId="13" xfId="3" applyNumberFormat="1" applyFont="1" applyFill="1" applyBorder="1" applyAlignment="1" applyProtection="1">
      <alignment vertical="top"/>
      <protection locked="0"/>
    </xf>
    <xf numFmtId="0" fontId="8" fillId="0" borderId="21" xfId="3" quotePrefix="1" applyFont="1" applyFill="1" applyBorder="1" applyAlignment="1" applyProtection="1">
      <alignment horizontal="center" vertical="top"/>
      <protection locked="0"/>
    </xf>
    <xf numFmtId="0" fontId="4" fillId="0" borderId="6" xfId="3" applyFont="1" applyFill="1" applyBorder="1" applyAlignment="1" applyProtection="1">
      <alignment horizontal="left" vertical="top" indent="3"/>
      <protection locked="0"/>
    </xf>
    <xf numFmtId="3" fontId="8" fillId="0" borderId="11" xfId="3" applyNumberFormat="1" applyFont="1" applyFill="1" applyBorder="1" applyAlignment="1" applyProtection="1">
      <alignment vertical="top"/>
      <protection locked="0"/>
    </xf>
    <xf numFmtId="3" fontId="8" fillId="0" borderId="6" xfId="3" applyNumberFormat="1" applyFont="1" applyFill="1" applyBorder="1" applyAlignment="1" applyProtection="1">
      <alignment vertical="top"/>
      <protection locked="0"/>
    </xf>
    <xf numFmtId="3" fontId="8" fillId="0" borderId="7" xfId="3" applyNumberFormat="1" applyFont="1" applyFill="1" applyBorder="1" applyAlignment="1" applyProtection="1">
      <alignment vertical="top"/>
      <protection locked="0"/>
    </xf>
    <xf numFmtId="0" fontId="8" fillId="0" borderId="4" xfId="3" quotePrefix="1" applyFont="1" applyFill="1" applyBorder="1" applyAlignment="1" applyProtection="1">
      <alignment horizontal="center" vertical="top"/>
      <protection locked="0"/>
    </xf>
    <xf numFmtId="0" fontId="8" fillId="0" borderId="22" xfId="3" applyFont="1" applyFill="1" applyBorder="1" applyAlignment="1" applyProtection="1">
      <alignment vertical="top"/>
      <protection locked="0"/>
    </xf>
    <xf numFmtId="4" fontId="8" fillId="0" borderId="22" xfId="3" applyNumberFormat="1" applyFont="1" applyFill="1" applyBorder="1" applyAlignment="1" applyProtection="1">
      <alignment vertical="top"/>
      <protection locked="0"/>
    </xf>
    <xf numFmtId="4" fontId="8" fillId="0" borderId="5" xfId="3" applyNumberFormat="1" applyFont="1" applyFill="1" applyBorder="1" applyAlignment="1" applyProtection="1">
      <alignment vertical="top"/>
      <protection locked="0"/>
    </xf>
    <xf numFmtId="4" fontId="4" fillId="0" borderId="12" xfId="3" applyNumberFormat="1" applyFont="1" applyFill="1" applyBorder="1" applyAlignment="1" applyProtection="1">
      <alignment vertical="top"/>
      <protection locked="0"/>
    </xf>
    <xf numFmtId="4" fontId="4" fillId="0" borderId="6" xfId="3" applyNumberFormat="1" applyFont="1" applyFill="1" applyBorder="1" applyAlignment="1" applyProtection="1">
      <alignment vertical="top"/>
      <protection locked="0"/>
    </xf>
    <xf numFmtId="4" fontId="8" fillId="0" borderId="13" xfId="3" applyNumberFormat="1" applyFont="1" applyFill="1" applyBorder="1" applyAlignment="1" applyProtection="1">
      <alignment vertical="top"/>
      <protection locked="0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14" xfId="3" applyFont="1" applyFill="1" applyBorder="1" applyAlignment="1">
      <alignment horizontal="center" vertical="center" wrapText="1"/>
    </xf>
    <xf numFmtId="0" fontId="4" fillId="2" borderId="15" xfId="3" applyFont="1" applyFill="1" applyBorder="1" applyAlignment="1">
      <alignment horizontal="center" vertical="center" wrapText="1"/>
    </xf>
    <xf numFmtId="0" fontId="4" fillId="0" borderId="8" xfId="3" applyFont="1" applyFill="1" applyBorder="1" applyAlignment="1" applyProtection="1">
      <alignment horizontal="left" vertical="top"/>
    </xf>
    <xf numFmtId="0" fontId="4" fillId="0" borderId="0" xfId="3" applyFont="1" applyFill="1" applyBorder="1" applyAlignment="1" applyProtection="1">
      <alignment horizontal="justify" vertical="top" wrapText="1"/>
    </xf>
    <xf numFmtId="3" fontId="4" fillId="0" borderId="17" xfId="3" applyNumberFormat="1" applyFont="1" applyFill="1" applyBorder="1" applyAlignment="1" applyProtection="1">
      <alignment vertical="top"/>
      <protection locked="0"/>
    </xf>
    <xf numFmtId="3" fontId="4" fillId="0" borderId="7" xfId="3" applyNumberFormat="1" applyFont="1" applyFill="1" applyBorder="1" applyAlignment="1" applyProtection="1">
      <alignment vertical="top"/>
      <protection locked="0"/>
    </xf>
    <xf numFmtId="0" fontId="8" fillId="0" borderId="8" xfId="3" applyFont="1" applyFill="1" applyBorder="1" applyAlignment="1" applyProtection="1">
      <alignment horizontal="center" vertical="top"/>
    </xf>
    <xf numFmtId="0" fontId="8" fillId="0" borderId="0" xfId="3" applyFont="1" applyFill="1" applyBorder="1" applyAlignment="1" applyProtection="1">
      <alignment horizontal="left" vertical="top" wrapText="1"/>
    </xf>
    <xf numFmtId="3" fontId="8" fillId="0" borderId="18" xfId="3" applyNumberFormat="1" applyFont="1" applyFill="1" applyBorder="1" applyAlignment="1" applyProtection="1">
      <alignment vertical="top"/>
      <protection locked="0"/>
    </xf>
    <xf numFmtId="3" fontId="8" fillId="0" borderId="19" xfId="3" applyNumberFormat="1" applyFont="1" applyFill="1" applyBorder="1" applyAlignment="1" applyProtection="1">
      <alignment vertical="top"/>
      <protection locked="0"/>
    </xf>
    <xf numFmtId="3" fontId="8" fillId="3" borderId="18" xfId="4" applyNumberFormat="1" applyFont="1" applyFill="1" applyBorder="1" applyAlignment="1" applyProtection="1">
      <alignment vertical="top"/>
      <protection locked="0"/>
    </xf>
    <xf numFmtId="3" fontId="6" fillId="3" borderId="18" xfId="4" applyNumberFormat="1" applyFont="1" applyFill="1" applyBorder="1" applyAlignment="1" applyProtection="1">
      <alignment vertical="top"/>
      <protection locked="0"/>
    </xf>
    <xf numFmtId="3" fontId="6" fillId="0" borderId="18" xfId="4" applyNumberFormat="1" applyFont="1" applyFill="1" applyBorder="1" applyAlignment="1" applyProtection="1">
      <alignment vertical="top"/>
      <protection locked="0"/>
    </xf>
    <xf numFmtId="3" fontId="6" fillId="0" borderId="19" xfId="4" applyNumberFormat="1" applyFont="1" applyFill="1" applyBorder="1" applyAlignment="1" applyProtection="1">
      <alignment vertical="top"/>
      <protection locked="0"/>
    </xf>
    <xf numFmtId="0" fontId="4" fillId="0" borderId="8" xfId="3" applyFont="1" applyFill="1" applyBorder="1" applyAlignment="1" applyProtection="1">
      <alignment horizontal="left" vertical="top" wrapText="1"/>
    </xf>
    <xf numFmtId="0" fontId="4" fillId="0" borderId="9" xfId="3" applyFont="1" applyFill="1" applyBorder="1" applyAlignment="1" applyProtection="1">
      <alignment horizontal="left" vertical="top" wrapText="1"/>
    </xf>
    <xf numFmtId="3" fontId="4" fillId="0" borderId="18" xfId="3" applyNumberFormat="1" applyFont="1" applyFill="1" applyBorder="1" applyAlignment="1" applyProtection="1">
      <alignment vertical="top"/>
      <protection locked="0"/>
    </xf>
    <xf numFmtId="3" fontId="4" fillId="0" borderId="19" xfId="3" applyNumberFormat="1" applyFont="1" applyFill="1" applyBorder="1" applyAlignment="1" applyProtection="1">
      <alignment vertical="top"/>
      <protection locked="0"/>
    </xf>
    <xf numFmtId="3" fontId="8" fillId="0" borderId="18" xfId="4" applyNumberFormat="1" applyFont="1" applyBorder="1" applyAlignment="1" applyProtection="1">
      <alignment vertical="top"/>
      <protection locked="0"/>
    </xf>
    <xf numFmtId="0" fontId="4" fillId="0" borderId="8" xfId="3" applyFont="1" applyFill="1" applyBorder="1" applyAlignment="1" applyProtection="1">
      <alignment vertical="top"/>
    </xf>
    <xf numFmtId="0" fontId="4" fillId="0" borderId="0" xfId="3" applyFont="1" applyFill="1" applyBorder="1" applyAlignment="1" applyProtection="1">
      <alignment vertical="top"/>
    </xf>
    <xf numFmtId="0" fontId="4" fillId="0" borderId="8" xfId="5" applyFont="1" applyFill="1" applyBorder="1" applyAlignment="1" applyProtection="1">
      <alignment horizontal="center" vertical="top"/>
    </xf>
    <xf numFmtId="0" fontId="8" fillId="0" borderId="23" xfId="3" quotePrefix="1" applyFont="1" applyFill="1" applyBorder="1" applyAlignment="1" applyProtection="1">
      <alignment horizontal="center" vertical="top"/>
    </xf>
    <xf numFmtId="0" fontId="4" fillId="0" borderId="24" xfId="3" applyFont="1" applyFill="1" applyBorder="1" applyAlignment="1" applyProtection="1">
      <alignment horizontal="center" vertical="top" wrapText="1"/>
    </xf>
    <xf numFmtId="3" fontId="8" fillId="0" borderId="25" xfId="3" applyNumberFormat="1" applyFont="1" applyFill="1" applyBorder="1" applyAlignment="1" applyProtection="1">
      <alignment vertical="top"/>
      <protection locked="0"/>
    </xf>
    <xf numFmtId="3" fontId="8" fillId="0" borderId="26" xfId="3" applyNumberFormat="1" applyFont="1" applyFill="1" applyBorder="1" applyAlignment="1" applyProtection="1">
      <alignment vertical="top"/>
      <protection locked="0"/>
    </xf>
    <xf numFmtId="0" fontId="8" fillId="0" borderId="0" xfId="3" quotePrefix="1" applyFont="1" applyFill="1" applyBorder="1" applyAlignment="1" applyProtection="1">
      <alignment horizontal="center" vertical="top"/>
      <protection locked="0"/>
    </xf>
    <xf numFmtId="0" fontId="8" fillId="0" borderId="0" xfId="3" applyFont="1" applyFill="1" applyBorder="1" applyAlignment="1" applyProtection="1">
      <alignment vertical="top"/>
      <protection locked="0"/>
    </xf>
    <xf numFmtId="4" fontId="8" fillId="0" borderId="0" xfId="3" applyNumberFormat="1" applyFont="1" applyFill="1" applyBorder="1" applyAlignment="1" applyProtection="1">
      <alignment vertical="top"/>
      <protection locked="0"/>
    </xf>
    <xf numFmtId="4" fontId="4" fillId="0" borderId="27" xfId="3" applyNumberFormat="1" applyFont="1" applyFill="1" applyBorder="1" applyAlignment="1" applyProtection="1">
      <alignment vertical="top"/>
      <protection locked="0"/>
    </xf>
    <xf numFmtId="4" fontId="4" fillId="0" borderId="28" xfId="3" applyNumberFormat="1" applyFont="1" applyFill="1" applyBorder="1" applyAlignment="1" applyProtection="1">
      <alignment vertical="top"/>
      <protection locked="0"/>
    </xf>
    <xf numFmtId="4" fontId="8" fillId="0" borderId="29" xfId="3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3" applyFont="1" applyFill="1" applyBorder="1" applyAlignment="1" applyProtection="1">
      <alignment vertical="top" wrapText="1"/>
      <protection locked="0"/>
    </xf>
    <xf numFmtId="0" fontId="0" fillId="0" borderId="0" xfId="3" applyFont="1" applyFill="1" applyBorder="1" applyAlignment="1" applyProtection="1">
      <alignment vertical="top"/>
      <protection locked="0"/>
    </xf>
    <xf numFmtId="0" fontId="0" fillId="0" borderId="0" xfId="3" applyFont="1" applyFill="1" applyBorder="1" applyAlignment="1" applyProtection="1">
      <alignment horizontal="left" vertical="top" wrapText="1"/>
      <protection locked="0"/>
    </xf>
    <xf numFmtId="0" fontId="1" fillId="0" borderId="0" xfId="6" applyNumberFormat="1" applyAlignment="1">
      <alignment vertical="top"/>
    </xf>
    <xf numFmtId="43" fontId="13" fillId="0" borderId="0" xfId="1" applyFont="1" applyAlignment="1">
      <alignment vertical="top"/>
    </xf>
    <xf numFmtId="43" fontId="6" fillId="0" borderId="0" xfId="1" applyFont="1" applyFill="1" applyBorder="1" applyAlignment="1" applyProtection="1">
      <alignment vertical="top"/>
      <protection locked="0"/>
    </xf>
    <xf numFmtId="43" fontId="6" fillId="0" borderId="0" xfId="3" applyNumberFormat="1" applyFont="1" applyFill="1" applyBorder="1" applyAlignment="1" applyProtection="1">
      <alignment vertical="top"/>
      <protection locked="0"/>
    </xf>
    <xf numFmtId="0" fontId="15" fillId="2" borderId="1" xfId="7" applyFont="1" applyFill="1" applyBorder="1" applyAlignment="1" applyProtection="1">
      <alignment horizontal="center" vertical="center" wrapText="1"/>
      <protection locked="0"/>
    </xf>
    <xf numFmtId="0" fontId="15" fillId="2" borderId="2" xfId="7" applyFont="1" applyFill="1" applyBorder="1" applyAlignment="1" applyProtection="1">
      <alignment horizontal="center" vertical="center" wrapText="1"/>
      <protection locked="0"/>
    </xf>
    <xf numFmtId="0" fontId="15" fillId="2" borderId="3" xfId="7" applyFont="1" applyFill="1" applyBorder="1" applyAlignment="1" applyProtection="1">
      <alignment horizontal="center" vertical="center" wrapText="1"/>
      <protection locked="0"/>
    </xf>
    <xf numFmtId="0" fontId="16" fillId="0" borderId="0" xfId="8" applyFont="1" applyAlignment="1">
      <alignment vertical="center"/>
    </xf>
    <xf numFmtId="0" fontId="15" fillId="2" borderId="4" xfId="7" applyFont="1" applyFill="1" applyBorder="1" applyAlignment="1">
      <alignment horizontal="center" vertical="center"/>
    </xf>
    <xf numFmtId="0" fontId="15" fillId="2" borderId="5" xfId="7" applyFont="1" applyFill="1" applyBorder="1" applyAlignment="1">
      <alignment horizontal="center" vertical="center"/>
    </xf>
    <xf numFmtId="0" fontId="15" fillId="2" borderId="12" xfId="7" applyFont="1" applyFill="1" applyBorder="1" applyAlignment="1" applyProtection="1">
      <alignment horizontal="center" vertical="center" wrapText="1"/>
      <protection locked="0"/>
    </xf>
    <xf numFmtId="0" fontId="15" fillId="2" borderId="6" xfId="7" applyFont="1" applyFill="1" applyBorder="1" applyAlignment="1" applyProtection="1">
      <alignment horizontal="center" vertical="center" wrapText="1"/>
      <protection locked="0"/>
    </xf>
    <xf numFmtId="0" fontId="15" fillId="2" borderId="10" xfId="7" applyFont="1" applyFill="1" applyBorder="1" applyAlignment="1" applyProtection="1">
      <alignment horizontal="center" vertical="center" wrapText="1"/>
      <protection locked="0"/>
    </xf>
    <xf numFmtId="4" fontId="15" fillId="2" borderId="7" xfId="7" applyNumberFormat="1" applyFont="1" applyFill="1" applyBorder="1" applyAlignment="1">
      <alignment horizontal="center" vertical="center" wrapText="1"/>
    </xf>
    <xf numFmtId="0" fontId="15" fillId="2" borderId="8" xfId="7" applyFont="1" applyFill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/>
    </xf>
    <xf numFmtId="4" fontId="15" fillId="2" borderId="11" xfId="7" applyNumberFormat="1" applyFont="1" applyFill="1" applyBorder="1" applyAlignment="1">
      <alignment horizontal="center" vertical="center" wrapText="1"/>
    </xf>
    <xf numFmtId="4" fontId="15" fillId="2" borderId="13" xfId="7" applyNumberFormat="1" applyFont="1" applyFill="1" applyBorder="1" applyAlignment="1">
      <alignment horizontal="center" vertical="center" wrapText="1"/>
    </xf>
    <xf numFmtId="0" fontId="17" fillId="0" borderId="8" xfId="8" applyFont="1" applyBorder="1" applyAlignment="1">
      <alignment horizontal="left" vertical="center" wrapText="1"/>
    </xf>
    <xf numFmtId="0" fontId="17" fillId="0" borderId="0" xfId="8" applyFont="1" applyBorder="1" applyAlignment="1">
      <alignment horizontal="left" vertical="center" wrapText="1"/>
    </xf>
    <xf numFmtId="3" fontId="4" fillId="0" borderId="17" xfId="0" applyNumberFormat="1" applyFont="1" applyBorder="1" applyProtection="1">
      <protection locked="0"/>
    </xf>
    <xf numFmtId="3" fontId="4" fillId="0" borderId="7" xfId="0" applyNumberFormat="1" applyFont="1" applyBorder="1" applyProtection="1">
      <protection locked="0"/>
    </xf>
    <xf numFmtId="0" fontId="7" fillId="0" borderId="8" xfId="8" applyFont="1" applyBorder="1" applyAlignment="1">
      <alignment horizontal="center" vertical="center" wrapText="1"/>
    </xf>
    <xf numFmtId="0" fontId="18" fillId="0" borderId="0" xfId="8" applyFont="1" applyBorder="1" applyAlignment="1">
      <alignment vertical="center" wrapText="1"/>
    </xf>
    <xf numFmtId="3" fontId="8" fillId="0" borderId="18" xfId="0" applyNumberFormat="1" applyFont="1" applyBorder="1" applyProtection="1">
      <protection locked="0"/>
    </xf>
    <xf numFmtId="3" fontId="8" fillId="0" borderId="19" xfId="0" applyNumberFormat="1" applyFont="1" applyBorder="1" applyProtection="1">
      <protection locked="0"/>
    </xf>
    <xf numFmtId="3" fontId="4" fillId="0" borderId="18" xfId="0" applyNumberFormat="1" applyFont="1" applyBorder="1" applyProtection="1">
      <protection locked="0"/>
    </xf>
    <xf numFmtId="3" fontId="4" fillId="0" borderId="19" xfId="0" applyNumberFormat="1" applyFont="1" applyBorder="1" applyProtection="1">
      <protection locked="0"/>
    </xf>
    <xf numFmtId="0" fontId="5" fillId="0" borderId="23" xfId="8" applyFont="1" applyBorder="1" applyAlignment="1">
      <alignment horizontal="justify" vertical="center" wrapText="1"/>
    </xf>
    <xf numFmtId="0" fontId="5" fillId="0" borderId="30" xfId="8" applyFont="1" applyBorder="1" applyAlignment="1">
      <alignment horizontal="justify" vertical="center" wrapText="1"/>
    </xf>
    <xf numFmtId="3" fontId="20" fillId="3" borderId="31" xfId="9" applyNumberFormat="1" applyFont="1" applyFill="1" applyBorder="1" applyAlignment="1">
      <alignment vertical="center"/>
    </xf>
    <xf numFmtId="3" fontId="20" fillId="3" borderId="29" xfId="9" applyNumberFormat="1" applyFont="1" applyFill="1" applyBorder="1" applyAlignment="1">
      <alignment vertical="center"/>
    </xf>
    <xf numFmtId="0" fontId="6" fillId="0" borderId="0" xfId="8" applyFont="1"/>
    <xf numFmtId="3" fontId="16" fillId="0" borderId="0" xfId="8" applyNumberFormat="1" applyFont="1" applyAlignment="1">
      <alignment vertical="center"/>
    </xf>
    <xf numFmtId="0" fontId="16" fillId="0" borderId="0" xfId="8" applyFont="1" applyFill="1" applyAlignment="1">
      <alignment vertical="center"/>
    </xf>
    <xf numFmtId="0" fontId="4" fillId="2" borderId="32" xfId="5" applyFont="1" applyFill="1" applyBorder="1" applyAlignment="1">
      <alignment horizontal="center" vertical="center" wrapText="1"/>
    </xf>
    <xf numFmtId="0" fontId="4" fillId="2" borderId="33" xfId="5" applyFont="1" applyFill="1" applyBorder="1" applyAlignment="1">
      <alignment horizontal="center" vertical="center"/>
    </xf>
    <xf numFmtId="0" fontId="4" fillId="2" borderId="34" xfId="5" applyFont="1" applyFill="1" applyBorder="1" applyAlignment="1">
      <alignment horizontal="center" vertical="center"/>
    </xf>
    <xf numFmtId="0" fontId="16" fillId="0" borderId="0" xfId="10" applyFont="1"/>
    <xf numFmtId="0" fontId="4" fillId="2" borderId="32" xfId="10" applyFont="1" applyFill="1" applyBorder="1" applyAlignment="1">
      <alignment horizontal="center" vertical="center"/>
    </xf>
    <xf numFmtId="0" fontId="4" fillId="2" borderId="30" xfId="10" applyFont="1" applyFill="1" applyBorder="1" applyAlignment="1">
      <alignment horizontal="center" vertical="center" wrapText="1"/>
    </xf>
    <xf numFmtId="0" fontId="4" fillId="2" borderId="31" xfId="10" applyFont="1" applyFill="1" applyBorder="1" applyAlignment="1">
      <alignment horizontal="center" vertical="center" wrapText="1"/>
    </xf>
    <xf numFmtId="0" fontId="4" fillId="2" borderId="35" xfId="10" applyFont="1" applyFill="1" applyBorder="1" applyAlignment="1">
      <alignment horizontal="center" vertical="center" wrapText="1"/>
    </xf>
    <xf numFmtId="0" fontId="4" fillId="2" borderId="36" xfId="10" applyFont="1" applyFill="1" applyBorder="1" applyAlignment="1">
      <alignment horizontal="center" vertical="center" wrapText="1"/>
    </xf>
    <xf numFmtId="0" fontId="16" fillId="3" borderId="0" xfId="10" applyFont="1" applyFill="1"/>
    <xf numFmtId="0" fontId="4" fillId="2" borderId="8" xfId="10" applyFont="1" applyFill="1" applyBorder="1" applyAlignment="1">
      <alignment horizontal="center" vertical="center"/>
    </xf>
    <xf numFmtId="0" fontId="4" fillId="2" borderId="8" xfId="10" applyFont="1" applyFill="1" applyBorder="1" applyAlignment="1">
      <alignment horizontal="center" vertical="center" wrapText="1"/>
    </xf>
    <xf numFmtId="0" fontId="4" fillId="2" borderId="37" xfId="10" applyFont="1" applyFill="1" applyBorder="1" applyAlignment="1">
      <alignment horizontal="center" vertical="center" wrapText="1"/>
    </xf>
    <xf numFmtId="0" fontId="4" fillId="2" borderId="0" xfId="10" applyFont="1" applyFill="1" applyBorder="1" applyAlignment="1">
      <alignment horizontal="center" vertical="center" wrapText="1"/>
    </xf>
    <xf numFmtId="0" fontId="4" fillId="2" borderId="38" xfId="10" applyFont="1" applyFill="1" applyBorder="1" applyAlignment="1">
      <alignment horizontal="center" vertical="center" wrapText="1"/>
    </xf>
    <xf numFmtId="0" fontId="8" fillId="0" borderId="39" xfId="0" applyFont="1" applyBorder="1" applyAlignment="1" applyProtection="1">
      <alignment horizontal="left" indent="1"/>
      <protection locked="0"/>
    </xf>
    <xf numFmtId="3" fontId="8" fillId="0" borderId="40" xfId="11" applyNumberFormat="1" applyFont="1" applyBorder="1" applyProtection="1">
      <protection locked="0"/>
    </xf>
    <xf numFmtId="3" fontId="8" fillId="0" borderId="41" xfId="11" applyNumberFormat="1" applyFont="1" applyBorder="1" applyProtection="1">
      <protection locked="0"/>
    </xf>
    <xf numFmtId="0" fontId="8" fillId="0" borderId="42" xfId="0" applyFont="1" applyBorder="1" applyAlignment="1" applyProtection="1">
      <alignment horizontal="left" indent="1"/>
      <protection locked="0"/>
    </xf>
    <xf numFmtId="0" fontId="8" fillId="0" borderId="43" xfId="0" applyFont="1" applyFill="1" applyBorder="1" applyAlignment="1" applyProtection="1">
      <alignment horizontal="left" indent="1"/>
      <protection locked="0"/>
    </xf>
    <xf numFmtId="3" fontId="8" fillId="0" borderId="44" xfId="0" applyNumberFormat="1" applyFont="1" applyFill="1" applyBorder="1" applyProtection="1">
      <protection locked="0"/>
    </xf>
    <xf numFmtId="3" fontId="8" fillId="0" borderId="45" xfId="0" applyNumberFormat="1" applyFont="1" applyFill="1" applyBorder="1" applyProtection="1">
      <protection locked="0"/>
    </xf>
    <xf numFmtId="0" fontId="4" fillId="0" borderId="46" xfId="0" applyFont="1" applyFill="1" applyBorder="1" applyAlignment="1" applyProtection="1">
      <alignment horizontal="center"/>
      <protection locked="0"/>
    </xf>
    <xf numFmtId="3" fontId="4" fillId="0" borderId="46" xfId="0" applyNumberFormat="1" applyFont="1" applyFill="1" applyBorder="1" applyProtection="1">
      <protection locked="0"/>
    </xf>
    <xf numFmtId="3" fontId="4" fillId="0" borderId="47" xfId="0" applyNumberFormat="1" applyFont="1" applyFill="1" applyBorder="1" applyProtection="1">
      <protection locked="0"/>
    </xf>
    <xf numFmtId="3" fontId="4" fillId="0" borderId="48" xfId="0" applyNumberFormat="1" applyFont="1" applyFill="1" applyBorder="1" applyProtection="1">
      <protection locked="0"/>
    </xf>
    <xf numFmtId="0" fontId="6" fillId="3" borderId="0" xfId="10" applyFont="1" applyFill="1"/>
    <xf numFmtId="0" fontId="4" fillId="2" borderId="32" xfId="5" applyFont="1" applyFill="1" applyBorder="1" applyAlignment="1">
      <alignment horizontal="center" wrapText="1"/>
    </xf>
    <xf numFmtId="0" fontId="4" fillId="2" borderId="33" xfId="5" applyFont="1" applyFill="1" applyBorder="1" applyAlignment="1">
      <alignment horizontal="center"/>
    </xf>
    <xf numFmtId="0" fontId="4" fillId="2" borderId="34" xfId="5" applyFont="1" applyFill="1" applyBorder="1" applyAlignment="1">
      <alignment horizontal="center"/>
    </xf>
    <xf numFmtId="0" fontId="21" fillId="0" borderId="0" xfId="5" applyFont="1" applyAlignment="1">
      <alignment vertical="center"/>
    </xf>
    <xf numFmtId="0" fontId="4" fillId="2" borderId="49" xfId="5" applyFont="1" applyFill="1" applyBorder="1" applyAlignment="1">
      <alignment horizontal="center" vertical="center"/>
    </xf>
    <xf numFmtId="0" fontId="4" fillId="2" borderId="11" xfId="5" applyFont="1" applyFill="1" applyBorder="1" applyAlignment="1">
      <alignment horizontal="center" vertical="center" wrapText="1"/>
    </xf>
    <xf numFmtId="0" fontId="4" fillId="2" borderId="16" xfId="5" applyFont="1" applyFill="1" applyBorder="1" applyAlignment="1">
      <alignment horizontal="center" vertical="center" wrapText="1"/>
    </xf>
    <xf numFmtId="0" fontId="4" fillId="2" borderId="11" xfId="5" applyFont="1" applyFill="1" applyBorder="1" applyAlignment="1">
      <alignment horizontal="center" vertical="center" wrapText="1"/>
    </xf>
    <xf numFmtId="0" fontId="4" fillId="3" borderId="50" xfId="5" applyFont="1" applyFill="1" applyBorder="1" applyAlignment="1">
      <alignment horizontal="center" vertical="center"/>
    </xf>
    <xf numFmtId="0" fontId="4" fillId="3" borderId="18" xfId="5" applyFont="1" applyFill="1" applyBorder="1" applyAlignment="1">
      <alignment horizontal="center" vertical="center" wrapText="1"/>
    </xf>
    <xf numFmtId="0" fontId="4" fillId="3" borderId="19" xfId="5" applyFont="1" applyFill="1" applyBorder="1" applyAlignment="1">
      <alignment horizontal="center" vertical="center" wrapText="1"/>
    </xf>
    <xf numFmtId="0" fontId="8" fillId="5" borderId="50" xfId="12" applyNumberFormat="1" applyFont="1" applyFill="1" applyBorder="1" applyAlignment="1" applyProtection="1">
      <alignment horizontal="left" vertical="center" wrapText="1"/>
      <protection locked="0"/>
    </xf>
    <xf numFmtId="3" fontId="8" fillId="0" borderId="18" xfId="0" applyNumberFormat="1" applyFont="1" applyFill="1" applyBorder="1" applyProtection="1">
      <protection locked="0"/>
    </xf>
    <xf numFmtId="3" fontId="8" fillId="0" borderId="19" xfId="0" applyNumberFormat="1" applyFont="1" applyFill="1" applyBorder="1" applyProtection="1">
      <protection locked="0"/>
    </xf>
    <xf numFmtId="0" fontId="8" fillId="5" borderId="42" xfId="12" applyNumberFormat="1" applyFont="1" applyFill="1" applyBorder="1" applyAlignment="1" applyProtection="1">
      <alignment horizontal="left" vertical="center" wrapText="1"/>
      <protection locked="0"/>
    </xf>
    <xf numFmtId="0" fontId="4" fillId="5" borderId="52" xfId="12" applyNumberFormat="1" applyFont="1" applyFill="1" applyBorder="1" applyAlignment="1" applyProtection="1">
      <alignment horizontal="center" vertical="center" wrapText="1"/>
      <protection locked="0"/>
    </xf>
    <xf numFmtId="3" fontId="4" fillId="0" borderId="25" xfId="13" applyNumberFormat="1" applyFont="1" applyBorder="1" applyAlignment="1">
      <alignment vertical="center"/>
    </xf>
    <xf numFmtId="3" fontId="4" fillId="0" borderId="26" xfId="13" applyNumberFormat="1" applyFont="1" applyBorder="1" applyAlignment="1">
      <alignment vertical="center"/>
    </xf>
    <xf numFmtId="0" fontId="8" fillId="5" borderId="0" xfId="12" applyNumberFormat="1" applyFont="1" applyFill="1" applyBorder="1" applyAlignment="1" applyProtection="1">
      <alignment horizontal="left" vertical="center" wrapText="1"/>
      <protection locked="0"/>
    </xf>
    <xf numFmtId="0" fontId="4" fillId="2" borderId="27" xfId="5" applyFont="1" applyFill="1" applyBorder="1" applyAlignment="1">
      <alignment horizontal="center" wrapText="1"/>
    </xf>
    <xf numFmtId="0" fontId="4" fillId="2" borderId="47" xfId="5" applyFont="1" applyFill="1" applyBorder="1" applyAlignment="1">
      <alignment horizontal="center" wrapText="1"/>
    </xf>
    <xf numFmtId="0" fontId="4" fillId="2" borderId="48" xfId="5" applyFont="1" applyFill="1" applyBorder="1" applyAlignment="1">
      <alignment horizontal="center" wrapText="1"/>
    </xf>
    <xf numFmtId="0" fontId="11" fillId="0" borderId="0" xfId="5" applyFont="1" applyAlignment="1">
      <alignment vertical="center"/>
    </xf>
    <xf numFmtId="0" fontId="4" fillId="2" borderId="37" xfId="5" applyFont="1" applyFill="1" applyBorder="1" applyAlignment="1">
      <alignment horizontal="center" vertical="center"/>
    </xf>
    <xf numFmtId="0" fontId="4" fillId="2" borderId="27" xfId="5" applyFont="1" applyFill="1" applyBorder="1" applyAlignment="1">
      <alignment horizontal="center" vertical="center" wrapText="1"/>
    </xf>
    <xf numFmtId="0" fontId="4" fillId="2" borderId="47" xfId="5" applyFont="1" applyFill="1" applyBorder="1" applyAlignment="1">
      <alignment horizontal="center" vertical="center" wrapText="1"/>
    </xf>
    <xf numFmtId="0" fontId="4" fillId="2" borderId="48" xfId="5" applyFont="1" applyFill="1" applyBorder="1" applyAlignment="1">
      <alignment horizontal="center" vertical="center" wrapText="1"/>
    </xf>
    <xf numFmtId="0" fontId="4" fillId="2" borderId="53" xfId="5" applyFont="1" applyFill="1" applyBorder="1" applyAlignment="1">
      <alignment horizontal="center" vertical="center" wrapText="1"/>
    </xf>
    <xf numFmtId="0" fontId="4" fillId="2" borderId="54" xfId="5" applyFont="1" applyFill="1" applyBorder="1" applyAlignment="1">
      <alignment horizontal="center" vertical="center"/>
    </xf>
    <xf numFmtId="0" fontId="4" fillId="2" borderId="55" xfId="5" applyFont="1" applyFill="1" applyBorder="1" applyAlignment="1">
      <alignment horizontal="center" vertical="center" wrapText="1"/>
    </xf>
    <xf numFmtId="0" fontId="4" fillId="2" borderId="46" xfId="5" applyFont="1" applyFill="1" applyBorder="1" applyAlignment="1">
      <alignment horizontal="center" vertical="center" wrapText="1"/>
    </xf>
    <xf numFmtId="0" fontId="4" fillId="2" borderId="56" xfId="5" applyFont="1" applyFill="1" applyBorder="1" applyAlignment="1">
      <alignment horizontal="center" vertical="center" wrapText="1"/>
    </xf>
    <xf numFmtId="0" fontId="4" fillId="3" borderId="42" xfId="5" applyFont="1" applyFill="1" applyBorder="1" applyAlignment="1">
      <alignment horizontal="center" vertical="center"/>
    </xf>
    <xf numFmtId="0" fontId="11" fillId="3" borderId="0" xfId="5" applyFont="1" applyFill="1" applyAlignment="1">
      <alignment vertical="center"/>
    </xf>
    <xf numFmtId="0" fontId="8" fillId="0" borderId="42" xfId="5" applyFont="1" applyFill="1" applyBorder="1" applyAlignment="1" applyProtection="1">
      <alignment vertical="center"/>
    </xf>
    <xf numFmtId="0" fontId="8" fillId="0" borderId="42" xfId="5" applyFont="1" applyFill="1" applyBorder="1" applyAlignment="1" applyProtection="1">
      <alignment vertical="center" wrapText="1"/>
    </xf>
    <xf numFmtId="0" fontId="5" fillId="0" borderId="52" xfId="5" applyFont="1" applyFill="1" applyBorder="1" applyAlignment="1" applyProtection="1">
      <alignment horizontal="center" vertical="center"/>
    </xf>
    <xf numFmtId="3" fontId="5" fillId="0" borderId="25" xfId="5" applyNumberFormat="1" applyFont="1" applyBorder="1" applyAlignment="1" applyProtection="1">
      <alignment horizontal="right" vertical="center"/>
      <protection locked="0"/>
    </xf>
    <xf numFmtId="3" fontId="5" fillId="0" borderId="26" xfId="5" applyNumberFormat="1" applyFont="1" applyBorder="1" applyAlignment="1" applyProtection="1">
      <alignment horizontal="right" vertical="center"/>
      <protection locked="0"/>
    </xf>
    <xf numFmtId="0" fontId="8" fillId="0" borderId="0" xfId="5" applyFont="1" applyAlignment="1">
      <alignment vertical="center"/>
    </xf>
    <xf numFmtId="164" fontId="8" fillId="0" borderId="0" xfId="5" applyNumberFormat="1" applyFont="1" applyAlignment="1">
      <alignment vertical="center"/>
    </xf>
    <xf numFmtId="0" fontId="4" fillId="2" borderId="1" xfId="7" applyFont="1" applyFill="1" applyBorder="1" applyAlignment="1" applyProtection="1">
      <alignment horizontal="center" vertical="center" wrapText="1"/>
      <protection locked="0"/>
    </xf>
    <xf numFmtId="0" fontId="4" fillId="2" borderId="2" xfId="7" applyFont="1" applyFill="1" applyBorder="1" applyAlignment="1" applyProtection="1">
      <alignment horizontal="center" vertical="center" wrapText="1"/>
      <protection locked="0"/>
    </xf>
    <xf numFmtId="0" fontId="4" fillId="2" borderId="3" xfId="7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4" fillId="2" borderId="50" xfId="7" applyFont="1" applyFill="1" applyBorder="1" applyAlignment="1">
      <alignment horizontal="center" vertical="center"/>
    </xf>
    <xf numFmtId="0" fontId="4" fillId="2" borderId="12" xfId="7" applyFont="1" applyFill="1" applyBorder="1" applyAlignment="1" applyProtection="1">
      <alignment horizontal="center" vertical="center" wrapText="1"/>
      <protection locked="0"/>
    </xf>
    <xf numFmtId="0" fontId="4" fillId="2" borderId="6" xfId="7" applyFont="1" applyFill="1" applyBorder="1" applyAlignment="1" applyProtection="1">
      <alignment horizontal="center" vertical="center" wrapText="1"/>
      <protection locked="0"/>
    </xf>
    <xf numFmtId="0" fontId="4" fillId="2" borderId="10" xfId="7" applyFont="1" applyFill="1" applyBorder="1" applyAlignment="1" applyProtection="1">
      <alignment horizontal="center" vertical="center" wrapText="1"/>
      <protection locked="0"/>
    </xf>
    <xf numFmtId="4" fontId="4" fillId="2" borderId="7" xfId="7" applyNumberFormat="1" applyFont="1" applyFill="1" applyBorder="1" applyAlignment="1">
      <alignment horizontal="center" vertical="center" wrapText="1"/>
    </xf>
    <xf numFmtId="0" fontId="4" fillId="2" borderId="42" xfId="7" applyFont="1" applyFill="1" applyBorder="1" applyAlignment="1">
      <alignment horizontal="center" vertical="center"/>
    </xf>
    <xf numFmtId="4" fontId="4" fillId="2" borderId="11" xfId="7" applyNumberFormat="1" applyFont="1" applyFill="1" applyBorder="1" applyAlignment="1">
      <alignment horizontal="center" vertical="center" wrapText="1"/>
    </xf>
    <xf numFmtId="4" fontId="4" fillId="2" borderId="13" xfId="7" applyNumberFormat="1" applyFont="1" applyFill="1" applyBorder="1" applyAlignment="1">
      <alignment horizontal="center" vertical="center" wrapText="1"/>
    </xf>
    <xf numFmtId="0" fontId="4" fillId="0" borderId="8" xfId="7" applyFont="1" applyFill="1" applyBorder="1" applyAlignment="1">
      <alignment horizontal="center" vertical="center"/>
    </xf>
    <xf numFmtId="4" fontId="4" fillId="0" borderId="18" xfId="7" applyNumberFormat="1" applyFont="1" applyFill="1" applyBorder="1" applyAlignment="1">
      <alignment horizontal="center" vertical="center" wrapText="1"/>
    </xf>
    <xf numFmtId="4" fontId="4" fillId="0" borderId="19" xfId="7" applyNumberFormat="1" applyFont="1" applyFill="1" applyBorder="1" applyAlignment="1">
      <alignment horizontal="center" vertical="center" wrapText="1"/>
    </xf>
    <xf numFmtId="0" fontId="8" fillId="0" borderId="8" xfId="0" applyFont="1" applyBorder="1" applyProtection="1"/>
    <xf numFmtId="0" fontId="6" fillId="0" borderId="0" xfId="0" applyFont="1" applyBorder="1" applyAlignment="1" applyProtection="1">
      <alignment horizontal="left" vertical="top" wrapText="1"/>
      <protection locked="0"/>
    </xf>
    <xf numFmtId="3" fontId="8" fillId="0" borderId="20" xfId="0" applyNumberFormat="1" applyFont="1" applyBorder="1" applyProtection="1"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4" fillId="0" borderId="52" xfId="0" applyFont="1" applyFill="1" applyBorder="1" applyAlignment="1" applyProtection="1">
      <alignment horizontal="left"/>
      <protection locked="0"/>
    </xf>
    <xf numFmtId="3" fontId="4" fillId="0" borderId="25" xfId="0" applyNumberFormat="1" applyFont="1" applyFill="1" applyBorder="1" applyProtection="1">
      <protection locked="0"/>
    </xf>
    <xf numFmtId="3" fontId="4" fillId="0" borderId="26" xfId="0" applyNumberFormat="1" applyFont="1" applyFill="1" applyBorder="1" applyProtection="1">
      <protection locked="0"/>
    </xf>
    <xf numFmtId="0" fontId="6" fillId="0" borderId="0" xfId="0" applyFont="1"/>
    <xf numFmtId="3" fontId="23" fillId="0" borderId="0" xfId="0" applyNumberFormat="1" applyFont="1"/>
    <xf numFmtId="0" fontId="24" fillId="2" borderId="27" xfId="7" applyFont="1" applyFill="1" applyBorder="1" applyAlignment="1" applyProtection="1">
      <alignment horizontal="center" vertical="center" wrapText="1"/>
      <protection locked="0"/>
    </xf>
    <xf numFmtId="0" fontId="24" fillId="2" borderId="47" xfId="7" applyFont="1" applyFill="1" applyBorder="1" applyAlignment="1" applyProtection="1">
      <alignment horizontal="center" vertical="center" wrapText="1"/>
      <protection locked="0"/>
    </xf>
    <xf numFmtId="0" fontId="24" fillId="2" borderId="48" xfId="7" applyFont="1" applyFill="1" applyBorder="1" applyAlignment="1" applyProtection="1">
      <alignment horizontal="center" vertical="center" wrapText="1"/>
      <protection locked="0"/>
    </xf>
    <xf numFmtId="0" fontId="24" fillId="2" borderId="32" xfId="7" applyFont="1" applyFill="1" applyBorder="1" applyAlignment="1">
      <alignment horizontal="center" vertical="center"/>
    </xf>
    <xf numFmtId="0" fontId="24" fillId="2" borderId="34" xfId="7" applyFont="1" applyFill="1" applyBorder="1" applyAlignment="1">
      <alignment horizontal="center" vertical="center"/>
    </xf>
    <xf numFmtId="4" fontId="24" fillId="2" borderId="37" xfId="7" applyNumberFormat="1" applyFont="1" applyFill="1" applyBorder="1" applyAlignment="1">
      <alignment horizontal="center" vertical="center" wrapText="1"/>
    </xf>
    <xf numFmtId="0" fontId="24" fillId="2" borderId="8" xfId="7" applyFont="1" applyFill="1" applyBorder="1" applyAlignment="1">
      <alignment horizontal="center" vertical="center"/>
    </xf>
    <xf numFmtId="0" fontId="24" fillId="2" borderId="53" xfId="7" applyFont="1" applyFill="1" applyBorder="1" applyAlignment="1">
      <alignment horizontal="center" vertical="center"/>
    </xf>
    <xf numFmtId="4" fontId="24" fillId="2" borderId="27" xfId="7" applyNumberFormat="1" applyFont="1" applyFill="1" applyBorder="1" applyAlignment="1">
      <alignment horizontal="center" vertical="center" wrapText="1"/>
    </xf>
    <xf numFmtId="4" fontId="24" fillId="2" borderId="46" xfId="7" applyNumberFormat="1" applyFont="1" applyFill="1" applyBorder="1" applyAlignment="1">
      <alignment horizontal="center" vertical="center" wrapText="1"/>
    </xf>
    <xf numFmtId="4" fontId="24" fillId="2" borderId="47" xfId="7" applyNumberFormat="1" applyFont="1" applyFill="1" applyBorder="1" applyAlignment="1">
      <alignment horizontal="center" vertical="center" wrapText="1"/>
    </xf>
    <xf numFmtId="4" fontId="24" fillId="2" borderId="48" xfId="7" applyNumberFormat="1" applyFont="1" applyFill="1" applyBorder="1" applyAlignment="1">
      <alignment horizontal="center" vertical="center" wrapText="1"/>
    </xf>
    <xf numFmtId="4" fontId="24" fillId="2" borderId="54" xfId="7" applyNumberFormat="1" applyFont="1" applyFill="1" applyBorder="1" applyAlignment="1">
      <alignment horizontal="center" vertical="center" wrapText="1"/>
    </xf>
    <xf numFmtId="0" fontId="25" fillId="3" borderId="8" xfId="8" applyFont="1" applyFill="1" applyBorder="1" applyAlignment="1">
      <alignment horizontal="left" vertical="center" wrapText="1"/>
    </xf>
    <xf numFmtId="0" fontId="25" fillId="3" borderId="9" xfId="8" applyFont="1" applyFill="1" applyBorder="1" applyAlignment="1">
      <alignment horizontal="left" vertical="center" wrapText="1"/>
    </xf>
    <xf numFmtId="3" fontId="25" fillId="3" borderId="18" xfId="14" applyNumberFormat="1" applyFont="1" applyFill="1" applyBorder="1" applyAlignment="1">
      <alignment vertical="center"/>
    </xf>
    <xf numFmtId="3" fontId="25" fillId="3" borderId="19" xfId="14" applyNumberFormat="1" applyFont="1" applyFill="1" applyBorder="1" applyAlignment="1">
      <alignment vertical="center"/>
    </xf>
    <xf numFmtId="0" fontId="25" fillId="0" borderId="0" xfId="8" applyFont="1" applyAlignment="1">
      <alignment vertical="center"/>
    </xf>
    <xf numFmtId="0" fontId="26" fillId="3" borderId="8" xfId="8" applyFont="1" applyFill="1" applyBorder="1" applyAlignment="1">
      <alignment horizontal="left" vertical="center"/>
    </xf>
    <xf numFmtId="0" fontId="16" fillId="3" borderId="9" xfId="8" applyFont="1" applyFill="1" applyBorder="1" applyAlignment="1">
      <alignment horizontal="justify" vertical="center"/>
    </xf>
    <xf numFmtId="3" fontId="16" fillId="3" borderId="18" xfId="14" applyNumberFormat="1" applyFont="1" applyFill="1" applyBorder="1" applyAlignment="1">
      <alignment vertical="center"/>
    </xf>
    <xf numFmtId="3" fontId="16" fillId="3" borderId="19" xfId="14" applyNumberFormat="1" applyFont="1" applyFill="1" applyBorder="1" applyAlignment="1">
      <alignment vertical="center"/>
    </xf>
    <xf numFmtId="3" fontId="16" fillId="3" borderId="18" xfId="8" applyNumberFormat="1" applyFont="1" applyFill="1" applyBorder="1" applyAlignment="1">
      <alignment vertical="center"/>
    </xf>
    <xf numFmtId="0" fontId="25" fillId="3" borderId="27" xfId="8" applyFont="1" applyFill="1" applyBorder="1" applyAlignment="1">
      <alignment horizontal="left" vertical="center"/>
    </xf>
    <xf numFmtId="0" fontId="25" fillId="3" borderId="28" xfId="8" applyFont="1" applyFill="1" applyBorder="1" applyAlignment="1">
      <alignment vertical="center"/>
    </xf>
    <xf numFmtId="3" fontId="25" fillId="3" borderId="31" xfId="14" applyNumberFormat="1" applyFont="1" applyFill="1" applyBorder="1" applyAlignment="1">
      <alignment vertical="center"/>
    </xf>
    <xf numFmtId="3" fontId="25" fillId="3" borderId="29" xfId="14" applyNumberFormat="1" applyFont="1" applyFill="1" applyBorder="1" applyAlignment="1">
      <alignment vertical="center"/>
    </xf>
    <xf numFmtId="0" fontId="16" fillId="0" borderId="0" xfId="8" applyFont="1" applyAlignment="1">
      <alignment horizontal="left" vertical="center"/>
    </xf>
    <xf numFmtId="0" fontId="6" fillId="3" borderId="0" xfId="8" applyFont="1" applyFill="1" applyAlignment="1">
      <alignment vertical="center"/>
    </xf>
    <xf numFmtId="3" fontId="23" fillId="0" borderId="0" xfId="8" applyNumberFormat="1" applyFont="1" applyAlignment="1">
      <alignment vertical="center"/>
    </xf>
    <xf numFmtId="0" fontId="4" fillId="2" borderId="27" xfId="15" applyFont="1" applyFill="1" applyBorder="1" applyAlignment="1" applyProtection="1">
      <alignment horizontal="center" vertical="center" wrapText="1"/>
      <protection locked="0"/>
    </xf>
    <xf numFmtId="0" fontId="4" fillId="2" borderId="47" xfId="15" applyFont="1" applyFill="1" applyBorder="1" applyAlignment="1" applyProtection="1">
      <alignment horizontal="center" vertical="center" wrapText="1"/>
      <protection locked="0"/>
    </xf>
    <xf numFmtId="0" fontId="4" fillId="2" borderId="48" xfId="15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4" fillId="2" borderId="32" xfId="15" applyFont="1" applyFill="1" applyBorder="1" applyAlignment="1">
      <alignment horizontal="center" vertical="center"/>
    </xf>
    <xf numFmtId="0" fontId="4" fillId="2" borderId="33" xfId="15" applyFont="1" applyFill="1" applyBorder="1" applyAlignment="1">
      <alignment horizontal="center" vertical="center"/>
    </xf>
    <xf numFmtId="0" fontId="4" fillId="2" borderId="34" xfId="15" applyFont="1" applyFill="1" applyBorder="1" applyAlignment="1">
      <alignment horizontal="center" vertical="center"/>
    </xf>
    <xf numFmtId="0" fontId="4" fillId="2" borderId="57" xfId="15" applyFont="1" applyFill="1" applyBorder="1" applyAlignment="1" applyProtection="1">
      <alignment horizontal="center" vertical="center" wrapText="1"/>
      <protection locked="0"/>
    </xf>
    <xf numFmtId="0" fontId="4" fillId="2" borderId="55" xfId="15" applyFont="1" applyFill="1" applyBorder="1" applyAlignment="1" applyProtection="1">
      <alignment horizontal="center" vertical="center" wrapText="1"/>
      <protection locked="0"/>
    </xf>
    <xf numFmtId="4" fontId="4" fillId="2" borderId="58" xfId="15" applyNumberFormat="1" applyFont="1" applyFill="1" applyBorder="1" applyAlignment="1">
      <alignment horizontal="center" vertical="center" wrapText="1"/>
    </xf>
    <xf numFmtId="0" fontId="4" fillId="2" borderId="8" xfId="15" applyFont="1" applyFill="1" applyBorder="1" applyAlignment="1">
      <alignment horizontal="center" vertical="center"/>
    </xf>
    <xf numFmtId="0" fontId="4" fillId="2" borderId="0" xfId="15" applyFont="1" applyFill="1" applyBorder="1" applyAlignment="1">
      <alignment horizontal="center" vertical="center"/>
    </xf>
    <xf numFmtId="0" fontId="4" fillId="2" borderId="53" xfId="15" applyFont="1" applyFill="1" applyBorder="1" applyAlignment="1">
      <alignment horizontal="center" vertical="center"/>
    </xf>
    <xf numFmtId="4" fontId="4" fillId="2" borderId="0" xfId="15" applyNumberFormat="1" applyFont="1" applyFill="1" applyBorder="1" applyAlignment="1">
      <alignment horizontal="center" vertical="center" wrapText="1"/>
    </xf>
    <xf numFmtId="4" fontId="4" fillId="2" borderId="37" xfId="15" applyNumberFormat="1" applyFont="1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4" fillId="3" borderId="40" xfId="15" applyFont="1" applyFill="1" applyBorder="1" applyAlignment="1">
      <alignment horizontal="center" vertical="center" wrapText="1"/>
    </xf>
    <xf numFmtId="0" fontId="4" fillId="3" borderId="33" xfId="15" applyFont="1" applyFill="1" applyBorder="1" applyAlignment="1">
      <alignment horizontal="center" vertical="center" wrapText="1"/>
    </xf>
    <xf numFmtId="0" fontId="4" fillId="3" borderId="34" xfId="15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3" fontId="4" fillId="3" borderId="18" xfId="16" applyNumberFormat="1" applyFont="1" applyFill="1" applyBorder="1" applyAlignment="1" applyProtection="1">
      <alignment horizontal="right"/>
      <protection locked="0"/>
    </xf>
    <xf numFmtId="3" fontId="4" fillId="3" borderId="0" xfId="16" applyNumberFormat="1" applyFont="1" applyFill="1" applyBorder="1" applyAlignment="1" applyProtection="1">
      <alignment horizontal="right"/>
      <protection locked="0"/>
    </xf>
    <xf numFmtId="3" fontId="4" fillId="3" borderId="53" xfId="16" applyNumberFormat="1" applyFont="1" applyFill="1" applyBorder="1" applyAlignment="1" applyProtection="1">
      <alignment horizontal="right"/>
      <protection locked="0"/>
    </xf>
    <xf numFmtId="0" fontId="18" fillId="3" borderId="8" xfId="0" applyFont="1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3" fontId="4" fillId="3" borderId="18" xfId="16" applyNumberFormat="1" applyFont="1" applyFill="1" applyBorder="1" applyProtection="1">
      <protection locked="0"/>
    </xf>
    <xf numFmtId="3" fontId="4" fillId="3" borderId="0" xfId="16" applyNumberFormat="1" applyFont="1" applyFill="1" applyBorder="1" applyProtection="1">
      <protection locked="0"/>
    </xf>
    <xf numFmtId="3" fontId="4" fillId="3" borderId="53" xfId="16" applyNumberFormat="1" applyFont="1" applyFill="1" applyBorder="1" applyProtection="1">
      <protection locked="0"/>
    </xf>
    <xf numFmtId="0" fontId="18" fillId="3" borderId="8" xfId="0" applyFont="1" applyFill="1" applyBorder="1" applyAlignment="1">
      <alignment vertical="center"/>
    </xf>
    <xf numFmtId="0" fontId="1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3" fontId="8" fillId="3" borderId="18" xfId="16" applyNumberFormat="1" applyFont="1" applyFill="1" applyBorder="1" applyProtection="1">
      <protection locked="0"/>
    </xf>
    <xf numFmtId="3" fontId="8" fillId="3" borderId="0" xfId="16" applyNumberFormat="1" applyFont="1" applyFill="1" applyBorder="1" applyProtection="1">
      <protection locked="0"/>
    </xf>
    <xf numFmtId="3" fontId="8" fillId="3" borderId="53" xfId="16" applyNumberFormat="1" applyFont="1" applyFill="1" applyBorder="1" applyProtection="1">
      <protection locked="0"/>
    </xf>
    <xf numFmtId="0" fontId="17" fillId="3" borderId="0" xfId="0" applyFont="1" applyFill="1" applyBorder="1" applyAlignment="1">
      <alignment vertical="center"/>
    </xf>
    <xf numFmtId="3" fontId="4" fillId="3" borderId="18" xfId="0" applyNumberFormat="1" applyFont="1" applyFill="1" applyBorder="1" applyProtection="1">
      <protection locked="0"/>
    </xf>
    <xf numFmtId="3" fontId="4" fillId="3" borderId="0" xfId="0" applyNumberFormat="1" applyFont="1" applyFill="1" applyBorder="1" applyProtection="1">
      <protection locked="0"/>
    </xf>
    <xf numFmtId="3" fontId="4" fillId="3" borderId="53" xfId="0" applyNumberFormat="1" applyFont="1" applyFill="1" applyBorder="1" applyProtection="1">
      <protection locked="0"/>
    </xf>
    <xf numFmtId="3" fontId="8" fillId="3" borderId="18" xfId="0" applyNumberFormat="1" applyFont="1" applyFill="1" applyBorder="1" applyProtection="1">
      <protection locked="0"/>
    </xf>
    <xf numFmtId="3" fontId="8" fillId="3" borderId="0" xfId="0" applyNumberFormat="1" applyFont="1" applyFill="1" applyBorder="1" applyProtection="1">
      <protection locked="0"/>
    </xf>
    <xf numFmtId="3" fontId="8" fillId="3" borderId="18" xfId="0" applyNumberFormat="1" applyFont="1" applyFill="1" applyBorder="1" applyAlignment="1" applyProtection="1">
      <alignment horizontal="right"/>
      <protection locked="0"/>
    </xf>
    <xf numFmtId="3" fontId="8" fillId="3" borderId="53" xfId="0" applyNumberFormat="1" applyFont="1" applyFill="1" applyBorder="1" applyAlignment="1" applyProtection="1">
      <alignment horizontal="right"/>
      <protection locked="0"/>
    </xf>
    <xf numFmtId="3" fontId="8" fillId="0" borderId="18" xfId="4" applyNumberFormat="1" applyFont="1" applyBorder="1" applyProtection="1">
      <protection locked="0"/>
    </xf>
    <xf numFmtId="0" fontId="18" fillId="3" borderId="0" xfId="0" applyFont="1" applyFill="1" applyBorder="1" applyAlignment="1">
      <alignment horizontal="left" vertical="center"/>
    </xf>
    <xf numFmtId="0" fontId="18" fillId="3" borderId="57" xfId="0" applyFont="1" applyFill="1" applyBorder="1" applyAlignment="1">
      <alignment vertical="center"/>
    </xf>
    <xf numFmtId="0" fontId="18" fillId="3" borderId="55" xfId="0" applyFont="1" applyFill="1" applyBorder="1" applyAlignment="1">
      <alignment vertical="center"/>
    </xf>
    <xf numFmtId="0" fontId="18" fillId="3" borderId="55" xfId="0" applyFont="1" applyFill="1" applyBorder="1" applyAlignment="1">
      <alignment horizontal="left" vertical="center"/>
    </xf>
    <xf numFmtId="3" fontId="4" fillId="3" borderId="44" xfId="16" applyNumberFormat="1" applyFont="1" applyFill="1" applyBorder="1" applyProtection="1">
      <protection locked="0"/>
    </xf>
    <xf numFmtId="3" fontId="4" fillId="3" borderId="55" xfId="16" applyNumberFormat="1" applyFont="1" applyFill="1" applyBorder="1" applyProtection="1">
      <protection locked="0"/>
    </xf>
    <xf numFmtId="3" fontId="4" fillId="3" borderId="56" xfId="16" applyNumberFormat="1" applyFont="1" applyFill="1" applyBorder="1" applyProtection="1">
      <protection locked="0"/>
    </xf>
    <xf numFmtId="0" fontId="27" fillId="6" borderId="57" xfId="16" applyFont="1" applyFill="1" applyBorder="1" applyAlignment="1">
      <alignment horizontal="center"/>
    </xf>
    <xf numFmtId="0" fontId="27" fillId="6" borderId="55" xfId="16" applyFont="1" applyFill="1" applyBorder="1" applyAlignment="1">
      <alignment horizontal="center"/>
    </xf>
    <xf numFmtId="0" fontId="27" fillId="6" borderId="56" xfId="16" applyFont="1" applyFill="1" applyBorder="1" applyAlignment="1">
      <alignment horizontal="center"/>
    </xf>
    <xf numFmtId="3" fontId="4" fillId="0" borderId="30" xfId="0" applyNumberFormat="1" applyFont="1" applyBorder="1" applyProtection="1">
      <protection locked="0"/>
    </xf>
    <xf numFmtId="3" fontId="4" fillId="0" borderId="31" xfId="0" applyNumberFormat="1" applyFont="1" applyBorder="1" applyProtection="1">
      <protection locked="0"/>
    </xf>
    <xf numFmtId="3" fontId="4" fillId="0" borderId="29" xfId="0" applyNumberFormat="1" applyFont="1" applyBorder="1" applyProtection="1">
      <protection locked="0"/>
    </xf>
    <xf numFmtId="0" fontId="6" fillId="3" borderId="0" xfId="16" applyFont="1" applyFill="1"/>
    <xf numFmtId="0" fontId="1" fillId="3" borderId="0" xfId="16" applyFill="1"/>
    <xf numFmtId="0" fontId="4" fillId="2" borderId="39" xfId="17" applyFont="1" applyFill="1" applyBorder="1" applyAlignment="1" applyProtection="1">
      <alignment horizontal="center" wrapText="1"/>
      <protection locked="0"/>
    </xf>
    <xf numFmtId="0" fontId="4" fillId="2" borderId="40" xfId="17" applyFont="1" applyFill="1" applyBorder="1" applyAlignment="1" applyProtection="1">
      <alignment horizontal="center" wrapText="1"/>
      <protection locked="0"/>
    </xf>
    <xf numFmtId="0" fontId="4" fillId="2" borderId="41" xfId="17" applyFont="1" applyFill="1" applyBorder="1" applyAlignment="1" applyProtection="1">
      <alignment horizontal="center" wrapText="1"/>
      <protection locked="0"/>
    </xf>
    <xf numFmtId="0" fontId="23" fillId="0" borderId="0" xfId="0" applyFont="1"/>
    <xf numFmtId="0" fontId="4" fillId="2" borderId="39" xfId="18" applyFont="1" applyFill="1" applyBorder="1" applyAlignment="1" applyProtection="1">
      <alignment horizontal="center" vertical="top" wrapText="1"/>
      <protection locked="0"/>
    </xf>
    <xf numFmtId="0" fontId="4" fillId="2" borderId="40" xfId="18" applyFont="1" applyFill="1" applyBorder="1" applyAlignment="1" applyProtection="1">
      <alignment horizontal="center" vertical="top" wrapText="1"/>
      <protection locked="0"/>
    </xf>
    <xf numFmtId="0" fontId="4" fillId="2" borderId="59" xfId="17" applyFont="1" applyFill="1" applyBorder="1" applyAlignment="1" applyProtection="1">
      <alignment horizontal="center" wrapText="1"/>
      <protection locked="0"/>
    </xf>
    <xf numFmtId="0" fontId="4" fillId="2" borderId="2" xfId="17" applyFont="1" applyFill="1" applyBorder="1" applyAlignment="1" applyProtection="1">
      <alignment horizontal="center" wrapText="1"/>
      <protection locked="0"/>
    </xf>
    <xf numFmtId="0" fontId="4" fillId="2" borderId="60" xfId="17" applyFont="1" applyFill="1" applyBorder="1" applyAlignment="1" applyProtection="1">
      <alignment horizontal="center" wrapText="1"/>
      <protection locked="0"/>
    </xf>
    <xf numFmtId="0" fontId="4" fillId="2" borderId="59" xfId="17" applyFont="1" applyFill="1" applyBorder="1" applyAlignment="1" applyProtection="1">
      <alignment horizontal="center"/>
      <protection locked="0"/>
    </xf>
    <xf numFmtId="0" fontId="4" fillId="2" borderId="60" xfId="17" applyFont="1" applyFill="1" applyBorder="1" applyAlignment="1" applyProtection="1">
      <alignment horizontal="center"/>
      <protection locked="0"/>
    </xf>
    <xf numFmtId="0" fontId="4" fillId="2" borderId="59" xfId="19" applyFont="1" applyFill="1" applyBorder="1" applyAlignment="1" applyProtection="1">
      <alignment horizontal="center" vertical="center"/>
      <protection locked="0"/>
    </xf>
    <xf numFmtId="0" fontId="4" fillId="2" borderId="3" xfId="19" applyFont="1" applyFill="1" applyBorder="1" applyAlignment="1" applyProtection="1">
      <alignment horizontal="center" vertical="center"/>
      <protection locked="0"/>
    </xf>
    <xf numFmtId="0" fontId="4" fillId="2" borderId="43" xfId="18" applyFont="1" applyFill="1" applyBorder="1" applyAlignment="1" applyProtection="1">
      <alignment horizontal="center" vertical="top" wrapText="1"/>
      <protection locked="0"/>
    </xf>
    <xf numFmtId="0" fontId="4" fillId="2" borderId="44" xfId="18" applyFont="1" applyFill="1" applyBorder="1" applyAlignment="1" applyProtection="1">
      <alignment horizontal="center" vertical="top" wrapText="1"/>
      <protection locked="0"/>
    </xf>
    <xf numFmtId="0" fontId="4" fillId="2" borderId="25" xfId="17" applyFont="1" applyFill="1" applyBorder="1" applyAlignment="1" applyProtection="1">
      <alignment vertical="center" wrapText="1"/>
      <protection locked="0"/>
    </xf>
    <xf numFmtId="0" fontId="4" fillId="2" borderId="25" xfId="17" applyFont="1" applyFill="1" applyBorder="1" applyAlignment="1" applyProtection="1">
      <alignment wrapText="1"/>
      <protection locked="0"/>
    </xf>
    <xf numFmtId="4" fontId="4" fillId="2" borderId="26" xfId="19" applyNumberFormat="1" applyFont="1" applyFill="1" applyBorder="1" applyAlignment="1" applyProtection="1">
      <alignment vertical="center" wrapText="1"/>
      <protection locked="0"/>
    </xf>
    <xf numFmtId="49" fontId="8" fillId="0" borderId="61" xfId="18" applyNumberFormat="1" applyFont="1" applyBorder="1" applyAlignment="1" applyProtection="1">
      <alignment horizontal="center" vertical="top" wrapText="1"/>
      <protection locked="0"/>
    </xf>
    <xf numFmtId="49" fontId="8" fillId="0" borderId="20" xfId="18" applyNumberFormat="1" applyFont="1" applyBorder="1" applyAlignment="1" applyProtection="1">
      <alignment horizontal="center" vertical="top" wrapText="1"/>
      <protection locked="0"/>
    </xf>
    <xf numFmtId="0" fontId="8" fillId="0" borderId="20" xfId="18" applyNumberFormat="1" applyFont="1" applyBorder="1" applyAlignment="1" applyProtection="1">
      <alignment horizontal="center" vertical="top" wrapText="1"/>
      <protection locked="0"/>
    </xf>
    <xf numFmtId="3" fontId="8" fillId="0" borderId="20" xfId="17" applyNumberFormat="1" applyFont="1" applyBorder="1" applyAlignment="1" applyProtection="1">
      <alignment horizontal="center" vertical="center" wrapText="1"/>
      <protection locked="0"/>
    </xf>
    <xf numFmtId="0" fontId="8" fillId="0" borderId="20" xfId="17" applyFont="1" applyBorder="1" applyAlignment="1" applyProtection="1">
      <alignment horizontal="center" vertical="center" wrapText="1"/>
      <protection locked="0"/>
    </xf>
    <xf numFmtId="0" fontId="8" fillId="0" borderId="20" xfId="17" applyFont="1" applyBorder="1" applyAlignment="1" applyProtection="1">
      <alignment vertical="center" wrapText="1"/>
      <protection locked="0"/>
    </xf>
    <xf numFmtId="10" fontId="8" fillId="0" borderId="20" xfId="2" applyNumberFormat="1" applyFont="1" applyBorder="1" applyAlignment="1" applyProtection="1">
      <alignment horizontal="center" vertical="center" wrapText="1"/>
      <protection locked="0"/>
    </xf>
    <xf numFmtId="10" fontId="8" fillId="0" borderId="20" xfId="2" applyNumberFormat="1" applyFont="1" applyBorder="1" applyAlignment="1" applyProtection="1">
      <alignment vertical="center" wrapText="1"/>
      <protection locked="0"/>
    </xf>
    <xf numFmtId="10" fontId="8" fillId="0" borderId="13" xfId="2" applyNumberFormat="1" applyFont="1" applyBorder="1" applyAlignment="1" applyProtection="1">
      <alignment vertical="center" wrapText="1"/>
      <protection locked="0"/>
    </xf>
    <xf numFmtId="3" fontId="8" fillId="0" borderId="11" xfId="17" applyNumberFormat="1" applyFont="1" applyBorder="1" applyAlignment="1" applyProtection="1">
      <alignment horizontal="center" vertical="center" wrapText="1"/>
      <protection locked="0"/>
    </xf>
    <xf numFmtId="0" fontId="8" fillId="0" borderId="11" xfId="17" applyFont="1" applyBorder="1" applyAlignment="1" applyProtection="1">
      <alignment horizontal="center" vertical="center" wrapText="1"/>
      <protection locked="0"/>
    </xf>
    <xf numFmtId="0" fontId="8" fillId="0" borderId="11" xfId="17" applyFont="1" applyBorder="1" applyAlignment="1" applyProtection="1">
      <alignment vertical="center" wrapText="1"/>
      <protection locked="0"/>
    </xf>
    <xf numFmtId="10" fontId="8" fillId="0" borderId="11" xfId="2" applyNumberFormat="1" applyFont="1" applyBorder="1" applyAlignment="1" applyProtection="1">
      <alignment horizontal="center" vertical="center" wrapText="1"/>
      <protection locked="0"/>
    </xf>
    <xf numFmtId="10" fontId="8" fillId="0" borderId="11" xfId="2" applyNumberFormat="1" applyFont="1" applyBorder="1" applyAlignment="1" applyProtection="1">
      <alignment vertical="center" wrapText="1"/>
      <protection locked="0"/>
    </xf>
    <xf numFmtId="10" fontId="8" fillId="0" borderId="16" xfId="2" applyNumberFormat="1" applyFont="1" applyBorder="1" applyAlignment="1" applyProtection="1">
      <alignment vertical="center" wrapText="1"/>
      <protection locked="0"/>
    </xf>
    <xf numFmtId="49" fontId="8" fillId="0" borderId="43" xfId="18" applyNumberFormat="1" applyFont="1" applyBorder="1" applyAlignment="1" applyProtection="1">
      <alignment horizontal="center" vertical="top" wrapText="1"/>
      <protection locked="0"/>
    </xf>
    <xf numFmtId="49" fontId="8" fillId="0" borderId="44" xfId="18" applyNumberFormat="1" applyFont="1" applyBorder="1" applyAlignment="1" applyProtection="1">
      <alignment horizontal="center" vertical="top" wrapText="1"/>
      <protection locked="0"/>
    </xf>
    <xf numFmtId="0" fontId="8" fillId="0" borderId="44" xfId="18" applyNumberFormat="1" applyFont="1" applyBorder="1" applyAlignment="1" applyProtection="1">
      <alignment horizontal="center" vertical="top" wrapText="1"/>
      <protection locked="0"/>
    </xf>
    <xf numFmtId="3" fontId="8" fillId="0" borderId="25" xfId="17" applyNumberFormat="1" applyFont="1" applyBorder="1" applyAlignment="1" applyProtection="1">
      <alignment horizontal="center" vertical="center" wrapText="1"/>
      <protection locked="0"/>
    </xf>
    <xf numFmtId="0" fontId="8" fillId="0" borderId="25" xfId="17" applyFont="1" applyBorder="1" applyAlignment="1" applyProtection="1">
      <alignment horizontal="center" vertical="center" wrapText="1"/>
      <protection locked="0"/>
    </xf>
    <xf numFmtId="0" fontId="8" fillId="0" borderId="25" xfId="17" applyFont="1" applyBorder="1" applyAlignment="1" applyProtection="1">
      <alignment vertical="center" wrapText="1"/>
      <protection locked="0"/>
    </xf>
    <xf numFmtId="10" fontId="8" fillId="0" borderId="25" xfId="2" applyNumberFormat="1" applyFont="1" applyBorder="1" applyAlignment="1" applyProtection="1">
      <alignment horizontal="center" vertical="center" wrapText="1"/>
      <protection locked="0"/>
    </xf>
    <xf numFmtId="10" fontId="8" fillId="0" borderId="25" xfId="2" applyNumberFormat="1" applyFont="1" applyBorder="1" applyAlignment="1" applyProtection="1">
      <alignment vertical="center" wrapText="1"/>
      <protection locked="0"/>
    </xf>
    <xf numFmtId="10" fontId="8" fillId="0" borderId="26" xfId="2" applyNumberFormat="1" applyFont="1" applyBorder="1" applyAlignment="1" applyProtection="1">
      <alignment vertical="center" wrapText="1"/>
      <protection locked="0"/>
    </xf>
    <xf numFmtId="3" fontId="3" fillId="6" borderId="57" xfId="0" applyNumberFormat="1" applyFont="1" applyFill="1" applyBorder="1"/>
    <xf numFmtId="3" fontId="3" fillId="6" borderId="54" xfId="0" applyNumberFormat="1" applyFont="1" applyFill="1" applyBorder="1"/>
    <xf numFmtId="3" fontId="3" fillId="6" borderId="56" xfId="0" applyNumberFormat="1" applyFont="1" applyFill="1" applyBorder="1"/>
    <xf numFmtId="10" fontId="28" fillId="0" borderId="0" xfId="2" applyNumberFormat="1" applyFont="1" applyFill="1" applyBorder="1" applyAlignment="1" applyProtection="1">
      <alignment vertical="center" wrapText="1"/>
      <protection locked="0"/>
    </xf>
    <xf numFmtId="0" fontId="0" fillId="0" borderId="0" xfId="0" applyBorder="1"/>
    <xf numFmtId="0" fontId="23" fillId="0" borderId="0" xfId="0" applyFont="1" applyBorder="1"/>
    <xf numFmtId="0" fontId="23" fillId="3" borderId="0" xfId="0" applyFont="1" applyFill="1"/>
    <xf numFmtId="0" fontId="29" fillId="0" borderId="0" xfId="4" applyFont="1"/>
    <xf numFmtId="43" fontId="29" fillId="0" borderId="0" xfId="14" applyFont="1"/>
    <xf numFmtId="0" fontId="30" fillId="3" borderId="0" xfId="4" applyFont="1" applyFill="1" applyBorder="1"/>
    <xf numFmtId="43" fontId="29" fillId="0" borderId="0" xfId="14" applyFont="1" applyBorder="1"/>
    <xf numFmtId="43" fontId="23" fillId="0" borderId="0" xfId="14" applyFont="1"/>
    <xf numFmtId="0" fontId="23" fillId="0" borderId="0" xfId="4" applyFont="1"/>
    <xf numFmtId="43" fontId="31" fillId="0" borderId="0" xfId="14" applyFont="1" applyAlignment="1">
      <alignment horizontal="center"/>
    </xf>
    <xf numFmtId="0" fontId="31" fillId="0" borderId="0" xfId="4" applyFont="1" applyAlignment="1">
      <alignment horizontal="center"/>
    </xf>
    <xf numFmtId="0" fontId="6" fillId="3" borderId="0" xfId="4" applyFont="1" applyFill="1"/>
    <xf numFmtId="43" fontId="32" fillId="6" borderId="12" xfId="14" applyFont="1" applyFill="1" applyBorder="1"/>
    <xf numFmtId="0" fontId="32" fillId="6" borderId="6" xfId="4" applyFont="1" applyFill="1" applyBorder="1" applyAlignment="1">
      <alignment horizontal="justify" vertical="top"/>
    </xf>
    <xf numFmtId="0" fontId="32" fillId="6" borderId="12" xfId="4" applyFont="1" applyFill="1" applyBorder="1" applyAlignment="1">
      <alignment horizontal="justify" vertical="top"/>
    </xf>
    <xf numFmtId="43" fontId="29" fillId="0" borderId="9" xfId="14" applyFont="1" applyBorder="1"/>
    <xf numFmtId="43" fontId="29" fillId="0" borderId="18" xfId="14" applyFont="1" applyBorder="1"/>
    <xf numFmtId="43" fontId="29" fillId="0" borderId="20" xfId="14" applyFont="1" applyBorder="1"/>
    <xf numFmtId="0" fontId="29" fillId="0" borderId="0" xfId="4" applyFont="1" applyBorder="1" applyAlignment="1">
      <alignment horizontal="justify" vertical="top"/>
    </xf>
    <xf numFmtId="0" fontId="29" fillId="0" borderId="20" xfId="4" applyFont="1" applyBorder="1" applyAlignment="1">
      <alignment horizontal="justify" vertical="top"/>
    </xf>
    <xf numFmtId="0" fontId="30" fillId="3" borderId="0" xfId="4" applyFont="1" applyFill="1" applyBorder="1" applyAlignment="1">
      <alignment horizontal="justify" vertical="top"/>
    </xf>
    <xf numFmtId="0" fontId="29" fillId="0" borderId="18" xfId="4" applyFont="1" applyBorder="1" applyAlignment="1">
      <alignment horizontal="justify" vertical="top"/>
    </xf>
    <xf numFmtId="43" fontId="32" fillId="7" borderId="9" xfId="14" applyFont="1" applyFill="1" applyBorder="1"/>
    <xf numFmtId="43" fontId="32" fillId="7" borderId="18" xfId="14" applyFont="1" applyFill="1" applyBorder="1"/>
    <xf numFmtId="0" fontId="32" fillId="7" borderId="0" xfId="4" applyFont="1" applyFill="1" applyBorder="1" applyAlignment="1">
      <alignment horizontal="justify" vertical="top"/>
    </xf>
    <xf numFmtId="0" fontId="32" fillId="7" borderId="18" xfId="4" applyFont="1" applyFill="1" applyBorder="1" applyAlignment="1">
      <alignment horizontal="justify" vertical="top"/>
    </xf>
    <xf numFmtId="0" fontId="33" fillId="3" borderId="0" xfId="4" applyFont="1" applyFill="1" applyBorder="1" applyAlignment="1">
      <alignment horizontal="justify" vertical="top"/>
    </xf>
    <xf numFmtId="0" fontId="29" fillId="3" borderId="0" xfId="4" applyFont="1" applyFill="1" applyBorder="1" applyAlignment="1">
      <alignment horizontal="justify" vertical="top"/>
    </xf>
    <xf numFmtId="0" fontId="29" fillId="3" borderId="18" xfId="4" applyFont="1" applyFill="1" applyBorder="1" applyAlignment="1">
      <alignment horizontal="justify" vertical="top"/>
    </xf>
    <xf numFmtId="43" fontId="32" fillId="0" borderId="9" xfId="14" applyFont="1" applyBorder="1"/>
    <xf numFmtId="43" fontId="32" fillId="0" borderId="18" xfId="14" applyFont="1" applyBorder="1"/>
    <xf numFmtId="0" fontId="32" fillId="3" borderId="0" xfId="4" applyFont="1" applyFill="1" applyBorder="1" applyAlignment="1">
      <alignment horizontal="justify" vertical="top"/>
    </xf>
    <xf numFmtId="0" fontId="32" fillId="3" borderId="18" xfId="4" applyFont="1" applyFill="1" applyBorder="1" applyAlignment="1">
      <alignment horizontal="justify" vertical="top"/>
    </xf>
    <xf numFmtId="43" fontId="32" fillId="6" borderId="10" xfId="14" applyFont="1" applyFill="1" applyBorder="1"/>
    <xf numFmtId="43" fontId="32" fillId="6" borderId="11" xfId="14" applyFont="1" applyFill="1" applyBorder="1"/>
    <xf numFmtId="0" fontId="32" fillId="6" borderId="11" xfId="4" applyFont="1" applyFill="1" applyBorder="1" applyAlignment="1">
      <alignment horizontal="justify" vertical="top"/>
    </xf>
    <xf numFmtId="43" fontId="29" fillId="7" borderId="9" xfId="14" applyFont="1" applyFill="1" applyBorder="1"/>
    <xf numFmtId="43" fontId="29" fillId="7" borderId="18" xfId="14" applyFont="1" applyFill="1" applyBorder="1"/>
    <xf numFmtId="0" fontId="32" fillId="0" borderId="0" xfId="4" applyFont="1" applyBorder="1" applyAlignment="1">
      <alignment horizontal="justify" vertical="top"/>
    </xf>
    <xf numFmtId="0" fontId="32" fillId="0" borderId="18" xfId="4" applyFont="1" applyBorder="1" applyAlignment="1">
      <alignment horizontal="justify" vertical="top"/>
    </xf>
    <xf numFmtId="43" fontId="32" fillId="6" borderId="10" xfId="14" applyFont="1" applyFill="1" applyBorder="1" applyAlignment="1">
      <alignment horizontal="center" vertical="center" wrapText="1"/>
    </xf>
    <xf numFmtId="43" fontId="32" fillId="6" borderId="11" xfId="14" applyFont="1" applyFill="1" applyBorder="1" applyAlignment="1">
      <alignment horizontal="center" vertical="center" wrapText="1"/>
    </xf>
    <xf numFmtId="0" fontId="32" fillId="6" borderId="0" xfId="4" applyFont="1" applyFill="1" applyBorder="1" applyAlignment="1">
      <alignment horizontal="center" vertical="center"/>
    </xf>
    <xf numFmtId="0" fontId="32" fillId="6" borderId="18" xfId="4" applyFont="1" applyFill="1" applyBorder="1" applyAlignment="1">
      <alignment horizontal="center" vertical="center" wrapText="1"/>
    </xf>
    <xf numFmtId="43" fontId="32" fillId="6" borderId="11" xfId="14" applyFont="1" applyFill="1" applyBorder="1" applyAlignment="1">
      <alignment horizontal="center" vertical="center" wrapText="1"/>
    </xf>
    <xf numFmtId="0" fontId="32" fillId="6" borderId="22" xfId="4" applyFont="1" applyFill="1" applyBorder="1" applyAlignment="1">
      <alignment horizontal="center" vertical="center"/>
    </xf>
    <xf numFmtId="0" fontId="32" fillId="6" borderId="17" xfId="4" applyFont="1" applyFill="1" applyBorder="1" applyAlignment="1">
      <alignment horizontal="center" vertical="center" wrapText="1"/>
    </xf>
    <xf numFmtId="43" fontId="32" fillId="3" borderId="0" xfId="14" applyFont="1" applyFill="1" applyBorder="1" applyAlignment="1">
      <alignment horizontal="center"/>
    </xf>
    <xf numFmtId="0" fontId="32" fillId="3" borderId="0" xfId="4" applyFont="1" applyFill="1" applyBorder="1" applyAlignment="1">
      <alignment horizontal="center"/>
    </xf>
    <xf numFmtId="43" fontId="32" fillId="3" borderId="62" xfId="14" applyFont="1" applyFill="1" applyBorder="1" applyAlignment="1">
      <alignment horizontal="center"/>
    </xf>
    <xf numFmtId="43" fontId="32" fillId="3" borderId="62" xfId="14" applyFont="1" applyFill="1" applyBorder="1" applyAlignment="1" applyProtection="1">
      <protection locked="0"/>
    </xf>
    <xf numFmtId="0" fontId="32" fillId="3" borderId="0" xfId="4" applyFont="1" applyFill="1" applyBorder="1" applyAlignment="1">
      <alignment horizontal="right"/>
    </xf>
    <xf numFmtId="0" fontId="32" fillId="3" borderId="0" xfId="4" applyFont="1" applyFill="1" applyBorder="1" applyAlignment="1">
      <alignment horizontal="center"/>
    </xf>
    <xf numFmtId="0" fontId="3" fillId="0" borderId="22" xfId="4" applyFont="1" applyFill="1" applyBorder="1" applyAlignment="1">
      <alignment horizontal="justify"/>
    </xf>
    <xf numFmtId="0" fontId="3" fillId="0" borderId="0" xfId="4" applyFont="1" applyFill="1" applyAlignment="1">
      <alignment horizontal="justify"/>
    </xf>
  </cellXfs>
  <cellStyles count="20">
    <cellStyle name="Millares" xfId="1" builtinId="3"/>
    <cellStyle name="Millares 10 10" xfId="14" xr:uid="{2225BE99-9410-4448-91C7-A32C0FE2473D}"/>
    <cellStyle name="Millares 2 2" xfId="9" xr:uid="{D63C77E3-88D1-4442-BB6B-AFF1E3233A66}"/>
    <cellStyle name="Millares 2 2 2 2 8" xfId="13" xr:uid="{6914FCE3-A743-4A42-842E-8DD863ADBB45}"/>
    <cellStyle name="Millares 26" xfId="11" xr:uid="{E4010942-0959-433A-88DF-DE463516BB24}"/>
    <cellStyle name="Normal" xfId="0" builtinId="0"/>
    <cellStyle name="Normal 2 2" xfId="5" xr:uid="{75A8A521-3F62-487D-A070-276BAC7FB96C}"/>
    <cellStyle name="Normal 2 3 21" xfId="4" xr:uid="{B182909B-4083-4A66-BA8C-4F4FD395B052}"/>
    <cellStyle name="Normal 2 3 3 5" xfId="8" xr:uid="{CEDD4E8B-CF63-4B08-B55E-C5BC6EF5CD3D}"/>
    <cellStyle name="Normal 2 57" xfId="3" xr:uid="{39101794-AFB4-4412-9662-C74769F6087C}"/>
    <cellStyle name="Normal 3 10 2" xfId="15" xr:uid="{F44E80C7-DE41-46B5-97EC-71FAD787D709}"/>
    <cellStyle name="Normal 3 2 3" xfId="7" xr:uid="{73E1E9C6-1B07-43F1-977D-E2EB98879129}"/>
    <cellStyle name="Normal 4 2" xfId="19" xr:uid="{85C1F899-1C3C-46C9-86DB-78B5D5868E53}"/>
    <cellStyle name="Normal 5 3 2 8 2" xfId="10" xr:uid="{061200C5-AC9F-432E-A36C-DF9AE4B84907}"/>
    <cellStyle name="Normal 7 30" xfId="6" xr:uid="{E34035E5-56B5-456B-8B6F-ECE5ADDC9114}"/>
    <cellStyle name="Normal 8 13" xfId="17" xr:uid="{A1F695EE-DDCE-489D-B133-851DE61CC777}"/>
    <cellStyle name="Normal 90" xfId="16" xr:uid="{97505988-DFE1-4D38-AA54-D5E56B7B3C56}"/>
    <cellStyle name="Normal_141008Reportes Cuadros Institucionales-sectorialesADV" xfId="18" xr:uid="{DAB72EF8-5E72-4C0C-A8B4-BA75F7390C5F}"/>
    <cellStyle name="Porcentaje" xfId="2" builtinId="5"/>
    <cellStyle name="SAPBEXstdItem" xfId="12" xr:uid="{A70A0671-3C73-42F1-B1CD-72C1D663FE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F4CCB-8B6A-4186-A216-8687946FFE96}">
  <sheetPr>
    <pageSetUpPr fitToPage="1"/>
  </sheetPr>
  <dimension ref="A1:I55"/>
  <sheetViews>
    <sheetView showGridLines="0" tabSelected="1" topLeftCell="A27" zoomScaleNormal="100" workbookViewId="0">
      <selection activeCell="B35" sqref="B35"/>
    </sheetView>
  </sheetViews>
  <sheetFormatPr baseColWidth="10" defaultColWidth="12" defaultRowHeight="11.25" x14ac:dyDescent="0.2"/>
  <cols>
    <col min="1" max="1" width="1.83203125" style="26" customWidth="1"/>
    <col min="2" max="2" width="62.5" style="26" customWidth="1"/>
    <col min="3" max="3" width="17.83203125" style="26" customWidth="1"/>
    <col min="4" max="4" width="19.83203125" style="26" customWidth="1"/>
    <col min="5" max="6" width="17.83203125" style="26" customWidth="1"/>
    <col min="7" max="7" width="18.83203125" style="26" customWidth="1"/>
    <col min="8" max="8" width="17.83203125" style="26" customWidth="1"/>
    <col min="9" max="16384" width="12" style="26"/>
  </cols>
  <sheetData>
    <row r="1" spans="1:9" s="4" customFormat="1" ht="46.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9" s="4" customFormat="1" x14ac:dyDescent="0.2">
      <c r="A2" s="5" t="s">
        <v>1</v>
      </c>
      <c r="B2" s="6"/>
      <c r="C2" s="7" t="s">
        <v>2</v>
      </c>
      <c r="D2" s="7"/>
      <c r="E2" s="7"/>
      <c r="F2" s="7"/>
      <c r="G2" s="7"/>
      <c r="H2" s="8" t="s">
        <v>3</v>
      </c>
    </row>
    <row r="3" spans="1:9" s="15" customFormat="1" ht="24.95" customHeight="1" x14ac:dyDescent="0.2">
      <c r="A3" s="9"/>
      <c r="B3" s="10"/>
      <c r="C3" s="11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4"/>
    </row>
    <row r="4" spans="1:9" s="15" customFormat="1" x14ac:dyDescent="0.2">
      <c r="A4" s="16"/>
      <c r="B4" s="17"/>
      <c r="C4" s="18" t="s">
        <v>9</v>
      </c>
      <c r="D4" s="19" t="s">
        <v>10</v>
      </c>
      <c r="E4" s="19" t="s">
        <v>11</v>
      </c>
      <c r="F4" s="19" t="s">
        <v>12</v>
      </c>
      <c r="G4" s="19" t="s">
        <v>13</v>
      </c>
      <c r="H4" s="20" t="s">
        <v>14</v>
      </c>
    </row>
    <row r="5" spans="1:9" x14ac:dyDescent="0.2">
      <c r="A5" s="21"/>
      <c r="B5" s="22" t="s">
        <v>15</v>
      </c>
      <c r="C5" s="23">
        <v>0</v>
      </c>
      <c r="D5" s="23">
        <v>0</v>
      </c>
      <c r="E5" s="23">
        <f>C5+D5</f>
        <v>0</v>
      </c>
      <c r="F5" s="23">
        <v>0</v>
      </c>
      <c r="G5" s="23">
        <v>0</v>
      </c>
      <c r="H5" s="24">
        <f>G5-C5</f>
        <v>0</v>
      </c>
      <c r="I5" s="25" t="s">
        <v>16</v>
      </c>
    </row>
    <row r="6" spans="1:9" x14ac:dyDescent="0.2">
      <c r="A6" s="27"/>
      <c r="B6" s="28" t="s">
        <v>17</v>
      </c>
      <c r="C6" s="29">
        <v>0</v>
      </c>
      <c r="D6" s="29">
        <v>0</v>
      </c>
      <c r="E6" s="29">
        <f t="shared" ref="E6:E14" si="0">C6+D6</f>
        <v>0</v>
      </c>
      <c r="F6" s="29">
        <v>0</v>
      </c>
      <c r="G6" s="29">
        <v>0</v>
      </c>
      <c r="H6" s="30">
        <f t="shared" ref="H6:H14" si="1">G6-C6</f>
        <v>0</v>
      </c>
      <c r="I6" s="25" t="s">
        <v>18</v>
      </c>
    </row>
    <row r="7" spans="1:9" x14ac:dyDescent="0.2">
      <c r="A7" s="21"/>
      <c r="B7" s="22" t="s">
        <v>19</v>
      </c>
      <c r="C7" s="29">
        <v>0</v>
      </c>
      <c r="D7" s="29">
        <v>0</v>
      </c>
      <c r="E7" s="29">
        <f t="shared" si="0"/>
        <v>0</v>
      </c>
      <c r="F7" s="29">
        <v>0</v>
      </c>
      <c r="G7" s="29">
        <v>0</v>
      </c>
      <c r="H7" s="30">
        <f t="shared" si="1"/>
        <v>0</v>
      </c>
      <c r="I7" s="25" t="s">
        <v>20</v>
      </c>
    </row>
    <row r="8" spans="1:9" x14ac:dyDescent="0.2">
      <c r="A8" s="21"/>
      <c r="B8" s="22" t="s">
        <v>21</v>
      </c>
      <c r="C8" s="29">
        <v>0</v>
      </c>
      <c r="D8" s="29">
        <v>0</v>
      </c>
      <c r="E8" s="29">
        <f t="shared" si="0"/>
        <v>0</v>
      </c>
      <c r="F8" s="29">
        <v>0</v>
      </c>
      <c r="G8" s="29">
        <v>0</v>
      </c>
      <c r="H8" s="30">
        <f t="shared" si="1"/>
        <v>0</v>
      </c>
      <c r="I8" s="25" t="s">
        <v>22</v>
      </c>
    </row>
    <row r="9" spans="1:9" x14ac:dyDescent="0.2">
      <c r="A9" s="21"/>
      <c r="B9" s="22" t="s">
        <v>23</v>
      </c>
      <c r="C9" s="29">
        <v>0</v>
      </c>
      <c r="D9" s="29">
        <v>0</v>
      </c>
      <c r="E9" s="29">
        <f t="shared" si="0"/>
        <v>0</v>
      </c>
      <c r="F9" s="29">
        <v>0</v>
      </c>
      <c r="G9" s="29">
        <v>0</v>
      </c>
      <c r="H9" s="30">
        <f t="shared" si="1"/>
        <v>0</v>
      </c>
      <c r="I9" s="25" t="s">
        <v>24</v>
      </c>
    </row>
    <row r="10" spans="1:9" x14ac:dyDescent="0.2">
      <c r="A10" s="27"/>
      <c r="B10" s="28" t="s">
        <v>25</v>
      </c>
      <c r="C10" s="29">
        <v>0</v>
      </c>
      <c r="D10" s="29">
        <v>0</v>
      </c>
      <c r="E10" s="29">
        <f t="shared" si="0"/>
        <v>0</v>
      </c>
      <c r="F10" s="29">
        <v>0</v>
      </c>
      <c r="G10" s="29">
        <v>0</v>
      </c>
      <c r="H10" s="30">
        <f t="shared" si="1"/>
        <v>0</v>
      </c>
      <c r="I10" s="25" t="s">
        <v>26</v>
      </c>
    </row>
    <row r="11" spans="1:9" x14ac:dyDescent="0.2">
      <c r="A11" s="31"/>
      <c r="B11" s="22" t="s">
        <v>27</v>
      </c>
      <c r="C11" s="32">
        <v>58585900</v>
      </c>
      <c r="D11" s="32">
        <v>202342044.24000001</v>
      </c>
      <c r="E11" s="29">
        <f t="shared" si="0"/>
        <v>260927944.24000001</v>
      </c>
      <c r="F11" s="32">
        <v>42636034.909999996</v>
      </c>
      <c r="G11" s="32">
        <v>42636034.909999996</v>
      </c>
      <c r="H11" s="30">
        <f t="shared" si="1"/>
        <v>-15949865.090000004</v>
      </c>
      <c r="I11" s="25" t="s">
        <v>28</v>
      </c>
    </row>
    <row r="12" spans="1:9" ht="22.5" x14ac:dyDescent="0.2">
      <c r="A12" s="31"/>
      <c r="B12" s="22" t="s">
        <v>29</v>
      </c>
      <c r="C12" s="32">
        <v>8971741724</v>
      </c>
      <c r="D12" s="32">
        <v>571109481.75</v>
      </c>
      <c r="E12" s="29">
        <f t="shared" si="0"/>
        <v>9542851205.75</v>
      </c>
      <c r="F12" s="32">
        <v>3748845272.71</v>
      </c>
      <c r="G12" s="32">
        <v>3748845272.71</v>
      </c>
      <c r="H12" s="30">
        <f t="shared" si="1"/>
        <v>-5222896451.29</v>
      </c>
      <c r="I12" s="25" t="s">
        <v>30</v>
      </c>
    </row>
    <row r="13" spans="1:9" ht="22.5" x14ac:dyDescent="0.2">
      <c r="A13" s="31"/>
      <c r="B13" s="22" t="s">
        <v>31</v>
      </c>
      <c r="C13" s="32">
        <v>10499561676.52</v>
      </c>
      <c r="D13" s="32">
        <v>123411213.11</v>
      </c>
      <c r="E13" s="29">
        <f t="shared" si="0"/>
        <v>10622972889.630001</v>
      </c>
      <c r="F13" s="32">
        <v>5537250438.5</v>
      </c>
      <c r="G13" s="32">
        <v>5537250438.5</v>
      </c>
      <c r="H13" s="30">
        <f t="shared" si="1"/>
        <v>-4962311238.0200005</v>
      </c>
      <c r="I13" s="25" t="s">
        <v>32</v>
      </c>
    </row>
    <row r="14" spans="1:9" x14ac:dyDescent="0.2">
      <c r="A14" s="21"/>
      <c r="B14" s="22" t="s">
        <v>33</v>
      </c>
      <c r="C14" s="32">
        <v>0</v>
      </c>
      <c r="D14" s="32">
        <v>0</v>
      </c>
      <c r="E14" s="29">
        <f t="shared" si="0"/>
        <v>0</v>
      </c>
      <c r="F14" s="29">
        <v>0</v>
      </c>
      <c r="G14" s="29">
        <v>0</v>
      </c>
      <c r="H14" s="30">
        <f t="shared" si="1"/>
        <v>0</v>
      </c>
      <c r="I14" s="25" t="s">
        <v>34</v>
      </c>
    </row>
    <row r="15" spans="1:9" x14ac:dyDescent="0.2">
      <c r="A15" s="21"/>
      <c r="C15" s="33"/>
      <c r="D15" s="33"/>
      <c r="E15" s="33"/>
      <c r="F15" s="33"/>
      <c r="G15" s="33"/>
      <c r="H15" s="34"/>
      <c r="I15" s="25" t="s">
        <v>35</v>
      </c>
    </row>
    <row r="16" spans="1:9" x14ac:dyDescent="0.2">
      <c r="A16" s="35"/>
      <c r="B16" s="36" t="s">
        <v>36</v>
      </c>
      <c r="C16" s="37">
        <f>SUM(C5:C14)</f>
        <v>19529889300.52</v>
      </c>
      <c r="D16" s="37">
        <f t="shared" ref="D16:H16" si="2">SUM(D5:D14)</f>
        <v>896862739.10000002</v>
      </c>
      <c r="E16" s="37">
        <f t="shared" si="2"/>
        <v>20426752039.620003</v>
      </c>
      <c r="F16" s="37">
        <f t="shared" si="2"/>
        <v>9328731746.1199989</v>
      </c>
      <c r="G16" s="38">
        <f t="shared" si="2"/>
        <v>9328731746.1199989</v>
      </c>
      <c r="H16" s="39">
        <f t="shared" si="2"/>
        <v>-10201157554.400002</v>
      </c>
      <c r="I16" s="25" t="s">
        <v>35</v>
      </c>
    </row>
    <row r="17" spans="1:9" x14ac:dyDescent="0.2">
      <c r="A17" s="40"/>
      <c r="B17" s="41"/>
      <c r="C17" s="42"/>
      <c r="D17" s="42"/>
      <c r="E17" s="43"/>
      <c r="F17" s="44" t="s">
        <v>37</v>
      </c>
      <c r="G17" s="45"/>
      <c r="H17" s="46">
        <v>0</v>
      </c>
      <c r="I17" s="25" t="s">
        <v>35</v>
      </c>
    </row>
    <row r="18" spans="1:9" x14ac:dyDescent="0.2">
      <c r="A18" s="47" t="s">
        <v>38</v>
      </c>
      <c r="B18" s="48"/>
      <c r="C18" s="7" t="s">
        <v>2</v>
      </c>
      <c r="D18" s="7"/>
      <c r="E18" s="7"/>
      <c r="F18" s="7"/>
      <c r="G18" s="7"/>
      <c r="H18" s="8" t="s">
        <v>3</v>
      </c>
      <c r="I18" s="25" t="s">
        <v>35</v>
      </c>
    </row>
    <row r="19" spans="1:9" ht="22.5" x14ac:dyDescent="0.2">
      <c r="A19" s="49"/>
      <c r="B19" s="50"/>
      <c r="C19" s="11" t="s">
        <v>4</v>
      </c>
      <c r="D19" s="12" t="s">
        <v>5</v>
      </c>
      <c r="E19" s="12" t="s">
        <v>6</v>
      </c>
      <c r="F19" s="12" t="s">
        <v>7</v>
      </c>
      <c r="G19" s="13" t="s">
        <v>8</v>
      </c>
      <c r="H19" s="14"/>
      <c r="I19" s="25" t="s">
        <v>35</v>
      </c>
    </row>
    <row r="20" spans="1:9" x14ac:dyDescent="0.2">
      <c r="A20" s="51"/>
      <c r="B20" s="52"/>
      <c r="C20" s="18" t="s">
        <v>9</v>
      </c>
      <c r="D20" s="19" t="s">
        <v>10</v>
      </c>
      <c r="E20" s="19" t="s">
        <v>11</v>
      </c>
      <c r="F20" s="19" t="s">
        <v>12</v>
      </c>
      <c r="G20" s="19" t="s">
        <v>13</v>
      </c>
      <c r="H20" s="20" t="s">
        <v>14</v>
      </c>
      <c r="I20" s="25" t="s">
        <v>35</v>
      </c>
    </row>
    <row r="21" spans="1:9" x14ac:dyDescent="0.2">
      <c r="A21" s="53" t="s">
        <v>39</v>
      </c>
      <c r="B21" s="54"/>
      <c r="C21" s="55">
        <f t="shared" ref="C21:H21" si="3">SUM(C22+C23+C24+C25+C26+C27+C28+C29)</f>
        <v>8971741724</v>
      </c>
      <c r="D21" s="55">
        <f t="shared" si="3"/>
        <v>571109481.75</v>
      </c>
      <c r="E21" s="55">
        <f t="shared" si="3"/>
        <v>9542851205.75</v>
      </c>
      <c r="F21" s="55">
        <f t="shared" si="3"/>
        <v>3748845272.71</v>
      </c>
      <c r="G21" s="55">
        <f t="shared" si="3"/>
        <v>3748845272.71</v>
      </c>
      <c r="H21" s="56">
        <f t="shared" si="3"/>
        <v>-5222896451.29</v>
      </c>
      <c r="I21" s="25" t="s">
        <v>35</v>
      </c>
    </row>
    <row r="22" spans="1:9" x14ac:dyDescent="0.2">
      <c r="A22" s="57"/>
      <c r="B22" s="58" t="s">
        <v>15</v>
      </c>
      <c r="C22" s="59">
        <v>0</v>
      </c>
      <c r="D22" s="59">
        <v>0</v>
      </c>
      <c r="E22" s="59">
        <f t="shared" ref="E22:E29" si="4">C22+D22</f>
        <v>0</v>
      </c>
      <c r="F22" s="59">
        <v>0</v>
      </c>
      <c r="G22" s="59">
        <v>0</v>
      </c>
      <c r="H22" s="60">
        <f t="shared" ref="H22:H29" si="5">G22-C22</f>
        <v>0</v>
      </c>
      <c r="I22" s="25" t="s">
        <v>16</v>
      </c>
    </row>
    <row r="23" spans="1:9" x14ac:dyDescent="0.2">
      <c r="A23" s="57"/>
      <c r="B23" s="58" t="s">
        <v>17</v>
      </c>
      <c r="C23" s="59">
        <v>0</v>
      </c>
      <c r="D23" s="59">
        <v>0</v>
      </c>
      <c r="E23" s="59">
        <f t="shared" si="4"/>
        <v>0</v>
      </c>
      <c r="F23" s="59">
        <v>0</v>
      </c>
      <c r="G23" s="59">
        <v>0</v>
      </c>
      <c r="H23" s="60">
        <f t="shared" si="5"/>
        <v>0</v>
      </c>
      <c r="I23" s="25" t="s">
        <v>18</v>
      </c>
    </row>
    <row r="24" spans="1:9" x14ac:dyDescent="0.2">
      <c r="A24" s="57"/>
      <c r="B24" s="58" t="s">
        <v>19</v>
      </c>
      <c r="C24" s="59">
        <v>0</v>
      </c>
      <c r="D24" s="59">
        <v>0</v>
      </c>
      <c r="E24" s="59">
        <f t="shared" si="4"/>
        <v>0</v>
      </c>
      <c r="F24" s="59">
        <v>0</v>
      </c>
      <c r="G24" s="59">
        <v>0</v>
      </c>
      <c r="H24" s="60">
        <f t="shared" si="5"/>
        <v>0</v>
      </c>
      <c r="I24" s="25" t="s">
        <v>20</v>
      </c>
    </row>
    <row r="25" spans="1:9" x14ac:dyDescent="0.2">
      <c r="A25" s="57"/>
      <c r="B25" s="58" t="s">
        <v>21</v>
      </c>
      <c r="C25" s="59">
        <v>0</v>
      </c>
      <c r="D25" s="59">
        <v>0</v>
      </c>
      <c r="E25" s="59">
        <f t="shared" si="4"/>
        <v>0</v>
      </c>
      <c r="F25" s="59">
        <v>0</v>
      </c>
      <c r="G25" s="59">
        <v>0</v>
      </c>
      <c r="H25" s="60">
        <f t="shared" si="5"/>
        <v>0</v>
      </c>
      <c r="I25" s="25" t="s">
        <v>22</v>
      </c>
    </row>
    <row r="26" spans="1:9" x14ac:dyDescent="0.2">
      <c r="A26" s="57"/>
      <c r="B26" s="58" t="s">
        <v>40</v>
      </c>
      <c r="C26" s="59">
        <v>0</v>
      </c>
      <c r="D26" s="59">
        <v>0</v>
      </c>
      <c r="E26" s="59">
        <f t="shared" si="4"/>
        <v>0</v>
      </c>
      <c r="F26" s="59">
        <v>0</v>
      </c>
      <c r="G26" s="59">
        <v>0</v>
      </c>
      <c r="H26" s="60">
        <f t="shared" si="5"/>
        <v>0</v>
      </c>
      <c r="I26" s="25" t="s">
        <v>24</v>
      </c>
    </row>
    <row r="27" spans="1:9" x14ac:dyDescent="0.2">
      <c r="A27" s="57"/>
      <c r="B27" s="58" t="s">
        <v>41</v>
      </c>
      <c r="C27" s="59">
        <v>0</v>
      </c>
      <c r="D27" s="59">
        <v>0</v>
      </c>
      <c r="E27" s="59">
        <f t="shared" si="4"/>
        <v>0</v>
      </c>
      <c r="F27" s="59">
        <v>0</v>
      </c>
      <c r="G27" s="59">
        <v>0</v>
      </c>
      <c r="H27" s="60">
        <f t="shared" si="5"/>
        <v>0</v>
      </c>
      <c r="I27" s="25" t="s">
        <v>26</v>
      </c>
    </row>
    <row r="28" spans="1:9" ht="22.5" x14ac:dyDescent="0.2">
      <c r="A28" s="57"/>
      <c r="B28" s="58" t="s">
        <v>42</v>
      </c>
      <c r="C28" s="61">
        <v>8971741724</v>
      </c>
      <c r="D28" s="62">
        <v>571109481.75</v>
      </c>
      <c r="E28" s="63">
        <f t="shared" si="4"/>
        <v>9542851205.75</v>
      </c>
      <c r="F28" s="62">
        <v>3748845272.71</v>
      </c>
      <c r="G28" s="62">
        <v>3748845272.71</v>
      </c>
      <c r="H28" s="64">
        <f t="shared" si="5"/>
        <v>-5222896451.29</v>
      </c>
      <c r="I28" s="25" t="s">
        <v>30</v>
      </c>
    </row>
    <row r="29" spans="1:9" ht="22.5" x14ac:dyDescent="0.2">
      <c r="A29" s="57"/>
      <c r="B29" s="58" t="s">
        <v>31</v>
      </c>
      <c r="C29" s="59">
        <v>0</v>
      </c>
      <c r="D29" s="59">
        <v>0</v>
      </c>
      <c r="E29" s="59">
        <f t="shared" si="4"/>
        <v>0</v>
      </c>
      <c r="F29" s="59">
        <v>0</v>
      </c>
      <c r="G29" s="59">
        <v>0</v>
      </c>
      <c r="H29" s="60">
        <f t="shared" si="5"/>
        <v>0</v>
      </c>
      <c r="I29" s="25" t="s">
        <v>32</v>
      </c>
    </row>
    <row r="30" spans="1:9" x14ac:dyDescent="0.2">
      <c r="A30" s="57"/>
      <c r="B30" s="58"/>
      <c r="C30" s="59"/>
      <c r="D30" s="59"/>
      <c r="E30" s="59"/>
      <c r="F30" s="59"/>
      <c r="G30" s="59"/>
      <c r="H30" s="60"/>
      <c r="I30" s="25" t="s">
        <v>35</v>
      </c>
    </row>
    <row r="31" spans="1:9" ht="41.25" customHeight="1" x14ac:dyDescent="0.2">
      <c r="A31" s="65" t="s">
        <v>43</v>
      </c>
      <c r="B31" s="66"/>
      <c r="C31" s="67">
        <f t="shared" ref="C31:H31" si="6">SUM(C32:C35)</f>
        <v>10558147576.52</v>
      </c>
      <c r="D31" s="67">
        <f t="shared" si="6"/>
        <v>325753257.35000002</v>
      </c>
      <c r="E31" s="67">
        <f t="shared" si="6"/>
        <v>10883900833.870001</v>
      </c>
      <c r="F31" s="67">
        <f t="shared" si="6"/>
        <v>5579886473.4099998</v>
      </c>
      <c r="G31" s="67">
        <f t="shared" si="6"/>
        <v>5579886473.4099998</v>
      </c>
      <c r="H31" s="68">
        <f t="shared" si="6"/>
        <v>-4978261103.1100006</v>
      </c>
      <c r="I31" s="25" t="s">
        <v>35</v>
      </c>
    </row>
    <row r="32" spans="1:9" x14ac:dyDescent="0.2">
      <c r="A32" s="57"/>
      <c r="B32" s="58" t="s">
        <v>17</v>
      </c>
      <c r="C32" s="59">
        <v>0</v>
      </c>
      <c r="D32" s="59">
        <v>0</v>
      </c>
      <c r="E32" s="59">
        <f>C32+D32</f>
        <v>0</v>
      </c>
      <c r="F32" s="59">
        <v>0</v>
      </c>
      <c r="G32" s="59">
        <v>0</v>
      </c>
      <c r="H32" s="60">
        <f>G32-C32</f>
        <v>0</v>
      </c>
      <c r="I32" s="25" t="s">
        <v>18</v>
      </c>
    </row>
    <row r="33" spans="1:9" x14ac:dyDescent="0.2">
      <c r="A33" s="57"/>
      <c r="B33" s="58" t="s">
        <v>44</v>
      </c>
      <c r="C33" s="59">
        <v>0</v>
      </c>
      <c r="D33" s="59">
        <v>0</v>
      </c>
      <c r="E33" s="59">
        <f>C33+D33</f>
        <v>0</v>
      </c>
      <c r="F33" s="59">
        <v>0</v>
      </c>
      <c r="G33" s="59">
        <v>0</v>
      </c>
      <c r="H33" s="60">
        <f t="shared" ref="H33:H35" si="7">G33-C33</f>
        <v>0</v>
      </c>
      <c r="I33" s="25" t="s">
        <v>24</v>
      </c>
    </row>
    <row r="34" spans="1:9" x14ac:dyDescent="0.2">
      <c r="A34" s="57"/>
      <c r="B34" s="58" t="s">
        <v>45</v>
      </c>
      <c r="C34" s="69">
        <v>58585900</v>
      </c>
      <c r="D34" s="69">
        <v>202342044.24000001</v>
      </c>
      <c r="E34" s="59">
        <f>C34+D34</f>
        <v>260927944.24000001</v>
      </c>
      <c r="F34" s="69">
        <v>42636034.909999996</v>
      </c>
      <c r="G34" s="69">
        <v>42636034.909999996</v>
      </c>
      <c r="H34" s="60">
        <f t="shared" si="7"/>
        <v>-15949865.090000004</v>
      </c>
      <c r="I34" s="25" t="s">
        <v>28</v>
      </c>
    </row>
    <row r="35" spans="1:9" ht="22.5" x14ac:dyDescent="0.2">
      <c r="A35" s="57"/>
      <c r="B35" s="58" t="s">
        <v>31</v>
      </c>
      <c r="C35" s="69">
        <v>10499561676.52</v>
      </c>
      <c r="D35" s="69">
        <v>123411213.11</v>
      </c>
      <c r="E35" s="59">
        <f>C35+D35</f>
        <v>10622972889.630001</v>
      </c>
      <c r="F35" s="69">
        <v>5537250438.5</v>
      </c>
      <c r="G35" s="69">
        <v>5537250438.5</v>
      </c>
      <c r="H35" s="60">
        <f t="shared" si="7"/>
        <v>-4962311238.0200005</v>
      </c>
      <c r="I35" s="25" t="s">
        <v>32</v>
      </c>
    </row>
    <row r="36" spans="1:9" x14ac:dyDescent="0.2">
      <c r="A36" s="57"/>
      <c r="B36" s="58"/>
      <c r="C36" s="59"/>
      <c r="D36" s="59"/>
      <c r="E36" s="59"/>
      <c r="F36" s="59"/>
      <c r="G36" s="59"/>
      <c r="H36" s="60"/>
      <c r="I36" s="25" t="s">
        <v>35</v>
      </c>
    </row>
    <row r="37" spans="1:9" x14ac:dyDescent="0.2">
      <c r="A37" s="70" t="s">
        <v>46</v>
      </c>
      <c r="B37" s="71"/>
      <c r="C37" s="67">
        <f t="shared" ref="C37:H37" si="8">SUM(C38)</f>
        <v>0</v>
      </c>
      <c r="D37" s="67">
        <f t="shared" si="8"/>
        <v>0</v>
      </c>
      <c r="E37" s="67">
        <f t="shared" si="8"/>
        <v>0</v>
      </c>
      <c r="F37" s="67">
        <f t="shared" si="8"/>
        <v>0</v>
      </c>
      <c r="G37" s="67">
        <f t="shared" si="8"/>
        <v>0</v>
      </c>
      <c r="H37" s="68">
        <f t="shared" si="8"/>
        <v>0</v>
      </c>
      <c r="I37" s="25" t="s">
        <v>35</v>
      </c>
    </row>
    <row r="38" spans="1:9" x14ac:dyDescent="0.2">
      <c r="A38" s="72"/>
      <c r="B38" s="58" t="s">
        <v>33</v>
      </c>
      <c r="C38" s="59">
        <v>0</v>
      </c>
      <c r="D38" s="59">
        <v>0</v>
      </c>
      <c r="E38" s="59">
        <f>C38+D38</f>
        <v>0</v>
      </c>
      <c r="F38" s="59">
        <v>0</v>
      </c>
      <c r="G38" s="59">
        <v>0</v>
      </c>
      <c r="H38" s="60">
        <f>G38-C38</f>
        <v>0</v>
      </c>
      <c r="I38" s="25" t="s">
        <v>34</v>
      </c>
    </row>
    <row r="39" spans="1:9" ht="12" thickBot="1" x14ac:dyDescent="0.25">
      <c r="A39" s="73"/>
      <c r="B39" s="74" t="s">
        <v>36</v>
      </c>
      <c r="C39" s="75">
        <f>SUM(C37+C31+C21)</f>
        <v>19529889300.52</v>
      </c>
      <c r="D39" s="75">
        <f t="shared" ref="D39:H39" si="9">SUM(D37+D31+D21)</f>
        <v>896862739.10000002</v>
      </c>
      <c r="E39" s="75">
        <f t="shared" si="9"/>
        <v>20426752039.620003</v>
      </c>
      <c r="F39" s="75">
        <f t="shared" si="9"/>
        <v>9328731746.1199989</v>
      </c>
      <c r="G39" s="75">
        <f t="shared" si="9"/>
        <v>9328731746.1199989</v>
      </c>
      <c r="H39" s="76">
        <f t="shared" si="9"/>
        <v>-10201157554.400002</v>
      </c>
      <c r="I39" s="25" t="s">
        <v>35</v>
      </c>
    </row>
    <row r="40" spans="1:9" ht="12" thickBot="1" x14ac:dyDescent="0.25">
      <c r="A40" s="77"/>
      <c r="B40" s="78"/>
      <c r="C40" s="79"/>
      <c r="D40" s="79"/>
      <c r="E40" s="79"/>
      <c r="F40" s="80" t="s">
        <v>37</v>
      </c>
      <c r="G40" s="81"/>
      <c r="H40" s="82">
        <v>0</v>
      </c>
      <c r="I40" s="25" t="s">
        <v>35</v>
      </c>
    </row>
    <row r="41" spans="1:9" x14ac:dyDescent="0.2">
      <c r="B41" s="83" t="s">
        <v>47</v>
      </c>
    </row>
    <row r="42" spans="1:9" ht="22.5" x14ac:dyDescent="0.2">
      <c r="B42" s="84" t="s">
        <v>48</v>
      </c>
    </row>
    <row r="43" spans="1:9" x14ac:dyDescent="0.2">
      <c r="B43" s="85" t="s">
        <v>49</v>
      </c>
    </row>
    <row r="44" spans="1:9" ht="30.75" customHeight="1" x14ac:dyDescent="0.2">
      <c r="B44" s="86" t="s">
        <v>50</v>
      </c>
      <c r="C44" s="86"/>
      <c r="D44" s="86"/>
      <c r="E44" s="86"/>
      <c r="F44" s="86"/>
      <c r="G44" s="86"/>
      <c r="H44" s="86"/>
    </row>
    <row r="46" spans="1:9" ht="15" x14ac:dyDescent="0.2">
      <c r="B46" s="87"/>
      <c r="C46" s="87"/>
      <c r="D46" s="87"/>
      <c r="E46" s="87"/>
      <c r="F46" s="87"/>
      <c r="G46" s="87"/>
      <c r="H46" s="87"/>
    </row>
    <row r="47" spans="1:9" ht="15" x14ac:dyDescent="0.2">
      <c r="B47" s="87"/>
      <c r="C47" s="88"/>
      <c r="D47" s="88"/>
      <c r="E47" s="88"/>
      <c r="F47" s="88"/>
      <c r="G47" s="88"/>
      <c r="H47" s="88"/>
      <c r="I47" s="89"/>
    </row>
    <row r="48" spans="1:9" ht="15" x14ac:dyDescent="0.2">
      <c r="B48" s="87"/>
      <c r="C48" s="88"/>
      <c r="D48" s="88"/>
      <c r="E48" s="88"/>
      <c r="F48" s="88"/>
      <c r="G48" s="88"/>
      <c r="H48" s="88"/>
      <c r="I48" s="89"/>
    </row>
    <row r="49" spans="2:9" ht="15" x14ac:dyDescent="0.2">
      <c r="B49" s="87"/>
      <c r="C49" s="88"/>
      <c r="D49" s="88"/>
      <c r="E49" s="88"/>
      <c r="F49" s="88"/>
      <c r="G49" s="88"/>
      <c r="H49" s="88"/>
      <c r="I49" s="89"/>
    </row>
    <row r="50" spans="2:9" ht="15" x14ac:dyDescent="0.2">
      <c r="B50" s="87"/>
      <c r="C50" s="88"/>
      <c r="D50" s="88"/>
      <c r="E50" s="88"/>
      <c r="F50" s="88"/>
      <c r="G50" s="88"/>
      <c r="H50" s="88"/>
      <c r="I50" s="89"/>
    </row>
    <row r="52" spans="2:9" x14ac:dyDescent="0.2">
      <c r="C52" s="90"/>
      <c r="D52" s="90"/>
      <c r="E52" s="90"/>
      <c r="F52" s="90"/>
      <c r="G52" s="90"/>
      <c r="H52" s="90"/>
    </row>
    <row r="53" spans="2:9" x14ac:dyDescent="0.2">
      <c r="C53" s="90"/>
      <c r="D53" s="90"/>
      <c r="E53" s="90"/>
      <c r="F53" s="90"/>
      <c r="G53" s="90"/>
      <c r="H53" s="90"/>
    </row>
    <row r="54" spans="2:9" x14ac:dyDescent="0.2">
      <c r="C54" s="90"/>
      <c r="D54" s="90"/>
      <c r="E54" s="90"/>
      <c r="F54" s="90"/>
      <c r="G54" s="90"/>
      <c r="H54" s="90"/>
    </row>
    <row r="55" spans="2:9" x14ac:dyDescent="0.2">
      <c r="C55" s="90"/>
      <c r="D55" s="90"/>
      <c r="E55" s="90"/>
      <c r="F55" s="90"/>
      <c r="G55" s="90"/>
      <c r="H55" s="90"/>
    </row>
  </sheetData>
  <sheetProtection formatCells="0" formatColumns="0" formatRows="0" insertRows="0" autoFilter="0"/>
  <mergeCells count="9">
    <mergeCell ref="A31:B31"/>
    <mergeCell ref="B44:H44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667C0-9E15-4F09-819C-4147F8D2F686}">
  <sheetPr>
    <tabColor rgb="FF00B050"/>
    <pageSetUpPr fitToPage="1"/>
  </sheetPr>
  <dimension ref="A1:R113"/>
  <sheetViews>
    <sheetView showGridLines="0" workbookViewId="0">
      <selection activeCell="B44" sqref="A1:H44"/>
    </sheetView>
  </sheetViews>
  <sheetFormatPr baseColWidth="10" defaultRowHeight="12.75" x14ac:dyDescent="0.2"/>
  <cols>
    <col min="1" max="1" width="20.6640625" style="352" customWidth="1"/>
    <col min="2" max="2" width="34.1640625" style="307" customWidth="1"/>
    <col min="3" max="3" width="12" style="307"/>
    <col min="4" max="4" width="16.5" style="307" customWidth="1"/>
    <col min="5" max="5" width="18.6640625" style="307" customWidth="1"/>
    <col min="6" max="6" width="23.1640625" style="307" customWidth="1"/>
    <col min="7" max="7" width="14.5" style="307" customWidth="1"/>
    <col min="8" max="9" width="14.1640625" style="307" customWidth="1"/>
    <col min="10" max="10" width="13.5" style="307" customWidth="1"/>
    <col min="11" max="15" width="12" style="307"/>
    <col min="16" max="16" width="14.33203125" style="352" customWidth="1"/>
    <col min="17" max="16384" width="12" style="307"/>
  </cols>
  <sheetData>
    <row r="1" spans="1:17" ht="48.75" customHeight="1" thickBot="1" x14ac:dyDescent="0.25">
      <c r="A1" s="304" t="s">
        <v>289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6"/>
    </row>
    <row r="2" spans="1:17" x14ac:dyDescent="0.2">
      <c r="A2" s="308"/>
      <c r="B2" s="309"/>
      <c r="C2" s="309"/>
      <c r="D2" s="309"/>
      <c r="E2" s="309"/>
      <c r="F2" s="309"/>
      <c r="G2" s="310" t="s">
        <v>290</v>
      </c>
      <c r="H2" s="311"/>
      <c r="I2" s="312"/>
      <c r="J2" s="310" t="s">
        <v>291</v>
      </c>
      <c r="K2" s="311"/>
      <c r="L2" s="311"/>
      <c r="M2" s="312"/>
      <c r="N2" s="313" t="s">
        <v>292</v>
      </c>
      <c r="O2" s="314"/>
      <c r="P2" s="315" t="s">
        <v>293</v>
      </c>
      <c r="Q2" s="316"/>
    </row>
    <row r="3" spans="1:17" ht="24" customHeight="1" thickBot="1" x14ac:dyDescent="0.25">
      <c r="A3" s="317" t="s">
        <v>294</v>
      </c>
      <c r="B3" s="318" t="s">
        <v>295</v>
      </c>
      <c r="C3" s="318" t="s">
        <v>296</v>
      </c>
      <c r="D3" s="318" t="s">
        <v>297</v>
      </c>
      <c r="E3" s="318" t="s">
        <v>298</v>
      </c>
      <c r="F3" s="318" t="s">
        <v>299</v>
      </c>
      <c r="G3" s="319" t="s">
        <v>55</v>
      </c>
      <c r="H3" s="319" t="s">
        <v>6</v>
      </c>
      <c r="I3" s="319" t="s">
        <v>7</v>
      </c>
      <c r="J3" s="319" t="s">
        <v>300</v>
      </c>
      <c r="K3" s="319" t="s">
        <v>6</v>
      </c>
      <c r="L3" s="319" t="s">
        <v>301</v>
      </c>
      <c r="M3" s="319" t="s">
        <v>302</v>
      </c>
      <c r="N3" s="320" t="s">
        <v>303</v>
      </c>
      <c r="O3" s="320" t="s">
        <v>304</v>
      </c>
      <c r="P3" s="320" t="s">
        <v>305</v>
      </c>
      <c r="Q3" s="321" t="s">
        <v>306</v>
      </c>
    </row>
    <row r="4" spans="1:17" ht="33.75" x14ac:dyDescent="0.2">
      <c r="A4" s="322" t="s">
        <v>307</v>
      </c>
      <c r="B4" s="323" t="s">
        <v>308</v>
      </c>
      <c r="C4" s="324">
        <v>5120</v>
      </c>
      <c r="D4" s="323" t="s">
        <v>309</v>
      </c>
      <c r="E4" s="323" t="s">
        <v>310</v>
      </c>
      <c r="F4" s="323" t="s">
        <v>311</v>
      </c>
      <c r="G4" s="325">
        <v>0</v>
      </c>
      <c r="H4" s="325">
        <v>6000</v>
      </c>
      <c r="I4" s="325">
        <v>0</v>
      </c>
      <c r="J4" s="326"/>
      <c r="K4" s="326"/>
      <c r="L4" s="326"/>
      <c r="M4" s="327" t="s">
        <v>312</v>
      </c>
      <c r="N4" s="328">
        <f t="shared" ref="N4:N67" si="0">IF(G4&gt;0,I4/G4,0)</f>
        <v>0</v>
      </c>
      <c r="O4" s="328">
        <f t="shared" ref="O4:O67" si="1">IF(H4&gt;0,I4/H4,0)</f>
        <v>0</v>
      </c>
      <c r="P4" s="329">
        <f t="shared" ref="P4:P67" si="2">IF(J4=0,0,L4/J4)</f>
        <v>0</v>
      </c>
      <c r="Q4" s="330">
        <f t="shared" ref="Q4:Q67" si="3">IF(L4=0,0,L4/K4)</f>
        <v>0</v>
      </c>
    </row>
    <row r="5" spans="1:17" ht="33.75" x14ac:dyDescent="0.2">
      <c r="A5" s="322" t="s">
        <v>307</v>
      </c>
      <c r="B5" s="323" t="s">
        <v>308</v>
      </c>
      <c r="C5" s="324">
        <v>5190</v>
      </c>
      <c r="D5" s="323" t="s">
        <v>309</v>
      </c>
      <c r="E5" s="323" t="s">
        <v>310</v>
      </c>
      <c r="F5" s="323" t="s">
        <v>311</v>
      </c>
      <c r="G5" s="331">
        <v>0</v>
      </c>
      <c r="H5" s="331">
        <v>4600</v>
      </c>
      <c r="I5" s="331">
        <v>0</v>
      </c>
      <c r="J5" s="332"/>
      <c r="K5" s="332"/>
      <c r="L5" s="332"/>
      <c r="M5" s="333" t="s">
        <v>312</v>
      </c>
      <c r="N5" s="334">
        <f t="shared" si="0"/>
        <v>0</v>
      </c>
      <c r="O5" s="334">
        <f t="shared" si="1"/>
        <v>0</v>
      </c>
      <c r="P5" s="335">
        <f t="shared" si="2"/>
        <v>0</v>
      </c>
      <c r="Q5" s="336">
        <f t="shared" si="3"/>
        <v>0</v>
      </c>
    </row>
    <row r="6" spans="1:17" ht="33.75" x14ac:dyDescent="0.2">
      <c r="A6" s="322" t="s">
        <v>307</v>
      </c>
      <c r="B6" s="323" t="s">
        <v>308</v>
      </c>
      <c r="C6" s="324">
        <v>5620</v>
      </c>
      <c r="D6" s="323" t="s">
        <v>309</v>
      </c>
      <c r="E6" s="323" t="s">
        <v>310</v>
      </c>
      <c r="F6" s="323" t="s">
        <v>311</v>
      </c>
      <c r="G6" s="331">
        <v>0</v>
      </c>
      <c r="H6" s="331">
        <v>16700</v>
      </c>
      <c r="I6" s="331">
        <v>0</v>
      </c>
      <c r="J6" s="332"/>
      <c r="K6" s="332"/>
      <c r="L6" s="332"/>
      <c r="M6" s="333" t="s">
        <v>312</v>
      </c>
      <c r="N6" s="334">
        <f t="shared" si="0"/>
        <v>0</v>
      </c>
      <c r="O6" s="334">
        <f t="shared" si="1"/>
        <v>0</v>
      </c>
      <c r="P6" s="335">
        <f t="shared" si="2"/>
        <v>0</v>
      </c>
      <c r="Q6" s="336">
        <f t="shared" si="3"/>
        <v>0</v>
      </c>
    </row>
    <row r="7" spans="1:17" ht="33.75" x14ac:dyDescent="0.2">
      <c r="A7" s="322" t="s">
        <v>307</v>
      </c>
      <c r="B7" s="323" t="s">
        <v>308</v>
      </c>
      <c r="C7" s="324">
        <v>5660</v>
      </c>
      <c r="D7" s="323" t="s">
        <v>309</v>
      </c>
      <c r="E7" s="323" t="s">
        <v>310</v>
      </c>
      <c r="F7" s="323" t="s">
        <v>311</v>
      </c>
      <c r="G7" s="331">
        <v>0</v>
      </c>
      <c r="H7" s="331">
        <v>893234.11</v>
      </c>
      <c r="I7" s="331">
        <v>0</v>
      </c>
      <c r="J7" s="332"/>
      <c r="K7" s="332"/>
      <c r="L7" s="332"/>
      <c r="M7" s="333" t="s">
        <v>312</v>
      </c>
      <c r="N7" s="334">
        <f t="shared" si="0"/>
        <v>0</v>
      </c>
      <c r="O7" s="334">
        <f t="shared" si="1"/>
        <v>0</v>
      </c>
      <c r="P7" s="335">
        <f t="shared" si="2"/>
        <v>0</v>
      </c>
      <c r="Q7" s="336">
        <f t="shared" si="3"/>
        <v>0</v>
      </c>
    </row>
    <row r="8" spans="1:17" ht="33.75" x14ac:dyDescent="0.2">
      <c r="A8" s="322" t="s">
        <v>313</v>
      </c>
      <c r="B8" s="323" t="s">
        <v>314</v>
      </c>
      <c r="C8" s="324">
        <v>5150</v>
      </c>
      <c r="D8" s="323" t="s">
        <v>309</v>
      </c>
      <c r="E8" s="323" t="s">
        <v>315</v>
      </c>
      <c r="F8" s="323" t="s">
        <v>316</v>
      </c>
      <c r="G8" s="331">
        <v>0</v>
      </c>
      <c r="H8" s="331">
        <v>24500</v>
      </c>
      <c r="I8" s="331">
        <v>0</v>
      </c>
      <c r="J8" s="332"/>
      <c r="K8" s="332"/>
      <c r="L8" s="332"/>
      <c r="M8" s="333" t="s">
        <v>312</v>
      </c>
      <c r="N8" s="334">
        <f t="shared" si="0"/>
        <v>0</v>
      </c>
      <c r="O8" s="334">
        <f t="shared" si="1"/>
        <v>0</v>
      </c>
      <c r="P8" s="335">
        <f t="shared" si="2"/>
        <v>0</v>
      </c>
      <c r="Q8" s="336">
        <f t="shared" si="3"/>
        <v>0</v>
      </c>
    </row>
    <row r="9" spans="1:17" ht="33.75" x14ac:dyDescent="0.2">
      <c r="A9" s="322" t="s">
        <v>313</v>
      </c>
      <c r="B9" s="323" t="s">
        <v>314</v>
      </c>
      <c r="C9" s="324">
        <v>5210</v>
      </c>
      <c r="D9" s="323" t="s">
        <v>309</v>
      </c>
      <c r="E9" s="323" t="s">
        <v>315</v>
      </c>
      <c r="F9" s="323" t="s">
        <v>316</v>
      </c>
      <c r="G9" s="331">
        <v>0</v>
      </c>
      <c r="H9" s="331">
        <v>26500</v>
      </c>
      <c r="I9" s="331">
        <v>0</v>
      </c>
      <c r="J9" s="332"/>
      <c r="K9" s="332"/>
      <c r="L9" s="332"/>
      <c r="M9" s="333" t="s">
        <v>312</v>
      </c>
      <c r="N9" s="334">
        <f t="shared" si="0"/>
        <v>0</v>
      </c>
      <c r="O9" s="334">
        <f t="shared" si="1"/>
        <v>0</v>
      </c>
      <c r="P9" s="335">
        <f t="shared" si="2"/>
        <v>0</v>
      </c>
      <c r="Q9" s="336">
        <f t="shared" si="3"/>
        <v>0</v>
      </c>
    </row>
    <row r="10" spans="1:17" ht="22.5" x14ac:dyDescent="0.2">
      <c r="A10" s="322" t="s">
        <v>317</v>
      </c>
      <c r="B10" s="323" t="s">
        <v>318</v>
      </c>
      <c r="C10" s="324">
        <v>5410</v>
      </c>
      <c r="D10" s="323" t="s">
        <v>309</v>
      </c>
      <c r="E10" s="323" t="s">
        <v>319</v>
      </c>
      <c r="F10" s="323" t="s">
        <v>320</v>
      </c>
      <c r="G10" s="331">
        <v>0</v>
      </c>
      <c r="H10" s="331">
        <v>64780</v>
      </c>
      <c r="I10" s="331">
        <v>0</v>
      </c>
      <c r="J10" s="332"/>
      <c r="K10" s="332"/>
      <c r="L10" s="332"/>
      <c r="M10" s="333" t="s">
        <v>312</v>
      </c>
      <c r="N10" s="334">
        <f t="shared" si="0"/>
        <v>0</v>
      </c>
      <c r="O10" s="334">
        <f t="shared" si="1"/>
        <v>0</v>
      </c>
      <c r="P10" s="335">
        <f t="shared" si="2"/>
        <v>0</v>
      </c>
      <c r="Q10" s="336">
        <f t="shared" si="3"/>
        <v>0</v>
      </c>
    </row>
    <row r="11" spans="1:17" ht="33.75" x14ac:dyDescent="0.2">
      <c r="A11" s="322" t="s">
        <v>321</v>
      </c>
      <c r="B11" s="323" t="s">
        <v>322</v>
      </c>
      <c r="C11" s="324">
        <v>5110</v>
      </c>
      <c r="D11" s="323" t="s">
        <v>309</v>
      </c>
      <c r="E11" s="323" t="s">
        <v>323</v>
      </c>
      <c r="F11" s="323" t="s">
        <v>324</v>
      </c>
      <c r="G11" s="331">
        <v>0</v>
      </c>
      <c r="H11" s="331">
        <v>80048</v>
      </c>
      <c r="I11" s="331">
        <v>0</v>
      </c>
      <c r="J11" s="332"/>
      <c r="K11" s="332"/>
      <c r="L11" s="332"/>
      <c r="M11" s="333" t="s">
        <v>312</v>
      </c>
      <c r="N11" s="334">
        <f t="shared" si="0"/>
        <v>0</v>
      </c>
      <c r="O11" s="334">
        <f t="shared" si="1"/>
        <v>0</v>
      </c>
      <c r="P11" s="335">
        <f t="shared" si="2"/>
        <v>0</v>
      </c>
      <c r="Q11" s="336">
        <f t="shared" si="3"/>
        <v>0</v>
      </c>
    </row>
    <row r="12" spans="1:17" ht="33.75" x14ac:dyDescent="0.2">
      <c r="A12" s="322" t="s">
        <v>321</v>
      </c>
      <c r="B12" s="323" t="s">
        <v>322</v>
      </c>
      <c r="C12" s="324">
        <v>5310</v>
      </c>
      <c r="D12" s="323" t="s">
        <v>309</v>
      </c>
      <c r="E12" s="323" t="s">
        <v>323</v>
      </c>
      <c r="F12" s="323" t="s">
        <v>324</v>
      </c>
      <c r="G12" s="331">
        <v>0</v>
      </c>
      <c r="H12" s="331">
        <v>200000</v>
      </c>
      <c r="I12" s="331">
        <v>0</v>
      </c>
      <c r="J12" s="332"/>
      <c r="K12" s="332"/>
      <c r="L12" s="332"/>
      <c r="M12" s="333" t="s">
        <v>312</v>
      </c>
      <c r="N12" s="334">
        <f t="shared" si="0"/>
        <v>0</v>
      </c>
      <c r="O12" s="334">
        <f t="shared" si="1"/>
        <v>0</v>
      </c>
      <c r="P12" s="335">
        <f t="shared" si="2"/>
        <v>0</v>
      </c>
      <c r="Q12" s="336">
        <f t="shared" si="3"/>
        <v>0</v>
      </c>
    </row>
    <row r="13" spans="1:17" ht="33.75" x14ac:dyDescent="0.2">
      <c r="A13" s="322" t="s">
        <v>325</v>
      </c>
      <c r="B13" s="323" t="s">
        <v>326</v>
      </c>
      <c r="C13" s="324">
        <v>5620</v>
      </c>
      <c r="D13" s="323" t="s">
        <v>309</v>
      </c>
      <c r="E13" s="323" t="s">
        <v>327</v>
      </c>
      <c r="F13" s="323" t="s">
        <v>328</v>
      </c>
      <c r="G13" s="331">
        <v>0</v>
      </c>
      <c r="H13" s="331">
        <v>31204</v>
      </c>
      <c r="I13" s="331">
        <v>31204</v>
      </c>
      <c r="J13" s="332"/>
      <c r="K13" s="332"/>
      <c r="L13" s="332"/>
      <c r="M13" s="333" t="s">
        <v>312</v>
      </c>
      <c r="N13" s="334">
        <f t="shared" si="0"/>
        <v>0</v>
      </c>
      <c r="O13" s="334">
        <f t="shared" si="1"/>
        <v>1</v>
      </c>
      <c r="P13" s="335">
        <f t="shared" si="2"/>
        <v>0</v>
      </c>
      <c r="Q13" s="336">
        <f t="shared" si="3"/>
        <v>0</v>
      </c>
    </row>
    <row r="14" spans="1:17" ht="45" x14ac:dyDescent="0.2">
      <c r="A14" s="322" t="s">
        <v>329</v>
      </c>
      <c r="B14" s="323" t="s">
        <v>330</v>
      </c>
      <c r="C14" s="324">
        <v>5150</v>
      </c>
      <c r="D14" s="323" t="s">
        <v>309</v>
      </c>
      <c r="E14" s="323" t="s">
        <v>331</v>
      </c>
      <c r="F14" s="323" t="s">
        <v>332</v>
      </c>
      <c r="G14" s="331">
        <v>0</v>
      </c>
      <c r="H14" s="331">
        <v>13000</v>
      </c>
      <c r="I14" s="331">
        <v>0</v>
      </c>
      <c r="J14" s="332"/>
      <c r="K14" s="332"/>
      <c r="L14" s="332"/>
      <c r="M14" s="333" t="s">
        <v>312</v>
      </c>
      <c r="N14" s="334">
        <f t="shared" si="0"/>
        <v>0</v>
      </c>
      <c r="O14" s="334">
        <f t="shared" si="1"/>
        <v>0</v>
      </c>
      <c r="P14" s="335">
        <f t="shared" si="2"/>
        <v>0</v>
      </c>
      <c r="Q14" s="336">
        <f t="shared" si="3"/>
        <v>0</v>
      </c>
    </row>
    <row r="15" spans="1:17" ht="33.75" x14ac:dyDescent="0.2">
      <c r="A15" s="322" t="s">
        <v>333</v>
      </c>
      <c r="B15" s="323" t="s">
        <v>334</v>
      </c>
      <c r="C15" s="324">
        <v>5150</v>
      </c>
      <c r="D15" s="323" t="s">
        <v>309</v>
      </c>
      <c r="E15" s="323" t="s">
        <v>335</v>
      </c>
      <c r="F15" s="323" t="s">
        <v>336</v>
      </c>
      <c r="G15" s="331">
        <v>379000</v>
      </c>
      <c r="H15" s="331">
        <v>379000</v>
      </c>
      <c r="I15" s="331">
        <v>0</v>
      </c>
      <c r="J15" s="332"/>
      <c r="K15" s="332"/>
      <c r="L15" s="332"/>
      <c r="M15" s="333" t="s">
        <v>312</v>
      </c>
      <c r="N15" s="334">
        <f t="shared" si="0"/>
        <v>0</v>
      </c>
      <c r="O15" s="334">
        <f t="shared" si="1"/>
        <v>0</v>
      </c>
      <c r="P15" s="335">
        <f t="shared" si="2"/>
        <v>0</v>
      </c>
      <c r="Q15" s="336">
        <f t="shared" si="3"/>
        <v>0</v>
      </c>
    </row>
    <row r="16" spans="1:17" ht="33.75" x14ac:dyDescent="0.2">
      <c r="A16" s="322" t="s">
        <v>333</v>
      </c>
      <c r="B16" s="323" t="s">
        <v>334</v>
      </c>
      <c r="C16" s="324">
        <v>5640</v>
      </c>
      <c r="D16" s="323" t="s">
        <v>309</v>
      </c>
      <c r="E16" s="323" t="s">
        <v>335</v>
      </c>
      <c r="F16" s="323" t="s">
        <v>336</v>
      </c>
      <c r="G16" s="331">
        <v>52000</v>
      </c>
      <c r="H16" s="331">
        <v>52000</v>
      </c>
      <c r="I16" s="331">
        <v>0</v>
      </c>
      <c r="J16" s="332"/>
      <c r="K16" s="332"/>
      <c r="L16" s="332"/>
      <c r="M16" s="333" t="s">
        <v>312</v>
      </c>
      <c r="N16" s="334">
        <f t="shared" si="0"/>
        <v>0</v>
      </c>
      <c r="O16" s="334">
        <f t="shared" si="1"/>
        <v>0</v>
      </c>
      <c r="P16" s="335">
        <f t="shared" si="2"/>
        <v>0</v>
      </c>
      <c r="Q16" s="336">
        <f t="shared" si="3"/>
        <v>0</v>
      </c>
    </row>
    <row r="17" spans="1:17" ht="33.75" x14ac:dyDescent="0.2">
      <c r="A17" s="322" t="s">
        <v>333</v>
      </c>
      <c r="B17" s="323" t="s">
        <v>334</v>
      </c>
      <c r="C17" s="324">
        <v>5660</v>
      </c>
      <c r="D17" s="323" t="s">
        <v>309</v>
      </c>
      <c r="E17" s="323" t="s">
        <v>335</v>
      </c>
      <c r="F17" s="323" t="s">
        <v>336</v>
      </c>
      <c r="G17" s="331">
        <v>29000</v>
      </c>
      <c r="H17" s="331">
        <v>29000</v>
      </c>
      <c r="I17" s="331">
        <v>0</v>
      </c>
      <c r="J17" s="332"/>
      <c r="K17" s="332"/>
      <c r="L17" s="332"/>
      <c r="M17" s="333" t="s">
        <v>312</v>
      </c>
      <c r="N17" s="334">
        <f t="shared" si="0"/>
        <v>0</v>
      </c>
      <c r="O17" s="334">
        <f t="shared" si="1"/>
        <v>0</v>
      </c>
      <c r="P17" s="335">
        <f t="shared" si="2"/>
        <v>0</v>
      </c>
      <c r="Q17" s="336">
        <f t="shared" si="3"/>
        <v>0</v>
      </c>
    </row>
    <row r="18" spans="1:17" ht="33.75" x14ac:dyDescent="0.2">
      <c r="A18" s="322" t="s">
        <v>337</v>
      </c>
      <c r="B18" s="323" t="s">
        <v>338</v>
      </c>
      <c r="C18" s="324">
        <v>5410</v>
      </c>
      <c r="D18" s="323" t="s">
        <v>309</v>
      </c>
      <c r="E18" s="323" t="s">
        <v>339</v>
      </c>
      <c r="F18" s="323" t="s">
        <v>340</v>
      </c>
      <c r="G18" s="331">
        <v>0</v>
      </c>
      <c r="H18" s="331">
        <v>57780</v>
      </c>
      <c r="I18" s="331">
        <v>0</v>
      </c>
      <c r="J18" s="332"/>
      <c r="K18" s="332"/>
      <c r="L18" s="332"/>
      <c r="M18" s="333" t="s">
        <v>312</v>
      </c>
      <c r="N18" s="334">
        <f t="shared" si="0"/>
        <v>0</v>
      </c>
      <c r="O18" s="334">
        <f t="shared" si="1"/>
        <v>0</v>
      </c>
      <c r="P18" s="335">
        <f t="shared" si="2"/>
        <v>0</v>
      </c>
      <c r="Q18" s="336">
        <f t="shared" si="3"/>
        <v>0</v>
      </c>
    </row>
    <row r="19" spans="1:17" ht="33.75" x14ac:dyDescent="0.2">
      <c r="A19" s="322" t="s">
        <v>341</v>
      </c>
      <c r="B19" s="323" t="s">
        <v>342</v>
      </c>
      <c r="C19" s="324">
        <v>5110</v>
      </c>
      <c r="D19" s="323" t="s">
        <v>309</v>
      </c>
      <c r="E19" s="323" t="s">
        <v>343</v>
      </c>
      <c r="F19" s="323" t="s">
        <v>344</v>
      </c>
      <c r="G19" s="331">
        <v>0</v>
      </c>
      <c r="H19" s="331">
        <v>1376904.32</v>
      </c>
      <c r="I19" s="331">
        <v>0</v>
      </c>
      <c r="J19" s="332"/>
      <c r="K19" s="332"/>
      <c r="L19" s="332"/>
      <c r="M19" s="333" t="s">
        <v>312</v>
      </c>
      <c r="N19" s="334">
        <f t="shared" si="0"/>
        <v>0</v>
      </c>
      <c r="O19" s="334">
        <f t="shared" si="1"/>
        <v>0</v>
      </c>
      <c r="P19" s="335">
        <f t="shared" si="2"/>
        <v>0</v>
      </c>
      <c r="Q19" s="336">
        <f t="shared" si="3"/>
        <v>0</v>
      </c>
    </row>
    <row r="20" spans="1:17" ht="33.75" x14ac:dyDescent="0.2">
      <c r="A20" s="322" t="s">
        <v>341</v>
      </c>
      <c r="B20" s="323" t="s">
        <v>342</v>
      </c>
      <c r="C20" s="324">
        <v>5150</v>
      </c>
      <c r="D20" s="323" t="s">
        <v>309</v>
      </c>
      <c r="E20" s="323" t="s">
        <v>343</v>
      </c>
      <c r="F20" s="323" t="s">
        <v>344</v>
      </c>
      <c r="G20" s="331">
        <v>0</v>
      </c>
      <c r="H20" s="331">
        <v>350000</v>
      </c>
      <c r="I20" s="331">
        <v>0</v>
      </c>
      <c r="J20" s="332"/>
      <c r="K20" s="332"/>
      <c r="L20" s="332"/>
      <c r="M20" s="333" t="s">
        <v>312</v>
      </c>
      <c r="N20" s="334">
        <f t="shared" si="0"/>
        <v>0</v>
      </c>
      <c r="O20" s="334">
        <f t="shared" si="1"/>
        <v>0</v>
      </c>
      <c r="P20" s="335">
        <f t="shared" si="2"/>
        <v>0</v>
      </c>
      <c r="Q20" s="336">
        <f t="shared" si="3"/>
        <v>0</v>
      </c>
    </row>
    <row r="21" spans="1:17" ht="33.75" x14ac:dyDescent="0.2">
      <c r="A21" s="322" t="s">
        <v>341</v>
      </c>
      <c r="B21" s="323" t="s">
        <v>342</v>
      </c>
      <c r="C21" s="324">
        <v>5310</v>
      </c>
      <c r="D21" s="323" t="s">
        <v>309</v>
      </c>
      <c r="E21" s="323" t="s">
        <v>343</v>
      </c>
      <c r="F21" s="323" t="s">
        <v>344</v>
      </c>
      <c r="G21" s="331">
        <v>0</v>
      </c>
      <c r="H21" s="331">
        <v>120517</v>
      </c>
      <c r="I21" s="331">
        <v>0</v>
      </c>
      <c r="J21" s="332"/>
      <c r="K21" s="332"/>
      <c r="L21" s="332"/>
      <c r="M21" s="333" t="s">
        <v>312</v>
      </c>
      <c r="N21" s="334">
        <f t="shared" si="0"/>
        <v>0</v>
      </c>
      <c r="O21" s="334">
        <f t="shared" si="1"/>
        <v>0</v>
      </c>
      <c r="P21" s="335">
        <f t="shared" si="2"/>
        <v>0</v>
      </c>
      <c r="Q21" s="336">
        <f t="shared" si="3"/>
        <v>0</v>
      </c>
    </row>
    <row r="22" spans="1:17" ht="33.75" x14ac:dyDescent="0.2">
      <c r="A22" s="322" t="s">
        <v>345</v>
      </c>
      <c r="B22" s="323" t="s">
        <v>346</v>
      </c>
      <c r="C22" s="324">
        <v>5190</v>
      </c>
      <c r="D22" s="323" t="s">
        <v>309</v>
      </c>
      <c r="E22" s="323" t="s">
        <v>347</v>
      </c>
      <c r="F22" s="323" t="s">
        <v>348</v>
      </c>
      <c r="G22" s="331">
        <v>0</v>
      </c>
      <c r="H22" s="331">
        <v>110000</v>
      </c>
      <c r="I22" s="331">
        <v>0</v>
      </c>
      <c r="J22" s="332"/>
      <c r="K22" s="332"/>
      <c r="L22" s="332"/>
      <c r="M22" s="333" t="s">
        <v>312</v>
      </c>
      <c r="N22" s="334">
        <f t="shared" si="0"/>
        <v>0</v>
      </c>
      <c r="O22" s="334">
        <f t="shared" si="1"/>
        <v>0</v>
      </c>
      <c r="P22" s="335">
        <f t="shared" si="2"/>
        <v>0</v>
      </c>
      <c r="Q22" s="336">
        <f t="shared" si="3"/>
        <v>0</v>
      </c>
    </row>
    <row r="23" spans="1:17" ht="33.75" x14ac:dyDescent="0.2">
      <c r="A23" s="322" t="s">
        <v>349</v>
      </c>
      <c r="B23" s="323" t="s">
        <v>350</v>
      </c>
      <c r="C23" s="324">
        <v>5310</v>
      </c>
      <c r="D23" s="323" t="s">
        <v>309</v>
      </c>
      <c r="E23" s="323" t="s">
        <v>351</v>
      </c>
      <c r="F23" s="323" t="s">
        <v>352</v>
      </c>
      <c r="G23" s="331">
        <v>0</v>
      </c>
      <c r="H23" s="331">
        <v>270000</v>
      </c>
      <c r="I23" s="331">
        <v>270000</v>
      </c>
      <c r="J23" s="332"/>
      <c r="K23" s="332"/>
      <c r="L23" s="332"/>
      <c r="M23" s="333" t="s">
        <v>312</v>
      </c>
      <c r="N23" s="334">
        <f t="shared" si="0"/>
        <v>0</v>
      </c>
      <c r="O23" s="334">
        <f t="shared" si="1"/>
        <v>1</v>
      </c>
      <c r="P23" s="335">
        <f t="shared" si="2"/>
        <v>0</v>
      </c>
      <c r="Q23" s="336">
        <f t="shared" si="3"/>
        <v>0</v>
      </c>
    </row>
    <row r="24" spans="1:17" ht="33.75" x14ac:dyDescent="0.2">
      <c r="A24" s="322" t="s">
        <v>353</v>
      </c>
      <c r="B24" s="323" t="s">
        <v>354</v>
      </c>
      <c r="C24" s="324">
        <v>5670</v>
      </c>
      <c r="D24" s="323" t="s">
        <v>309</v>
      </c>
      <c r="E24" s="323" t="s">
        <v>355</v>
      </c>
      <c r="F24" s="323" t="s">
        <v>356</v>
      </c>
      <c r="G24" s="331">
        <v>0</v>
      </c>
      <c r="H24" s="331">
        <v>6600</v>
      </c>
      <c r="I24" s="331">
        <v>0</v>
      </c>
      <c r="J24" s="332"/>
      <c r="K24" s="332"/>
      <c r="L24" s="332"/>
      <c r="M24" s="333" t="s">
        <v>312</v>
      </c>
      <c r="N24" s="334">
        <f t="shared" si="0"/>
        <v>0</v>
      </c>
      <c r="O24" s="334">
        <f t="shared" si="1"/>
        <v>0</v>
      </c>
      <c r="P24" s="335">
        <f t="shared" si="2"/>
        <v>0</v>
      </c>
      <c r="Q24" s="336">
        <f t="shared" si="3"/>
        <v>0</v>
      </c>
    </row>
    <row r="25" spans="1:17" ht="33.75" x14ac:dyDescent="0.2">
      <c r="A25" s="322" t="s">
        <v>357</v>
      </c>
      <c r="B25" s="323" t="s">
        <v>358</v>
      </c>
      <c r="C25" s="324">
        <v>5110</v>
      </c>
      <c r="D25" s="323" t="s">
        <v>309</v>
      </c>
      <c r="E25" s="323" t="s">
        <v>359</v>
      </c>
      <c r="F25" s="323" t="s">
        <v>360</v>
      </c>
      <c r="G25" s="331">
        <v>0</v>
      </c>
      <c r="H25" s="331">
        <v>24679.16</v>
      </c>
      <c r="I25" s="331">
        <v>24679.16</v>
      </c>
      <c r="J25" s="332"/>
      <c r="K25" s="332"/>
      <c r="L25" s="332"/>
      <c r="M25" s="333" t="s">
        <v>312</v>
      </c>
      <c r="N25" s="334">
        <f t="shared" si="0"/>
        <v>0</v>
      </c>
      <c r="O25" s="334">
        <f t="shared" si="1"/>
        <v>1</v>
      </c>
      <c r="P25" s="335">
        <f t="shared" si="2"/>
        <v>0</v>
      </c>
      <c r="Q25" s="336">
        <f t="shared" si="3"/>
        <v>0</v>
      </c>
    </row>
    <row r="26" spans="1:17" ht="33.75" x14ac:dyDescent="0.2">
      <c r="A26" s="322" t="s">
        <v>357</v>
      </c>
      <c r="B26" s="323" t="s">
        <v>358</v>
      </c>
      <c r="C26" s="324">
        <v>5620</v>
      </c>
      <c r="D26" s="323" t="s">
        <v>309</v>
      </c>
      <c r="E26" s="323" t="s">
        <v>359</v>
      </c>
      <c r="F26" s="323" t="s">
        <v>360</v>
      </c>
      <c r="G26" s="331">
        <v>0</v>
      </c>
      <c r="H26" s="331">
        <v>31204</v>
      </c>
      <c r="I26" s="331">
        <v>31204</v>
      </c>
      <c r="J26" s="332"/>
      <c r="K26" s="332"/>
      <c r="L26" s="332"/>
      <c r="M26" s="333" t="s">
        <v>312</v>
      </c>
      <c r="N26" s="334">
        <f t="shared" si="0"/>
        <v>0</v>
      </c>
      <c r="O26" s="334">
        <f t="shared" si="1"/>
        <v>1</v>
      </c>
      <c r="P26" s="335">
        <f t="shared" si="2"/>
        <v>0</v>
      </c>
      <c r="Q26" s="336">
        <f t="shared" si="3"/>
        <v>0</v>
      </c>
    </row>
    <row r="27" spans="1:17" ht="33.75" x14ac:dyDescent="0.2">
      <c r="A27" s="322" t="s">
        <v>361</v>
      </c>
      <c r="B27" s="323" t="s">
        <v>358</v>
      </c>
      <c r="C27" s="324">
        <v>5110</v>
      </c>
      <c r="D27" s="323" t="s">
        <v>309</v>
      </c>
      <c r="E27" s="323" t="s">
        <v>359</v>
      </c>
      <c r="F27" s="323" t="s">
        <v>360</v>
      </c>
      <c r="G27" s="331">
        <v>0</v>
      </c>
      <c r="H27" s="331">
        <v>173498</v>
      </c>
      <c r="I27" s="331">
        <v>0</v>
      </c>
      <c r="J27" s="332"/>
      <c r="K27" s="332"/>
      <c r="L27" s="332"/>
      <c r="M27" s="333" t="s">
        <v>312</v>
      </c>
      <c r="N27" s="334">
        <f t="shared" si="0"/>
        <v>0</v>
      </c>
      <c r="O27" s="334">
        <f t="shared" si="1"/>
        <v>0</v>
      </c>
      <c r="P27" s="335">
        <f t="shared" si="2"/>
        <v>0</v>
      </c>
      <c r="Q27" s="336">
        <f t="shared" si="3"/>
        <v>0</v>
      </c>
    </row>
    <row r="28" spans="1:17" ht="33.75" x14ac:dyDescent="0.2">
      <c r="A28" s="322" t="s">
        <v>361</v>
      </c>
      <c r="B28" s="323" t="s">
        <v>358</v>
      </c>
      <c r="C28" s="324">
        <v>5310</v>
      </c>
      <c r="D28" s="323" t="s">
        <v>309</v>
      </c>
      <c r="E28" s="323" t="s">
        <v>359</v>
      </c>
      <c r="F28" s="323" t="s">
        <v>360</v>
      </c>
      <c r="G28" s="331">
        <v>0</v>
      </c>
      <c r="H28" s="331">
        <v>51000</v>
      </c>
      <c r="I28" s="331">
        <v>0</v>
      </c>
      <c r="J28" s="332"/>
      <c r="K28" s="332"/>
      <c r="L28" s="332"/>
      <c r="M28" s="333" t="s">
        <v>312</v>
      </c>
      <c r="N28" s="334">
        <f t="shared" si="0"/>
        <v>0</v>
      </c>
      <c r="O28" s="334">
        <f t="shared" si="1"/>
        <v>0</v>
      </c>
      <c r="P28" s="335">
        <f t="shared" si="2"/>
        <v>0</v>
      </c>
      <c r="Q28" s="336">
        <f t="shared" si="3"/>
        <v>0</v>
      </c>
    </row>
    <row r="29" spans="1:17" ht="33.75" x14ac:dyDescent="0.2">
      <c r="A29" s="322" t="s">
        <v>362</v>
      </c>
      <c r="B29" s="323" t="s">
        <v>363</v>
      </c>
      <c r="C29" s="324">
        <v>5310</v>
      </c>
      <c r="D29" s="323" t="s">
        <v>309</v>
      </c>
      <c r="E29" s="323" t="s">
        <v>364</v>
      </c>
      <c r="F29" s="323" t="s">
        <v>365</v>
      </c>
      <c r="G29" s="331">
        <v>0</v>
      </c>
      <c r="H29" s="331">
        <v>17400</v>
      </c>
      <c r="I29" s="331">
        <v>17400</v>
      </c>
      <c r="J29" s="332"/>
      <c r="K29" s="332"/>
      <c r="L29" s="332"/>
      <c r="M29" s="333" t="s">
        <v>312</v>
      </c>
      <c r="N29" s="334">
        <f t="shared" si="0"/>
        <v>0</v>
      </c>
      <c r="O29" s="334">
        <f t="shared" si="1"/>
        <v>1</v>
      </c>
      <c r="P29" s="335">
        <f t="shared" si="2"/>
        <v>0</v>
      </c>
      <c r="Q29" s="336">
        <f t="shared" si="3"/>
        <v>0</v>
      </c>
    </row>
    <row r="30" spans="1:17" ht="33.75" x14ac:dyDescent="0.2">
      <c r="A30" s="322" t="s">
        <v>366</v>
      </c>
      <c r="B30" s="323" t="s">
        <v>363</v>
      </c>
      <c r="C30" s="324">
        <v>5110</v>
      </c>
      <c r="D30" s="323" t="s">
        <v>309</v>
      </c>
      <c r="E30" s="323" t="s">
        <v>364</v>
      </c>
      <c r="F30" s="323" t="s">
        <v>365</v>
      </c>
      <c r="G30" s="331">
        <v>0</v>
      </c>
      <c r="H30" s="331">
        <v>66654</v>
      </c>
      <c r="I30" s="331">
        <v>0</v>
      </c>
      <c r="J30" s="332"/>
      <c r="K30" s="332"/>
      <c r="L30" s="332"/>
      <c r="M30" s="333" t="s">
        <v>312</v>
      </c>
      <c r="N30" s="334">
        <f t="shared" si="0"/>
        <v>0</v>
      </c>
      <c r="O30" s="334">
        <f t="shared" si="1"/>
        <v>0</v>
      </c>
      <c r="P30" s="335">
        <f t="shared" si="2"/>
        <v>0</v>
      </c>
      <c r="Q30" s="336">
        <f t="shared" si="3"/>
        <v>0</v>
      </c>
    </row>
    <row r="31" spans="1:17" ht="33.75" x14ac:dyDescent="0.2">
      <c r="A31" s="322" t="s">
        <v>366</v>
      </c>
      <c r="B31" s="323" t="s">
        <v>363</v>
      </c>
      <c r="C31" s="324">
        <v>5120</v>
      </c>
      <c r="D31" s="323" t="s">
        <v>309</v>
      </c>
      <c r="E31" s="323" t="s">
        <v>364</v>
      </c>
      <c r="F31" s="323" t="s">
        <v>365</v>
      </c>
      <c r="G31" s="331">
        <v>0</v>
      </c>
      <c r="H31" s="331">
        <v>7000</v>
      </c>
      <c r="I31" s="331">
        <v>0</v>
      </c>
      <c r="J31" s="332"/>
      <c r="K31" s="332"/>
      <c r="L31" s="332"/>
      <c r="M31" s="333" t="s">
        <v>312</v>
      </c>
      <c r="N31" s="334">
        <f t="shared" si="0"/>
        <v>0</v>
      </c>
      <c r="O31" s="334">
        <f t="shared" si="1"/>
        <v>0</v>
      </c>
      <c r="P31" s="335">
        <f t="shared" si="2"/>
        <v>0</v>
      </c>
      <c r="Q31" s="336">
        <f t="shared" si="3"/>
        <v>0</v>
      </c>
    </row>
    <row r="32" spans="1:17" ht="33.75" x14ac:dyDescent="0.2">
      <c r="A32" s="322" t="s">
        <v>366</v>
      </c>
      <c r="B32" s="323" t="s">
        <v>363</v>
      </c>
      <c r="C32" s="324">
        <v>5190</v>
      </c>
      <c r="D32" s="323" t="s">
        <v>309</v>
      </c>
      <c r="E32" s="323" t="s">
        <v>364</v>
      </c>
      <c r="F32" s="323" t="s">
        <v>365</v>
      </c>
      <c r="G32" s="331">
        <v>0</v>
      </c>
      <c r="H32" s="331">
        <v>4000</v>
      </c>
      <c r="I32" s="331">
        <v>0</v>
      </c>
      <c r="J32" s="332"/>
      <c r="K32" s="332"/>
      <c r="L32" s="332"/>
      <c r="M32" s="333" t="s">
        <v>312</v>
      </c>
      <c r="N32" s="334">
        <f t="shared" si="0"/>
        <v>0</v>
      </c>
      <c r="O32" s="334">
        <f t="shared" si="1"/>
        <v>0</v>
      </c>
      <c r="P32" s="335">
        <f t="shared" si="2"/>
        <v>0</v>
      </c>
      <c r="Q32" s="336">
        <f t="shared" si="3"/>
        <v>0</v>
      </c>
    </row>
    <row r="33" spans="1:17" ht="33.75" x14ac:dyDescent="0.2">
      <c r="A33" s="322" t="s">
        <v>366</v>
      </c>
      <c r="B33" s="323" t="s">
        <v>363</v>
      </c>
      <c r="C33" s="324">
        <v>5310</v>
      </c>
      <c r="D33" s="323" t="s">
        <v>309</v>
      </c>
      <c r="E33" s="323" t="s">
        <v>364</v>
      </c>
      <c r="F33" s="323" t="s">
        <v>365</v>
      </c>
      <c r="G33" s="331">
        <v>0</v>
      </c>
      <c r="H33" s="331">
        <v>206335.5</v>
      </c>
      <c r="I33" s="331">
        <v>0</v>
      </c>
      <c r="J33" s="332"/>
      <c r="K33" s="332"/>
      <c r="L33" s="332"/>
      <c r="M33" s="333" t="s">
        <v>312</v>
      </c>
      <c r="N33" s="334">
        <f t="shared" si="0"/>
        <v>0</v>
      </c>
      <c r="O33" s="334">
        <f t="shared" si="1"/>
        <v>0</v>
      </c>
      <c r="P33" s="335">
        <f t="shared" si="2"/>
        <v>0</v>
      </c>
      <c r="Q33" s="336">
        <f t="shared" si="3"/>
        <v>0</v>
      </c>
    </row>
    <row r="34" spans="1:17" ht="33.75" x14ac:dyDescent="0.2">
      <c r="A34" s="322" t="s">
        <v>366</v>
      </c>
      <c r="B34" s="323" t="s">
        <v>363</v>
      </c>
      <c r="C34" s="324">
        <v>5640</v>
      </c>
      <c r="D34" s="323" t="s">
        <v>309</v>
      </c>
      <c r="E34" s="323" t="s">
        <v>364</v>
      </c>
      <c r="F34" s="323" t="s">
        <v>365</v>
      </c>
      <c r="G34" s="331">
        <v>0</v>
      </c>
      <c r="H34" s="331">
        <v>30000</v>
      </c>
      <c r="I34" s="331">
        <v>0</v>
      </c>
      <c r="J34" s="332"/>
      <c r="K34" s="332"/>
      <c r="L34" s="332"/>
      <c r="M34" s="333" t="s">
        <v>312</v>
      </c>
      <c r="N34" s="334">
        <f t="shared" si="0"/>
        <v>0</v>
      </c>
      <c r="O34" s="334">
        <f t="shared" si="1"/>
        <v>0</v>
      </c>
      <c r="P34" s="335">
        <f t="shared" si="2"/>
        <v>0</v>
      </c>
      <c r="Q34" s="336">
        <f t="shared" si="3"/>
        <v>0</v>
      </c>
    </row>
    <row r="35" spans="1:17" ht="33.75" x14ac:dyDescent="0.2">
      <c r="A35" s="322" t="s">
        <v>367</v>
      </c>
      <c r="B35" s="323" t="s">
        <v>368</v>
      </c>
      <c r="C35" s="324">
        <v>5110</v>
      </c>
      <c r="D35" s="323" t="s">
        <v>309</v>
      </c>
      <c r="E35" s="323" t="s">
        <v>369</v>
      </c>
      <c r="F35" s="323" t="s">
        <v>370</v>
      </c>
      <c r="G35" s="331">
        <v>0</v>
      </c>
      <c r="H35" s="331">
        <v>18048.72</v>
      </c>
      <c r="I35" s="331">
        <v>18048.72</v>
      </c>
      <c r="J35" s="332"/>
      <c r="K35" s="332"/>
      <c r="L35" s="332"/>
      <c r="M35" s="333" t="s">
        <v>312</v>
      </c>
      <c r="N35" s="334">
        <f t="shared" si="0"/>
        <v>0</v>
      </c>
      <c r="O35" s="334">
        <f t="shared" si="1"/>
        <v>1</v>
      </c>
      <c r="P35" s="335">
        <f t="shared" si="2"/>
        <v>0</v>
      </c>
      <c r="Q35" s="336">
        <f t="shared" si="3"/>
        <v>0</v>
      </c>
    </row>
    <row r="36" spans="1:17" ht="33.75" x14ac:dyDescent="0.2">
      <c r="A36" s="322" t="s">
        <v>371</v>
      </c>
      <c r="B36" s="323" t="s">
        <v>372</v>
      </c>
      <c r="C36" s="324">
        <v>5110</v>
      </c>
      <c r="D36" s="323" t="s">
        <v>309</v>
      </c>
      <c r="E36" s="323" t="s">
        <v>373</v>
      </c>
      <c r="F36" s="323" t="s">
        <v>374</v>
      </c>
      <c r="G36" s="331">
        <v>0</v>
      </c>
      <c r="H36" s="331">
        <v>65000</v>
      </c>
      <c r="I36" s="331">
        <v>0</v>
      </c>
      <c r="J36" s="332"/>
      <c r="K36" s="332"/>
      <c r="L36" s="332"/>
      <c r="M36" s="333" t="s">
        <v>312</v>
      </c>
      <c r="N36" s="334">
        <f t="shared" si="0"/>
        <v>0</v>
      </c>
      <c r="O36" s="334">
        <f t="shared" si="1"/>
        <v>0</v>
      </c>
      <c r="P36" s="335">
        <f t="shared" si="2"/>
        <v>0</v>
      </c>
      <c r="Q36" s="336">
        <f t="shared" si="3"/>
        <v>0</v>
      </c>
    </row>
    <row r="37" spans="1:17" ht="45" x14ac:dyDescent="0.2">
      <c r="A37" s="322" t="s">
        <v>375</v>
      </c>
      <c r="B37" s="323" t="s">
        <v>376</v>
      </c>
      <c r="C37" s="324">
        <v>5310</v>
      </c>
      <c r="D37" s="323" t="s">
        <v>309</v>
      </c>
      <c r="E37" s="323" t="s">
        <v>377</v>
      </c>
      <c r="F37" s="323" t="s">
        <v>378</v>
      </c>
      <c r="G37" s="331">
        <v>0</v>
      </c>
      <c r="H37" s="331">
        <v>55000</v>
      </c>
      <c r="I37" s="331">
        <v>0</v>
      </c>
      <c r="J37" s="332"/>
      <c r="K37" s="332"/>
      <c r="L37" s="332"/>
      <c r="M37" s="333" t="s">
        <v>312</v>
      </c>
      <c r="N37" s="334">
        <f t="shared" si="0"/>
        <v>0</v>
      </c>
      <c r="O37" s="334">
        <f t="shared" si="1"/>
        <v>0</v>
      </c>
      <c r="P37" s="335">
        <f t="shared" si="2"/>
        <v>0</v>
      </c>
      <c r="Q37" s="336">
        <f t="shared" si="3"/>
        <v>0</v>
      </c>
    </row>
    <row r="38" spans="1:17" ht="45" x14ac:dyDescent="0.2">
      <c r="A38" s="322" t="s">
        <v>375</v>
      </c>
      <c r="B38" s="323" t="s">
        <v>376</v>
      </c>
      <c r="C38" s="324">
        <v>5320</v>
      </c>
      <c r="D38" s="323" t="s">
        <v>309</v>
      </c>
      <c r="E38" s="323" t="s">
        <v>377</v>
      </c>
      <c r="F38" s="323" t="s">
        <v>378</v>
      </c>
      <c r="G38" s="331">
        <v>0</v>
      </c>
      <c r="H38" s="331">
        <v>20000</v>
      </c>
      <c r="I38" s="331">
        <v>0</v>
      </c>
      <c r="J38" s="332"/>
      <c r="K38" s="332"/>
      <c r="L38" s="332"/>
      <c r="M38" s="333" t="s">
        <v>312</v>
      </c>
      <c r="N38" s="334">
        <f t="shared" si="0"/>
        <v>0</v>
      </c>
      <c r="O38" s="334">
        <f t="shared" si="1"/>
        <v>0</v>
      </c>
      <c r="P38" s="335">
        <f t="shared" si="2"/>
        <v>0</v>
      </c>
      <c r="Q38" s="336">
        <f t="shared" si="3"/>
        <v>0</v>
      </c>
    </row>
    <row r="39" spans="1:17" ht="33.75" x14ac:dyDescent="0.2">
      <c r="A39" s="322" t="s">
        <v>379</v>
      </c>
      <c r="B39" s="323" t="s">
        <v>380</v>
      </c>
      <c r="C39" s="324">
        <v>5190</v>
      </c>
      <c r="D39" s="323" t="s">
        <v>309</v>
      </c>
      <c r="E39" s="323" t="s">
        <v>381</v>
      </c>
      <c r="F39" s="323" t="s">
        <v>382</v>
      </c>
      <c r="G39" s="331">
        <v>0</v>
      </c>
      <c r="H39" s="331">
        <v>20000</v>
      </c>
      <c r="I39" s="331">
        <v>0</v>
      </c>
      <c r="J39" s="332"/>
      <c r="K39" s="332"/>
      <c r="L39" s="332"/>
      <c r="M39" s="333" t="s">
        <v>312</v>
      </c>
      <c r="N39" s="334">
        <f t="shared" si="0"/>
        <v>0</v>
      </c>
      <c r="O39" s="334">
        <f t="shared" si="1"/>
        <v>0</v>
      </c>
      <c r="P39" s="335">
        <f t="shared" si="2"/>
        <v>0</v>
      </c>
      <c r="Q39" s="336">
        <f t="shared" si="3"/>
        <v>0</v>
      </c>
    </row>
    <row r="40" spans="1:17" ht="33.75" x14ac:dyDescent="0.2">
      <c r="A40" s="322" t="s">
        <v>379</v>
      </c>
      <c r="B40" s="323" t="s">
        <v>380</v>
      </c>
      <c r="C40" s="324">
        <v>5640</v>
      </c>
      <c r="D40" s="323" t="s">
        <v>309</v>
      </c>
      <c r="E40" s="323" t="s">
        <v>381</v>
      </c>
      <c r="F40" s="323" t="s">
        <v>382</v>
      </c>
      <c r="G40" s="331">
        <v>0</v>
      </c>
      <c r="H40" s="331">
        <v>36000</v>
      </c>
      <c r="I40" s="331">
        <v>0</v>
      </c>
      <c r="J40" s="332"/>
      <c r="K40" s="332"/>
      <c r="L40" s="332"/>
      <c r="M40" s="333" t="s">
        <v>312</v>
      </c>
      <c r="N40" s="334">
        <f t="shared" si="0"/>
        <v>0</v>
      </c>
      <c r="O40" s="334">
        <f t="shared" si="1"/>
        <v>0</v>
      </c>
      <c r="P40" s="335">
        <f t="shared" si="2"/>
        <v>0</v>
      </c>
      <c r="Q40" s="336">
        <f t="shared" si="3"/>
        <v>0</v>
      </c>
    </row>
    <row r="41" spans="1:17" ht="33.75" x14ac:dyDescent="0.2">
      <c r="A41" s="322" t="s">
        <v>379</v>
      </c>
      <c r="B41" s="323" t="s">
        <v>380</v>
      </c>
      <c r="C41" s="324">
        <v>5660</v>
      </c>
      <c r="D41" s="323" t="s">
        <v>309</v>
      </c>
      <c r="E41" s="323" t="s">
        <v>381</v>
      </c>
      <c r="F41" s="323" t="s">
        <v>382</v>
      </c>
      <c r="G41" s="331">
        <v>0</v>
      </c>
      <c r="H41" s="331">
        <v>20000</v>
      </c>
      <c r="I41" s="331">
        <v>0</v>
      </c>
      <c r="J41" s="332"/>
      <c r="K41" s="332"/>
      <c r="L41" s="332"/>
      <c r="M41" s="333" t="s">
        <v>312</v>
      </c>
      <c r="N41" s="334">
        <f t="shared" si="0"/>
        <v>0</v>
      </c>
      <c r="O41" s="334">
        <f t="shared" si="1"/>
        <v>0</v>
      </c>
      <c r="P41" s="335">
        <f t="shared" si="2"/>
        <v>0</v>
      </c>
      <c r="Q41" s="336">
        <f t="shared" si="3"/>
        <v>0</v>
      </c>
    </row>
    <row r="42" spans="1:17" ht="33.75" x14ac:dyDescent="0.2">
      <c r="A42" s="322" t="s">
        <v>383</v>
      </c>
      <c r="B42" s="323" t="s">
        <v>384</v>
      </c>
      <c r="C42" s="324">
        <v>5150</v>
      </c>
      <c r="D42" s="323" t="s">
        <v>309</v>
      </c>
      <c r="E42" s="323" t="s">
        <v>385</v>
      </c>
      <c r="F42" s="323" t="s">
        <v>386</v>
      </c>
      <c r="G42" s="331">
        <v>379000</v>
      </c>
      <c r="H42" s="331">
        <v>379000</v>
      </c>
      <c r="I42" s="331">
        <v>0</v>
      </c>
      <c r="J42" s="332"/>
      <c r="K42" s="332"/>
      <c r="L42" s="332"/>
      <c r="M42" s="333" t="s">
        <v>312</v>
      </c>
      <c r="N42" s="334">
        <f t="shared" si="0"/>
        <v>0</v>
      </c>
      <c r="O42" s="334">
        <f t="shared" si="1"/>
        <v>0</v>
      </c>
      <c r="P42" s="335">
        <f t="shared" si="2"/>
        <v>0</v>
      </c>
      <c r="Q42" s="336">
        <f t="shared" si="3"/>
        <v>0</v>
      </c>
    </row>
    <row r="43" spans="1:17" ht="33.75" x14ac:dyDescent="0.2">
      <c r="A43" s="322" t="s">
        <v>387</v>
      </c>
      <c r="B43" s="323" t="s">
        <v>388</v>
      </c>
      <c r="C43" s="324">
        <v>5110</v>
      </c>
      <c r="D43" s="323" t="s">
        <v>309</v>
      </c>
      <c r="E43" s="323" t="s">
        <v>389</v>
      </c>
      <c r="F43" s="323" t="s">
        <v>390</v>
      </c>
      <c r="G43" s="331">
        <v>0</v>
      </c>
      <c r="H43" s="331">
        <v>79616</v>
      </c>
      <c r="I43" s="331">
        <v>79616</v>
      </c>
      <c r="J43" s="332"/>
      <c r="K43" s="332"/>
      <c r="L43" s="332"/>
      <c r="M43" s="333" t="s">
        <v>312</v>
      </c>
      <c r="N43" s="334">
        <f t="shared" si="0"/>
        <v>0</v>
      </c>
      <c r="O43" s="334">
        <f t="shared" si="1"/>
        <v>1</v>
      </c>
      <c r="P43" s="335">
        <f t="shared" si="2"/>
        <v>0</v>
      </c>
      <c r="Q43" s="336">
        <f t="shared" si="3"/>
        <v>0</v>
      </c>
    </row>
    <row r="44" spans="1:17" ht="33.75" x14ac:dyDescent="0.2">
      <c r="A44" s="322" t="s">
        <v>387</v>
      </c>
      <c r="B44" s="323" t="s">
        <v>388</v>
      </c>
      <c r="C44" s="324">
        <v>5640</v>
      </c>
      <c r="D44" s="323" t="s">
        <v>309</v>
      </c>
      <c r="E44" s="323" t="s">
        <v>389</v>
      </c>
      <c r="F44" s="323" t="s">
        <v>390</v>
      </c>
      <c r="G44" s="331">
        <v>0</v>
      </c>
      <c r="H44" s="331">
        <v>37816</v>
      </c>
      <c r="I44" s="331">
        <v>37816</v>
      </c>
      <c r="J44" s="332"/>
      <c r="K44" s="332"/>
      <c r="L44" s="332"/>
      <c r="M44" s="333" t="s">
        <v>312</v>
      </c>
      <c r="N44" s="334">
        <f t="shared" si="0"/>
        <v>0</v>
      </c>
      <c r="O44" s="334">
        <f t="shared" si="1"/>
        <v>1</v>
      </c>
      <c r="P44" s="335">
        <f t="shared" si="2"/>
        <v>0</v>
      </c>
      <c r="Q44" s="336">
        <f t="shared" si="3"/>
        <v>0</v>
      </c>
    </row>
    <row r="45" spans="1:17" ht="22.5" x14ac:dyDescent="0.2">
      <c r="A45" s="322" t="s">
        <v>391</v>
      </c>
      <c r="B45" s="323" t="s">
        <v>392</v>
      </c>
      <c r="C45" s="324">
        <v>5310</v>
      </c>
      <c r="D45" s="323" t="s">
        <v>309</v>
      </c>
      <c r="E45" s="323" t="s">
        <v>393</v>
      </c>
      <c r="F45" s="323" t="s">
        <v>394</v>
      </c>
      <c r="G45" s="331">
        <v>0</v>
      </c>
      <c r="H45" s="331">
        <v>0</v>
      </c>
      <c r="I45" s="331">
        <v>0</v>
      </c>
      <c r="J45" s="332"/>
      <c r="K45" s="332"/>
      <c r="L45" s="332"/>
      <c r="M45" s="333" t="s">
        <v>312</v>
      </c>
      <c r="N45" s="334">
        <f t="shared" si="0"/>
        <v>0</v>
      </c>
      <c r="O45" s="334">
        <f t="shared" si="1"/>
        <v>0</v>
      </c>
      <c r="P45" s="335">
        <f t="shared" si="2"/>
        <v>0</v>
      </c>
      <c r="Q45" s="336">
        <f t="shared" si="3"/>
        <v>0</v>
      </c>
    </row>
    <row r="46" spans="1:17" ht="33.75" x14ac:dyDescent="0.2">
      <c r="A46" s="322" t="s">
        <v>395</v>
      </c>
      <c r="B46" s="323" t="s">
        <v>396</v>
      </c>
      <c r="C46" s="324">
        <v>5150</v>
      </c>
      <c r="D46" s="323" t="s">
        <v>309</v>
      </c>
      <c r="E46" s="323" t="s">
        <v>397</v>
      </c>
      <c r="F46" s="323" t="s">
        <v>398</v>
      </c>
      <c r="G46" s="331">
        <v>0</v>
      </c>
      <c r="H46" s="331">
        <v>7750</v>
      </c>
      <c r="I46" s="331">
        <v>0</v>
      </c>
      <c r="J46" s="332"/>
      <c r="K46" s="332"/>
      <c r="L46" s="332"/>
      <c r="M46" s="333" t="s">
        <v>312</v>
      </c>
      <c r="N46" s="334">
        <f t="shared" si="0"/>
        <v>0</v>
      </c>
      <c r="O46" s="334">
        <f t="shared" si="1"/>
        <v>0</v>
      </c>
      <c r="P46" s="335">
        <f t="shared" si="2"/>
        <v>0</v>
      </c>
      <c r="Q46" s="336">
        <f t="shared" si="3"/>
        <v>0</v>
      </c>
    </row>
    <row r="47" spans="1:17" ht="33.75" x14ac:dyDescent="0.2">
      <c r="A47" s="322" t="s">
        <v>395</v>
      </c>
      <c r="B47" s="323" t="s">
        <v>396</v>
      </c>
      <c r="C47" s="324">
        <v>5690</v>
      </c>
      <c r="D47" s="323" t="s">
        <v>309</v>
      </c>
      <c r="E47" s="323" t="s">
        <v>397</v>
      </c>
      <c r="F47" s="323" t="s">
        <v>398</v>
      </c>
      <c r="G47" s="331">
        <v>0</v>
      </c>
      <c r="H47" s="331">
        <v>15317.5</v>
      </c>
      <c r="I47" s="331">
        <v>0</v>
      </c>
      <c r="J47" s="332"/>
      <c r="K47" s="332"/>
      <c r="L47" s="332"/>
      <c r="M47" s="333" t="s">
        <v>312</v>
      </c>
      <c r="N47" s="334">
        <f t="shared" si="0"/>
        <v>0</v>
      </c>
      <c r="O47" s="334">
        <f t="shared" si="1"/>
        <v>0</v>
      </c>
      <c r="P47" s="335">
        <f t="shared" si="2"/>
        <v>0</v>
      </c>
      <c r="Q47" s="336">
        <f t="shared" si="3"/>
        <v>0</v>
      </c>
    </row>
    <row r="48" spans="1:17" ht="33.75" x14ac:dyDescent="0.2">
      <c r="A48" s="322" t="s">
        <v>399</v>
      </c>
      <c r="B48" s="323" t="s">
        <v>400</v>
      </c>
      <c r="C48" s="324">
        <v>5150</v>
      </c>
      <c r="D48" s="323" t="s">
        <v>309</v>
      </c>
      <c r="E48" s="323" t="s">
        <v>401</v>
      </c>
      <c r="F48" s="323" t="s">
        <v>402</v>
      </c>
      <c r="G48" s="331">
        <v>150000</v>
      </c>
      <c r="H48" s="331">
        <v>157980</v>
      </c>
      <c r="I48" s="331">
        <v>0</v>
      </c>
      <c r="J48" s="332"/>
      <c r="K48" s="332"/>
      <c r="L48" s="332"/>
      <c r="M48" s="333" t="s">
        <v>312</v>
      </c>
      <c r="N48" s="334">
        <f t="shared" si="0"/>
        <v>0</v>
      </c>
      <c r="O48" s="334">
        <f t="shared" si="1"/>
        <v>0</v>
      </c>
      <c r="P48" s="335">
        <f t="shared" si="2"/>
        <v>0</v>
      </c>
      <c r="Q48" s="336">
        <f t="shared" si="3"/>
        <v>0</v>
      </c>
    </row>
    <row r="49" spans="1:17" ht="22.5" x14ac:dyDescent="0.2">
      <c r="A49" s="322" t="s">
        <v>403</v>
      </c>
      <c r="B49" s="323" t="s">
        <v>404</v>
      </c>
      <c r="C49" s="324">
        <v>6220</v>
      </c>
      <c r="D49" s="323" t="s">
        <v>405</v>
      </c>
      <c r="E49" s="323" t="s">
        <v>406</v>
      </c>
      <c r="F49" s="323" t="s">
        <v>407</v>
      </c>
      <c r="G49" s="331">
        <v>0</v>
      </c>
      <c r="H49" s="331">
        <v>8357541.6699999999</v>
      </c>
      <c r="I49" s="331">
        <v>8357541.6699999999</v>
      </c>
      <c r="J49" s="332"/>
      <c r="K49" s="332"/>
      <c r="L49" s="332"/>
      <c r="M49" s="333" t="s">
        <v>312</v>
      </c>
      <c r="N49" s="334">
        <f t="shared" si="0"/>
        <v>0</v>
      </c>
      <c r="O49" s="334">
        <f t="shared" si="1"/>
        <v>1</v>
      </c>
      <c r="P49" s="335">
        <f t="shared" si="2"/>
        <v>0</v>
      </c>
      <c r="Q49" s="336">
        <f t="shared" si="3"/>
        <v>0</v>
      </c>
    </row>
    <row r="50" spans="1:17" ht="22.5" x14ac:dyDescent="0.2">
      <c r="A50" s="322" t="s">
        <v>408</v>
      </c>
      <c r="B50" s="323" t="s">
        <v>409</v>
      </c>
      <c r="C50" s="324">
        <v>6220</v>
      </c>
      <c r="D50" s="323" t="s">
        <v>405</v>
      </c>
      <c r="E50" s="323" t="s">
        <v>410</v>
      </c>
      <c r="F50" s="323" t="s">
        <v>411</v>
      </c>
      <c r="G50" s="331">
        <v>0</v>
      </c>
      <c r="H50" s="331">
        <v>3778804.76</v>
      </c>
      <c r="I50" s="331">
        <v>2063606.5</v>
      </c>
      <c r="J50" s="332"/>
      <c r="K50" s="332"/>
      <c r="L50" s="332"/>
      <c r="M50" s="333" t="s">
        <v>312</v>
      </c>
      <c r="N50" s="334">
        <f t="shared" si="0"/>
        <v>0</v>
      </c>
      <c r="O50" s="334">
        <f t="shared" si="1"/>
        <v>0.54610032300266287</v>
      </c>
      <c r="P50" s="335">
        <f t="shared" si="2"/>
        <v>0</v>
      </c>
      <c r="Q50" s="336">
        <f t="shared" si="3"/>
        <v>0</v>
      </c>
    </row>
    <row r="51" spans="1:17" ht="22.5" x14ac:dyDescent="0.2">
      <c r="A51" s="322" t="s">
        <v>412</v>
      </c>
      <c r="B51" s="323" t="s">
        <v>413</v>
      </c>
      <c r="C51" s="324">
        <v>5110</v>
      </c>
      <c r="D51" s="323" t="s">
        <v>309</v>
      </c>
      <c r="E51" s="323" t="s">
        <v>414</v>
      </c>
      <c r="F51" s="323" t="s">
        <v>415</v>
      </c>
      <c r="G51" s="331">
        <v>0</v>
      </c>
      <c r="H51" s="331">
        <v>112636.28</v>
      </c>
      <c r="I51" s="331">
        <v>0</v>
      </c>
      <c r="J51" s="332"/>
      <c r="K51" s="332"/>
      <c r="L51" s="332"/>
      <c r="M51" s="333" t="s">
        <v>312</v>
      </c>
      <c r="N51" s="334">
        <f t="shared" si="0"/>
        <v>0</v>
      </c>
      <c r="O51" s="334">
        <f t="shared" si="1"/>
        <v>0</v>
      </c>
      <c r="P51" s="335">
        <f t="shared" si="2"/>
        <v>0</v>
      </c>
      <c r="Q51" s="336">
        <f t="shared" si="3"/>
        <v>0</v>
      </c>
    </row>
    <row r="52" spans="1:17" ht="22.5" x14ac:dyDescent="0.2">
      <c r="A52" s="322" t="s">
        <v>416</v>
      </c>
      <c r="B52" s="323" t="s">
        <v>417</v>
      </c>
      <c r="C52" s="324">
        <v>6220</v>
      </c>
      <c r="D52" s="323" t="s">
        <v>405</v>
      </c>
      <c r="E52" s="323" t="s">
        <v>401</v>
      </c>
      <c r="F52" s="323" t="s">
        <v>402</v>
      </c>
      <c r="G52" s="331">
        <v>0</v>
      </c>
      <c r="H52" s="331">
        <v>93840537.060000002</v>
      </c>
      <c r="I52" s="331">
        <v>11078013.09</v>
      </c>
      <c r="J52" s="332"/>
      <c r="K52" s="332"/>
      <c r="L52" s="332"/>
      <c r="M52" s="333" t="s">
        <v>312</v>
      </c>
      <c r="N52" s="334">
        <f t="shared" si="0"/>
        <v>0</v>
      </c>
      <c r="O52" s="334">
        <f t="shared" si="1"/>
        <v>0.11805146727705652</v>
      </c>
      <c r="P52" s="335">
        <f t="shared" si="2"/>
        <v>0</v>
      </c>
      <c r="Q52" s="336">
        <f t="shared" si="3"/>
        <v>0</v>
      </c>
    </row>
    <row r="53" spans="1:17" ht="22.5" x14ac:dyDescent="0.2">
      <c r="A53" s="322" t="s">
        <v>418</v>
      </c>
      <c r="B53" s="323" t="s">
        <v>419</v>
      </c>
      <c r="C53" s="324">
        <v>6220</v>
      </c>
      <c r="D53" s="323" t="s">
        <v>405</v>
      </c>
      <c r="E53" s="323" t="s">
        <v>420</v>
      </c>
      <c r="F53" s="323" t="s">
        <v>421</v>
      </c>
      <c r="G53" s="331">
        <v>0</v>
      </c>
      <c r="H53" s="331">
        <v>508300.24</v>
      </c>
      <c r="I53" s="331">
        <v>0</v>
      </c>
      <c r="J53" s="332"/>
      <c r="K53" s="332"/>
      <c r="L53" s="332"/>
      <c r="M53" s="333" t="s">
        <v>312</v>
      </c>
      <c r="N53" s="334">
        <f t="shared" si="0"/>
        <v>0</v>
      </c>
      <c r="O53" s="334">
        <f t="shared" si="1"/>
        <v>0</v>
      </c>
      <c r="P53" s="335">
        <f t="shared" si="2"/>
        <v>0</v>
      </c>
      <c r="Q53" s="336">
        <f t="shared" si="3"/>
        <v>0</v>
      </c>
    </row>
    <row r="54" spans="1:17" ht="45" x14ac:dyDescent="0.2">
      <c r="A54" s="322" t="s">
        <v>422</v>
      </c>
      <c r="B54" s="323" t="s">
        <v>423</v>
      </c>
      <c r="C54" s="324">
        <v>6220</v>
      </c>
      <c r="D54" s="323" t="s">
        <v>405</v>
      </c>
      <c r="E54" s="323" t="s">
        <v>424</v>
      </c>
      <c r="F54" s="323" t="s">
        <v>425</v>
      </c>
      <c r="G54" s="331">
        <v>300000000</v>
      </c>
      <c r="H54" s="331">
        <v>300000000</v>
      </c>
      <c r="I54" s="331">
        <v>0</v>
      </c>
      <c r="J54" s="332"/>
      <c r="K54" s="332"/>
      <c r="L54" s="332"/>
      <c r="M54" s="333" t="s">
        <v>312</v>
      </c>
      <c r="N54" s="334">
        <f t="shared" si="0"/>
        <v>0</v>
      </c>
      <c r="O54" s="334">
        <f t="shared" si="1"/>
        <v>0</v>
      </c>
      <c r="P54" s="335">
        <f t="shared" si="2"/>
        <v>0</v>
      </c>
      <c r="Q54" s="336">
        <f t="shared" si="3"/>
        <v>0</v>
      </c>
    </row>
    <row r="55" spans="1:17" ht="45" x14ac:dyDescent="0.2">
      <c r="A55" s="322" t="s">
        <v>426</v>
      </c>
      <c r="B55" s="323" t="s">
        <v>423</v>
      </c>
      <c r="C55" s="324">
        <v>5310</v>
      </c>
      <c r="D55" s="323" t="s">
        <v>309</v>
      </c>
      <c r="E55" s="323" t="s">
        <v>424</v>
      </c>
      <c r="F55" s="323" t="s">
        <v>425</v>
      </c>
      <c r="G55" s="331">
        <v>200000000</v>
      </c>
      <c r="H55" s="331">
        <v>200000000</v>
      </c>
      <c r="I55" s="331">
        <v>0</v>
      </c>
      <c r="J55" s="332"/>
      <c r="K55" s="332"/>
      <c r="L55" s="332"/>
      <c r="M55" s="333" t="s">
        <v>312</v>
      </c>
      <c r="N55" s="334">
        <f t="shared" si="0"/>
        <v>0</v>
      </c>
      <c r="O55" s="334">
        <f t="shared" si="1"/>
        <v>0</v>
      </c>
      <c r="P55" s="335">
        <f t="shared" si="2"/>
        <v>0</v>
      </c>
      <c r="Q55" s="336">
        <f t="shared" si="3"/>
        <v>0</v>
      </c>
    </row>
    <row r="56" spans="1:17" ht="22.5" x14ac:dyDescent="0.2">
      <c r="A56" s="322" t="s">
        <v>427</v>
      </c>
      <c r="B56" s="323" t="s">
        <v>428</v>
      </c>
      <c r="C56" s="324">
        <v>5410</v>
      </c>
      <c r="D56" s="323" t="s">
        <v>309</v>
      </c>
      <c r="E56" s="323" t="s">
        <v>429</v>
      </c>
      <c r="F56" s="323" t="s">
        <v>430</v>
      </c>
      <c r="G56" s="331">
        <v>0</v>
      </c>
      <c r="H56" s="331">
        <v>173560</v>
      </c>
      <c r="I56" s="331">
        <v>0</v>
      </c>
      <c r="J56" s="332"/>
      <c r="K56" s="332"/>
      <c r="L56" s="332"/>
      <c r="M56" s="333" t="s">
        <v>312</v>
      </c>
      <c r="N56" s="334">
        <f t="shared" si="0"/>
        <v>0</v>
      </c>
      <c r="O56" s="334">
        <f t="shared" si="1"/>
        <v>0</v>
      </c>
      <c r="P56" s="335">
        <f t="shared" si="2"/>
        <v>0</v>
      </c>
      <c r="Q56" s="336">
        <f t="shared" si="3"/>
        <v>0</v>
      </c>
    </row>
    <row r="57" spans="1:17" ht="22.5" x14ac:dyDescent="0.2">
      <c r="A57" s="322" t="s">
        <v>431</v>
      </c>
      <c r="B57" s="323" t="s">
        <v>432</v>
      </c>
      <c r="C57" s="324">
        <v>5410</v>
      </c>
      <c r="D57" s="323" t="s">
        <v>309</v>
      </c>
      <c r="E57" s="323" t="s">
        <v>414</v>
      </c>
      <c r="F57" s="323" t="s">
        <v>415</v>
      </c>
      <c r="G57" s="331">
        <v>0</v>
      </c>
      <c r="H57" s="331">
        <v>57780</v>
      </c>
      <c r="I57" s="331">
        <v>0</v>
      </c>
      <c r="J57" s="332"/>
      <c r="K57" s="332"/>
      <c r="L57" s="332"/>
      <c r="M57" s="333" t="s">
        <v>312</v>
      </c>
      <c r="N57" s="334">
        <f t="shared" si="0"/>
        <v>0</v>
      </c>
      <c r="O57" s="334">
        <f t="shared" si="1"/>
        <v>0</v>
      </c>
      <c r="P57" s="335">
        <f t="shared" si="2"/>
        <v>0</v>
      </c>
      <c r="Q57" s="336">
        <f t="shared" si="3"/>
        <v>0</v>
      </c>
    </row>
    <row r="58" spans="1:17" ht="22.5" x14ac:dyDescent="0.2">
      <c r="A58" s="322" t="s">
        <v>431</v>
      </c>
      <c r="B58" s="323" t="s">
        <v>432</v>
      </c>
      <c r="C58" s="324">
        <v>5660</v>
      </c>
      <c r="D58" s="323" t="s">
        <v>309</v>
      </c>
      <c r="E58" s="323" t="s">
        <v>414</v>
      </c>
      <c r="F58" s="323" t="s">
        <v>415</v>
      </c>
      <c r="G58" s="331">
        <v>0</v>
      </c>
      <c r="H58" s="331">
        <v>1238667.1000000001</v>
      </c>
      <c r="I58" s="331">
        <v>0</v>
      </c>
      <c r="J58" s="332"/>
      <c r="K58" s="332"/>
      <c r="L58" s="332"/>
      <c r="M58" s="333" t="s">
        <v>312</v>
      </c>
      <c r="N58" s="334">
        <f t="shared" si="0"/>
        <v>0</v>
      </c>
      <c r="O58" s="334">
        <f t="shared" si="1"/>
        <v>0</v>
      </c>
      <c r="P58" s="335">
        <f t="shared" si="2"/>
        <v>0</v>
      </c>
      <c r="Q58" s="336">
        <f t="shared" si="3"/>
        <v>0</v>
      </c>
    </row>
    <row r="59" spans="1:17" ht="22.5" x14ac:dyDescent="0.2">
      <c r="A59" s="322" t="s">
        <v>433</v>
      </c>
      <c r="B59" s="323" t="s">
        <v>434</v>
      </c>
      <c r="C59" s="324">
        <v>5410</v>
      </c>
      <c r="D59" s="323" t="s">
        <v>309</v>
      </c>
      <c r="E59" s="323" t="s">
        <v>435</v>
      </c>
      <c r="F59" s="323" t="s">
        <v>436</v>
      </c>
      <c r="G59" s="331">
        <v>0</v>
      </c>
      <c r="H59" s="331">
        <v>115780</v>
      </c>
      <c r="I59" s="331">
        <v>0</v>
      </c>
      <c r="J59" s="332"/>
      <c r="K59" s="332"/>
      <c r="L59" s="332"/>
      <c r="M59" s="333" t="s">
        <v>312</v>
      </c>
      <c r="N59" s="334">
        <f t="shared" si="0"/>
        <v>0</v>
      </c>
      <c r="O59" s="334">
        <f t="shared" si="1"/>
        <v>0</v>
      </c>
      <c r="P59" s="335">
        <f t="shared" si="2"/>
        <v>0</v>
      </c>
      <c r="Q59" s="336">
        <f t="shared" si="3"/>
        <v>0</v>
      </c>
    </row>
    <row r="60" spans="1:17" ht="22.5" x14ac:dyDescent="0.2">
      <c r="A60" s="322" t="s">
        <v>437</v>
      </c>
      <c r="B60" s="323" t="s">
        <v>438</v>
      </c>
      <c r="C60" s="324">
        <v>5410</v>
      </c>
      <c r="D60" s="323" t="s">
        <v>309</v>
      </c>
      <c r="E60" s="323" t="s">
        <v>410</v>
      </c>
      <c r="F60" s="323" t="s">
        <v>411</v>
      </c>
      <c r="G60" s="331">
        <v>0</v>
      </c>
      <c r="H60" s="331">
        <v>57780</v>
      </c>
      <c r="I60" s="331">
        <v>0</v>
      </c>
      <c r="J60" s="332"/>
      <c r="K60" s="332"/>
      <c r="L60" s="332"/>
      <c r="M60" s="333" t="s">
        <v>312</v>
      </c>
      <c r="N60" s="334">
        <f t="shared" si="0"/>
        <v>0</v>
      </c>
      <c r="O60" s="334">
        <f t="shared" si="1"/>
        <v>0</v>
      </c>
      <c r="P60" s="335">
        <f t="shared" si="2"/>
        <v>0</v>
      </c>
      <c r="Q60" s="336">
        <f t="shared" si="3"/>
        <v>0</v>
      </c>
    </row>
    <row r="61" spans="1:17" ht="22.5" x14ac:dyDescent="0.2">
      <c r="A61" s="322" t="s">
        <v>439</v>
      </c>
      <c r="B61" s="323" t="s">
        <v>440</v>
      </c>
      <c r="C61" s="324">
        <v>5410</v>
      </c>
      <c r="D61" s="323" t="s">
        <v>309</v>
      </c>
      <c r="E61" s="323" t="s">
        <v>420</v>
      </c>
      <c r="F61" s="323" t="s">
        <v>421</v>
      </c>
      <c r="G61" s="331">
        <v>0</v>
      </c>
      <c r="H61" s="331">
        <v>57780</v>
      </c>
      <c r="I61" s="331">
        <v>0</v>
      </c>
      <c r="J61" s="332"/>
      <c r="K61" s="332"/>
      <c r="L61" s="332"/>
      <c r="M61" s="333" t="s">
        <v>312</v>
      </c>
      <c r="N61" s="334">
        <f t="shared" si="0"/>
        <v>0</v>
      </c>
      <c r="O61" s="334">
        <f t="shared" si="1"/>
        <v>0</v>
      </c>
      <c r="P61" s="335">
        <f t="shared" si="2"/>
        <v>0</v>
      </c>
      <c r="Q61" s="336">
        <f t="shared" si="3"/>
        <v>0</v>
      </c>
    </row>
    <row r="62" spans="1:17" ht="22.5" x14ac:dyDescent="0.2">
      <c r="A62" s="322" t="s">
        <v>441</v>
      </c>
      <c r="B62" s="323" t="s">
        <v>442</v>
      </c>
      <c r="C62" s="324">
        <v>5410</v>
      </c>
      <c r="D62" s="323" t="s">
        <v>309</v>
      </c>
      <c r="E62" s="323" t="s">
        <v>401</v>
      </c>
      <c r="F62" s="323" t="s">
        <v>402</v>
      </c>
      <c r="G62" s="331">
        <v>0</v>
      </c>
      <c r="H62" s="331">
        <v>57780</v>
      </c>
      <c r="I62" s="331">
        <v>0</v>
      </c>
      <c r="J62" s="332"/>
      <c r="K62" s="332"/>
      <c r="L62" s="332"/>
      <c r="M62" s="333" t="s">
        <v>312</v>
      </c>
      <c r="N62" s="334">
        <f t="shared" si="0"/>
        <v>0</v>
      </c>
      <c r="O62" s="334">
        <f t="shared" si="1"/>
        <v>0</v>
      </c>
      <c r="P62" s="335">
        <f t="shared" si="2"/>
        <v>0</v>
      </c>
      <c r="Q62" s="336">
        <f t="shared" si="3"/>
        <v>0</v>
      </c>
    </row>
    <row r="63" spans="1:17" ht="22.5" x14ac:dyDescent="0.2">
      <c r="A63" s="322" t="s">
        <v>443</v>
      </c>
      <c r="B63" s="323" t="s">
        <v>444</v>
      </c>
      <c r="C63" s="324">
        <v>5410</v>
      </c>
      <c r="D63" s="323" t="s">
        <v>309</v>
      </c>
      <c r="E63" s="323" t="s">
        <v>445</v>
      </c>
      <c r="F63" s="323" t="s">
        <v>446</v>
      </c>
      <c r="G63" s="331">
        <v>0</v>
      </c>
      <c r="H63" s="331">
        <v>231560</v>
      </c>
      <c r="I63" s="331">
        <v>0</v>
      </c>
      <c r="J63" s="332"/>
      <c r="K63" s="332"/>
      <c r="L63" s="332"/>
      <c r="M63" s="333" t="s">
        <v>312</v>
      </c>
      <c r="N63" s="334">
        <f t="shared" si="0"/>
        <v>0</v>
      </c>
      <c r="O63" s="334">
        <f t="shared" si="1"/>
        <v>0</v>
      </c>
      <c r="P63" s="335">
        <f t="shared" si="2"/>
        <v>0</v>
      </c>
      <c r="Q63" s="336">
        <f t="shared" si="3"/>
        <v>0</v>
      </c>
    </row>
    <row r="64" spans="1:17" ht="22.5" x14ac:dyDescent="0.2">
      <c r="A64" s="322" t="s">
        <v>447</v>
      </c>
      <c r="B64" s="323" t="s">
        <v>448</v>
      </c>
      <c r="C64" s="324">
        <v>5150</v>
      </c>
      <c r="D64" s="323" t="s">
        <v>309</v>
      </c>
      <c r="E64" s="323" t="s">
        <v>449</v>
      </c>
      <c r="F64" s="323" t="s">
        <v>450</v>
      </c>
      <c r="G64" s="331">
        <v>0</v>
      </c>
      <c r="H64" s="331">
        <v>8004</v>
      </c>
      <c r="I64" s="331">
        <v>8004</v>
      </c>
      <c r="J64" s="332"/>
      <c r="K64" s="332"/>
      <c r="L64" s="332"/>
      <c r="M64" s="333" t="s">
        <v>312</v>
      </c>
      <c r="N64" s="334">
        <f t="shared" si="0"/>
        <v>0</v>
      </c>
      <c r="O64" s="334">
        <f t="shared" si="1"/>
        <v>1</v>
      </c>
      <c r="P64" s="335">
        <f t="shared" si="2"/>
        <v>0</v>
      </c>
      <c r="Q64" s="336">
        <f t="shared" si="3"/>
        <v>0</v>
      </c>
    </row>
    <row r="65" spans="1:17" ht="22.5" x14ac:dyDescent="0.2">
      <c r="A65" s="322" t="s">
        <v>451</v>
      </c>
      <c r="B65" s="323" t="s">
        <v>452</v>
      </c>
      <c r="C65" s="324">
        <v>5150</v>
      </c>
      <c r="D65" s="323" t="s">
        <v>309</v>
      </c>
      <c r="E65" s="323" t="s">
        <v>449</v>
      </c>
      <c r="F65" s="323" t="s">
        <v>450</v>
      </c>
      <c r="G65" s="331">
        <v>0</v>
      </c>
      <c r="H65" s="331">
        <v>2379450</v>
      </c>
      <c r="I65" s="331">
        <v>2379450</v>
      </c>
      <c r="J65" s="332"/>
      <c r="K65" s="332"/>
      <c r="L65" s="332"/>
      <c r="M65" s="333" t="s">
        <v>312</v>
      </c>
      <c r="N65" s="334">
        <f t="shared" si="0"/>
        <v>0</v>
      </c>
      <c r="O65" s="334">
        <f t="shared" si="1"/>
        <v>1</v>
      </c>
      <c r="P65" s="335">
        <f t="shared" si="2"/>
        <v>0</v>
      </c>
      <c r="Q65" s="336">
        <f t="shared" si="3"/>
        <v>0</v>
      </c>
    </row>
    <row r="66" spans="1:17" ht="22.5" x14ac:dyDescent="0.2">
      <c r="A66" s="322" t="s">
        <v>453</v>
      </c>
      <c r="B66" s="323" t="s">
        <v>454</v>
      </c>
      <c r="C66" s="324">
        <v>5150</v>
      </c>
      <c r="D66" s="323" t="s">
        <v>309</v>
      </c>
      <c r="E66" s="323" t="s">
        <v>449</v>
      </c>
      <c r="F66" s="323" t="s">
        <v>450</v>
      </c>
      <c r="G66" s="331">
        <v>0</v>
      </c>
      <c r="H66" s="331">
        <v>114691.52</v>
      </c>
      <c r="I66" s="331">
        <v>114691.52</v>
      </c>
      <c r="J66" s="332"/>
      <c r="K66" s="332"/>
      <c r="L66" s="332"/>
      <c r="M66" s="333" t="s">
        <v>312</v>
      </c>
      <c r="N66" s="334">
        <f t="shared" si="0"/>
        <v>0</v>
      </c>
      <c r="O66" s="334">
        <f t="shared" si="1"/>
        <v>1</v>
      </c>
      <c r="P66" s="335">
        <f t="shared" si="2"/>
        <v>0</v>
      </c>
      <c r="Q66" s="336">
        <f t="shared" si="3"/>
        <v>0</v>
      </c>
    </row>
    <row r="67" spans="1:17" ht="22.5" x14ac:dyDescent="0.2">
      <c r="A67" s="322" t="s">
        <v>455</v>
      </c>
      <c r="B67" s="323" t="s">
        <v>456</v>
      </c>
      <c r="C67" s="324">
        <v>5150</v>
      </c>
      <c r="D67" s="323" t="s">
        <v>309</v>
      </c>
      <c r="E67" s="323" t="s">
        <v>449</v>
      </c>
      <c r="F67" s="323" t="s">
        <v>450</v>
      </c>
      <c r="G67" s="331">
        <v>0</v>
      </c>
      <c r="H67" s="331">
        <v>64663.040000000001</v>
      </c>
      <c r="I67" s="331">
        <v>64663.040000000001</v>
      </c>
      <c r="J67" s="332"/>
      <c r="K67" s="332"/>
      <c r="L67" s="332"/>
      <c r="M67" s="333" t="s">
        <v>312</v>
      </c>
      <c r="N67" s="334">
        <f t="shared" si="0"/>
        <v>0</v>
      </c>
      <c r="O67" s="334">
        <f t="shared" si="1"/>
        <v>1</v>
      </c>
      <c r="P67" s="335">
        <f t="shared" si="2"/>
        <v>0</v>
      </c>
      <c r="Q67" s="336">
        <f t="shared" si="3"/>
        <v>0</v>
      </c>
    </row>
    <row r="68" spans="1:17" ht="22.5" x14ac:dyDescent="0.2">
      <c r="A68" s="322" t="s">
        <v>457</v>
      </c>
      <c r="B68" s="323" t="s">
        <v>458</v>
      </c>
      <c r="C68" s="324">
        <v>5150</v>
      </c>
      <c r="D68" s="323" t="s">
        <v>309</v>
      </c>
      <c r="E68" s="323" t="s">
        <v>449</v>
      </c>
      <c r="F68" s="323" t="s">
        <v>450</v>
      </c>
      <c r="G68" s="331">
        <v>0</v>
      </c>
      <c r="H68" s="331">
        <v>274817.91999999998</v>
      </c>
      <c r="I68" s="331">
        <v>274817.91999999998</v>
      </c>
      <c r="J68" s="332"/>
      <c r="K68" s="332"/>
      <c r="L68" s="332"/>
      <c r="M68" s="333" t="s">
        <v>312</v>
      </c>
      <c r="N68" s="334">
        <f t="shared" ref="N68:N111" si="4">IF(G68&gt;0,I68/G68,0)</f>
        <v>0</v>
      </c>
      <c r="O68" s="334">
        <f t="shared" ref="O68:O111" si="5">IF(H68&gt;0,I68/H68,0)</f>
        <v>1</v>
      </c>
      <c r="P68" s="335">
        <f t="shared" ref="P68:P112" si="6">IF(J68=0,0,L68/J68)</f>
        <v>0</v>
      </c>
      <c r="Q68" s="336">
        <f t="shared" ref="Q68:Q112" si="7">IF(L68=0,0,L68/K68)</f>
        <v>0</v>
      </c>
    </row>
    <row r="69" spans="1:17" ht="22.5" x14ac:dyDescent="0.2">
      <c r="A69" s="322" t="s">
        <v>459</v>
      </c>
      <c r="B69" s="323" t="s">
        <v>460</v>
      </c>
      <c r="C69" s="324">
        <v>5150</v>
      </c>
      <c r="D69" s="323" t="s">
        <v>309</v>
      </c>
      <c r="E69" s="323" t="s">
        <v>449</v>
      </c>
      <c r="F69" s="323" t="s">
        <v>450</v>
      </c>
      <c r="G69" s="331">
        <v>0</v>
      </c>
      <c r="H69" s="331">
        <v>0</v>
      </c>
      <c r="I69" s="331">
        <v>0</v>
      </c>
      <c r="J69" s="332"/>
      <c r="K69" s="332"/>
      <c r="L69" s="332"/>
      <c r="M69" s="333" t="s">
        <v>312</v>
      </c>
      <c r="N69" s="334">
        <f t="shared" si="4"/>
        <v>0</v>
      </c>
      <c r="O69" s="334">
        <f t="shared" si="5"/>
        <v>0</v>
      </c>
      <c r="P69" s="335">
        <f t="shared" si="6"/>
        <v>0</v>
      </c>
      <c r="Q69" s="336">
        <f t="shared" si="7"/>
        <v>0</v>
      </c>
    </row>
    <row r="70" spans="1:17" ht="22.5" x14ac:dyDescent="0.2">
      <c r="A70" s="322" t="s">
        <v>459</v>
      </c>
      <c r="B70" s="323" t="s">
        <v>460</v>
      </c>
      <c r="C70" s="324">
        <v>5210</v>
      </c>
      <c r="D70" s="323" t="s">
        <v>309</v>
      </c>
      <c r="E70" s="323" t="s">
        <v>449</v>
      </c>
      <c r="F70" s="323" t="s">
        <v>450</v>
      </c>
      <c r="G70" s="331">
        <v>0</v>
      </c>
      <c r="H70" s="331">
        <v>40000</v>
      </c>
      <c r="I70" s="331">
        <v>0</v>
      </c>
      <c r="J70" s="332"/>
      <c r="K70" s="332"/>
      <c r="L70" s="332"/>
      <c r="M70" s="333" t="s">
        <v>312</v>
      </c>
      <c r="N70" s="334">
        <f t="shared" si="4"/>
        <v>0</v>
      </c>
      <c r="O70" s="334">
        <f t="shared" si="5"/>
        <v>0</v>
      </c>
      <c r="P70" s="335">
        <f t="shared" si="6"/>
        <v>0</v>
      </c>
      <c r="Q70" s="336">
        <f t="shared" si="7"/>
        <v>0</v>
      </c>
    </row>
    <row r="71" spans="1:17" ht="22.5" x14ac:dyDescent="0.2">
      <c r="A71" s="322" t="s">
        <v>461</v>
      </c>
      <c r="B71" s="323" t="s">
        <v>462</v>
      </c>
      <c r="C71" s="324">
        <v>5110</v>
      </c>
      <c r="D71" s="323" t="s">
        <v>309</v>
      </c>
      <c r="E71" s="323" t="s">
        <v>449</v>
      </c>
      <c r="F71" s="323" t="s">
        <v>450</v>
      </c>
      <c r="G71" s="331">
        <v>0</v>
      </c>
      <c r="H71" s="331">
        <v>26000</v>
      </c>
      <c r="I71" s="331">
        <v>0</v>
      </c>
      <c r="J71" s="332"/>
      <c r="K71" s="332"/>
      <c r="L71" s="332"/>
      <c r="M71" s="333" t="s">
        <v>312</v>
      </c>
      <c r="N71" s="334">
        <f t="shared" si="4"/>
        <v>0</v>
      </c>
      <c r="O71" s="334">
        <f t="shared" si="5"/>
        <v>0</v>
      </c>
      <c r="P71" s="335">
        <f t="shared" si="6"/>
        <v>0</v>
      </c>
      <c r="Q71" s="336">
        <f t="shared" si="7"/>
        <v>0</v>
      </c>
    </row>
    <row r="72" spans="1:17" ht="22.5" x14ac:dyDescent="0.2">
      <c r="A72" s="322" t="s">
        <v>461</v>
      </c>
      <c r="B72" s="323" t="s">
        <v>462</v>
      </c>
      <c r="C72" s="324">
        <v>5150</v>
      </c>
      <c r="D72" s="323" t="s">
        <v>309</v>
      </c>
      <c r="E72" s="323" t="s">
        <v>449</v>
      </c>
      <c r="F72" s="323" t="s">
        <v>450</v>
      </c>
      <c r="G72" s="331">
        <v>0</v>
      </c>
      <c r="H72" s="331">
        <v>52500</v>
      </c>
      <c r="I72" s="331">
        <v>0</v>
      </c>
      <c r="J72" s="332"/>
      <c r="K72" s="332"/>
      <c r="L72" s="332"/>
      <c r="M72" s="333" t="s">
        <v>312</v>
      </c>
      <c r="N72" s="334">
        <f t="shared" si="4"/>
        <v>0</v>
      </c>
      <c r="O72" s="334">
        <f t="shared" si="5"/>
        <v>0</v>
      </c>
      <c r="P72" s="335">
        <f t="shared" si="6"/>
        <v>0</v>
      </c>
      <c r="Q72" s="336">
        <f t="shared" si="7"/>
        <v>0</v>
      </c>
    </row>
    <row r="73" spans="1:17" ht="22.5" x14ac:dyDescent="0.2">
      <c r="A73" s="322" t="s">
        <v>461</v>
      </c>
      <c r="B73" s="323" t="s">
        <v>462</v>
      </c>
      <c r="C73" s="324">
        <v>5210</v>
      </c>
      <c r="D73" s="323" t="s">
        <v>309</v>
      </c>
      <c r="E73" s="323" t="s">
        <v>449</v>
      </c>
      <c r="F73" s="323" t="s">
        <v>450</v>
      </c>
      <c r="G73" s="331">
        <v>0</v>
      </c>
      <c r="H73" s="331">
        <v>17500</v>
      </c>
      <c r="I73" s="331">
        <v>0</v>
      </c>
      <c r="J73" s="332"/>
      <c r="K73" s="332"/>
      <c r="L73" s="332"/>
      <c r="M73" s="333" t="s">
        <v>312</v>
      </c>
      <c r="N73" s="334">
        <f t="shared" si="4"/>
        <v>0</v>
      </c>
      <c r="O73" s="334">
        <f t="shared" si="5"/>
        <v>0</v>
      </c>
      <c r="P73" s="335">
        <f t="shared" si="6"/>
        <v>0</v>
      </c>
      <c r="Q73" s="336">
        <f t="shared" si="7"/>
        <v>0</v>
      </c>
    </row>
    <row r="74" spans="1:17" ht="22.5" x14ac:dyDescent="0.2">
      <c r="A74" s="322" t="s">
        <v>461</v>
      </c>
      <c r="B74" s="323" t="s">
        <v>462</v>
      </c>
      <c r="C74" s="324">
        <v>5310</v>
      </c>
      <c r="D74" s="323" t="s">
        <v>309</v>
      </c>
      <c r="E74" s="323" t="s">
        <v>449</v>
      </c>
      <c r="F74" s="323" t="s">
        <v>450</v>
      </c>
      <c r="G74" s="331">
        <v>0</v>
      </c>
      <c r="H74" s="331">
        <v>50400</v>
      </c>
      <c r="I74" s="331">
        <v>0</v>
      </c>
      <c r="J74" s="332"/>
      <c r="K74" s="332"/>
      <c r="L74" s="332"/>
      <c r="M74" s="333" t="s">
        <v>312</v>
      </c>
      <c r="N74" s="334">
        <f t="shared" si="4"/>
        <v>0</v>
      </c>
      <c r="O74" s="334">
        <f t="shared" si="5"/>
        <v>0</v>
      </c>
      <c r="P74" s="335">
        <f t="shared" si="6"/>
        <v>0</v>
      </c>
      <c r="Q74" s="336">
        <f t="shared" si="7"/>
        <v>0</v>
      </c>
    </row>
    <row r="75" spans="1:17" ht="22.5" x14ac:dyDescent="0.2">
      <c r="A75" s="322" t="s">
        <v>463</v>
      </c>
      <c r="B75" s="323" t="s">
        <v>464</v>
      </c>
      <c r="C75" s="324">
        <v>5310</v>
      </c>
      <c r="D75" s="323" t="s">
        <v>309</v>
      </c>
      <c r="E75" s="323" t="s">
        <v>449</v>
      </c>
      <c r="F75" s="323" t="s">
        <v>450</v>
      </c>
      <c r="G75" s="331">
        <v>0</v>
      </c>
      <c r="H75" s="331">
        <v>270000</v>
      </c>
      <c r="I75" s="331">
        <v>0</v>
      </c>
      <c r="J75" s="332"/>
      <c r="K75" s="332"/>
      <c r="L75" s="332"/>
      <c r="M75" s="333" t="s">
        <v>312</v>
      </c>
      <c r="N75" s="334">
        <f t="shared" si="4"/>
        <v>0</v>
      </c>
      <c r="O75" s="334">
        <f t="shared" si="5"/>
        <v>0</v>
      </c>
      <c r="P75" s="335">
        <f t="shared" si="6"/>
        <v>0</v>
      </c>
      <c r="Q75" s="336">
        <f t="shared" si="7"/>
        <v>0</v>
      </c>
    </row>
    <row r="76" spans="1:17" ht="22.5" x14ac:dyDescent="0.2">
      <c r="A76" s="322" t="s">
        <v>463</v>
      </c>
      <c r="B76" s="323" t="s">
        <v>464</v>
      </c>
      <c r="C76" s="324">
        <v>5320</v>
      </c>
      <c r="D76" s="323" t="s">
        <v>309</v>
      </c>
      <c r="E76" s="323" t="s">
        <v>449</v>
      </c>
      <c r="F76" s="323" t="s">
        <v>450</v>
      </c>
      <c r="G76" s="331">
        <v>0</v>
      </c>
      <c r="H76" s="331">
        <v>566280</v>
      </c>
      <c r="I76" s="331">
        <v>0</v>
      </c>
      <c r="J76" s="332"/>
      <c r="K76" s="332"/>
      <c r="L76" s="332"/>
      <c r="M76" s="333" t="s">
        <v>312</v>
      </c>
      <c r="N76" s="334">
        <f t="shared" si="4"/>
        <v>0</v>
      </c>
      <c r="O76" s="334">
        <f t="shared" si="5"/>
        <v>0</v>
      </c>
      <c r="P76" s="335">
        <f t="shared" si="6"/>
        <v>0</v>
      </c>
      <c r="Q76" s="336">
        <f t="shared" si="7"/>
        <v>0</v>
      </c>
    </row>
    <row r="77" spans="1:17" ht="22.5" x14ac:dyDescent="0.2">
      <c r="A77" s="322" t="s">
        <v>465</v>
      </c>
      <c r="B77" s="323" t="s">
        <v>466</v>
      </c>
      <c r="C77" s="324">
        <v>5310</v>
      </c>
      <c r="D77" s="323" t="s">
        <v>309</v>
      </c>
      <c r="E77" s="323" t="s">
        <v>449</v>
      </c>
      <c r="F77" s="323" t="s">
        <v>450</v>
      </c>
      <c r="G77" s="331">
        <v>0</v>
      </c>
      <c r="H77" s="331">
        <v>456000</v>
      </c>
      <c r="I77" s="331">
        <v>0</v>
      </c>
      <c r="J77" s="332"/>
      <c r="K77" s="332"/>
      <c r="L77" s="332"/>
      <c r="M77" s="333" t="s">
        <v>312</v>
      </c>
      <c r="N77" s="334">
        <f t="shared" si="4"/>
        <v>0</v>
      </c>
      <c r="O77" s="334">
        <f t="shared" si="5"/>
        <v>0</v>
      </c>
      <c r="P77" s="335">
        <f t="shared" si="6"/>
        <v>0</v>
      </c>
      <c r="Q77" s="336">
        <f t="shared" si="7"/>
        <v>0</v>
      </c>
    </row>
    <row r="78" spans="1:17" ht="22.5" x14ac:dyDescent="0.2">
      <c r="A78" s="322" t="s">
        <v>467</v>
      </c>
      <c r="B78" s="323" t="s">
        <v>468</v>
      </c>
      <c r="C78" s="324">
        <v>5110</v>
      </c>
      <c r="D78" s="323" t="s">
        <v>309</v>
      </c>
      <c r="E78" s="323" t="s">
        <v>449</v>
      </c>
      <c r="F78" s="323" t="s">
        <v>450</v>
      </c>
      <c r="G78" s="331">
        <v>0</v>
      </c>
      <c r="H78" s="331">
        <v>92600</v>
      </c>
      <c r="I78" s="331">
        <v>0</v>
      </c>
      <c r="J78" s="332"/>
      <c r="K78" s="332"/>
      <c r="L78" s="332"/>
      <c r="M78" s="333" t="s">
        <v>312</v>
      </c>
      <c r="N78" s="334">
        <f t="shared" si="4"/>
        <v>0</v>
      </c>
      <c r="O78" s="334">
        <f t="shared" si="5"/>
        <v>0</v>
      </c>
      <c r="P78" s="335">
        <f t="shared" si="6"/>
        <v>0</v>
      </c>
      <c r="Q78" s="336">
        <f t="shared" si="7"/>
        <v>0</v>
      </c>
    </row>
    <row r="79" spans="1:17" ht="22.5" x14ac:dyDescent="0.2">
      <c r="A79" s="322" t="s">
        <v>467</v>
      </c>
      <c r="B79" s="323" t="s">
        <v>468</v>
      </c>
      <c r="C79" s="324">
        <v>5120</v>
      </c>
      <c r="D79" s="323" t="s">
        <v>309</v>
      </c>
      <c r="E79" s="323" t="s">
        <v>449</v>
      </c>
      <c r="F79" s="323" t="s">
        <v>450</v>
      </c>
      <c r="G79" s="331">
        <v>0</v>
      </c>
      <c r="H79" s="331">
        <v>80000</v>
      </c>
      <c r="I79" s="331">
        <v>0</v>
      </c>
      <c r="J79" s="332"/>
      <c r="K79" s="332"/>
      <c r="L79" s="332"/>
      <c r="M79" s="333" t="s">
        <v>312</v>
      </c>
      <c r="N79" s="334">
        <f t="shared" si="4"/>
        <v>0</v>
      </c>
      <c r="O79" s="334">
        <f t="shared" si="5"/>
        <v>0</v>
      </c>
      <c r="P79" s="335">
        <f t="shared" si="6"/>
        <v>0</v>
      </c>
      <c r="Q79" s="336">
        <f t="shared" si="7"/>
        <v>0</v>
      </c>
    </row>
    <row r="80" spans="1:17" ht="22.5" x14ac:dyDescent="0.2">
      <c r="A80" s="322" t="s">
        <v>467</v>
      </c>
      <c r="B80" s="323" t="s">
        <v>468</v>
      </c>
      <c r="C80" s="324">
        <v>5150</v>
      </c>
      <c r="D80" s="323" t="s">
        <v>309</v>
      </c>
      <c r="E80" s="323" t="s">
        <v>449</v>
      </c>
      <c r="F80" s="323" t="s">
        <v>450</v>
      </c>
      <c r="G80" s="331">
        <v>0</v>
      </c>
      <c r="H80" s="331">
        <v>20000</v>
      </c>
      <c r="I80" s="331">
        <v>0</v>
      </c>
      <c r="J80" s="332"/>
      <c r="K80" s="332"/>
      <c r="L80" s="332"/>
      <c r="M80" s="333" t="s">
        <v>312</v>
      </c>
      <c r="N80" s="334">
        <f t="shared" si="4"/>
        <v>0</v>
      </c>
      <c r="O80" s="334">
        <f t="shared" si="5"/>
        <v>0</v>
      </c>
      <c r="P80" s="335">
        <f t="shared" si="6"/>
        <v>0</v>
      </c>
      <c r="Q80" s="336">
        <f t="shared" si="7"/>
        <v>0</v>
      </c>
    </row>
    <row r="81" spans="1:17" ht="22.5" x14ac:dyDescent="0.2">
      <c r="A81" s="322" t="s">
        <v>467</v>
      </c>
      <c r="B81" s="323" t="s">
        <v>468</v>
      </c>
      <c r="C81" s="324">
        <v>5310</v>
      </c>
      <c r="D81" s="323" t="s">
        <v>309</v>
      </c>
      <c r="E81" s="323" t="s">
        <v>449</v>
      </c>
      <c r="F81" s="323" t="s">
        <v>450</v>
      </c>
      <c r="G81" s="331">
        <v>0</v>
      </c>
      <c r="H81" s="331">
        <v>817804</v>
      </c>
      <c r="I81" s="331">
        <v>0</v>
      </c>
      <c r="J81" s="332"/>
      <c r="K81" s="332"/>
      <c r="L81" s="332"/>
      <c r="M81" s="333" t="s">
        <v>312</v>
      </c>
      <c r="N81" s="334">
        <f t="shared" si="4"/>
        <v>0</v>
      </c>
      <c r="O81" s="334">
        <f t="shared" si="5"/>
        <v>0</v>
      </c>
      <c r="P81" s="335">
        <f t="shared" si="6"/>
        <v>0</v>
      </c>
      <c r="Q81" s="336">
        <f t="shared" si="7"/>
        <v>0</v>
      </c>
    </row>
    <row r="82" spans="1:17" ht="22.5" x14ac:dyDescent="0.2">
      <c r="A82" s="322" t="s">
        <v>469</v>
      </c>
      <c r="B82" s="323" t="s">
        <v>452</v>
      </c>
      <c r="C82" s="324">
        <v>5150</v>
      </c>
      <c r="D82" s="323" t="s">
        <v>309</v>
      </c>
      <c r="E82" s="323" t="s">
        <v>449</v>
      </c>
      <c r="F82" s="323" t="s">
        <v>450</v>
      </c>
      <c r="G82" s="331">
        <v>0</v>
      </c>
      <c r="H82" s="331">
        <v>0</v>
      </c>
      <c r="I82" s="331">
        <v>0</v>
      </c>
      <c r="J82" s="332"/>
      <c r="K82" s="332"/>
      <c r="L82" s="332"/>
      <c r="M82" s="333" t="s">
        <v>312</v>
      </c>
      <c r="N82" s="334">
        <f t="shared" si="4"/>
        <v>0</v>
      </c>
      <c r="O82" s="334">
        <f t="shared" si="5"/>
        <v>0</v>
      </c>
      <c r="P82" s="335">
        <f t="shared" si="6"/>
        <v>0</v>
      </c>
      <c r="Q82" s="336">
        <f t="shared" si="7"/>
        <v>0</v>
      </c>
    </row>
    <row r="83" spans="1:17" ht="22.5" x14ac:dyDescent="0.2">
      <c r="A83" s="322" t="s">
        <v>469</v>
      </c>
      <c r="B83" s="323" t="s">
        <v>452</v>
      </c>
      <c r="C83" s="324">
        <v>5310</v>
      </c>
      <c r="D83" s="323" t="s">
        <v>309</v>
      </c>
      <c r="E83" s="323" t="s">
        <v>449</v>
      </c>
      <c r="F83" s="323" t="s">
        <v>450</v>
      </c>
      <c r="G83" s="331">
        <v>0</v>
      </c>
      <c r="H83" s="331">
        <v>108000</v>
      </c>
      <c r="I83" s="331">
        <v>0</v>
      </c>
      <c r="J83" s="332"/>
      <c r="K83" s="332"/>
      <c r="L83" s="332"/>
      <c r="M83" s="333" t="s">
        <v>312</v>
      </c>
      <c r="N83" s="334">
        <f t="shared" si="4"/>
        <v>0</v>
      </c>
      <c r="O83" s="334">
        <f t="shared" si="5"/>
        <v>0</v>
      </c>
      <c r="P83" s="335">
        <f t="shared" si="6"/>
        <v>0</v>
      </c>
      <c r="Q83" s="336">
        <f t="shared" si="7"/>
        <v>0</v>
      </c>
    </row>
    <row r="84" spans="1:17" ht="22.5" x14ac:dyDescent="0.2">
      <c r="A84" s="322" t="s">
        <v>470</v>
      </c>
      <c r="B84" s="323" t="s">
        <v>471</v>
      </c>
      <c r="C84" s="324">
        <v>5410</v>
      </c>
      <c r="D84" s="323" t="s">
        <v>309</v>
      </c>
      <c r="E84" s="323" t="s">
        <v>449</v>
      </c>
      <c r="F84" s="323" t="s">
        <v>450</v>
      </c>
      <c r="G84" s="331">
        <v>0</v>
      </c>
      <c r="H84" s="331">
        <v>317730.56</v>
      </c>
      <c r="I84" s="331">
        <v>0</v>
      </c>
      <c r="J84" s="332"/>
      <c r="K84" s="332"/>
      <c r="L84" s="332"/>
      <c r="M84" s="333" t="s">
        <v>312</v>
      </c>
      <c r="N84" s="334">
        <f t="shared" si="4"/>
        <v>0</v>
      </c>
      <c r="O84" s="334">
        <f t="shared" si="5"/>
        <v>0</v>
      </c>
      <c r="P84" s="335">
        <f t="shared" si="6"/>
        <v>0</v>
      </c>
      <c r="Q84" s="336">
        <f t="shared" si="7"/>
        <v>0</v>
      </c>
    </row>
    <row r="85" spans="1:17" ht="22.5" x14ac:dyDescent="0.2">
      <c r="A85" s="322" t="s">
        <v>472</v>
      </c>
      <c r="B85" s="323" t="s">
        <v>473</v>
      </c>
      <c r="C85" s="324">
        <v>5650</v>
      </c>
      <c r="D85" s="323" t="s">
        <v>309</v>
      </c>
      <c r="E85" s="323" t="s">
        <v>449</v>
      </c>
      <c r="F85" s="323" t="s">
        <v>450</v>
      </c>
      <c r="G85" s="331">
        <v>0</v>
      </c>
      <c r="H85" s="331">
        <v>190971.2</v>
      </c>
      <c r="I85" s="331">
        <v>0</v>
      </c>
      <c r="J85" s="332"/>
      <c r="K85" s="332"/>
      <c r="L85" s="332"/>
      <c r="M85" s="333" t="s">
        <v>312</v>
      </c>
      <c r="N85" s="334">
        <f t="shared" si="4"/>
        <v>0</v>
      </c>
      <c r="O85" s="334">
        <f t="shared" si="5"/>
        <v>0</v>
      </c>
      <c r="P85" s="335">
        <f t="shared" si="6"/>
        <v>0</v>
      </c>
      <c r="Q85" s="336">
        <f t="shared" si="7"/>
        <v>0</v>
      </c>
    </row>
    <row r="86" spans="1:17" ht="22.5" x14ac:dyDescent="0.2">
      <c r="A86" s="322" t="s">
        <v>474</v>
      </c>
      <c r="B86" s="323" t="s">
        <v>475</v>
      </c>
      <c r="C86" s="324">
        <v>5310</v>
      </c>
      <c r="D86" s="323" t="s">
        <v>309</v>
      </c>
      <c r="E86" s="323" t="s">
        <v>449</v>
      </c>
      <c r="F86" s="323" t="s">
        <v>450</v>
      </c>
      <c r="G86" s="331">
        <v>0</v>
      </c>
      <c r="H86" s="331">
        <v>0</v>
      </c>
      <c r="I86" s="331">
        <v>0</v>
      </c>
      <c r="J86" s="332"/>
      <c r="K86" s="332"/>
      <c r="L86" s="332"/>
      <c r="M86" s="333" t="s">
        <v>312</v>
      </c>
      <c r="N86" s="334">
        <f t="shared" si="4"/>
        <v>0</v>
      </c>
      <c r="O86" s="334">
        <f t="shared" si="5"/>
        <v>0</v>
      </c>
      <c r="P86" s="335">
        <f t="shared" si="6"/>
        <v>0</v>
      </c>
      <c r="Q86" s="336">
        <f t="shared" si="7"/>
        <v>0</v>
      </c>
    </row>
    <row r="87" spans="1:17" ht="22.5" x14ac:dyDescent="0.2">
      <c r="A87" s="322" t="s">
        <v>476</v>
      </c>
      <c r="B87" s="323" t="s">
        <v>458</v>
      </c>
      <c r="C87" s="324">
        <v>5150</v>
      </c>
      <c r="D87" s="323" t="s">
        <v>309</v>
      </c>
      <c r="E87" s="323" t="s">
        <v>449</v>
      </c>
      <c r="F87" s="323" t="s">
        <v>450</v>
      </c>
      <c r="G87" s="331">
        <v>0</v>
      </c>
      <c r="H87" s="331">
        <v>129200</v>
      </c>
      <c r="I87" s="331">
        <v>0</v>
      </c>
      <c r="J87" s="332"/>
      <c r="K87" s="332"/>
      <c r="L87" s="332"/>
      <c r="M87" s="333" t="s">
        <v>312</v>
      </c>
      <c r="N87" s="334">
        <f t="shared" si="4"/>
        <v>0</v>
      </c>
      <c r="O87" s="334">
        <f t="shared" si="5"/>
        <v>0</v>
      </c>
      <c r="P87" s="335">
        <f t="shared" si="6"/>
        <v>0</v>
      </c>
      <c r="Q87" s="336">
        <f t="shared" si="7"/>
        <v>0</v>
      </c>
    </row>
    <row r="88" spans="1:17" ht="22.5" x14ac:dyDescent="0.2">
      <c r="A88" s="322" t="s">
        <v>476</v>
      </c>
      <c r="B88" s="323" t="s">
        <v>458</v>
      </c>
      <c r="C88" s="324">
        <v>5210</v>
      </c>
      <c r="D88" s="323" t="s">
        <v>309</v>
      </c>
      <c r="E88" s="323" t="s">
        <v>449</v>
      </c>
      <c r="F88" s="323" t="s">
        <v>450</v>
      </c>
      <c r="G88" s="331">
        <v>0</v>
      </c>
      <c r="H88" s="331">
        <v>225258</v>
      </c>
      <c r="I88" s="331">
        <v>0</v>
      </c>
      <c r="J88" s="332"/>
      <c r="K88" s="332"/>
      <c r="L88" s="332"/>
      <c r="M88" s="333" t="s">
        <v>312</v>
      </c>
      <c r="N88" s="334">
        <f t="shared" si="4"/>
        <v>0</v>
      </c>
      <c r="O88" s="334">
        <f t="shared" si="5"/>
        <v>0</v>
      </c>
      <c r="P88" s="335">
        <f t="shared" si="6"/>
        <v>0</v>
      </c>
      <c r="Q88" s="336">
        <f t="shared" si="7"/>
        <v>0</v>
      </c>
    </row>
    <row r="89" spans="1:17" ht="22.5" x14ac:dyDescent="0.2">
      <c r="A89" s="322" t="s">
        <v>477</v>
      </c>
      <c r="B89" s="323" t="s">
        <v>478</v>
      </c>
      <c r="C89" s="324">
        <v>5150</v>
      </c>
      <c r="D89" s="323" t="s">
        <v>309</v>
      </c>
      <c r="E89" s="323" t="s">
        <v>449</v>
      </c>
      <c r="F89" s="323" t="s">
        <v>450</v>
      </c>
      <c r="G89" s="331">
        <v>0</v>
      </c>
      <c r="H89" s="331">
        <v>109302.8</v>
      </c>
      <c r="I89" s="331">
        <v>0</v>
      </c>
      <c r="J89" s="332"/>
      <c r="K89" s="332"/>
      <c r="L89" s="332"/>
      <c r="M89" s="333" t="s">
        <v>312</v>
      </c>
      <c r="N89" s="334">
        <f t="shared" si="4"/>
        <v>0</v>
      </c>
      <c r="O89" s="334">
        <f t="shared" si="5"/>
        <v>0</v>
      </c>
      <c r="P89" s="335">
        <f t="shared" si="6"/>
        <v>0</v>
      </c>
      <c r="Q89" s="336">
        <f t="shared" si="7"/>
        <v>0</v>
      </c>
    </row>
    <row r="90" spans="1:17" ht="22.5" x14ac:dyDescent="0.2">
      <c r="A90" s="322" t="s">
        <v>479</v>
      </c>
      <c r="B90" s="323" t="s">
        <v>480</v>
      </c>
      <c r="C90" s="324">
        <v>5150</v>
      </c>
      <c r="D90" s="323" t="s">
        <v>309</v>
      </c>
      <c r="E90" s="323" t="s">
        <v>481</v>
      </c>
      <c r="F90" s="323" t="s">
        <v>482</v>
      </c>
      <c r="G90" s="331">
        <v>0</v>
      </c>
      <c r="H90" s="331">
        <v>56000</v>
      </c>
      <c r="I90" s="331">
        <v>0</v>
      </c>
      <c r="J90" s="332"/>
      <c r="K90" s="332"/>
      <c r="L90" s="332"/>
      <c r="M90" s="333" t="s">
        <v>312</v>
      </c>
      <c r="N90" s="334">
        <f t="shared" si="4"/>
        <v>0</v>
      </c>
      <c r="O90" s="334">
        <f t="shared" si="5"/>
        <v>0</v>
      </c>
      <c r="P90" s="335">
        <f t="shared" si="6"/>
        <v>0</v>
      </c>
      <c r="Q90" s="336">
        <f t="shared" si="7"/>
        <v>0</v>
      </c>
    </row>
    <row r="91" spans="1:17" ht="22.5" x14ac:dyDescent="0.2">
      <c r="A91" s="322" t="s">
        <v>479</v>
      </c>
      <c r="B91" s="323" t="s">
        <v>480</v>
      </c>
      <c r="C91" s="324">
        <v>5320</v>
      </c>
      <c r="D91" s="323" t="s">
        <v>309</v>
      </c>
      <c r="E91" s="323" t="s">
        <v>481</v>
      </c>
      <c r="F91" s="323" t="s">
        <v>482</v>
      </c>
      <c r="G91" s="331">
        <v>0</v>
      </c>
      <c r="H91" s="331">
        <v>335794.5</v>
      </c>
      <c r="I91" s="331">
        <v>0</v>
      </c>
      <c r="J91" s="332"/>
      <c r="K91" s="332"/>
      <c r="L91" s="332"/>
      <c r="M91" s="333" t="s">
        <v>312</v>
      </c>
      <c r="N91" s="334">
        <f t="shared" si="4"/>
        <v>0</v>
      </c>
      <c r="O91" s="334">
        <f t="shared" si="5"/>
        <v>0</v>
      </c>
      <c r="P91" s="335">
        <f t="shared" si="6"/>
        <v>0</v>
      </c>
      <c r="Q91" s="336">
        <f t="shared" si="7"/>
        <v>0</v>
      </c>
    </row>
    <row r="92" spans="1:17" ht="33.75" x14ac:dyDescent="0.2">
      <c r="A92" s="322" t="s">
        <v>483</v>
      </c>
      <c r="B92" s="323" t="s">
        <v>484</v>
      </c>
      <c r="C92" s="324">
        <v>5410</v>
      </c>
      <c r="D92" s="323" t="s">
        <v>309</v>
      </c>
      <c r="E92" s="323" t="s">
        <v>485</v>
      </c>
      <c r="F92" s="323" t="s">
        <v>486</v>
      </c>
      <c r="G92" s="331">
        <v>0</v>
      </c>
      <c r="H92" s="331">
        <v>57780</v>
      </c>
      <c r="I92" s="331">
        <v>0</v>
      </c>
      <c r="J92" s="332"/>
      <c r="K92" s="332"/>
      <c r="L92" s="332"/>
      <c r="M92" s="333" t="s">
        <v>312</v>
      </c>
      <c r="N92" s="334">
        <f t="shared" si="4"/>
        <v>0</v>
      </c>
      <c r="O92" s="334">
        <f t="shared" si="5"/>
        <v>0</v>
      </c>
      <c r="P92" s="335">
        <f t="shared" si="6"/>
        <v>0</v>
      </c>
      <c r="Q92" s="336">
        <f t="shared" si="7"/>
        <v>0</v>
      </c>
    </row>
    <row r="93" spans="1:17" ht="33.75" x14ac:dyDescent="0.2">
      <c r="A93" s="322" t="s">
        <v>487</v>
      </c>
      <c r="B93" s="323" t="s">
        <v>488</v>
      </c>
      <c r="C93" s="324">
        <v>5310</v>
      </c>
      <c r="D93" s="323" t="s">
        <v>309</v>
      </c>
      <c r="E93" s="323" t="s">
        <v>449</v>
      </c>
      <c r="F93" s="323" t="s">
        <v>450</v>
      </c>
      <c r="G93" s="331">
        <v>2000000</v>
      </c>
      <c r="H93" s="331">
        <v>2000000</v>
      </c>
      <c r="I93" s="331">
        <v>0</v>
      </c>
      <c r="J93" s="332"/>
      <c r="K93" s="332"/>
      <c r="L93" s="332"/>
      <c r="M93" s="333" t="s">
        <v>312</v>
      </c>
      <c r="N93" s="334">
        <f t="shared" si="4"/>
        <v>0</v>
      </c>
      <c r="O93" s="334">
        <f t="shared" si="5"/>
        <v>0</v>
      </c>
      <c r="P93" s="335">
        <f t="shared" si="6"/>
        <v>0</v>
      </c>
      <c r="Q93" s="336">
        <f t="shared" si="7"/>
        <v>0</v>
      </c>
    </row>
    <row r="94" spans="1:17" ht="22.5" x14ac:dyDescent="0.2">
      <c r="A94" s="322" t="s">
        <v>489</v>
      </c>
      <c r="B94" s="323" t="s">
        <v>490</v>
      </c>
      <c r="C94" s="324">
        <v>5310</v>
      </c>
      <c r="D94" s="323" t="s">
        <v>309</v>
      </c>
      <c r="E94" s="323" t="s">
        <v>449</v>
      </c>
      <c r="F94" s="323" t="s">
        <v>450</v>
      </c>
      <c r="G94" s="331">
        <v>0</v>
      </c>
      <c r="H94" s="331">
        <v>2000000</v>
      </c>
      <c r="I94" s="331">
        <v>0</v>
      </c>
      <c r="J94" s="332"/>
      <c r="K94" s="332"/>
      <c r="L94" s="332"/>
      <c r="M94" s="333" t="s">
        <v>312</v>
      </c>
      <c r="N94" s="334">
        <f t="shared" si="4"/>
        <v>0</v>
      </c>
      <c r="O94" s="334">
        <f t="shared" si="5"/>
        <v>0</v>
      </c>
      <c r="P94" s="335">
        <f t="shared" si="6"/>
        <v>0</v>
      </c>
      <c r="Q94" s="336">
        <f t="shared" si="7"/>
        <v>0</v>
      </c>
    </row>
    <row r="95" spans="1:17" ht="22.5" x14ac:dyDescent="0.2">
      <c r="A95" s="322" t="s">
        <v>491</v>
      </c>
      <c r="B95" s="323" t="s">
        <v>492</v>
      </c>
      <c r="C95" s="324">
        <v>5150</v>
      </c>
      <c r="D95" s="323" t="s">
        <v>309</v>
      </c>
      <c r="E95" s="323" t="s">
        <v>493</v>
      </c>
      <c r="F95" s="323" t="s">
        <v>494</v>
      </c>
      <c r="G95" s="331">
        <v>0</v>
      </c>
      <c r="H95" s="331">
        <v>1949960</v>
      </c>
      <c r="I95" s="331">
        <v>1949960</v>
      </c>
      <c r="J95" s="332"/>
      <c r="K95" s="332"/>
      <c r="L95" s="332"/>
      <c r="M95" s="333" t="s">
        <v>312</v>
      </c>
      <c r="N95" s="334">
        <f t="shared" si="4"/>
        <v>0</v>
      </c>
      <c r="O95" s="334">
        <f t="shared" si="5"/>
        <v>1</v>
      </c>
      <c r="P95" s="335">
        <f t="shared" si="6"/>
        <v>0</v>
      </c>
      <c r="Q95" s="336">
        <f t="shared" si="7"/>
        <v>0</v>
      </c>
    </row>
    <row r="96" spans="1:17" ht="33.75" x14ac:dyDescent="0.2">
      <c r="A96" s="322" t="s">
        <v>495</v>
      </c>
      <c r="B96" s="323" t="s">
        <v>496</v>
      </c>
      <c r="C96" s="324">
        <v>5150</v>
      </c>
      <c r="D96" s="323" t="s">
        <v>309</v>
      </c>
      <c r="E96" s="323" t="s">
        <v>497</v>
      </c>
      <c r="F96" s="323" t="s">
        <v>498</v>
      </c>
      <c r="G96" s="331">
        <v>0</v>
      </c>
      <c r="H96" s="331">
        <v>23014.400000000001</v>
      </c>
      <c r="I96" s="331">
        <v>23014.400000000001</v>
      </c>
      <c r="J96" s="332"/>
      <c r="K96" s="332"/>
      <c r="L96" s="332"/>
      <c r="M96" s="333" t="s">
        <v>312</v>
      </c>
      <c r="N96" s="334">
        <f t="shared" si="4"/>
        <v>0</v>
      </c>
      <c r="O96" s="334">
        <f t="shared" si="5"/>
        <v>1</v>
      </c>
      <c r="P96" s="335">
        <f t="shared" si="6"/>
        <v>0</v>
      </c>
      <c r="Q96" s="336">
        <f t="shared" si="7"/>
        <v>0</v>
      </c>
    </row>
    <row r="97" spans="1:17" ht="33.75" x14ac:dyDescent="0.2">
      <c r="A97" s="322" t="s">
        <v>499</v>
      </c>
      <c r="B97" s="323" t="s">
        <v>500</v>
      </c>
      <c r="C97" s="324">
        <v>5110</v>
      </c>
      <c r="D97" s="323" t="s">
        <v>309</v>
      </c>
      <c r="E97" s="323" t="s">
        <v>501</v>
      </c>
      <c r="F97" s="323" t="s">
        <v>502</v>
      </c>
      <c r="G97" s="331">
        <v>0</v>
      </c>
      <c r="H97" s="331">
        <v>350000</v>
      </c>
      <c r="I97" s="331">
        <v>0</v>
      </c>
      <c r="J97" s="332"/>
      <c r="K97" s="332"/>
      <c r="L97" s="332"/>
      <c r="M97" s="333" t="s">
        <v>312</v>
      </c>
      <c r="N97" s="334">
        <f t="shared" si="4"/>
        <v>0</v>
      </c>
      <c r="O97" s="334">
        <f t="shared" si="5"/>
        <v>0</v>
      </c>
      <c r="P97" s="335">
        <f t="shared" si="6"/>
        <v>0</v>
      </c>
      <c r="Q97" s="336">
        <f t="shared" si="7"/>
        <v>0</v>
      </c>
    </row>
    <row r="98" spans="1:17" ht="33.75" x14ac:dyDescent="0.2">
      <c r="A98" s="322" t="s">
        <v>499</v>
      </c>
      <c r="B98" s="323" t="s">
        <v>500</v>
      </c>
      <c r="C98" s="324">
        <v>5150</v>
      </c>
      <c r="D98" s="323" t="s">
        <v>309</v>
      </c>
      <c r="E98" s="323" t="s">
        <v>501</v>
      </c>
      <c r="F98" s="323" t="s">
        <v>502</v>
      </c>
      <c r="G98" s="331">
        <v>1170000</v>
      </c>
      <c r="H98" s="331">
        <v>0</v>
      </c>
      <c r="I98" s="331">
        <v>0</v>
      </c>
      <c r="J98" s="332"/>
      <c r="K98" s="332"/>
      <c r="L98" s="332"/>
      <c r="M98" s="333" t="s">
        <v>312</v>
      </c>
      <c r="N98" s="334">
        <f t="shared" si="4"/>
        <v>0</v>
      </c>
      <c r="O98" s="334">
        <f t="shared" si="5"/>
        <v>0</v>
      </c>
      <c r="P98" s="335">
        <f t="shared" si="6"/>
        <v>0</v>
      </c>
      <c r="Q98" s="336">
        <f t="shared" si="7"/>
        <v>0</v>
      </c>
    </row>
    <row r="99" spans="1:17" ht="33.75" x14ac:dyDescent="0.2">
      <c r="A99" s="322" t="s">
        <v>499</v>
      </c>
      <c r="B99" s="323" t="s">
        <v>500</v>
      </c>
      <c r="C99" s="324">
        <v>5190</v>
      </c>
      <c r="D99" s="323" t="s">
        <v>309</v>
      </c>
      <c r="E99" s="323" t="s">
        <v>501</v>
      </c>
      <c r="F99" s="323" t="s">
        <v>502</v>
      </c>
      <c r="G99" s="331">
        <v>0</v>
      </c>
      <c r="H99" s="331">
        <v>130000</v>
      </c>
      <c r="I99" s="331">
        <v>0</v>
      </c>
      <c r="J99" s="332"/>
      <c r="K99" s="332"/>
      <c r="L99" s="332"/>
      <c r="M99" s="333" t="s">
        <v>312</v>
      </c>
      <c r="N99" s="334">
        <f t="shared" si="4"/>
        <v>0</v>
      </c>
      <c r="O99" s="334">
        <f t="shared" si="5"/>
        <v>0</v>
      </c>
      <c r="P99" s="335">
        <f t="shared" si="6"/>
        <v>0</v>
      </c>
      <c r="Q99" s="336">
        <f t="shared" si="7"/>
        <v>0</v>
      </c>
    </row>
    <row r="100" spans="1:17" ht="22.5" x14ac:dyDescent="0.2">
      <c r="A100" s="322" t="s">
        <v>503</v>
      </c>
      <c r="B100" s="323" t="s">
        <v>504</v>
      </c>
      <c r="C100" s="324">
        <v>5150</v>
      </c>
      <c r="D100" s="323" t="s">
        <v>309</v>
      </c>
      <c r="E100" s="323" t="s">
        <v>501</v>
      </c>
      <c r="F100" s="323" t="s">
        <v>502</v>
      </c>
      <c r="G100" s="331">
        <v>0</v>
      </c>
      <c r="H100" s="331">
        <v>1170000</v>
      </c>
      <c r="I100" s="331">
        <v>0</v>
      </c>
      <c r="J100" s="332"/>
      <c r="K100" s="332"/>
      <c r="L100" s="332"/>
      <c r="M100" s="333" t="s">
        <v>312</v>
      </c>
      <c r="N100" s="334">
        <f t="shared" si="4"/>
        <v>0</v>
      </c>
      <c r="O100" s="334">
        <f t="shared" si="5"/>
        <v>0</v>
      </c>
      <c r="P100" s="335">
        <f t="shared" si="6"/>
        <v>0</v>
      </c>
      <c r="Q100" s="336">
        <f t="shared" si="7"/>
        <v>0</v>
      </c>
    </row>
    <row r="101" spans="1:17" ht="45" x14ac:dyDescent="0.2">
      <c r="A101" s="322" t="s">
        <v>505</v>
      </c>
      <c r="B101" s="323" t="s">
        <v>506</v>
      </c>
      <c r="C101" s="324">
        <v>5110</v>
      </c>
      <c r="D101" s="323" t="s">
        <v>309</v>
      </c>
      <c r="E101" s="323" t="s">
        <v>507</v>
      </c>
      <c r="F101" s="323" t="s">
        <v>508</v>
      </c>
      <c r="G101" s="331">
        <v>0</v>
      </c>
      <c r="H101" s="331">
        <v>67500</v>
      </c>
      <c r="I101" s="331">
        <v>0</v>
      </c>
      <c r="J101" s="332"/>
      <c r="K101" s="332"/>
      <c r="L101" s="332"/>
      <c r="M101" s="333" t="s">
        <v>312</v>
      </c>
      <c r="N101" s="334">
        <f t="shared" si="4"/>
        <v>0</v>
      </c>
      <c r="O101" s="334">
        <f t="shared" si="5"/>
        <v>0</v>
      </c>
      <c r="P101" s="335">
        <f t="shared" si="6"/>
        <v>0</v>
      </c>
      <c r="Q101" s="336">
        <f t="shared" si="7"/>
        <v>0</v>
      </c>
    </row>
    <row r="102" spans="1:17" ht="45" x14ac:dyDescent="0.2">
      <c r="A102" s="322" t="s">
        <v>505</v>
      </c>
      <c r="B102" s="323" t="s">
        <v>506</v>
      </c>
      <c r="C102" s="324">
        <v>5410</v>
      </c>
      <c r="D102" s="323" t="s">
        <v>309</v>
      </c>
      <c r="E102" s="323" t="s">
        <v>507</v>
      </c>
      <c r="F102" s="323" t="s">
        <v>508</v>
      </c>
      <c r="G102" s="331">
        <v>0</v>
      </c>
      <c r="H102" s="331">
        <v>122560</v>
      </c>
      <c r="I102" s="331">
        <v>0</v>
      </c>
      <c r="J102" s="332"/>
      <c r="K102" s="332"/>
      <c r="L102" s="332"/>
      <c r="M102" s="333" t="s">
        <v>312</v>
      </c>
      <c r="N102" s="334">
        <f t="shared" si="4"/>
        <v>0</v>
      </c>
      <c r="O102" s="334">
        <f t="shared" si="5"/>
        <v>0</v>
      </c>
      <c r="P102" s="335">
        <f t="shared" si="6"/>
        <v>0</v>
      </c>
      <c r="Q102" s="336">
        <f t="shared" si="7"/>
        <v>0</v>
      </c>
    </row>
    <row r="103" spans="1:17" ht="33.75" x14ac:dyDescent="0.2">
      <c r="A103" s="322" t="s">
        <v>509</v>
      </c>
      <c r="B103" s="323" t="s">
        <v>510</v>
      </c>
      <c r="C103" s="324">
        <v>5190</v>
      </c>
      <c r="D103" s="323" t="s">
        <v>309</v>
      </c>
      <c r="E103" s="323" t="s">
        <v>511</v>
      </c>
      <c r="F103" s="323" t="s">
        <v>512</v>
      </c>
      <c r="G103" s="331">
        <v>0</v>
      </c>
      <c r="H103" s="331">
        <v>2094.7199999999998</v>
      </c>
      <c r="I103" s="331">
        <v>2094.7199999999998</v>
      </c>
      <c r="J103" s="332"/>
      <c r="K103" s="332"/>
      <c r="L103" s="332"/>
      <c r="M103" s="333" t="s">
        <v>312</v>
      </c>
      <c r="N103" s="334">
        <f t="shared" si="4"/>
        <v>0</v>
      </c>
      <c r="O103" s="334">
        <f t="shared" si="5"/>
        <v>1</v>
      </c>
      <c r="P103" s="335">
        <f t="shared" si="6"/>
        <v>0</v>
      </c>
      <c r="Q103" s="336">
        <f t="shared" si="7"/>
        <v>0</v>
      </c>
    </row>
    <row r="104" spans="1:17" ht="33.75" x14ac:dyDescent="0.2">
      <c r="A104" s="322" t="s">
        <v>513</v>
      </c>
      <c r="B104" s="323" t="s">
        <v>514</v>
      </c>
      <c r="C104" s="324">
        <v>5150</v>
      </c>
      <c r="D104" s="323" t="s">
        <v>309</v>
      </c>
      <c r="E104" s="323" t="s">
        <v>511</v>
      </c>
      <c r="F104" s="323" t="s">
        <v>512</v>
      </c>
      <c r="G104" s="331">
        <v>330000</v>
      </c>
      <c r="H104" s="331">
        <v>330000</v>
      </c>
      <c r="I104" s="331">
        <v>0</v>
      </c>
      <c r="J104" s="332"/>
      <c r="K104" s="332"/>
      <c r="L104" s="332"/>
      <c r="M104" s="333" t="s">
        <v>312</v>
      </c>
      <c r="N104" s="334">
        <f t="shared" si="4"/>
        <v>0</v>
      </c>
      <c r="O104" s="334">
        <f t="shared" si="5"/>
        <v>0</v>
      </c>
      <c r="P104" s="335">
        <f t="shared" si="6"/>
        <v>0</v>
      </c>
      <c r="Q104" s="336">
        <f t="shared" si="7"/>
        <v>0</v>
      </c>
    </row>
    <row r="105" spans="1:17" ht="33.75" x14ac:dyDescent="0.2">
      <c r="A105" s="322" t="s">
        <v>515</v>
      </c>
      <c r="B105" s="323" t="s">
        <v>516</v>
      </c>
      <c r="C105" s="324">
        <v>5150</v>
      </c>
      <c r="D105" s="323" t="s">
        <v>309</v>
      </c>
      <c r="E105" s="323" t="s">
        <v>481</v>
      </c>
      <c r="F105" s="323" t="s">
        <v>482</v>
      </c>
      <c r="G105" s="331">
        <v>0</v>
      </c>
      <c r="H105" s="331">
        <v>12000</v>
      </c>
      <c r="I105" s="331">
        <v>0</v>
      </c>
      <c r="J105" s="332"/>
      <c r="K105" s="332"/>
      <c r="L105" s="332"/>
      <c r="M105" s="333" t="s">
        <v>312</v>
      </c>
      <c r="N105" s="334">
        <f t="shared" si="4"/>
        <v>0</v>
      </c>
      <c r="O105" s="334">
        <f t="shared" si="5"/>
        <v>0</v>
      </c>
      <c r="P105" s="335">
        <f t="shared" si="6"/>
        <v>0</v>
      </c>
      <c r="Q105" s="336">
        <f t="shared" si="7"/>
        <v>0</v>
      </c>
    </row>
    <row r="106" spans="1:17" ht="33.75" x14ac:dyDescent="0.2">
      <c r="A106" s="322" t="s">
        <v>515</v>
      </c>
      <c r="B106" s="323" t="s">
        <v>516</v>
      </c>
      <c r="C106" s="324">
        <v>5640</v>
      </c>
      <c r="D106" s="323" t="s">
        <v>309</v>
      </c>
      <c r="E106" s="323" t="s">
        <v>481</v>
      </c>
      <c r="F106" s="323" t="s">
        <v>482</v>
      </c>
      <c r="G106" s="331">
        <v>0</v>
      </c>
      <c r="H106" s="331">
        <v>90000</v>
      </c>
      <c r="I106" s="331">
        <v>0</v>
      </c>
      <c r="J106" s="332"/>
      <c r="K106" s="332"/>
      <c r="L106" s="332"/>
      <c r="M106" s="333" t="s">
        <v>312</v>
      </c>
      <c r="N106" s="334">
        <f t="shared" si="4"/>
        <v>0</v>
      </c>
      <c r="O106" s="334">
        <f t="shared" si="5"/>
        <v>0</v>
      </c>
      <c r="P106" s="335">
        <f t="shared" si="6"/>
        <v>0</v>
      </c>
      <c r="Q106" s="336">
        <f t="shared" si="7"/>
        <v>0</v>
      </c>
    </row>
    <row r="107" spans="1:17" ht="45" x14ac:dyDescent="0.2">
      <c r="A107" s="322" t="s">
        <v>517</v>
      </c>
      <c r="B107" s="323" t="s">
        <v>518</v>
      </c>
      <c r="C107" s="324">
        <v>5410</v>
      </c>
      <c r="D107" s="323" t="s">
        <v>309</v>
      </c>
      <c r="E107" s="323" t="s">
        <v>493</v>
      </c>
      <c r="F107" s="323" t="s">
        <v>494</v>
      </c>
      <c r="G107" s="331">
        <v>0</v>
      </c>
      <c r="H107" s="331">
        <v>64780</v>
      </c>
      <c r="I107" s="331">
        <v>0</v>
      </c>
      <c r="J107" s="332"/>
      <c r="K107" s="332"/>
      <c r="L107" s="332"/>
      <c r="M107" s="333" t="s">
        <v>312</v>
      </c>
      <c r="N107" s="334">
        <f t="shared" si="4"/>
        <v>0</v>
      </c>
      <c r="O107" s="334">
        <f t="shared" si="5"/>
        <v>0</v>
      </c>
      <c r="P107" s="335">
        <f t="shared" si="6"/>
        <v>0</v>
      </c>
      <c r="Q107" s="336">
        <f t="shared" si="7"/>
        <v>0</v>
      </c>
    </row>
    <row r="108" spans="1:17" ht="45" x14ac:dyDescent="0.2">
      <c r="A108" s="322" t="s">
        <v>519</v>
      </c>
      <c r="B108" s="323" t="s">
        <v>520</v>
      </c>
      <c r="C108" s="324">
        <v>5110</v>
      </c>
      <c r="D108" s="323" t="s">
        <v>309</v>
      </c>
      <c r="E108" s="323" t="s">
        <v>521</v>
      </c>
      <c r="F108" s="323" t="s">
        <v>522</v>
      </c>
      <c r="G108" s="331">
        <v>0</v>
      </c>
      <c r="H108" s="331">
        <v>79000</v>
      </c>
      <c r="I108" s="331">
        <v>0</v>
      </c>
      <c r="J108" s="332"/>
      <c r="K108" s="332"/>
      <c r="L108" s="332"/>
      <c r="M108" s="333" t="s">
        <v>312</v>
      </c>
      <c r="N108" s="334">
        <f t="shared" si="4"/>
        <v>0</v>
      </c>
      <c r="O108" s="334">
        <f t="shared" si="5"/>
        <v>0</v>
      </c>
      <c r="P108" s="335">
        <f t="shared" si="6"/>
        <v>0</v>
      </c>
      <c r="Q108" s="336">
        <f t="shared" si="7"/>
        <v>0</v>
      </c>
    </row>
    <row r="109" spans="1:17" ht="45" x14ac:dyDescent="0.2">
      <c r="A109" s="322" t="s">
        <v>519</v>
      </c>
      <c r="B109" s="323" t="s">
        <v>520</v>
      </c>
      <c r="C109" s="324">
        <v>5190</v>
      </c>
      <c r="D109" s="323" t="s">
        <v>309</v>
      </c>
      <c r="E109" s="323" t="s">
        <v>521</v>
      </c>
      <c r="F109" s="323" t="s">
        <v>522</v>
      </c>
      <c r="G109" s="331">
        <v>0</v>
      </c>
      <c r="H109" s="331">
        <v>5500</v>
      </c>
      <c r="I109" s="331">
        <v>0</v>
      </c>
      <c r="J109" s="332"/>
      <c r="K109" s="332"/>
      <c r="L109" s="332"/>
      <c r="M109" s="333" t="s">
        <v>312</v>
      </c>
      <c r="N109" s="334">
        <f t="shared" si="4"/>
        <v>0</v>
      </c>
      <c r="O109" s="334">
        <f t="shared" si="5"/>
        <v>0</v>
      </c>
      <c r="P109" s="335">
        <f t="shared" si="6"/>
        <v>0</v>
      </c>
      <c r="Q109" s="336">
        <f t="shared" si="7"/>
        <v>0</v>
      </c>
    </row>
    <row r="110" spans="1:17" ht="45" x14ac:dyDescent="0.2">
      <c r="A110" s="322" t="s">
        <v>519</v>
      </c>
      <c r="B110" s="323" t="s">
        <v>520</v>
      </c>
      <c r="C110" s="324">
        <v>5210</v>
      </c>
      <c r="D110" s="323" t="s">
        <v>309</v>
      </c>
      <c r="E110" s="323" t="s">
        <v>521</v>
      </c>
      <c r="F110" s="323" t="s">
        <v>522</v>
      </c>
      <c r="G110" s="331">
        <v>0</v>
      </c>
      <c r="H110" s="331">
        <v>25000</v>
      </c>
      <c r="I110" s="331">
        <v>0</v>
      </c>
      <c r="J110" s="332"/>
      <c r="K110" s="332"/>
      <c r="L110" s="332"/>
      <c r="M110" s="333" t="s">
        <v>312</v>
      </c>
      <c r="N110" s="334">
        <f t="shared" si="4"/>
        <v>0</v>
      </c>
      <c r="O110" s="334">
        <f t="shared" si="5"/>
        <v>0</v>
      </c>
      <c r="P110" s="335">
        <f t="shared" si="6"/>
        <v>0</v>
      </c>
      <c r="Q110" s="336">
        <f t="shared" si="7"/>
        <v>0</v>
      </c>
    </row>
    <row r="111" spans="1:17" ht="45.75" thickBot="1" x14ac:dyDescent="0.25">
      <c r="A111" s="337" t="s">
        <v>519</v>
      </c>
      <c r="B111" s="338" t="s">
        <v>520</v>
      </c>
      <c r="C111" s="339">
        <v>5650</v>
      </c>
      <c r="D111" s="338" t="s">
        <v>309</v>
      </c>
      <c r="E111" s="338" t="s">
        <v>521</v>
      </c>
      <c r="F111" s="338" t="s">
        <v>522</v>
      </c>
      <c r="G111" s="340">
        <v>0</v>
      </c>
      <c r="H111" s="340">
        <v>3000</v>
      </c>
      <c r="I111" s="340">
        <v>0</v>
      </c>
      <c r="J111" s="341"/>
      <c r="K111" s="341"/>
      <c r="L111" s="341"/>
      <c r="M111" s="342" t="s">
        <v>312</v>
      </c>
      <c r="N111" s="343">
        <f t="shared" si="4"/>
        <v>0</v>
      </c>
      <c r="O111" s="343">
        <f t="shared" si="5"/>
        <v>0</v>
      </c>
      <c r="P111" s="344">
        <f t="shared" si="6"/>
        <v>0</v>
      </c>
      <c r="Q111" s="345">
        <f t="shared" si="7"/>
        <v>0</v>
      </c>
    </row>
    <row r="112" spans="1:17" ht="15.75" thickBot="1" x14ac:dyDescent="0.3">
      <c r="A112"/>
      <c r="B112"/>
      <c r="C112"/>
      <c r="D112"/>
      <c r="E112"/>
      <c r="F112"/>
      <c r="G112" s="346">
        <f>SUM(G4:G111)</f>
        <v>504489000</v>
      </c>
      <c r="H112" s="347">
        <f>SUM(H4:H111)</f>
        <v>629509330.0799998</v>
      </c>
      <c r="I112" s="348">
        <f>SUM(I4:I111)</f>
        <v>26825824.739999998</v>
      </c>
      <c r="J112"/>
      <c r="K112"/>
      <c r="L112"/>
      <c r="M112"/>
      <c r="N112"/>
      <c r="O112"/>
      <c r="P112" s="349">
        <f t="shared" si="6"/>
        <v>0</v>
      </c>
      <c r="Q112" s="349">
        <f t="shared" si="7"/>
        <v>0</v>
      </c>
    </row>
    <row r="113" spans="1:18" x14ac:dyDescent="0.2">
      <c r="A113" t="s">
        <v>523</v>
      </c>
      <c r="B113"/>
      <c r="C113"/>
      <c r="D113"/>
      <c r="E113"/>
      <c r="F113"/>
      <c r="G113"/>
      <c r="H113"/>
      <c r="I113"/>
      <c r="J113" s="350"/>
      <c r="K113" s="350"/>
      <c r="L113" s="350"/>
      <c r="M113" s="350"/>
      <c r="N113" s="350"/>
      <c r="O113" s="350"/>
      <c r="P113" s="350"/>
      <c r="Q113" s="350"/>
      <c r="R113" s="351"/>
    </row>
  </sheetData>
  <mergeCells count="5">
    <mergeCell ref="A1:Q1"/>
    <mergeCell ref="G2:I2"/>
    <mergeCell ref="J2:M2"/>
    <mergeCell ref="N2:O2"/>
    <mergeCell ref="P2:Q2"/>
  </mergeCells>
  <pageMargins left="0.70866141732283472" right="0.70866141732283472" top="0.74803149606299213" bottom="0.74803149606299213" header="0.31496062992125984" footer="0.31496062992125984"/>
  <pageSetup scale="57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46CD-61C4-4503-9D9C-E16399FDD111}">
  <sheetPr>
    <tabColor theme="9" tint="-0.249977111117893"/>
    <pageSetUpPr fitToPage="1"/>
  </sheetPr>
  <dimension ref="A1:I216"/>
  <sheetViews>
    <sheetView showGridLines="0" workbookViewId="0">
      <pane ySplit="10" topLeftCell="A11" activePane="bottomLeft" state="frozen"/>
      <selection activeCell="B44" sqref="A1:H44"/>
      <selection pane="bottomLeft" activeCell="B44" sqref="A1:I44"/>
    </sheetView>
  </sheetViews>
  <sheetFormatPr baseColWidth="10" defaultRowHeight="12.75" x14ac:dyDescent="0.2"/>
  <cols>
    <col min="1" max="1" width="8.6640625" style="355" customWidth="1"/>
    <col min="2" max="2" width="12" style="353"/>
    <col min="3" max="3" width="52.6640625" style="353" customWidth="1"/>
    <col min="4" max="4" width="63.83203125" style="354" bestFit="1" customWidth="1"/>
    <col min="5" max="5" width="19.6640625" style="354" bestFit="1" customWidth="1"/>
    <col min="6" max="6" width="23" style="354" bestFit="1" customWidth="1"/>
    <col min="7" max="8" width="21.6640625" style="354" bestFit="1" customWidth="1"/>
    <col min="9" max="9" width="27.6640625" style="354" customWidth="1"/>
    <col min="10" max="16384" width="12" style="353"/>
  </cols>
  <sheetData>
    <row r="1" spans="1:9" x14ac:dyDescent="0.2">
      <c r="B1" s="402" t="s">
        <v>720</v>
      </c>
      <c r="C1" s="402"/>
      <c r="D1" s="402"/>
      <c r="E1" s="402"/>
      <c r="F1" s="402"/>
      <c r="G1" s="402"/>
      <c r="H1" s="402"/>
      <c r="I1" s="402"/>
    </row>
    <row r="2" spans="1:9" x14ac:dyDescent="0.2">
      <c r="B2" s="402" t="s">
        <v>719</v>
      </c>
      <c r="C2" s="402"/>
      <c r="D2" s="402"/>
      <c r="E2" s="402"/>
      <c r="F2" s="402"/>
      <c r="G2" s="402"/>
      <c r="H2" s="402"/>
      <c r="I2" s="402"/>
    </row>
    <row r="3" spans="1:9" x14ac:dyDescent="0.2">
      <c r="B3" s="402" t="s">
        <v>718</v>
      </c>
      <c r="C3" s="402"/>
      <c r="D3" s="402"/>
      <c r="E3" s="402"/>
      <c r="F3" s="402"/>
      <c r="G3" s="402"/>
      <c r="H3" s="402"/>
      <c r="I3" s="402"/>
    </row>
    <row r="4" spans="1:9" x14ac:dyDescent="0.2">
      <c r="B4" s="398"/>
      <c r="C4" s="398"/>
      <c r="D4" s="397"/>
      <c r="E4" s="397"/>
      <c r="F4" s="397"/>
      <c r="G4" s="397"/>
      <c r="H4" s="397"/>
      <c r="I4" s="397"/>
    </row>
    <row r="5" spans="1:9" x14ac:dyDescent="0.2">
      <c r="B5" s="398"/>
      <c r="C5" s="401" t="s">
        <v>717</v>
      </c>
      <c r="D5" s="400" t="s">
        <v>716</v>
      </c>
      <c r="E5" s="399"/>
      <c r="F5" s="399"/>
      <c r="G5" s="399"/>
      <c r="H5" s="397"/>
      <c r="I5" s="397"/>
    </row>
    <row r="6" spans="1:9" x14ac:dyDescent="0.2">
      <c r="B6" s="398"/>
      <c r="C6" s="398"/>
      <c r="D6" s="397"/>
      <c r="E6" s="397"/>
      <c r="F6" s="397"/>
      <c r="G6" s="397"/>
      <c r="H6" s="397"/>
      <c r="I6" s="397"/>
    </row>
    <row r="7" spans="1:9" x14ac:dyDescent="0.2">
      <c r="B7" s="396" t="s">
        <v>715</v>
      </c>
      <c r="C7" s="395" t="s">
        <v>52</v>
      </c>
      <c r="D7" s="394" t="s">
        <v>133</v>
      </c>
      <c r="E7" s="394"/>
      <c r="F7" s="394"/>
      <c r="G7" s="394"/>
      <c r="H7" s="394"/>
      <c r="I7" s="394" t="s">
        <v>3</v>
      </c>
    </row>
    <row r="8" spans="1:9" ht="34.5" customHeight="1" x14ac:dyDescent="0.2">
      <c r="B8" s="393"/>
      <c r="C8" s="392"/>
      <c r="D8" s="391" t="s">
        <v>4</v>
      </c>
      <c r="E8" s="391" t="s">
        <v>56</v>
      </c>
      <c r="F8" s="391" t="s">
        <v>6</v>
      </c>
      <c r="G8" s="391" t="s">
        <v>7</v>
      </c>
      <c r="H8" s="391" t="s">
        <v>714</v>
      </c>
      <c r="I8" s="390"/>
    </row>
    <row r="9" spans="1:9" ht="15" customHeight="1" x14ac:dyDescent="0.2">
      <c r="A9" s="376"/>
      <c r="B9" s="385">
        <v>1</v>
      </c>
      <c r="C9" s="363" t="s">
        <v>713</v>
      </c>
      <c r="D9" s="384">
        <f>+D10+D77</f>
        <v>19526312475.52</v>
      </c>
      <c r="E9" s="384">
        <f>+E10+E77</f>
        <v>701183458.26000011</v>
      </c>
      <c r="F9" s="384">
        <f>+D9+E9</f>
        <v>20227495933.779999</v>
      </c>
      <c r="G9" s="384">
        <f>+G10+G77</f>
        <v>9327265880.2799988</v>
      </c>
      <c r="H9" s="384">
        <f>+H10+H77</f>
        <v>9327265880.2799988</v>
      </c>
      <c r="I9" s="383">
        <f>+H9-D9</f>
        <v>-10199046595.240002</v>
      </c>
    </row>
    <row r="10" spans="1:9" ht="15" customHeight="1" x14ac:dyDescent="0.2">
      <c r="A10" s="376"/>
      <c r="B10" s="385">
        <v>1.1000000000000001</v>
      </c>
      <c r="C10" s="363" t="s">
        <v>712</v>
      </c>
      <c r="D10" s="384">
        <f>+D11+D33+D38+D39+D43+D50+D54+D57+D75</f>
        <v>19021823475.52</v>
      </c>
      <c r="E10" s="384">
        <f>+E11+E33+E38+E39+E43+E50+E54+E57+E75</f>
        <v>613867495.30000007</v>
      </c>
      <c r="F10" s="384">
        <f>+D10+E10</f>
        <v>19635690970.82</v>
      </c>
      <c r="G10" s="384">
        <f>+G11+G33+G38+G39+G43+G50+G54+G57+G75</f>
        <v>9306543164.1199989</v>
      </c>
      <c r="H10" s="384">
        <f>+H11+H33+H38+H39+H43+H50+H54+H57+H75</f>
        <v>9306543164.1199989</v>
      </c>
      <c r="I10" s="383">
        <f>+H10-D10</f>
        <v>-9715280311.4000015</v>
      </c>
    </row>
    <row r="11" spans="1:9" ht="15" customHeight="1" x14ac:dyDescent="0.2">
      <c r="A11" s="376"/>
      <c r="B11" s="375" t="s">
        <v>711</v>
      </c>
      <c r="C11" s="374" t="s">
        <v>15</v>
      </c>
      <c r="D11" s="373">
        <f>+D12+D18+D20+D21+D26+D29+D30+D31+D32</f>
        <v>0</v>
      </c>
      <c r="E11" s="373">
        <f>+E12+E18+E20+E21+E26+E29+E30+E31+E32</f>
        <v>0</v>
      </c>
      <c r="F11" s="373">
        <f>+D11+E11</f>
        <v>0</v>
      </c>
      <c r="G11" s="373">
        <f>+G12+G18+G20+G21+G26+G29+G30+G31+G32</f>
        <v>0</v>
      </c>
      <c r="H11" s="373">
        <f>+H12+H18+H20+H21+H26+H29+H30+H31+H32</f>
        <v>0</v>
      </c>
      <c r="I11" s="372">
        <f>+H11-D11</f>
        <v>0</v>
      </c>
    </row>
    <row r="12" spans="1:9" ht="15" customHeight="1" x14ac:dyDescent="0.2">
      <c r="A12" s="376"/>
      <c r="B12" s="375" t="s">
        <v>710</v>
      </c>
      <c r="C12" s="374" t="s">
        <v>709</v>
      </c>
      <c r="D12" s="373">
        <f>+D13+D15+D17</f>
        <v>0</v>
      </c>
      <c r="E12" s="373">
        <f>+E13+E15+E17</f>
        <v>0</v>
      </c>
      <c r="F12" s="373">
        <f>+D12+E12</f>
        <v>0</v>
      </c>
      <c r="G12" s="373">
        <f>+G13+G15+G17</f>
        <v>0</v>
      </c>
      <c r="H12" s="373">
        <f>+H13+H15+H17</f>
        <v>0</v>
      </c>
      <c r="I12" s="372">
        <f>+H12-D12</f>
        <v>0</v>
      </c>
    </row>
    <row r="13" spans="1:9" ht="15" customHeight="1" x14ac:dyDescent="0.2">
      <c r="A13" s="376"/>
      <c r="B13" s="389" t="s">
        <v>708</v>
      </c>
      <c r="C13" s="388" t="s">
        <v>707</v>
      </c>
      <c r="D13" s="380">
        <f>+D14</f>
        <v>0</v>
      </c>
      <c r="E13" s="380">
        <f>+E14</f>
        <v>0</v>
      </c>
      <c r="F13" s="380">
        <f>+D13+E13</f>
        <v>0</v>
      </c>
      <c r="G13" s="380">
        <f>+G14</f>
        <v>0</v>
      </c>
      <c r="H13" s="380">
        <f>+H14</f>
        <v>0</v>
      </c>
      <c r="I13" s="379">
        <f>+H13-D13</f>
        <v>0</v>
      </c>
    </row>
    <row r="14" spans="1:9" ht="15" customHeight="1" x14ac:dyDescent="0.2">
      <c r="A14" s="370">
        <v>111111</v>
      </c>
      <c r="B14" s="371" t="s">
        <v>706</v>
      </c>
      <c r="C14" s="368" t="s">
        <v>702</v>
      </c>
      <c r="D14" s="366"/>
      <c r="E14" s="366"/>
      <c r="F14" s="366">
        <f>+D14+E14</f>
        <v>0</v>
      </c>
      <c r="G14" s="366"/>
      <c r="H14" s="366"/>
      <c r="I14" s="365">
        <f>+H14-D14</f>
        <v>0</v>
      </c>
    </row>
    <row r="15" spans="1:9" ht="15" customHeight="1" x14ac:dyDescent="0.2">
      <c r="A15" s="376"/>
      <c r="B15" s="389" t="s">
        <v>705</v>
      </c>
      <c r="C15" s="388" t="s">
        <v>704</v>
      </c>
      <c r="D15" s="380">
        <f>+D16</f>
        <v>0</v>
      </c>
      <c r="E15" s="380">
        <f>+E16</f>
        <v>0</v>
      </c>
      <c r="F15" s="380">
        <f>+D15+E15</f>
        <v>0</v>
      </c>
      <c r="G15" s="380">
        <f>+G16</f>
        <v>0</v>
      </c>
      <c r="H15" s="380">
        <f>+H16</f>
        <v>0</v>
      </c>
      <c r="I15" s="379">
        <f>+H15-D15</f>
        <v>0</v>
      </c>
    </row>
    <row r="16" spans="1:9" ht="15" customHeight="1" x14ac:dyDescent="0.2">
      <c r="A16" s="370">
        <v>111121</v>
      </c>
      <c r="B16" s="371" t="s">
        <v>703</v>
      </c>
      <c r="C16" s="368" t="s">
        <v>702</v>
      </c>
      <c r="D16" s="366"/>
      <c r="E16" s="366"/>
      <c r="F16" s="366">
        <f>+D16+E16</f>
        <v>0</v>
      </c>
      <c r="G16" s="366"/>
      <c r="H16" s="366"/>
      <c r="I16" s="365">
        <f>+H16-D16</f>
        <v>0</v>
      </c>
    </row>
    <row r="17" spans="1:9" ht="15" customHeight="1" x14ac:dyDescent="0.2">
      <c r="A17" s="370">
        <v>11113</v>
      </c>
      <c r="B17" s="389" t="s">
        <v>701</v>
      </c>
      <c r="C17" s="388" t="s">
        <v>700</v>
      </c>
      <c r="D17" s="366"/>
      <c r="E17" s="366"/>
      <c r="F17" s="366">
        <f>+D17+E17</f>
        <v>0</v>
      </c>
      <c r="G17" s="366"/>
      <c r="H17" s="366"/>
      <c r="I17" s="365">
        <f>+H17-D17</f>
        <v>0</v>
      </c>
    </row>
    <row r="18" spans="1:9" ht="15" customHeight="1" x14ac:dyDescent="0.2">
      <c r="A18" s="376"/>
      <c r="B18" s="375" t="s">
        <v>699</v>
      </c>
      <c r="C18" s="374" t="s">
        <v>698</v>
      </c>
      <c r="D18" s="373">
        <f>SUM(D19)</f>
        <v>0</v>
      </c>
      <c r="E18" s="373">
        <f>SUM(E19)</f>
        <v>0</v>
      </c>
      <c r="F18" s="373">
        <f>+D18+E18</f>
        <v>0</v>
      </c>
      <c r="G18" s="373">
        <f>SUM(G19)</f>
        <v>0</v>
      </c>
      <c r="H18" s="373">
        <f>SUM(H19)</f>
        <v>0</v>
      </c>
      <c r="I18" s="372">
        <f>+H18-D18</f>
        <v>0</v>
      </c>
    </row>
    <row r="19" spans="1:9" ht="15" customHeight="1" x14ac:dyDescent="0.2">
      <c r="A19" s="370">
        <v>11121</v>
      </c>
      <c r="B19" s="371" t="s">
        <v>697</v>
      </c>
      <c r="C19" s="368" t="s">
        <v>696</v>
      </c>
      <c r="D19" s="366"/>
      <c r="E19" s="366"/>
      <c r="F19" s="366">
        <f>+D19+E19</f>
        <v>0</v>
      </c>
      <c r="G19" s="366"/>
      <c r="H19" s="366"/>
      <c r="I19" s="365">
        <f>+H19-D19</f>
        <v>0</v>
      </c>
    </row>
    <row r="20" spans="1:9" ht="15" customHeight="1" x14ac:dyDescent="0.2">
      <c r="A20" s="370">
        <v>1113</v>
      </c>
      <c r="B20" s="375" t="s">
        <v>695</v>
      </c>
      <c r="C20" s="374" t="s">
        <v>694</v>
      </c>
      <c r="D20" s="373"/>
      <c r="E20" s="373"/>
      <c r="F20" s="373">
        <f>+D20+E20</f>
        <v>0</v>
      </c>
      <c r="G20" s="373"/>
      <c r="H20" s="373"/>
      <c r="I20" s="372">
        <f>+H20-D20</f>
        <v>0</v>
      </c>
    </row>
    <row r="21" spans="1:9" ht="15" customHeight="1" x14ac:dyDescent="0.2">
      <c r="A21" s="376"/>
      <c r="B21" s="375" t="s">
        <v>693</v>
      </c>
      <c r="C21" s="374" t="s">
        <v>692</v>
      </c>
      <c r="D21" s="373">
        <f>+D22</f>
        <v>0</v>
      </c>
      <c r="E21" s="373">
        <f>+E22</f>
        <v>0</v>
      </c>
      <c r="F21" s="373">
        <f>+D21+E21</f>
        <v>0</v>
      </c>
      <c r="G21" s="373">
        <f>+G22</f>
        <v>0</v>
      </c>
      <c r="H21" s="373">
        <f>+H22</f>
        <v>0</v>
      </c>
      <c r="I21" s="372">
        <f>+H21-D21</f>
        <v>0</v>
      </c>
    </row>
    <row r="22" spans="1:9" ht="15" customHeight="1" x14ac:dyDescent="0.2">
      <c r="A22" s="370"/>
      <c r="B22" s="389" t="s">
        <v>691</v>
      </c>
      <c r="C22" s="388" t="s">
        <v>690</v>
      </c>
      <c r="D22" s="380">
        <f>SUM(D23:D25)</f>
        <v>0</v>
      </c>
      <c r="E22" s="380">
        <f>SUM(E23:E25)</f>
        <v>0</v>
      </c>
      <c r="F22" s="380">
        <f>+D22+E22</f>
        <v>0</v>
      </c>
      <c r="G22" s="380">
        <f>SUM(G23:G25)</f>
        <v>0</v>
      </c>
      <c r="H22" s="380">
        <f>SUM(H23:H25)</f>
        <v>0</v>
      </c>
      <c r="I22" s="379">
        <f>+H22-D22</f>
        <v>0</v>
      </c>
    </row>
    <row r="23" spans="1:9" ht="15" customHeight="1" x14ac:dyDescent="0.2">
      <c r="A23" s="370">
        <v>111411</v>
      </c>
      <c r="B23" s="371" t="s">
        <v>689</v>
      </c>
      <c r="C23" s="368" t="s">
        <v>688</v>
      </c>
      <c r="D23" s="366"/>
      <c r="E23" s="366"/>
      <c r="F23" s="366">
        <f>+D23+E23</f>
        <v>0</v>
      </c>
      <c r="G23" s="366"/>
      <c r="H23" s="366"/>
      <c r="I23" s="365">
        <f>+H23-D23</f>
        <v>0</v>
      </c>
    </row>
    <row r="24" spans="1:9" ht="15" customHeight="1" x14ac:dyDescent="0.2">
      <c r="A24" s="370">
        <v>111412</v>
      </c>
      <c r="B24" s="371" t="s">
        <v>687</v>
      </c>
      <c r="C24" s="368" t="s">
        <v>686</v>
      </c>
      <c r="D24" s="366"/>
      <c r="E24" s="366"/>
      <c r="F24" s="366">
        <f>+D24+E24</f>
        <v>0</v>
      </c>
      <c r="G24" s="366"/>
      <c r="H24" s="366"/>
      <c r="I24" s="365">
        <f>+H24-D24</f>
        <v>0</v>
      </c>
    </row>
    <row r="25" spans="1:9" ht="15" customHeight="1" x14ac:dyDescent="0.2">
      <c r="A25" s="370">
        <v>111413</v>
      </c>
      <c r="B25" s="371" t="s">
        <v>685</v>
      </c>
      <c r="C25" s="368" t="s">
        <v>684</v>
      </c>
      <c r="D25" s="366"/>
      <c r="E25" s="366"/>
      <c r="F25" s="366">
        <f>+D25+E25</f>
        <v>0</v>
      </c>
      <c r="G25" s="366"/>
      <c r="H25" s="366"/>
      <c r="I25" s="365">
        <f>+H25-D25</f>
        <v>0</v>
      </c>
    </row>
    <row r="26" spans="1:9" ht="15" customHeight="1" x14ac:dyDescent="0.2">
      <c r="A26" s="376"/>
      <c r="B26" s="375" t="s">
        <v>683</v>
      </c>
      <c r="C26" s="374" t="s">
        <v>682</v>
      </c>
      <c r="D26" s="373">
        <f>SUM(D27:D28)</f>
        <v>0</v>
      </c>
      <c r="E26" s="373">
        <f>SUM(E27:E28)</f>
        <v>0</v>
      </c>
      <c r="F26" s="373">
        <f>+D26+E26</f>
        <v>0</v>
      </c>
      <c r="G26" s="373">
        <f>SUM(G27:G28)</f>
        <v>0</v>
      </c>
      <c r="H26" s="373">
        <f>SUM(H27:H28)</f>
        <v>0</v>
      </c>
      <c r="I26" s="372">
        <f>+H26-D26</f>
        <v>0</v>
      </c>
    </row>
    <row r="27" spans="1:9" ht="15" customHeight="1" x14ac:dyDescent="0.2">
      <c r="A27" s="370">
        <v>11151</v>
      </c>
      <c r="B27" s="371" t="s">
        <v>681</v>
      </c>
      <c r="C27" s="368" t="s">
        <v>680</v>
      </c>
      <c r="D27" s="366"/>
      <c r="E27" s="366">
        <v>0</v>
      </c>
      <c r="F27" s="366">
        <f>+D27+E27</f>
        <v>0</v>
      </c>
      <c r="G27" s="366"/>
      <c r="H27" s="366"/>
      <c r="I27" s="365">
        <f>+H27-D27</f>
        <v>0</v>
      </c>
    </row>
    <row r="28" spans="1:9" ht="15" customHeight="1" x14ac:dyDescent="0.2">
      <c r="A28" s="370">
        <v>11152</v>
      </c>
      <c r="B28" s="371" t="s">
        <v>679</v>
      </c>
      <c r="C28" s="368" t="s">
        <v>678</v>
      </c>
      <c r="D28" s="366"/>
      <c r="E28" s="366"/>
      <c r="F28" s="366">
        <f>+D28+E28</f>
        <v>0</v>
      </c>
      <c r="G28" s="366"/>
      <c r="H28" s="366"/>
      <c r="I28" s="365">
        <f>+H28-D28</f>
        <v>0</v>
      </c>
    </row>
    <row r="29" spans="1:9" ht="15" customHeight="1" x14ac:dyDescent="0.2">
      <c r="A29" s="370">
        <v>1116</v>
      </c>
      <c r="B29" s="375" t="s">
        <v>677</v>
      </c>
      <c r="C29" s="374" t="s">
        <v>676</v>
      </c>
      <c r="D29" s="373"/>
      <c r="E29" s="373"/>
      <c r="F29" s="373">
        <f>+D29+E29</f>
        <v>0</v>
      </c>
      <c r="G29" s="373"/>
      <c r="H29" s="373"/>
      <c r="I29" s="372">
        <f>+H29-D29</f>
        <v>0</v>
      </c>
    </row>
    <row r="30" spans="1:9" ht="15" customHeight="1" x14ac:dyDescent="0.2">
      <c r="A30" s="370">
        <v>1117</v>
      </c>
      <c r="B30" s="375" t="s">
        <v>675</v>
      </c>
      <c r="C30" s="374" t="s">
        <v>674</v>
      </c>
      <c r="D30" s="373"/>
      <c r="E30" s="373"/>
      <c r="F30" s="373">
        <f>+D30+E30</f>
        <v>0</v>
      </c>
      <c r="G30" s="373"/>
      <c r="H30" s="373"/>
      <c r="I30" s="372">
        <f>+H30-D30</f>
        <v>0</v>
      </c>
    </row>
    <row r="31" spans="1:9" ht="15" customHeight="1" x14ac:dyDescent="0.2">
      <c r="A31" s="370">
        <v>1118</v>
      </c>
      <c r="B31" s="375" t="s">
        <v>673</v>
      </c>
      <c r="C31" s="374" t="s">
        <v>672</v>
      </c>
      <c r="D31" s="373"/>
      <c r="E31" s="373"/>
      <c r="F31" s="373">
        <f>+D31+E31</f>
        <v>0</v>
      </c>
      <c r="G31" s="373"/>
      <c r="H31" s="373"/>
      <c r="I31" s="372">
        <f>+H31-D31</f>
        <v>0</v>
      </c>
    </row>
    <row r="32" spans="1:9" ht="15" customHeight="1" x14ac:dyDescent="0.2">
      <c r="A32" s="370">
        <v>1119</v>
      </c>
      <c r="B32" s="375" t="s">
        <v>671</v>
      </c>
      <c r="C32" s="374" t="s">
        <v>670</v>
      </c>
      <c r="D32" s="373"/>
      <c r="E32" s="373"/>
      <c r="F32" s="373">
        <f>+D32+E32</f>
        <v>0</v>
      </c>
      <c r="G32" s="373"/>
      <c r="H32" s="373"/>
      <c r="I32" s="372">
        <f>+H32-D32</f>
        <v>0</v>
      </c>
    </row>
    <row r="33" spans="1:9" ht="15" customHeight="1" x14ac:dyDescent="0.2">
      <c r="A33" s="376"/>
      <c r="B33" s="375" t="s">
        <v>669</v>
      </c>
      <c r="C33" s="374" t="s">
        <v>668</v>
      </c>
      <c r="D33" s="373">
        <f>SUM(D34:D37)</f>
        <v>0</v>
      </c>
      <c r="E33" s="373">
        <f>SUM(E34:E37)</f>
        <v>0</v>
      </c>
      <c r="F33" s="373">
        <f>+D33+E33</f>
        <v>0</v>
      </c>
      <c r="G33" s="373">
        <f>SUM(G34:G37)</f>
        <v>0</v>
      </c>
      <c r="H33" s="373">
        <f>SUM(H34:H37)</f>
        <v>0</v>
      </c>
      <c r="I33" s="372">
        <f>+H33-D33</f>
        <v>0</v>
      </c>
    </row>
    <row r="34" spans="1:9" ht="15" customHeight="1" x14ac:dyDescent="0.2">
      <c r="A34" s="370">
        <v>1121</v>
      </c>
      <c r="B34" s="371" t="s">
        <v>667</v>
      </c>
      <c r="C34" s="368" t="s">
        <v>666</v>
      </c>
      <c r="D34" s="366"/>
      <c r="E34" s="366"/>
      <c r="F34" s="366">
        <f>+D34+E34</f>
        <v>0</v>
      </c>
      <c r="G34" s="366"/>
      <c r="H34" s="366"/>
      <c r="I34" s="365">
        <f>+H34-D34</f>
        <v>0</v>
      </c>
    </row>
    <row r="35" spans="1:9" ht="15" customHeight="1" x14ac:dyDescent="0.2">
      <c r="A35" s="370">
        <v>1122</v>
      </c>
      <c r="B35" s="371" t="s">
        <v>665</v>
      </c>
      <c r="C35" s="368" t="s">
        <v>664</v>
      </c>
      <c r="D35" s="366"/>
      <c r="E35" s="366"/>
      <c r="F35" s="366">
        <f>+D35+E35</f>
        <v>0</v>
      </c>
      <c r="G35" s="366"/>
      <c r="H35" s="366"/>
      <c r="I35" s="365">
        <f>+H35-D35</f>
        <v>0</v>
      </c>
    </row>
    <row r="36" spans="1:9" ht="15" customHeight="1" x14ac:dyDescent="0.2">
      <c r="A36" s="370">
        <v>1123</v>
      </c>
      <c r="B36" s="371" t="s">
        <v>663</v>
      </c>
      <c r="C36" s="368" t="s">
        <v>662</v>
      </c>
      <c r="D36" s="366"/>
      <c r="E36" s="366"/>
      <c r="F36" s="366">
        <f>+D36+E36</f>
        <v>0</v>
      </c>
      <c r="G36" s="366"/>
      <c r="H36" s="366"/>
      <c r="I36" s="365">
        <f>+H36-D36</f>
        <v>0</v>
      </c>
    </row>
    <row r="37" spans="1:9" ht="15" customHeight="1" x14ac:dyDescent="0.2">
      <c r="A37" s="370">
        <v>1124</v>
      </c>
      <c r="B37" s="371" t="s">
        <v>661</v>
      </c>
      <c r="C37" s="368" t="s">
        <v>660</v>
      </c>
      <c r="D37" s="366"/>
      <c r="E37" s="366"/>
      <c r="F37" s="366">
        <f>+D37+E37</f>
        <v>0</v>
      </c>
      <c r="G37" s="366"/>
      <c r="H37" s="366"/>
      <c r="I37" s="365">
        <f>+H37-D37</f>
        <v>0</v>
      </c>
    </row>
    <row r="38" spans="1:9" ht="15" customHeight="1" x14ac:dyDescent="0.2">
      <c r="A38" s="370">
        <v>113</v>
      </c>
      <c r="B38" s="375" t="s">
        <v>659</v>
      </c>
      <c r="C38" s="374" t="s">
        <v>19</v>
      </c>
      <c r="D38" s="373"/>
      <c r="E38" s="373"/>
      <c r="F38" s="373">
        <f>+D38+E38</f>
        <v>0</v>
      </c>
      <c r="G38" s="373"/>
      <c r="H38" s="373"/>
      <c r="I38" s="372">
        <f>+H38-D38</f>
        <v>0</v>
      </c>
    </row>
    <row r="39" spans="1:9" ht="15" customHeight="1" x14ac:dyDescent="0.2">
      <c r="A39" s="376"/>
      <c r="B39" s="375" t="s">
        <v>658</v>
      </c>
      <c r="C39" s="374" t="s">
        <v>657</v>
      </c>
      <c r="D39" s="373">
        <f>SUM(D40:D42)</f>
        <v>0</v>
      </c>
      <c r="E39" s="373">
        <f>SUM(E40:E42)</f>
        <v>0</v>
      </c>
      <c r="F39" s="373">
        <f>+D39+E39</f>
        <v>0</v>
      </c>
      <c r="G39" s="373">
        <f>SUM(G40:G42)</f>
        <v>0</v>
      </c>
      <c r="H39" s="373">
        <f>SUM(H40:H42)</f>
        <v>0</v>
      </c>
      <c r="I39" s="372">
        <f>+H39-D39</f>
        <v>0</v>
      </c>
    </row>
    <row r="40" spans="1:9" ht="15" customHeight="1" x14ac:dyDescent="0.2">
      <c r="A40" s="370">
        <v>1141</v>
      </c>
      <c r="B40" s="371" t="s">
        <v>656</v>
      </c>
      <c r="C40" s="368" t="s">
        <v>655</v>
      </c>
      <c r="D40" s="366"/>
      <c r="E40" s="366"/>
      <c r="F40" s="366">
        <f>+D40+E40</f>
        <v>0</v>
      </c>
      <c r="G40" s="366"/>
      <c r="H40" s="366"/>
      <c r="I40" s="365">
        <f>+H40-D40</f>
        <v>0</v>
      </c>
    </row>
    <row r="41" spans="1:9" ht="15" customHeight="1" x14ac:dyDescent="0.2">
      <c r="A41" s="370">
        <v>1142</v>
      </c>
      <c r="B41" s="371" t="s">
        <v>654</v>
      </c>
      <c r="C41" s="368" t="s">
        <v>653</v>
      </c>
      <c r="D41" s="366"/>
      <c r="E41" s="366"/>
      <c r="F41" s="366">
        <f>+D41+E41</f>
        <v>0</v>
      </c>
      <c r="G41" s="366"/>
      <c r="H41" s="366"/>
      <c r="I41" s="365">
        <f>+H41-D41</f>
        <v>0</v>
      </c>
    </row>
    <row r="42" spans="1:9" ht="15" customHeight="1" x14ac:dyDescent="0.2">
      <c r="A42" s="370">
        <v>1143</v>
      </c>
      <c r="B42" s="371" t="s">
        <v>652</v>
      </c>
      <c r="C42" s="368" t="s">
        <v>651</v>
      </c>
      <c r="D42" s="366"/>
      <c r="E42" s="366"/>
      <c r="F42" s="366">
        <f>+D42+E42</f>
        <v>0</v>
      </c>
      <c r="G42" s="366"/>
      <c r="H42" s="366"/>
      <c r="I42" s="365">
        <f>+H42-D42</f>
        <v>0</v>
      </c>
    </row>
    <row r="43" spans="1:9" ht="15" customHeight="1" x14ac:dyDescent="0.2">
      <c r="A43" s="376"/>
      <c r="B43" s="375" t="s">
        <v>650</v>
      </c>
      <c r="C43" s="374" t="s">
        <v>649</v>
      </c>
      <c r="D43" s="373">
        <f>+D44+D47+D48+D49</f>
        <v>0</v>
      </c>
      <c r="E43" s="373">
        <f>+E44+E47+E48+E49</f>
        <v>0</v>
      </c>
      <c r="F43" s="373">
        <f>+D43+E43</f>
        <v>0</v>
      </c>
      <c r="G43" s="373">
        <f>+G44+G47+G48+G49</f>
        <v>0</v>
      </c>
      <c r="H43" s="373">
        <f>+H44+H47+H48+H49</f>
        <v>0</v>
      </c>
      <c r="I43" s="372">
        <f>+H43-D43</f>
        <v>0</v>
      </c>
    </row>
    <row r="44" spans="1:9" ht="15" customHeight="1" x14ac:dyDescent="0.2">
      <c r="A44" s="370"/>
      <c r="B44" s="389" t="s">
        <v>648</v>
      </c>
      <c r="C44" s="388" t="s">
        <v>647</v>
      </c>
      <c r="D44" s="380">
        <f>+D45+D46</f>
        <v>0</v>
      </c>
      <c r="E44" s="380">
        <f>+E45+E46</f>
        <v>0</v>
      </c>
      <c r="F44" s="380">
        <f>+D44+E44</f>
        <v>0</v>
      </c>
      <c r="G44" s="380">
        <f>+G45+G46</f>
        <v>0</v>
      </c>
      <c r="H44" s="380">
        <f>+H45+H46</f>
        <v>0</v>
      </c>
      <c r="I44" s="379">
        <f>+H44-D44</f>
        <v>0</v>
      </c>
    </row>
    <row r="45" spans="1:9" ht="15" customHeight="1" x14ac:dyDescent="0.2">
      <c r="A45" s="370">
        <v>11511</v>
      </c>
      <c r="B45" s="371" t="s">
        <v>646</v>
      </c>
      <c r="C45" s="368" t="s">
        <v>645</v>
      </c>
      <c r="D45" s="366"/>
      <c r="E45" s="366"/>
      <c r="F45" s="366">
        <f>+D45+E45</f>
        <v>0</v>
      </c>
      <c r="G45" s="366"/>
      <c r="H45" s="366"/>
      <c r="I45" s="365">
        <f>+H45-D45</f>
        <v>0</v>
      </c>
    </row>
    <row r="46" spans="1:9" ht="15" customHeight="1" x14ac:dyDescent="0.2">
      <c r="A46" s="370">
        <v>11512</v>
      </c>
      <c r="B46" s="371" t="s">
        <v>644</v>
      </c>
      <c r="C46" s="368" t="s">
        <v>643</v>
      </c>
      <c r="D46" s="366"/>
      <c r="E46" s="366"/>
      <c r="F46" s="366">
        <f>+D46+E46</f>
        <v>0</v>
      </c>
      <c r="G46" s="366"/>
      <c r="H46" s="366"/>
      <c r="I46" s="365">
        <f>+H46-D46</f>
        <v>0</v>
      </c>
    </row>
    <row r="47" spans="1:9" ht="15" customHeight="1" x14ac:dyDescent="0.2">
      <c r="A47" s="370">
        <v>1152</v>
      </c>
      <c r="B47" s="389" t="s">
        <v>642</v>
      </c>
      <c r="C47" s="388" t="s">
        <v>641</v>
      </c>
      <c r="D47" s="380"/>
      <c r="E47" s="380"/>
      <c r="F47" s="380">
        <f>+D47+E47</f>
        <v>0</v>
      </c>
      <c r="G47" s="380"/>
      <c r="H47" s="380"/>
      <c r="I47" s="379">
        <f>+H47-D47</f>
        <v>0</v>
      </c>
    </row>
    <row r="48" spans="1:9" ht="15" customHeight="1" x14ac:dyDescent="0.2">
      <c r="A48" s="370">
        <v>1153</v>
      </c>
      <c r="B48" s="389" t="s">
        <v>640</v>
      </c>
      <c r="C48" s="388" t="s">
        <v>639</v>
      </c>
      <c r="D48" s="380"/>
      <c r="E48" s="380"/>
      <c r="F48" s="380">
        <f>+D48+E48</f>
        <v>0</v>
      </c>
      <c r="G48" s="380"/>
      <c r="H48" s="380"/>
      <c r="I48" s="379">
        <f>+H48-D48</f>
        <v>0</v>
      </c>
    </row>
    <row r="49" spans="1:9" ht="15" customHeight="1" x14ac:dyDescent="0.2">
      <c r="A49" s="370">
        <v>1154</v>
      </c>
      <c r="B49" s="389" t="s">
        <v>638</v>
      </c>
      <c r="C49" s="388" t="s">
        <v>637</v>
      </c>
      <c r="D49" s="380"/>
      <c r="E49" s="380"/>
      <c r="F49" s="380">
        <f>+D49+E49</f>
        <v>0</v>
      </c>
      <c r="G49" s="380"/>
      <c r="H49" s="380"/>
      <c r="I49" s="379">
        <f>+H49-D49</f>
        <v>0</v>
      </c>
    </row>
    <row r="50" spans="1:9" ht="15" customHeight="1" x14ac:dyDescent="0.2">
      <c r="A50" s="376"/>
      <c r="B50" s="375" t="s">
        <v>636</v>
      </c>
      <c r="C50" s="374" t="s">
        <v>635</v>
      </c>
      <c r="D50" s="373">
        <f>SUM(D51:D53)</f>
        <v>55009075</v>
      </c>
      <c r="E50" s="373">
        <f>SUM(E51:E53)</f>
        <v>6662763.4000000004</v>
      </c>
      <c r="F50" s="373">
        <f>+D50+E50</f>
        <v>61671838.399999999</v>
      </c>
      <c r="G50" s="373">
        <f>SUM(G51:G53)</f>
        <v>41170169.07</v>
      </c>
      <c r="H50" s="373">
        <f>SUM(H51:H53)</f>
        <v>41170169.07</v>
      </c>
      <c r="I50" s="372">
        <f>+H50-D50</f>
        <v>-13838905.93</v>
      </c>
    </row>
    <row r="51" spans="1:9" ht="15" customHeight="1" x14ac:dyDescent="0.2">
      <c r="A51" s="370">
        <v>1161</v>
      </c>
      <c r="B51" s="371" t="s">
        <v>634</v>
      </c>
      <c r="C51" s="368" t="s">
        <v>633</v>
      </c>
      <c r="D51" s="366"/>
      <c r="E51" s="366"/>
      <c r="F51" s="366">
        <f>+D51+E51</f>
        <v>0</v>
      </c>
      <c r="G51" s="366"/>
      <c r="H51" s="366"/>
      <c r="I51" s="365">
        <f>+H51-D51</f>
        <v>0</v>
      </c>
    </row>
    <row r="52" spans="1:9" ht="15" customHeight="1" x14ac:dyDescent="0.2">
      <c r="A52" s="370">
        <v>1162</v>
      </c>
      <c r="B52" s="371" t="s">
        <v>632</v>
      </c>
      <c r="C52" s="368" t="s">
        <v>631</v>
      </c>
      <c r="D52" s="366"/>
      <c r="E52" s="366">
        <v>0</v>
      </c>
      <c r="F52" s="366">
        <f>+D52+E52</f>
        <v>0</v>
      </c>
      <c r="G52" s="366"/>
      <c r="H52" s="366"/>
      <c r="I52" s="365">
        <f>+H52-D52</f>
        <v>0</v>
      </c>
    </row>
    <row r="53" spans="1:9" ht="15" customHeight="1" x14ac:dyDescent="0.2">
      <c r="A53" s="370">
        <v>1163</v>
      </c>
      <c r="B53" s="371" t="s">
        <v>630</v>
      </c>
      <c r="C53" s="368" t="s">
        <v>629</v>
      </c>
      <c r="D53" s="366">
        <v>55009075</v>
      </c>
      <c r="E53" s="366">
        <v>6662763.4000000004</v>
      </c>
      <c r="F53" s="366">
        <f>+D53+E53</f>
        <v>61671838.399999999</v>
      </c>
      <c r="G53" s="366">
        <v>41170169.07</v>
      </c>
      <c r="H53" s="366">
        <v>41170169.07</v>
      </c>
      <c r="I53" s="365">
        <f>+H53-D53</f>
        <v>-13838905.93</v>
      </c>
    </row>
    <row r="54" spans="1:9" ht="15" customHeight="1" x14ac:dyDescent="0.2">
      <c r="A54" s="376"/>
      <c r="B54" s="375" t="s">
        <v>628</v>
      </c>
      <c r="C54" s="374" t="s">
        <v>627</v>
      </c>
      <c r="D54" s="373">
        <f>SUM(D55:D56)</f>
        <v>0</v>
      </c>
      <c r="E54" s="373">
        <f>SUM(E55:E56)</f>
        <v>0</v>
      </c>
      <c r="F54" s="373">
        <f>+D54+E54</f>
        <v>0</v>
      </c>
      <c r="G54" s="373">
        <f>SUM(G55:G56)</f>
        <v>0</v>
      </c>
      <c r="H54" s="373">
        <f>SUM(H55:H56)</f>
        <v>0</v>
      </c>
      <c r="I54" s="372">
        <f>+H54-D54</f>
        <v>0</v>
      </c>
    </row>
    <row r="55" spans="1:9" ht="15" customHeight="1" x14ac:dyDescent="0.2">
      <c r="A55" s="370">
        <v>1171</v>
      </c>
      <c r="B55" s="371" t="s">
        <v>626</v>
      </c>
      <c r="C55" s="368" t="s">
        <v>625</v>
      </c>
      <c r="D55" s="366"/>
      <c r="E55" s="366"/>
      <c r="F55" s="366">
        <f>+D55+E55</f>
        <v>0</v>
      </c>
      <c r="G55" s="366"/>
      <c r="H55" s="366"/>
      <c r="I55" s="365">
        <f>+H55-D55</f>
        <v>0</v>
      </c>
    </row>
    <row r="56" spans="1:9" ht="15" customHeight="1" x14ac:dyDescent="0.2">
      <c r="A56" s="370">
        <v>1172</v>
      </c>
      <c r="B56" s="371" t="s">
        <v>624</v>
      </c>
      <c r="C56" s="368" t="s">
        <v>623</v>
      </c>
      <c r="D56" s="366"/>
      <c r="E56" s="366"/>
      <c r="F56" s="366">
        <f>+D56+E56</f>
        <v>0</v>
      </c>
      <c r="G56" s="366"/>
      <c r="H56" s="366"/>
      <c r="I56" s="365">
        <f>+H56-D56</f>
        <v>0</v>
      </c>
    </row>
    <row r="57" spans="1:9" ht="15" customHeight="1" x14ac:dyDescent="0.2">
      <c r="A57" s="376"/>
      <c r="B57" s="375" t="s">
        <v>622</v>
      </c>
      <c r="C57" s="374" t="s">
        <v>621</v>
      </c>
      <c r="D57" s="373">
        <f>+D58+D59+D71</f>
        <v>18966814400.52</v>
      </c>
      <c r="E57" s="373">
        <f>+E58+E59+E71</f>
        <v>607204731.9000001</v>
      </c>
      <c r="F57" s="373">
        <f>+D57+E57</f>
        <v>19574019132.420002</v>
      </c>
      <c r="G57" s="373">
        <f>+G58+G59+G71</f>
        <v>9265372995.0499992</v>
      </c>
      <c r="H57" s="373">
        <f>+H58+H59+H71</f>
        <v>9265372995.0499992</v>
      </c>
      <c r="I57" s="372">
        <f>+H57-D57</f>
        <v>-9701441405.4700012</v>
      </c>
    </row>
    <row r="58" spans="1:9" ht="15" customHeight="1" x14ac:dyDescent="0.2">
      <c r="A58" s="370">
        <v>1181</v>
      </c>
      <c r="B58" s="375" t="s">
        <v>620</v>
      </c>
      <c r="C58" s="374" t="s">
        <v>564</v>
      </c>
      <c r="D58" s="373"/>
      <c r="E58" s="373"/>
      <c r="F58" s="373">
        <f>+D58+E58</f>
        <v>0</v>
      </c>
      <c r="G58" s="373"/>
      <c r="H58" s="373"/>
      <c r="I58" s="372">
        <f>+H58-D58</f>
        <v>0</v>
      </c>
    </row>
    <row r="59" spans="1:9" ht="15" customHeight="1" x14ac:dyDescent="0.2">
      <c r="A59" s="370"/>
      <c r="B59" s="375" t="s">
        <v>619</v>
      </c>
      <c r="C59" s="374" t="s">
        <v>562</v>
      </c>
      <c r="D59" s="373">
        <f>+D60+D65+D70</f>
        <v>18966814400.52</v>
      </c>
      <c r="E59" s="373">
        <f>+E60+E65+E70</f>
        <v>607204731.9000001</v>
      </c>
      <c r="F59" s="373">
        <f>+D59+E59</f>
        <v>19574019132.420002</v>
      </c>
      <c r="G59" s="373">
        <f>+G60+G65+G70</f>
        <v>9265372995.0499992</v>
      </c>
      <c r="H59" s="373">
        <f>+H60+H65+H70</f>
        <v>9265372995.0499992</v>
      </c>
      <c r="I59" s="372">
        <f>+H59-D59</f>
        <v>-9701441405.4700012</v>
      </c>
    </row>
    <row r="60" spans="1:9" ht="15" customHeight="1" x14ac:dyDescent="0.2">
      <c r="A60" s="370"/>
      <c r="B60" s="382" t="s">
        <v>618</v>
      </c>
      <c r="C60" s="381" t="s">
        <v>617</v>
      </c>
      <c r="D60" s="380">
        <f>SUM(D61:D64)</f>
        <v>9996572676.5200005</v>
      </c>
      <c r="E60" s="380">
        <f>SUM(E61:E64)</f>
        <v>39948591.210000008</v>
      </c>
      <c r="F60" s="380">
        <f>+D60+E60</f>
        <v>10036521267.73</v>
      </c>
      <c r="G60" s="380">
        <f>SUM(G61:G64)</f>
        <v>5520615534.0999994</v>
      </c>
      <c r="H60" s="380">
        <f>SUM(H61:H64)</f>
        <v>5520615534.0999994</v>
      </c>
      <c r="I60" s="379">
        <f>+H60-D60</f>
        <v>-4475957142.420001</v>
      </c>
    </row>
    <row r="61" spans="1:9" ht="15" customHeight="1" x14ac:dyDescent="0.2">
      <c r="A61" s="370">
        <v>118211</v>
      </c>
      <c r="B61" s="378" t="s">
        <v>616</v>
      </c>
      <c r="C61" s="377" t="s">
        <v>552</v>
      </c>
      <c r="D61" s="366">
        <v>9996572676.5200005</v>
      </c>
      <c r="E61" s="366">
        <v>39948591.210000008</v>
      </c>
      <c r="F61" s="366">
        <f>+D61+E61</f>
        <v>10036521267.73</v>
      </c>
      <c r="G61" s="366">
        <v>5520615534.0999994</v>
      </c>
      <c r="H61" s="366">
        <v>5520615534.0999994</v>
      </c>
      <c r="I61" s="365">
        <f>+H61-D61</f>
        <v>-4475957142.420001</v>
      </c>
    </row>
    <row r="62" spans="1:9" ht="15" customHeight="1" x14ac:dyDescent="0.2">
      <c r="A62" s="370">
        <v>118212</v>
      </c>
      <c r="B62" s="378" t="s">
        <v>615</v>
      </c>
      <c r="C62" s="377" t="s">
        <v>550</v>
      </c>
      <c r="D62" s="366"/>
      <c r="E62" s="366"/>
      <c r="F62" s="366">
        <f>+D62+E62</f>
        <v>0</v>
      </c>
      <c r="G62" s="366"/>
      <c r="H62" s="366"/>
      <c r="I62" s="365">
        <f>+H62-D62</f>
        <v>0</v>
      </c>
    </row>
    <row r="63" spans="1:9" ht="15" customHeight="1" x14ac:dyDescent="0.2">
      <c r="A63" s="370">
        <v>118213</v>
      </c>
      <c r="B63" s="378" t="s">
        <v>614</v>
      </c>
      <c r="C63" s="377" t="s">
        <v>91</v>
      </c>
      <c r="D63" s="366"/>
      <c r="E63" s="366"/>
      <c r="F63" s="366">
        <f>+D63+E63</f>
        <v>0</v>
      </c>
      <c r="G63" s="366"/>
      <c r="H63" s="366"/>
      <c r="I63" s="365">
        <f>+H63-D63</f>
        <v>0</v>
      </c>
    </row>
    <row r="64" spans="1:9" ht="15" customHeight="1" x14ac:dyDescent="0.2">
      <c r="A64" s="370">
        <v>118214</v>
      </c>
      <c r="B64" s="378" t="s">
        <v>613</v>
      </c>
      <c r="C64" s="377" t="s">
        <v>547</v>
      </c>
      <c r="D64" s="366"/>
      <c r="E64" s="366"/>
      <c r="F64" s="366">
        <f>+D64+E64</f>
        <v>0</v>
      </c>
      <c r="G64" s="366"/>
      <c r="H64" s="366"/>
      <c r="I64" s="365">
        <f>+H64-D64</f>
        <v>0</v>
      </c>
    </row>
    <row r="65" spans="1:9" ht="15" customHeight="1" x14ac:dyDescent="0.2">
      <c r="A65" s="370"/>
      <c r="B65" s="382" t="s">
        <v>612</v>
      </c>
      <c r="C65" s="381" t="s">
        <v>554</v>
      </c>
      <c r="D65" s="380">
        <f>SUM(D66:D69)</f>
        <v>8970241724</v>
      </c>
      <c r="E65" s="380">
        <f>SUM(E66:E69)</f>
        <v>567256140.69000006</v>
      </c>
      <c r="F65" s="380">
        <f>+D65+E65</f>
        <v>9537497864.6900005</v>
      </c>
      <c r="G65" s="380">
        <f>SUM(G66:G69)</f>
        <v>3744757460.9500008</v>
      </c>
      <c r="H65" s="380">
        <f>SUM(H66:H69)</f>
        <v>3744757460.9500008</v>
      </c>
      <c r="I65" s="379">
        <f>+H65-D65</f>
        <v>-5225484263.0499992</v>
      </c>
    </row>
    <row r="66" spans="1:9" ht="15" customHeight="1" x14ac:dyDescent="0.2">
      <c r="A66" s="370">
        <v>118221</v>
      </c>
      <c r="B66" s="378" t="s">
        <v>611</v>
      </c>
      <c r="C66" s="377" t="s">
        <v>552</v>
      </c>
      <c r="D66" s="366">
        <v>8970241724</v>
      </c>
      <c r="E66" s="366">
        <v>567256140.69000006</v>
      </c>
      <c r="F66" s="366">
        <f>+D66+E66</f>
        <v>9537497864.6900005</v>
      </c>
      <c r="G66" s="366">
        <v>3744757460.9500008</v>
      </c>
      <c r="H66" s="366">
        <v>3744757460.9500008</v>
      </c>
      <c r="I66" s="365">
        <f>+H66-D66</f>
        <v>-5225484263.0499992</v>
      </c>
    </row>
    <row r="67" spans="1:9" ht="15" customHeight="1" x14ac:dyDescent="0.2">
      <c r="A67" s="370">
        <v>118222</v>
      </c>
      <c r="B67" s="378" t="s">
        <v>610</v>
      </c>
      <c r="C67" s="377" t="s">
        <v>550</v>
      </c>
      <c r="D67" s="366"/>
      <c r="E67" s="366"/>
      <c r="F67" s="366">
        <f>+D67+E67</f>
        <v>0</v>
      </c>
      <c r="G67" s="366"/>
      <c r="H67" s="366"/>
      <c r="I67" s="365">
        <f>+H67-D67</f>
        <v>0</v>
      </c>
    </row>
    <row r="68" spans="1:9" ht="15" customHeight="1" x14ac:dyDescent="0.2">
      <c r="A68" s="370">
        <v>118223</v>
      </c>
      <c r="B68" s="378" t="s">
        <v>609</v>
      </c>
      <c r="C68" s="377" t="s">
        <v>91</v>
      </c>
      <c r="D68" s="366"/>
      <c r="E68" s="366"/>
      <c r="F68" s="366">
        <f>+D68+E68</f>
        <v>0</v>
      </c>
      <c r="G68" s="366"/>
      <c r="H68" s="366"/>
      <c r="I68" s="365">
        <f>+H68-D68</f>
        <v>0</v>
      </c>
    </row>
    <row r="69" spans="1:9" ht="15" customHeight="1" x14ac:dyDescent="0.2">
      <c r="A69" s="370">
        <v>118224</v>
      </c>
      <c r="B69" s="378" t="s">
        <v>608</v>
      </c>
      <c r="C69" s="377" t="s">
        <v>547</v>
      </c>
      <c r="D69" s="366"/>
      <c r="E69" s="366"/>
      <c r="F69" s="366">
        <f>+D69+E69</f>
        <v>0</v>
      </c>
      <c r="G69" s="366"/>
      <c r="H69" s="366"/>
      <c r="I69" s="365">
        <f>+H69-D69</f>
        <v>0</v>
      </c>
    </row>
    <row r="70" spans="1:9" ht="15" customHeight="1" x14ac:dyDescent="0.2">
      <c r="A70" s="370">
        <v>11823</v>
      </c>
      <c r="B70" s="382" t="s">
        <v>607</v>
      </c>
      <c r="C70" s="381" t="s">
        <v>545</v>
      </c>
      <c r="D70" s="380"/>
      <c r="E70" s="380"/>
      <c r="F70" s="380">
        <f>+D70+E70</f>
        <v>0</v>
      </c>
      <c r="G70" s="380"/>
      <c r="H70" s="380"/>
      <c r="I70" s="379">
        <f>+H70-D70</f>
        <v>0</v>
      </c>
    </row>
    <row r="71" spans="1:9" ht="15" customHeight="1" x14ac:dyDescent="0.2">
      <c r="A71" s="370"/>
      <c r="B71" s="375" t="s">
        <v>606</v>
      </c>
      <c r="C71" s="374" t="s">
        <v>543</v>
      </c>
      <c r="D71" s="373">
        <f>SUM(D72:D74)</f>
        <v>0</v>
      </c>
      <c r="E71" s="373">
        <f>SUM(E72:E74)</f>
        <v>0</v>
      </c>
      <c r="F71" s="373">
        <f>+D71+E71</f>
        <v>0</v>
      </c>
      <c r="G71" s="373">
        <f>SUM(G72:G74)</f>
        <v>0</v>
      </c>
      <c r="H71" s="373">
        <f>SUM(H72:H74)</f>
        <v>0</v>
      </c>
      <c r="I71" s="372">
        <f>+H71-D71</f>
        <v>0</v>
      </c>
    </row>
    <row r="72" spans="1:9" ht="15" customHeight="1" x14ac:dyDescent="0.2">
      <c r="A72" s="370">
        <v>11831</v>
      </c>
      <c r="B72" s="378" t="s">
        <v>605</v>
      </c>
      <c r="C72" s="377" t="s">
        <v>541</v>
      </c>
      <c r="D72" s="366"/>
      <c r="E72" s="366"/>
      <c r="F72" s="366">
        <f>+D72+E72</f>
        <v>0</v>
      </c>
      <c r="G72" s="366"/>
      <c r="H72" s="366"/>
      <c r="I72" s="365">
        <f>+H72-D72</f>
        <v>0</v>
      </c>
    </row>
    <row r="73" spans="1:9" ht="15" customHeight="1" x14ac:dyDescent="0.2">
      <c r="A73" s="370">
        <v>11832</v>
      </c>
      <c r="B73" s="378" t="s">
        <v>604</v>
      </c>
      <c r="C73" s="377" t="s">
        <v>539</v>
      </c>
      <c r="D73" s="366"/>
      <c r="E73" s="366"/>
      <c r="F73" s="366">
        <f>+D73+E73</f>
        <v>0</v>
      </c>
      <c r="G73" s="366"/>
      <c r="H73" s="366"/>
      <c r="I73" s="365">
        <f>+H73-D73</f>
        <v>0</v>
      </c>
    </row>
    <row r="74" spans="1:9" ht="15" customHeight="1" x14ac:dyDescent="0.2">
      <c r="A74" s="370">
        <v>11833</v>
      </c>
      <c r="B74" s="378" t="s">
        <v>603</v>
      </c>
      <c r="C74" s="377" t="s">
        <v>537</v>
      </c>
      <c r="D74" s="366"/>
      <c r="E74" s="366"/>
      <c r="F74" s="366">
        <f>+D74+E74</f>
        <v>0</v>
      </c>
      <c r="G74" s="366"/>
      <c r="H74" s="366"/>
      <c r="I74" s="365">
        <f>+H74-D74</f>
        <v>0</v>
      </c>
    </row>
    <row r="75" spans="1:9" ht="15" customHeight="1" x14ac:dyDescent="0.2">
      <c r="A75" s="370">
        <v>119</v>
      </c>
      <c r="B75" s="375" t="s">
        <v>602</v>
      </c>
      <c r="C75" s="374" t="s">
        <v>120</v>
      </c>
      <c r="D75" s="387"/>
      <c r="E75" s="387"/>
      <c r="F75" s="387">
        <f>+D75+E75</f>
        <v>0</v>
      </c>
      <c r="G75" s="387"/>
      <c r="H75" s="387"/>
      <c r="I75" s="386">
        <f>+H75-D75</f>
        <v>0</v>
      </c>
    </row>
    <row r="76" spans="1:9" ht="15" customHeight="1" x14ac:dyDescent="0.2">
      <c r="A76" s="370"/>
      <c r="B76" s="371"/>
      <c r="C76" s="368"/>
      <c r="D76" s="366"/>
      <c r="E76" s="366"/>
      <c r="F76" s="366">
        <f>+D76+E76</f>
        <v>0</v>
      </c>
      <c r="G76" s="366"/>
      <c r="H76" s="366"/>
      <c r="I76" s="365">
        <f>+H76-D76</f>
        <v>0</v>
      </c>
    </row>
    <row r="77" spans="1:9" ht="15" customHeight="1" x14ac:dyDescent="0.2">
      <c r="A77" s="376"/>
      <c r="B77" s="385">
        <v>1.1000000000000001</v>
      </c>
      <c r="C77" s="363" t="s">
        <v>601</v>
      </c>
      <c r="D77" s="384">
        <f>+D78+D82+D90+D95+D113</f>
        <v>504489000</v>
      </c>
      <c r="E77" s="384">
        <f>+E78+E82+E90+E95+E113</f>
        <v>87315962.960000008</v>
      </c>
      <c r="F77" s="384">
        <f>+D77+E77</f>
        <v>591804962.96000004</v>
      </c>
      <c r="G77" s="384">
        <f>+G78+G82+G90+G95+G113</f>
        <v>20722716.16</v>
      </c>
      <c r="H77" s="384">
        <f>+H78+H82+H90+H95+H113</f>
        <v>20722716.16</v>
      </c>
      <c r="I77" s="383">
        <f>+H77-D77</f>
        <v>-483766283.83999997</v>
      </c>
    </row>
    <row r="78" spans="1:9" ht="15" customHeight="1" x14ac:dyDescent="0.2">
      <c r="A78" s="376"/>
      <c r="B78" s="375" t="s">
        <v>600</v>
      </c>
      <c r="C78" s="374" t="s">
        <v>599</v>
      </c>
      <c r="D78" s="373">
        <f>SUM(D79:D81)</f>
        <v>0</v>
      </c>
      <c r="E78" s="373">
        <f>SUM(E79:E81)</f>
        <v>0</v>
      </c>
      <c r="F78" s="373">
        <f>+D78+E78</f>
        <v>0</v>
      </c>
      <c r="G78" s="373">
        <f>SUM(G79:G81)</f>
        <v>0</v>
      </c>
      <c r="H78" s="373">
        <f>SUM(H79:H81)</f>
        <v>0</v>
      </c>
      <c r="I78" s="372">
        <f>+H78-D78</f>
        <v>0</v>
      </c>
    </row>
    <row r="79" spans="1:9" ht="15" customHeight="1" x14ac:dyDescent="0.2">
      <c r="A79" s="370">
        <v>1211</v>
      </c>
      <c r="B79" s="371" t="s">
        <v>598</v>
      </c>
      <c r="C79" s="368" t="s">
        <v>597</v>
      </c>
      <c r="D79" s="366"/>
      <c r="E79" s="366"/>
      <c r="F79" s="366">
        <f>+D79+E79</f>
        <v>0</v>
      </c>
      <c r="G79" s="366"/>
      <c r="H79" s="366"/>
      <c r="I79" s="365">
        <f>+H79-D79</f>
        <v>0</v>
      </c>
    </row>
    <row r="80" spans="1:9" ht="15" customHeight="1" x14ac:dyDescent="0.2">
      <c r="A80" s="370">
        <v>1212</v>
      </c>
      <c r="B80" s="371" t="s">
        <v>596</v>
      </c>
      <c r="C80" s="368" t="s">
        <v>595</v>
      </c>
      <c r="D80" s="366"/>
      <c r="E80" s="366"/>
      <c r="F80" s="366">
        <f>+D80+E80</f>
        <v>0</v>
      </c>
      <c r="G80" s="366"/>
      <c r="H80" s="366"/>
      <c r="I80" s="365">
        <f>+H80-D80</f>
        <v>0</v>
      </c>
    </row>
    <row r="81" spans="1:9" ht="15" customHeight="1" x14ac:dyDescent="0.2">
      <c r="A81" s="370">
        <v>1213</v>
      </c>
      <c r="B81" s="371" t="s">
        <v>594</v>
      </c>
      <c r="C81" s="368" t="s">
        <v>593</v>
      </c>
      <c r="D81" s="366"/>
      <c r="E81" s="366"/>
      <c r="F81" s="366">
        <f>+D81+E81</f>
        <v>0</v>
      </c>
      <c r="G81" s="366"/>
      <c r="H81" s="366"/>
      <c r="I81" s="365">
        <f>+H81-D81</f>
        <v>0</v>
      </c>
    </row>
    <row r="82" spans="1:9" ht="15" customHeight="1" x14ac:dyDescent="0.2">
      <c r="A82" s="376"/>
      <c r="B82" s="375" t="s">
        <v>592</v>
      </c>
      <c r="C82" s="374" t="s">
        <v>591</v>
      </c>
      <c r="D82" s="373">
        <f>SUM(D83:D89)</f>
        <v>0</v>
      </c>
      <c r="E82" s="373">
        <f>SUM(E83:E89)</f>
        <v>0</v>
      </c>
      <c r="F82" s="373">
        <f>+D82+E82</f>
        <v>0</v>
      </c>
      <c r="G82" s="373">
        <f>SUM(G83:G89)</f>
        <v>0</v>
      </c>
      <c r="H82" s="373">
        <f>SUM(H83:H89)</f>
        <v>0</v>
      </c>
      <c r="I82" s="372">
        <f>+H82-D82</f>
        <v>0</v>
      </c>
    </row>
    <row r="83" spans="1:9" ht="15" customHeight="1" x14ac:dyDescent="0.2">
      <c r="A83" s="370">
        <v>1221</v>
      </c>
      <c r="B83" s="371" t="s">
        <v>590</v>
      </c>
      <c r="C83" s="368" t="s">
        <v>66</v>
      </c>
      <c r="D83" s="366"/>
      <c r="E83" s="366"/>
      <c r="F83" s="366">
        <f>+D83+E83</f>
        <v>0</v>
      </c>
      <c r="G83" s="366"/>
      <c r="H83" s="366"/>
      <c r="I83" s="365">
        <f>+H83-D83</f>
        <v>0</v>
      </c>
    </row>
    <row r="84" spans="1:9" ht="15" customHeight="1" x14ac:dyDescent="0.2">
      <c r="A84" s="370">
        <v>1222</v>
      </c>
      <c r="B84" s="371" t="s">
        <v>589</v>
      </c>
      <c r="C84" s="368" t="s">
        <v>588</v>
      </c>
      <c r="D84" s="366"/>
      <c r="E84" s="366"/>
      <c r="F84" s="366">
        <f>+D84+E84</f>
        <v>0</v>
      </c>
      <c r="G84" s="366"/>
      <c r="H84" s="366"/>
      <c r="I84" s="365">
        <f>+H84-D84</f>
        <v>0</v>
      </c>
    </row>
    <row r="85" spans="1:9" ht="15" customHeight="1" x14ac:dyDescent="0.2">
      <c r="A85" s="370">
        <v>1223</v>
      </c>
      <c r="B85" s="371" t="s">
        <v>587</v>
      </c>
      <c r="C85" s="368" t="s">
        <v>586</v>
      </c>
      <c r="D85" s="366"/>
      <c r="E85" s="366"/>
      <c r="F85" s="366">
        <f>+D85+E85</f>
        <v>0</v>
      </c>
      <c r="G85" s="366"/>
      <c r="H85" s="366"/>
      <c r="I85" s="365">
        <f>+H85-D85</f>
        <v>0</v>
      </c>
    </row>
    <row r="86" spans="1:9" ht="15" customHeight="1" x14ac:dyDescent="0.2">
      <c r="A86" s="370">
        <v>1224</v>
      </c>
      <c r="B86" s="371" t="s">
        <v>585</v>
      </c>
      <c r="C86" s="368" t="s">
        <v>584</v>
      </c>
      <c r="D86" s="366"/>
      <c r="E86" s="366"/>
      <c r="F86" s="366">
        <f>+D86+E86</f>
        <v>0</v>
      </c>
      <c r="G86" s="366"/>
      <c r="H86" s="366"/>
      <c r="I86" s="365">
        <f>+H86-D86</f>
        <v>0</v>
      </c>
    </row>
    <row r="87" spans="1:9" ht="15" customHeight="1" x14ac:dyDescent="0.2">
      <c r="A87" s="370">
        <v>1225</v>
      </c>
      <c r="B87" s="371" t="s">
        <v>583</v>
      </c>
      <c r="C87" s="368" t="s">
        <v>582</v>
      </c>
      <c r="D87" s="366"/>
      <c r="E87" s="366"/>
      <c r="F87" s="366">
        <f>+D87+E87</f>
        <v>0</v>
      </c>
      <c r="G87" s="366"/>
      <c r="H87" s="366"/>
      <c r="I87" s="365">
        <f>+H87-D87</f>
        <v>0</v>
      </c>
    </row>
    <row r="88" spans="1:9" ht="15" customHeight="1" x14ac:dyDescent="0.2">
      <c r="A88" s="370">
        <v>1226</v>
      </c>
      <c r="B88" s="371" t="s">
        <v>581</v>
      </c>
      <c r="C88" s="368" t="s">
        <v>580</v>
      </c>
      <c r="D88" s="366"/>
      <c r="E88" s="366"/>
      <c r="F88" s="366">
        <f>+D88+E88</f>
        <v>0</v>
      </c>
      <c r="G88" s="366"/>
      <c r="H88" s="366"/>
      <c r="I88" s="365">
        <f>+H88-D88</f>
        <v>0</v>
      </c>
    </row>
    <row r="89" spans="1:9" ht="15" customHeight="1" x14ac:dyDescent="0.2">
      <c r="A89" s="370">
        <v>1227</v>
      </c>
      <c r="B89" s="371" t="s">
        <v>579</v>
      </c>
      <c r="C89" s="368" t="s">
        <v>578</v>
      </c>
      <c r="D89" s="366"/>
      <c r="E89" s="366"/>
      <c r="F89" s="366">
        <f>+D89+E89</f>
        <v>0</v>
      </c>
      <c r="G89" s="366"/>
      <c r="H89" s="366"/>
      <c r="I89" s="365">
        <f>+H89-D89</f>
        <v>0</v>
      </c>
    </row>
    <row r="90" spans="1:9" ht="15" customHeight="1" x14ac:dyDescent="0.2">
      <c r="A90" s="376"/>
      <c r="B90" s="375" t="s">
        <v>577</v>
      </c>
      <c r="C90" s="374" t="s">
        <v>576</v>
      </c>
      <c r="D90" s="373">
        <f>SUM(D91:D94)</f>
        <v>0</v>
      </c>
      <c r="E90" s="373">
        <f>SUM(E91:E94)</f>
        <v>0</v>
      </c>
      <c r="F90" s="373">
        <f>+D90+E90</f>
        <v>0</v>
      </c>
      <c r="G90" s="373">
        <f>SUM(G91:G94)</f>
        <v>0</v>
      </c>
      <c r="H90" s="373">
        <f>SUM(H91:H94)</f>
        <v>0</v>
      </c>
      <c r="I90" s="372">
        <f>+H90-D90</f>
        <v>0</v>
      </c>
    </row>
    <row r="91" spans="1:9" ht="15" customHeight="1" x14ac:dyDescent="0.2">
      <c r="A91" s="370">
        <v>1231</v>
      </c>
      <c r="B91" s="371" t="s">
        <v>575</v>
      </c>
      <c r="C91" s="368" t="s">
        <v>574</v>
      </c>
      <c r="D91" s="366"/>
      <c r="E91" s="366"/>
      <c r="F91" s="366">
        <f>+D91+E91</f>
        <v>0</v>
      </c>
      <c r="G91" s="366"/>
      <c r="H91" s="366"/>
      <c r="I91" s="365">
        <f>+H91-D91</f>
        <v>0</v>
      </c>
    </row>
    <row r="92" spans="1:9" ht="15" customHeight="1" x14ac:dyDescent="0.2">
      <c r="A92" s="370">
        <v>1232</v>
      </c>
      <c r="B92" s="371" t="s">
        <v>573</v>
      </c>
      <c r="C92" s="368" t="s">
        <v>572</v>
      </c>
      <c r="D92" s="366"/>
      <c r="E92" s="366"/>
      <c r="F92" s="366">
        <f>+D92+E92</f>
        <v>0</v>
      </c>
      <c r="G92" s="366"/>
      <c r="H92" s="366"/>
      <c r="I92" s="365">
        <f>+H92-D92</f>
        <v>0</v>
      </c>
    </row>
    <row r="93" spans="1:9" ht="15" customHeight="1" x14ac:dyDescent="0.2">
      <c r="A93" s="370">
        <v>1233</v>
      </c>
      <c r="B93" s="371" t="s">
        <v>571</v>
      </c>
      <c r="C93" s="368" t="s">
        <v>570</v>
      </c>
      <c r="D93" s="366"/>
      <c r="E93" s="366"/>
      <c r="F93" s="366">
        <f>+D93+E93</f>
        <v>0</v>
      </c>
      <c r="G93" s="366"/>
      <c r="H93" s="366"/>
      <c r="I93" s="365">
        <f>+H93-D93</f>
        <v>0</v>
      </c>
    </row>
    <row r="94" spans="1:9" ht="15" customHeight="1" x14ac:dyDescent="0.2">
      <c r="A94" s="370">
        <v>1234</v>
      </c>
      <c r="B94" s="371" t="s">
        <v>569</v>
      </c>
      <c r="C94" s="368" t="s">
        <v>568</v>
      </c>
      <c r="D94" s="366"/>
      <c r="E94" s="366"/>
      <c r="F94" s="366">
        <f>+D94+E94</f>
        <v>0</v>
      </c>
      <c r="G94" s="366"/>
      <c r="H94" s="366"/>
      <c r="I94" s="365">
        <f>+H94-D94</f>
        <v>0</v>
      </c>
    </row>
    <row r="95" spans="1:9" ht="15" customHeight="1" x14ac:dyDescent="0.2">
      <c r="A95" s="376"/>
      <c r="B95" s="375" t="s">
        <v>567</v>
      </c>
      <c r="C95" s="374" t="s">
        <v>566</v>
      </c>
      <c r="D95" s="373">
        <f>+D96+D97+D109</f>
        <v>504489000</v>
      </c>
      <c r="E95" s="373">
        <f>+E96+E97+E109</f>
        <v>87315962.960000008</v>
      </c>
      <c r="F95" s="373">
        <f>+D95+E95</f>
        <v>591804962.96000004</v>
      </c>
      <c r="G95" s="373">
        <f>+G96+G97+G109</f>
        <v>20722716.16</v>
      </c>
      <c r="H95" s="373">
        <f>+H96+H97+H109</f>
        <v>20722716.16</v>
      </c>
      <c r="I95" s="373">
        <f>+H95-D95</f>
        <v>-483766283.83999997</v>
      </c>
    </row>
    <row r="96" spans="1:9" ht="15" customHeight="1" x14ac:dyDescent="0.2">
      <c r="A96" s="370">
        <v>1241</v>
      </c>
      <c r="B96" s="375" t="s">
        <v>565</v>
      </c>
      <c r="C96" s="374" t="s">
        <v>564</v>
      </c>
      <c r="D96" s="373"/>
      <c r="E96" s="373"/>
      <c r="F96" s="373">
        <f>+D96+E96</f>
        <v>0</v>
      </c>
      <c r="G96" s="373"/>
      <c r="H96" s="373"/>
      <c r="I96" s="372">
        <f>+H96-D96</f>
        <v>0</v>
      </c>
    </row>
    <row r="97" spans="1:9" ht="15" customHeight="1" x14ac:dyDescent="0.2">
      <c r="A97" s="370"/>
      <c r="B97" s="375" t="s">
        <v>563</v>
      </c>
      <c r="C97" s="374" t="s">
        <v>562</v>
      </c>
      <c r="D97" s="373">
        <f>+D98+D103+D108</f>
        <v>504489000</v>
      </c>
      <c r="E97" s="373">
        <f>+E98+E103+E108</f>
        <v>87315962.960000008</v>
      </c>
      <c r="F97" s="373">
        <f>+D97+E97</f>
        <v>591804962.96000004</v>
      </c>
      <c r="G97" s="373">
        <f>+G98+G103+G108</f>
        <v>20722716.16</v>
      </c>
      <c r="H97" s="373">
        <f>+H98+H103+H108</f>
        <v>20722716.16</v>
      </c>
      <c r="I97" s="373">
        <f>+H97-D97</f>
        <v>-483766283.83999997</v>
      </c>
    </row>
    <row r="98" spans="1:9" ht="15" customHeight="1" x14ac:dyDescent="0.2">
      <c r="A98" s="370"/>
      <c r="B98" s="382" t="s">
        <v>561</v>
      </c>
      <c r="C98" s="381" t="s">
        <v>560</v>
      </c>
      <c r="D98" s="380">
        <f>SUM(D99:D102)</f>
        <v>502989000</v>
      </c>
      <c r="E98" s="380">
        <f>SUM(E99:E102)</f>
        <v>83462621.900000006</v>
      </c>
      <c r="F98" s="380">
        <f>+D98+E98</f>
        <v>586451621.89999998</v>
      </c>
      <c r="G98" s="380">
        <f>SUM(G99:G102)</f>
        <v>16634904.4</v>
      </c>
      <c r="H98" s="380">
        <f>SUM(H99:H102)</f>
        <v>16634904.4</v>
      </c>
      <c r="I98" s="379">
        <f>+H98-D98</f>
        <v>-486354095.60000002</v>
      </c>
    </row>
    <row r="99" spans="1:9" ht="15" customHeight="1" x14ac:dyDescent="0.2">
      <c r="A99" s="370">
        <v>124211</v>
      </c>
      <c r="B99" s="378" t="s">
        <v>559</v>
      </c>
      <c r="C99" s="377" t="s">
        <v>552</v>
      </c>
      <c r="D99" s="366">
        <v>502989000</v>
      </c>
      <c r="E99" s="366">
        <v>83462621.900000006</v>
      </c>
      <c r="F99" s="366">
        <f>+D99+E99</f>
        <v>586451621.89999998</v>
      </c>
      <c r="G99" s="366">
        <v>16634904.4</v>
      </c>
      <c r="H99" s="366">
        <v>16634904.4</v>
      </c>
      <c r="I99" s="365">
        <f>+H99-D99</f>
        <v>-486354095.60000002</v>
      </c>
    </row>
    <row r="100" spans="1:9" ht="15" customHeight="1" x14ac:dyDescent="0.2">
      <c r="A100" s="370">
        <v>124212</v>
      </c>
      <c r="B100" s="378" t="s">
        <v>558</v>
      </c>
      <c r="C100" s="377" t="s">
        <v>550</v>
      </c>
      <c r="D100" s="366"/>
      <c r="E100" s="366"/>
      <c r="F100" s="366">
        <f>+D100+E100</f>
        <v>0</v>
      </c>
      <c r="G100" s="366"/>
      <c r="H100" s="366"/>
      <c r="I100" s="365">
        <f>+H100-D100</f>
        <v>0</v>
      </c>
    </row>
    <row r="101" spans="1:9" ht="15" customHeight="1" x14ac:dyDescent="0.2">
      <c r="A101" s="370">
        <v>124213</v>
      </c>
      <c r="B101" s="378" t="s">
        <v>557</v>
      </c>
      <c r="C101" s="377" t="s">
        <v>91</v>
      </c>
      <c r="D101" s="366"/>
      <c r="E101" s="366"/>
      <c r="F101" s="366">
        <f>+D101+E101</f>
        <v>0</v>
      </c>
      <c r="G101" s="366"/>
      <c r="H101" s="366"/>
      <c r="I101" s="365">
        <f>+H101-D101</f>
        <v>0</v>
      </c>
    </row>
    <row r="102" spans="1:9" ht="15" customHeight="1" x14ac:dyDescent="0.2">
      <c r="A102" s="370">
        <v>124214</v>
      </c>
      <c r="B102" s="378" t="s">
        <v>556</v>
      </c>
      <c r="C102" s="377" t="s">
        <v>547</v>
      </c>
      <c r="D102" s="366"/>
      <c r="E102" s="366"/>
      <c r="F102" s="366">
        <f>+D102+E102</f>
        <v>0</v>
      </c>
      <c r="G102" s="366"/>
      <c r="H102" s="366"/>
      <c r="I102" s="365">
        <f>+H102-D102</f>
        <v>0</v>
      </c>
    </row>
    <row r="103" spans="1:9" ht="15" customHeight="1" x14ac:dyDescent="0.2">
      <c r="A103" s="370"/>
      <c r="B103" s="382" t="s">
        <v>555</v>
      </c>
      <c r="C103" s="381" t="s">
        <v>554</v>
      </c>
      <c r="D103" s="380">
        <f>SUM(D104:D107)</f>
        <v>1500000</v>
      </c>
      <c r="E103" s="380">
        <f>SUM(E104:E107)</f>
        <v>3853341.06</v>
      </c>
      <c r="F103" s="380">
        <f>+D103+E103</f>
        <v>5353341.0600000005</v>
      </c>
      <c r="G103" s="380">
        <f>SUM(G104:G107)</f>
        <v>4087811.76</v>
      </c>
      <c r="H103" s="380">
        <f>SUM(H104:H107)</f>
        <v>4087811.76</v>
      </c>
      <c r="I103" s="379">
        <f>+H103-D103</f>
        <v>2587811.7599999998</v>
      </c>
    </row>
    <row r="104" spans="1:9" ht="15" customHeight="1" x14ac:dyDescent="0.2">
      <c r="A104" s="370">
        <v>124221</v>
      </c>
      <c r="B104" s="378" t="s">
        <v>553</v>
      </c>
      <c r="C104" s="377" t="s">
        <v>552</v>
      </c>
      <c r="D104" s="366">
        <v>1500000</v>
      </c>
      <c r="E104" s="366">
        <v>3853341.06</v>
      </c>
      <c r="F104" s="366">
        <f>+D104+E104</f>
        <v>5353341.0600000005</v>
      </c>
      <c r="G104" s="366">
        <v>4087811.76</v>
      </c>
      <c r="H104" s="366">
        <v>4087811.76</v>
      </c>
      <c r="I104" s="365">
        <f>+H104-D104</f>
        <v>2587811.7599999998</v>
      </c>
    </row>
    <row r="105" spans="1:9" ht="15" customHeight="1" x14ac:dyDescent="0.2">
      <c r="A105" s="370">
        <v>124222</v>
      </c>
      <c r="B105" s="378" t="s">
        <v>551</v>
      </c>
      <c r="C105" s="377" t="s">
        <v>550</v>
      </c>
      <c r="D105" s="366"/>
      <c r="E105" s="366"/>
      <c r="F105" s="366">
        <f>+D105+E105</f>
        <v>0</v>
      </c>
      <c r="G105" s="366"/>
      <c r="H105" s="366"/>
      <c r="I105" s="365">
        <f>+H105-D105</f>
        <v>0</v>
      </c>
    </row>
    <row r="106" spans="1:9" ht="15" customHeight="1" x14ac:dyDescent="0.2">
      <c r="A106" s="370">
        <v>124223</v>
      </c>
      <c r="B106" s="378" t="s">
        <v>549</v>
      </c>
      <c r="C106" s="377" t="s">
        <v>91</v>
      </c>
      <c r="D106" s="366"/>
      <c r="E106" s="366"/>
      <c r="F106" s="366">
        <f>+D106+E106</f>
        <v>0</v>
      </c>
      <c r="G106" s="366"/>
      <c r="H106" s="366"/>
      <c r="I106" s="365">
        <f>+H106-D106</f>
        <v>0</v>
      </c>
    </row>
    <row r="107" spans="1:9" ht="15" customHeight="1" x14ac:dyDescent="0.2">
      <c r="A107" s="370">
        <v>124224</v>
      </c>
      <c r="B107" s="378" t="s">
        <v>548</v>
      </c>
      <c r="C107" s="377" t="s">
        <v>547</v>
      </c>
      <c r="D107" s="366"/>
      <c r="E107" s="366"/>
      <c r="F107" s="366">
        <f>+D107+E107</f>
        <v>0</v>
      </c>
      <c r="G107" s="366"/>
      <c r="H107" s="366"/>
      <c r="I107" s="365">
        <f>+H107-D107</f>
        <v>0</v>
      </c>
    </row>
    <row r="108" spans="1:9" ht="15" customHeight="1" x14ac:dyDescent="0.2">
      <c r="A108" s="370">
        <v>12423</v>
      </c>
      <c r="B108" s="382" t="s">
        <v>546</v>
      </c>
      <c r="C108" s="381" t="s">
        <v>545</v>
      </c>
      <c r="D108" s="380"/>
      <c r="E108" s="380"/>
      <c r="F108" s="380">
        <f>+D108+E108</f>
        <v>0</v>
      </c>
      <c r="G108" s="380"/>
      <c r="H108" s="380"/>
      <c r="I108" s="379">
        <f>+H108-D108</f>
        <v>0</v>
      </c>
    </row>
    <row r="109" spans="1:9" ht="15" customHeight="1" x14ac:dyDescent="0.2">
      <c r="A109" s="370"/>
      <c r="B109" s="375" t="s">
        <v>544</v>
      </c>
      <c r="C109" s="374" t="s">
        <v>543</v>
      </c>
      <c r="D109" s="373">
        <f>SUM(D110:D112)</f>
        <v>0</v>
      </c>
      <c r="E109" s="373">
        <f>SUM(E110:E112)</f>
        <v>0</v>
      </c>
      <c r="F109" s="373">
        <f>+D109+E109</f>
        <v>0</v>
      </c>
      <c r="G109" s="373">
        <f>SUM(G110:G112)</f>
        <v>0</v>
      </c>
      <c r="H109" s="373">
        <f>SUM(H110:H112)</f>
        <v>0</v>
      </c>
      <c r="I109" s="372">
        <f>+H109-D109</f>
        <v>0</v>
      </c>
    </row>
    <row r="110" spans="1:9" ht="15" customHeight="1" x14ac:dyDescent="0.2">
      <c r="A110" s="370">
        <v>12431</v>
      </c>
      <c r="B110" s="378" t="s">
        <v>542</v>
      </c>
      <c r="C110" s="377" t="s">
        <v>541</v>
      </c>
      <c r="D110" s="366"/>
      <c r="E110" s="366"/>
      <c r="F110" s="366">
        <f>+D110+E110</f>
        <v>0</v>
      </c>
      <c r="G110" s="366"/>
      <c r="H110" s="366"/>
      <c r="I110" s="365">
        <f>+H110-D110</f>
        <v>0</v>
      </c>
    </row>
    <row r="111" spans="1:9" ht="15" customHeight="1" x14ac:dyDescent="0.2">
      <c r="A111" s="370">
        <v>12432</v>
      </c>
      <c r="B111" s="371" t="s">
        <v>540</v>
      </c>
      <c r="C111" s="368" t="s">
        <v>539</v>
      </c>
      <c r="D111" s="366"/>
      <c r="E111" s="366"/>
      <c r="F111" s="366">
        <f>+D111+E111</f>
        <v>0</v>
      </c>
      <c r="G111" s="366"/>
      <c r="H111" s="366"/>
      <c r="I111" s="365">
        <f>+H111-D111</f>
        <v>0</v>
      </c>
    </row>
    <row r="112" spans="1:9" ht="15" customHeight="1" x14ac:dyDescent="0.2">
      <c r="A112" s="370">
        <v>12433</v>
      </c>
      <c r="B112" s="371" t="s">
        <v>538</v>
      </c>
      <c r="C112" s="368" t="s">
        <v>537</v>
      </c>
      <c r="D112" s="366"/>
      <c r="E112" s="366"/>
      <c r="F112" s="366">
        <f>+D112+E112</f>
        <v>0</v>
      </c>
      <c r="G112" s="366"/>
      <c r="H112" s="366"/>
      <c r="I112" s="365">
        <f>+H112-D112</f>
        <v>0</v>
      </c>
    </row>
    <row r="113" spans="1:9" ht="15" customHeight="1" x14ac:dyDescent="0.2">
      <c r="A113" s="376"/>
      <c r="B113" s="375" t="s">
        <v>536</v>
      </c>
      <c r="C113" s="374" t="s">
        <v>535</v>
      </c>
      <c r="D113" s="373">
        <f>SUM(D114:D117)</f>
        <v>0</v>
      </c>
      <c r="E113" s="373">
        <f>SUM(E114:E117)</f>
        <v>0</v>
      </c>
      <c r="F113" s="373">
        <f>+D113+E113</f>
        <v>0</v>
      </c>
      <c r="G113" s="373">
        <f>SUM(G114:G117)</f>
        <v>0</v>
      </c>
      <c r="H113" s="373">
        <f>SUM(H114:H117)</f>
        <v>0</v>
      </c>
      <c r="I113" s="372">
        <f>+H113-D113</f>
        <v>0</v>
      </c>
    </row>
    <row r="114" spans="1:9" ht="15" customHeight="1" x14ac:dyDescent="0.2">
      <c r="A114" s="370">
        <v>1251</v>
      </c>
      <c r="B114" s="371" t="s">
        <v>534</v>
      </c>
      <c r="C114" s="368" t="s">
        <v>533</v>
      </c>
      <c r="D114" s="366"/>
      <c r="E114" s="366"/>
      <c r="F114" s="366">
        <f>+D114+E114</f>
        <v>0</v>
      </c>
      <c r="G114" s="366"/>
      <c r="H114" s="366"/>
      <c r="I114" s="365">
        <f>+H114-D114</f>
        <v>0</v>
      </c>
    </row>
    <row r="115" spans="1:9" ht="15" customHeight="1" x14ac:dyDescent="0.2">
      <c r="A115" s="370">
        <v>1252</v>
      </c>
      <c r="B115" s="371" t="s">
        <v>532</v>
      </c>
      <c r="C115" s="368" t="s">
        <v>531</v>
      </c>
      <c r="D115" s="366"/>
      <c r="E115" s="366"/>
      <c r="F115" s="366">
        <f>+D115+E115</f>
        <v>0</v>
      </c>
      <c r="G115" s="366"/>
      <c r="H115" s="366"/>
      <c r="I115" s="365">
        <f>+H115-D115</f>
        <v>0</v>
      </c>
    </row>
    <row r="116" spans="1:9" ht="15" customHeight="1" x14ac:dyDescent="0.2">
      <c r="A116" s="370">
        <v>1253</v>
      </c>
      <c r="B116" s="371" t="s">
        <v>530</v>
      </c>
      <c r="C116" s="368" t="s">
        <v>529</v>
      </c>
      <c r="D116" s="366"/>
      <c r="E116" s="366"/>
      <c r="F116" s="366">
        <f>+D116+E116</f>
        <v>0</v>
      </c>
      <c r="G116" s="366"/>
      <c r="H116" s="366"/>
      <c r="I116" s="365">
        <f>+H116-D116</f>
        <v>0</v>
      </c>
    </row>
    <row r="117" spans="1:9" ht="15" customHeight="1" x14ac:dyDescent="0.2">
      <c r="A117" s="370">
        <v>1254</v>
      </c>
      <c r="B117" s="371" t="s">
        <v>528</v>
      </c>
      <c r="C117" s="368" t="s">
        <v>527</v>
      </c>
      <c r="D117" s="366"/>
      <c r="E117" s="366"/>
      <c r="F117" s="366">
        <f>+D117+E117</f>
        <v>0</v>
      </c>
      <c r="G117" s="366"/>
      <c r="H117" s="366"/>
      <c r="I117" s="365">
        <f>+H117-D117</f>
        <v>0</v>
      </c>
    </row>
    <row r="118" spans="1:9" ht="15" customHeight="1" x14ac:dyDescent="0.2">
      <c r="A118" s="370"/>
      <c r="B118" s="369"/>
      <c r="C118" s="368"/>
      <c r="D118" s="367"/>
      <c r="E118" s="367"/>
      <c r="F118" s="366">
        <f>+D118+E118</f>
        <v>0</v>
      </c>
      <c r="G118" s="366"/>
      <c r="H118" s="366"/>
      <c r="I118" s="365">
        <f>+H118-D118</f>
        <v>0</v>
      </c>
    </row>
    <row r="119" spans="1:9" ht="15" customHeight="1" x14ac:dyDescent="0.2">
      <c r="B119" s="364"/>
      <c r="C119" s="363" t="s">
        <v>526</v>
      </c>
      <c r="D119" s="362">
        <f>+D10+D77</f>
        <v>19526312475.52</v>
      </c>
      <c r="E119" s="362">
        <f>+E10+E77</f>
        <v>701183458.26000011</v>
      </c>
      <c r="F119" s="362">
        <f>+D119+E119</f>
        <v>20227495933.779999</v>
      </c>
      <c r="G119" s="362">
        <f>+G10+G77</f>
        <v>9327265880.2799988</v>
      </c>
      <c r="H119" s="362">
        <f>+H10+H77</f>
        <v>9327265880.2799988</v>
      </c>
      <c r="I119" s="362">
        <f>+H119-D119</f>
        <v>-10199046595.240002</v>
      </c>
    </row>
    <row r="120" spans="1:9" ht="15" customHeight="1" x14ac:dyDescent="0.2">
      <c r="B120" s="403" t="s">
        <v>525</v>
      </c>
      <c r="C120" s="403"/>
      <c r="D120" s="403"/>
      <c r="E120" s="403"/>
      <c r="F120" s="403"/>
      <c r="G120" s="403"/>
      <c r="H120" s="403"/>
      <c r="I120" s="403"/>
    </row>
    <row r="121" spans="1:9" x14ac:dyDescent="0.2">
      <c r="B121" s="404"/>
      <c r="C121" s="404"/>
      <c r="D121" s="404"/>
      <c r="E121" s="404"/>
      <c r="F121" s="404"/>
      <c r="G121" s="404"/>
      <c r="H121" s="404"/>
      <c r="I121" s="404"/>
    </row>
    <row r="122" spans="1:9" x14ac:dyDescent="0.2">
      <c r="B122" s="361" t="s">
        <v>524</v>
      </c>
      <c r="C122" s="358"/>
      <c r="D122" s="357"/>
      <c r="E122" s="357"/>
      <c r="F122" s="357"/>
      <c r="G122" s="357"/>
      <c r="H122" s="357"/>
    </row>
    <row r="123" spans="1:9" x14ac:dyDescent="0.2">
      <c r="B123" s="358"/>
      <c r="C123" s="360"/>
      <c r="D123" s="359"/>
      <c r="E123" s="359"/>
      <c r="F123" s="359"/>
      <c r="G123" s="359"/>
      <c r="H123" s="359"/>
    </row>
    <row r="124" spans="1:9" x14ac:dyDescent="0.2">
      <c r="B124" s="358"/>
      <c r="C124" s="358"/>
      <c r="D124" s="357"/>
      <c r="E124" s="357"/>
      <c r="F124" s="357"/>
      <c r="G124" s="357"/>
      <c r="H124" s="357"/>
      <c r="I124" s="357"/>
    </row>
    <row r="125" spans="1:9" x14ac:dyDescent="0.2">
      <c r="D125" s="356"/>
      <c r="E125" s="356"/>
      <c r="F125" s="356"/>
      <c r="G125" s="356"/>
      <c r="H125" s="356"/>
    </row>
    <row r="126" spans="1:9" x14ac:dyDescent="0.2">
      <c r="D126" s="356"/>
      <c r="E126" s="356"/>
      <c r="F126" s="356"/>
      <c r="G126" s="356"/>
      <c r="H126" s="356"/>
    </row>
    <row r="127" spans="1:9" x14ac:dyDescent="0.2">
      <c r="D127" s="356"/>
      <c r="E127" s="356"/>
      <c r="F127" s="356"/>
      <c r="G127" s="356"/>
      <c r="H127" s="356"/>
    </row>
    <row r="128" spans="1:9" x14ac:dyDescent="0.2">
      <c r="D128" s="356"/>
      <c r="E128" s="356"/>
      <c r="F128" s="356"/>
      <c r="G128" s="356"/>
      <c r="H128" s="356"/>
    </row>
    <row r="129" spans="1:8" x14ac:dyDescent="0.2">
      <c r="D129" s="356"/>
      <c r="E129" s="356"/>
      <c r="F129" s="356"/>
      <c r="G129" s="356"/>
      <c r="H129" s="356"/>
    </row>
    <row r="130" spans="1:8" x14ac:dyDescent="0.2">
      <c r="D130" s="356"/>
      <c r="E130" s="356"/>
      <c r="F130" s="356"/>
      <c r="G130" s="356"/>
      <c r="H130" s="356"/>
    </row>
    <row r="131" spans="1:8" x14ac:dyDescent="0.2">
      <c r="D131" s="356"/>
      <c r="E131" s="356"/>
      <c r="F131" s="356"/>
      <c r="G131" s="356"/>
      <c r="H131" s="356"/>
    </row>
    <row r="132" spans="1:8" x14ac:dyDescent="0.2">
      <c r="D132" s="356"/>
      <c r="E132" s="356"/>
      <c r="F132" s="356"/>
      <c r="G132" s="356"/>
      <c r="H132" s="356"/>
    </row>
    <row r="133" spans="1:8" x14ac:dyDescent="0.2">
      <c r="D133" s="356"/>
      <c r="E133" s="356"/>
      <c r="F133" s="356"/>
      <c r="G133" s="356"/>
      <c r="H133" s="356"/>
    </row>
    <row r="134" spans="1:8" x14ac:dyDescent="0.2">
      <c r="D134" s="356"/>
      <c r="E134" s="356"/>
      <c r="F134" s="356"/>
      <c r="G134" s="356"/>
      <c r="H134" s="356"/>
    </row>
    <row r="135" spans="1:8" x14ac:dyDescent="0.2">
      <c r="D135" s="356"/>
      <c r="E135" s="356"/>
      <c r="F135" s="356"/>
      <c r="G135" s="356"/>
      <c r="H135" s="356"/>
    </row>
    <row r="136" spans="1:8" x14ac:dyDescent="0.2">
      <c r="D136" s="356"/>
      <c r="E136" s="356"/>
      <c r="F136" s="356"/>
      <c r="G136" s="356"/>
      <c r="H136" s="356"/>
    </row>
    <row r="137" spans="1:8" x14ac:dyDescent="0.2">
      <c r="D137" s="356"/>
      <c r="E137" s="356"/>
      <c r="F137" s="356"/>
      <c r="G137" s="356"/>
      <c r="H137" s="356"/>
    </row>
    <row r="138" spans="1:8" x14ac:dyDescent="0.2">
      <c r="D138" s="356"/>
      <c r="E138" s="356"/>
      <c r="F138" s="356"/>
      <c r="G138" s="356"/>
      <c r="H138" s="356"/>
    </row>
    <row r="139" spans="1:8" x14ac:dyDescent="0.2">
      <c r="D139" s="356"/>
      <c r="E139" s="356"/>
      <c r="F139" s="356"/>
      <c r="G139" s="356"/>
      <c r="H139" s="356"/>
    </row>
    <row r="140" spans="1:8" s="354" customFormat="1" x14ac:dyDescent="0.2">
      <c r="A140" s="355"/>
      <c r="B140" s="353"/>
      <c r="C140" s="353"/>
      <c r="D140" s="356"/>
      <c r="E140" s="356"/>
      <c r="F140" s="356"/>
      <c r="G140" s="356"/>
      <c r="H140" s="356"/>
    </row>
    <row r="141" spans="1:8" s="354" customFormat="1" x14ac:dyDescent="0.2">
      <c r="A141" s="355"/>
      <c r="B141" s="353"/>
      <c r="C141" s="353"/>
      <c r="D141" s="356"/>
      <c r="E141" s="356"/>
      <c r="F141" s="356"/>
      <c r="G141" s="356"/>
      <c r="H141" s="356"/>
    </row>
    <row r="142" spans="1:8" s="354" customFormat="1" x14ac:dyDescent="0.2">
      <c r="A142" s="355"/>
      <c r="B142" s="353"/>
      <c r="C142" s="353"/>
      <c r="D142" s="356"/>
      <c r="E142" s="356"/>
      <c r="F142" s="356"/>
      <c r="G142" s="356"/>
      <c r="H142" s="356"/>
    </row>
    <row r="143" spans="1:8" s="354" customFormat="1" x14ac:dyDescent="0.2">
      <c r="A143" s="355"/>
      <c r="B143" s="353"/>
      <c r="C143" s="353"/>
      <c r="D143" s="356"/>
      <c r="E143" s="356"/>
      <c r="F143" s="356"/>
      <c r="G143" s="356"/>
      <c r="H143" s="356"/>
    </row>
    <row r="144" spans="1:8" s="354" customFormat="1" x14ac:dyDescent="0.2">
      <c r="A144" s="355"/>
      <c r="B144" s="353"/>
      <c r="C144" s="353"/>
      <c r="D144" s="356"/>
      <c r="E144" s="356"/>
      <c r="F144" s="356"/>
      <c r="G144" s="356"/>
      <c r="H144" s="356"/>
    </row>
    <row r="145" spans="1:8" s="354" customFormat="1" x14ac:dyDescent="0.2">
      <c r="A145" s="355"/>
      <c r="B145" s="353"/>
      <c r="C145" s="353"/>
      <c r="D145" s="356"/>
      <c r="E145" s="356"/>
      <c r="F145" s="356"/>
      <c r="G145" s="356"/>
      <c r="H145" s="356"/>
    </row>
    <row r="146" spans="1:8" s="354" customFormat="1" x14ac:dyDescent="0.2">
      <c r="A146" s="355"/>
      <c r="B146" s="353"/>
      <c r="C146" s="353"/>
      <c r="D146" s="356"/>
      <c r="E146" s="356"/>
      <c r="F146" s="356"/>
      <c r="G146" s="356"/>
      <c r="H146" s="356"/>
    </row>
    <row r="147" spans="1:8" s="354" customFormat="1" x14ac:dyDescent="0.2">
      <c r="A147" s="355"/>
      <c r="B147" s="353"/>
      <c r="C147" s="353"/>
      <c r="D147" s="356"/>
      <c r="E147" s="356"/>
      <c r="F147" s="356"/>
      <c r="G147" s="356"/>
      <c r="H147" s="356"/>
    </row>
    <row r="148" spans="1:8" s="354" customFormat="1" x14ac:dyDescent="0.2">
      <c r="A148" s="355"/>
      <c r="B148" s="353"/>
      <c r="C148" s="353"/>
      <c r="D148" s="356"/>
      <c r="E148" s="356"/>
      <c r="F148" s="356"/>
      <c r="G148" s="356"/>
      <c r="H148" s="356"/>
    </row>
    <row r="149" spans="1:8" s="354" customFormat="1" x14ac:dyDescent="0.2">
      <c r="A149" s="355"/>
      <c r="B149" s="353"/>
      <c r="C149" s="353"/>
      <c r="D149" s="356"/>
      <c r="E149" s="356"/>
      <c r="F149" s="356"/>
      <c r="G149" s="356"/>
      <c r="H149" s="356"/>
    </row>
    <row r="150" spans="1:8" s="354" customFormat="1" x14ac:dyDescent="0.2">
      <c r="A150" s="355"/>
      <c r="B150" s="353"/>
      <c r="C150" s="353"/>
      <c r="D150" s="356"/>
      <c r="E150" s="356"/>
      <c r="F150" s="356"/>
      <c r="G150" s="356"/>
      <c r="H150" s="356"/>
    </row>
    <row r="151" spans="1:8" s="354" customFormat="1" x14ac:dyDescent="0.2">
      <c r="A151" s="355"/>
      <c r="B151" s="353"/>
      <c r="C151" s="353"/>
      <c r="D151" s="356"/>
      <c r="E151" s="356"/>
      <c r="F151" s="356"/>
      <c r="G151" s="356"/>
      <c r="H151" s="356"/>
    </row>
    <row r="152" spans="1:8" s="354" customFormat="1" x14ac:dyDescent="0.2">
      <c r="A152" s="355"/>
      <c r="B152" s="353"/>
      <c r="C152" s="353"/>
      <c r="D152" s="356"/>
      <c r="E152" s="356"/>
      <c r="F152" s="356"/>
      <c r="G152" s="356"/>
      <c r="H152" s="356"/>
    </row>
    <row r="153" spans="1:8" s="354" customFormat="1" x14ac:dyDescent="0.2">
      <c r="A153" s="355"/>
      <c r="B153" s="353"/>
      <c r="C153" s="353"/>
      <c r="D153" s="356"/>
      <c r="E153" s="356"/>
      <c r="F153" s="356"/>
      <c r="G153" s="356"/>
      <c r="H153" s="356"/>
    </row>
    <row r="154" spans="1:8" s="354" customFormat="1" x14ac:dyDescent="0.2">
      <c r="A154" s="355"/>
      <c r="B154" s="353"/>
      <c r="C154" s="353"/>
      <c r="D154" s="356"/>
      <c r="E154" s="356"/>
      <c r="F154" s="356"/>
      <c r="G154" s="356"/>
      <c r="H154" s="356"/>
    </row>
    <row r="155" spans="1:8" s="354" customFormat="1" x14ac:dyDescent="0.2">
      <c r="A155" s="355"/>
      <c r="B155" s="353"/>
      <c r="C155" s="353"/>
      <c r="D155" s="356"/>
      <c r="E155" s="356"/>
      <c r="F155" s="356"/>
      <c r="G155" s="356"/>
      <c r="H155" s="356"/>
    </row>
    <row r="156" spans="1:8" s="354" customFormat="1" x14ac:dyDescent="0.2">
      <c r="A156" s="355"/>
      <c r="B156" s="353"/>
      <c r="C156" s="353"/>
      <c r="D156" s="356"/>
      <c r="E156" s="356"/>
      <c r="F156" s="356"/>
      <c r="G156" s="356"/>
      <c r="H156" s="356"/>
    </row>
    <row r="157" spans="1:8" s="354" customFormat="1" x14ac:dyDescent="0.2">
      <c r="A157" s="355"/>
      <c r="B157" s="353"/>
      <c r="C157" s="353"/>
      <c r="D157" s="356"/>
      <c r="E157" s="356"/>
      <c r="F157" s="356"/>
      <c r="G157" s="356"/>
      <c r="H157" s="356"/>
    </row>
    <row r="158" spans="1:8" s="354" customFormat="1" x14ac:dyDescent="0.2">
      <c r="A158" s="355"/>
      <c r="B158" s="353"/>
      <c r="C158" s="353"/>
      <c r="D158" s="356"/>
      <c r="E158" s="356"/>
      <c r="F158" s="356"/>
      <c r="G158" s="356"/>
      <c r="H158" s="356"/>
    </row>
    <row r="159" spans="1:8" s="354" customFormat="1" x14ac:dyDescent="0.2">
      <c r="A159" s="355"/>
      <c r="B159" s="353"/>
      <c r="C159" s="353"/>
      <c r="D159" s="356"/>
      <c r="E159" s="356"/>
      <c r="F159" s="356"/>
      <c r="G159" s="356"/>
      <c r="H159" s="356"/>
    </row>
    <row r="160" spans="1:8" s="354" customFormat="1" x14ac:dyDescent="0.2">
      <c r="A160" s="355"/>
      <c r="B160" s="353"/>
      <c r="C160" s="353"/>
      <c r="D160" s="356"/>
      <c r="E160" s="356"/>
      <c r="F160" s="356"/>
      <c r="G160" s="356"/>
      <c r="H160" s="356"/>
    </row>
    <row r="161" spans="1:8" s="354" customFormat="1" x14ac:dyDescent="0.2">
      <c r="A161" s="355"/>
      <c r="B161" s="353"/>
      <c r="C161" s="353"/>
      <c r="D161" s="356"/>
      <c r="E161" s="356"/>
      <c r="F161" s="356"/>
      <c r="G161" s="356"/>
      <c r="H161" s="356"/>
    </row>
    <row r="162" spans="1:8" s="354" customFormat="1" x14ac:dyDescent="0.2">
      <c r="A162" s="355"/>
      <c r="B162" s="353"/>
      <c r="C162" s="353"/>
      <c r="D162" s="356"/>
      <c r="E162" s="356"/>
      <c r="F162" s="356"/>
      <c r="G162" s="356"/>
      <c r="H162" s="356"/>
    </row>
    <row r="163" spans="1:8" s="354" customFormat="1" x14ac:dyDescent="0.2">
      <c r="A163" s="355"/>
      <c r="B163" s="353"/>
      <c r="C163" s="353"/>
      <c r="D163" s="356"/>
      <c r="E163" s="356"/>
      <c r="F163" s="356"/>
      <c r="G163" s="356"/>
      <c r="H163" s="356"/>
    </row>
    <row r="164" spans="1:8" s="354" customFormat="1" x14ac:dyDescent="0.2">
      <c r="A164" s="355"/>
      <c r="B164" s="353"/>
      <c r="C164" s="353"/>
      <c r="D164" s="356"/>
      <c r="E164" s="356"/>
      <c r="F164" s="356"/>
      <c r="G164" s="356"/>
      <c r="H164" s="356"/>
    </row>
    <row r="165" spans="1:8" s="354" customFormat="1" x14ac:dyDescent="0.2">
      <c r="A165" s="355"/>
      <c r="B165" s="353"/>
      <c r="C165" s="353"/>
      <c r="D165" s="356"/>
      <c r="E165" s="356"/>
      <c r="F165" s="356"/>
      <c r="G165" s="356"/>
      <c r="H165" s="356"/>
    </row>
    <row r="166" spans="1:8" s="354" customFormat="1" x14ac:dyDescent="0.2">
      <c r="A166" s="355"/>
      <c r="B166" s="353"/>
      <c r="C166" s="353"/>
      <c r="D166" s="356"/>
      <c r="E166" s="356"/>
      <c r="F166" s="356"/>
      <c r="G166" s="356"/>
      <c r="H166" s="356"/>
    </row>
    <row r="167" spans="1:8" s="354" customFormat="1" x14ac:dyDescent="0.2">
      <c r="A167" s="355"/>
      <c r="B167" s="353"/>
      <c r="C167" s="353"/>
      <c r="D167" s="356"/>
      <c r="E167" s="356"/>
      <c r="F167" s="356"/>
      <c r="G167" s="356"/>
      <c r="H167" s="356"/>
    </row>
    <row r="168" spans="1:8" s="354" customFormat="1" x14ac:dyDescent="0.2">
      <c r="A168" s="355"/>
      <c r="B168" s="353"/>
      <c r="C168" s="353"/>
      <c r="D168" s="356"/>
      <c r="E168" s="356"/>
      <c r="F168" s="356"/>
      <c r="G168" s="356"/>
      <c r="H168" s="356"/>
    </row>
    <row r="169" spans="1:8" s="354" customFormat="1" x14ac:dyDescent="0.2">
      <c r="A169" s="355"/>
      <c r="B169" s="353"/>
      <c r="C169" s="353"/>
      <c r="D169" s="356"/>
      <c r="E169" s="356"/>
      <c r="F169" s="356"/>
      <c r="G169" s="356"/>
      <c r="H169" s="356"/>
    </row>
    <row r="170" spans="1:8" s="354" customFormat="1" x14ac:dyDescent="0.2">
      <c r="A170" s="355"/>
      <c r="B170" s="353"/>
      <c r="C170" s="353"/>
      <c r="D170" s="356"/>
      <c r="E170" s="356"/>
      <c r="F170" s="356"/>
      <c r="G170" s="356"/>
      <c r="H170" s="356"/>
    </row>
    <row r="171" spans="1:8" s="354" customFormat="1" x14ac:dyDescent="0.2">
      <c r="A171" s="355"/>
      <c r="B171" s="353"/>
      <c r="C171" s="353"/>
      <c r="D171" s="356"/>
      <c r="E171" s="356"/>
      <c r="F171" s="356"/>
      <c r="G171" s="356"/>
      <c r="H171" s="356"/>
    </row>
    <row r="172" spans="1:8" s="354" customFormat="1" x14ac:dyDescent="0.2">
      <c r="A172" s="355"/>
      <c r="B172" s="353"/>
      <c r="C172" s="353"/>
      <c r="D172" s="356"/>
      <c r="E172" s="356"/>
      <c r="F172" s="356"/>
      <c r="G172" s="356"/>
      <c r="H172" s="356"/>
    </row>
    <row r="173" spans="1:8" s="354" customFormat="1" x14ac:dyDescent="0.2">
      <c r="A173" s="355"/>
      <c r="B173" s="353"/>
      <c r="C173" s="353"/>
      <c r="D173" s="356"/>
      <c r="E173" s="356"/>
      <c r="F173" s="356"/>
      <c r="G173" s="356"/>
      <c r="H173" s="356"/>
    </row>
    <row r="174" spans="1:8" s="354" customFormat="1" x14ac:dyDescent="0.2">
      <c r="A174" s="355"/>
      <c r="B174" s="353"/>
      <c r="C174" s="353"/>
      <c r="D174" s="356"/>
      <c r="E174" s="356"/>
      <c r="F174" s="356"/>
      <c r="G174" s="356"/>
      <c r="H174" s="356"/>
    </row>
    <row r="175" spans="1:8" s="354" customFormat="1" x14ac:dyDescent="0.2">
      <c r="A175" s="355"/>
      <c r="B175" s="353"/>
      <c r="C175" s="353"/>
      <c r="D175" s="356"/>
      <c r="E175" s="356"/>
      <c r="F175" s="356"/>
      <c r="G175" s="356"/>
      <c r="H175" s="356"/>
    </row>
    <row r="176" spans="1:8" s="354" customFormat="1" x14ac:dyDescent="0.2">
      <c r="A176" s="355"/>
      <c r="B176" s="353"/>
      <c r="C176" s="353"/>
      <c r="D176" s="356"/>
      <c r="E176" s="356"/>
      <c r="F176" s="356"/>
      <c r="G176" s="356"/>
      <c r="H176" s="356"/>
    </row>
    <row r="177" spans="1:8" s="354" customFormat="1" x14ac:dyDescent="0.2">
      <c r="A177" s="355"/>
      <c r="B177" s="353"/>
      <c r="C177" s="353"/>
      <c r="D177" s="356"/>
      <c r="E177" s="356"/>
      <c r="F177" s="356"/>
      <c r="G177" s="356"/>
      <c r="H177" s="356"/>
    </row>
    <row r="178" spans="1:8" s="354" customFormat="1" x14ac:dyDescent="0.2">
      <c r="A178" s="355"/>
      <c r="B178" s="353"/>
      <c r="C178" s="353"/>
      <c r="D178" s="356"/>
      <c r="E178" s="356"/>
      <c r="F178" s="356"/>
      <c r="G178" s="356"/>
      <c r="H178" s="356"/>
    </row>
    <row r="179" spans="1:8" s="354" customFormat="1" x14ac:dyDescent="0.2">
      <c r="A179" s="355"/>
      <c r="B179" s="353"/>
      <c r="C179" s="353"/>
      <c r="D179" s="356"/>
      <c r="E179" s="356"/>
      <c r="F179" s="356"/>
      <c r="G179" s="356"/>
      <c r="H179" s="356"/>
    </row>
    <row r="180" spans="1:8" s="354" customFormat="1" x14ac:dyDescent="0.2">
      <c r="A180" s="355"/>
      <c r="B180" s="353"/>
      <c r="C180" s="353"/>
      <c r="D180" s="356"/>
      <c r="E180" s="356"/>
      <c r="F180" s="356"/>
      <c r="G180" s="356"/>
      <c r="H180" s="356"/>
    </row>
    <row r="181" spans="1:8" s="354" customFormat="1" x14ac:dyDescent="0.2">
      <c r="A181" s="355"/>
      <c r="B181" s="353"/>
      <c r="C181" s="353"/>
      <c r="D181" s="356"/>
      <c r="E181" s="356"/>
      <c r="F181" s="356"/>
      <c r="G181" s="356"/>
      <c r="H181" s="356"/>
    </row>
    <row r="182" spans="1:8" s="354" customFormat="1" x14ac:dyDescent="0.2">
      <c r="A182" s="355"/>
      <c r="B182" s="353"/>
      <c r="C182" s="353"/>
      <c r="D182" s="356"/>
      <c r="E182" s="356"/>
      <c r="F182" s="356"/>
      <c r="G182" s="356"/>
      <c r="H182" s="356"/>
    </row>
    <row r="183" spans="1:8" s="354" customFormat="1" x14ac:dyDescent="0.2">
      <c r="A183" s="355"/>
      <c r="B183" s="353"/>
      <c r="C183" s="353"/>
      <c r="D183" s="356"/>
      <c r="E183" s="356"/>
      <c r="F183" s="356"/>
      <c r="G183" s="356"/>
      <c r="H183" s="356"/>
    </row>
    <row r="184" spans="1:8" s="354" customFormat="1" x14ac:dyDescent="0.2">
      <c r="A184" s="355"/>
      <c r="B184" s="353"/>
      <c r="C184" s="353"/>
      <c r="D184" s="356"/>
      <c r="E184" s="356"/>
      <c r="F184" s="356"/>
      <c r="G184" s="356"/>
      <c r="H184" s="356"/>
    </row>
    <row r="185" spans="1:8" s="354" customFormat="1" x14ac:dyDescent="0.2">
      <c r="A185" s="355"/>
      <c r="B185" s="353"/>
      <c r="C185" s="353"/>
      <c r="D185" s="356"/>
      <c r="E185" s="356"/>
      <c r="F185" s="356"/>
      <c r="G185" s="356"/>
      <c r="H185" s="356"/>
    </row>
    <row r="186" spans="1:8" s="354" customFormat="1" x14ac:dyDescent="0.2">
      <c r="A186" s="355"/>
      <c r="B186" s="353"/>
      <c r="C186" s="353"/>
      <c r="D186" s="356"/>
      <c r="E186" s="356"/>
      <c r="F186" s="356"/>
      <c r="G186" s="356"/>
      <c r="H186" s="356"/>
    </row>
    <row r="187" spans="1:8" s="354" customFormat="1" x14ac:dyDescent="0.2">
      <c r="A187" s="355"/>
      <c r="B187" s="353"/>
      <c r="C187" s="353"/>
      <c r="D187" s="356"/>
      <c r="E187" s="356"/>
      <c r="F187" s="356"/>
      <c r="G187" s="356"/>
      <c r="H187" s="356"/>
    </row>
    <row r="188" spans="1:8" s="354" customFormat="1" x14ac:dyDescent="0.2">
      <c r="A188" s="355"/>
      <c r="B188" s="353"/>
      <c r="C188" s="353"/>
      <c r="D188" s="356"/>
      <c r="E188" s="356"/>
      <c r="F188" s="356"/>
      <c r="G188" s="356"/>
      <c r="H188" s="356"/>
    </row>
    <row r="189" spans="1:8" s="354" customFormat="1" x14ac:dyDescent="0.2">
      <c r="A189" s="355"/>
      <c r="B189" s="353"/>
      <c r="C189" s="353"/>
      <c r="D189" s="356"/>
      <c r="E189" s="356"/>
      <c r="F189" s="356"/>
      <c r="G189" s="356"/>
      <c r="H189" s="356"/>
    </row>
    <row r="190" spans="1:8" s="354" customFormat="1" x14ac:dyDescent="0.2">
      <c r="A190" s="355"/>
      <c r="B190" s="353"/>
      <c r="C190" s="353"/>
      <c r="D190" s="356"/>
      <c r="E190" s="356"/>
      <c r="F190" s="356"/>
      <c r="G190" s="356"/>
      <c r="H190" s="356"/>
    </row>
    <row r="191" spans="1:8" s="354" customFormat="1" x14ac:dyDescent="0.2">
      <c r="A191" s="355"/>
      <c r="B191" s="353"/>
      <c r="C191" s="353"/>
      <c r="D191" s="356"/>
      <c r="E191" s="356"/>
      <c r="F191" s="356"/>
      <c r="G191" s="356"/>
      <c r="H191" s="356"/>
    </row>
    <row r="192" spans="1:8" s="354" customFormat="1" x14ac:dyDescent="0.2">
      <c r="A192" s="355"/>
      <c r="B192" s="353"/>
      <c r="C192" s="353"/>
      <c r="D192" s="356"/>
      <c r="E192" s="356"/>
      <c r="F192" s="356"/>
      <c r="G192" s="356"/>
      <c r="H192" s="356"/>
    </row>
    <row r="193" spans="1:8" s="354" customFormat="1" x14ac:dyDescent="0.2">
      <c r="A193" s="355"/>
      <c r="B193" s="353"/>
      <c r="C193" s="353"/>
      <c r="D193" s="356"/>
      <c r="E193" s="356"/>
      <c r="F193" s="356"/>
      <c r="G193" s="356"/>
      <c r="H193" s="356"/>
    </row>
    <row r="194" spans="1:8" s="354" customFormat="1" x14ac:dyDescent="0.2">
      <c r="A194" s="355"/>
      <c r="B194" s="353"/>
      <c r="C194" s="353"/>
      <c r="D194" s="356"/>
      <c r="E194" s="356"/>
      <c r="F194" s="356"/>
      <c r="G194" s="356"/>
      <c r="H194" s="356"/>
    </row>
    <row r="195" spans="1:8" s="354" customFormat="1" x14ac:dyDescent="0.2">
      <c r="A195" s="355"/>
      <c r="B195" s="353"/>
      <c r="C195" s="353"/>
      <c r="D195" s="356"/>
      <c r="E195" s="356"/>
      <c r="F195" s="356"/>
      <c r="G195" s="356"/>
      <c r="H195" s="356"/>
    </row>
    <row r="196" spans="1:8" s="354" customFormat="1" x14ac:dyDescent="0.2">
      <c r="A196" s="355"/>
      <c r="B196" s="353"/>
      <c r="C196" s="353"/>
      <c r="D196" s="356"/>
      <c r="E196" s="356"/>
      <c r="F196" s="356"/>
      <c r="G196" s="356"/>
      <c r="H196" s="356"/>
    </row>
    <row r="197" spans="1:8" s="354" customFormat="1" x14ac:dyDescent="0.2">
      <c r="A197" s="355"/>
      <c r="B197" s="353"/>
      <c r="C197" s="353"/>
      <c r="D197" s="356"/>
      <c r="E197" s="356"/>
      <c r="F197" s="356"/>
      <c r="G197" s="356"/>
      <c r="H197" s="356"/>
    </row>
    <row r="198" spans="1:8" s="354" customFormat="1" x14ac:dyDescent="0.2">
      <c r="A198" s="355"/>
      <c r="B198" s="353"/>
      <c r="C198" s="353"/>
      <c r="D198" s="356"/>
      <c r="E198" s="356"/>
      <c r="F198" s="356"/>
      <c r="G198" s="356"/>
      <c r="H198" s="356"/>
    </row>
    <row r="199" spans="1:8" s="354" customFormat="1" x14ac:dyDescent="0.2">
      <c r="A199" s="355"/>
      <c r="B199" s="353"/>
      <c r="C199" s="353"/>
      <c r="D199" s="356"/>
      <c r="E199" s="356"/>
      <c r="F199" s="356"/>
      <c r="G199" s="356"/>
      <c r="H199" s="356"/>
    </row>
    <row r="200" spans="1:8" s="354" customFormat="1" x14ac:dyDescent="0.2">
      <c r="A200" s="355"/>
      <c r="B200" s="353"/>
      <c r="C200" s="353"/>
      <c r="D200" s="356"/>
      <c r="E200" s="356"/>
      <c r="F200" s="356"/>
      <c r="G200" s="356"/>
      <c r="H200" s="356"/>
    </row>
    <row r="201" spans="1:8" s="354" customFormat="1" x14ac:dyDescent="0.2">
      <c r="A201" s="355"/>
      <c r="B201" s="353"/>
      <c r="C201" s="353"/>
      <c r="D201" s="356"/>
      <c r="E201" s="356"/>
      <c r="F201" s="356"/>
      <c r="G201" s="356"/>
      <c r="H201" s="356"/>
    </row>
    <row r="202" spans="1:8" s="354" customFormat="1" x14ac:dyDescent="0.2">
      <c r="A202" s="355"/>
      <c r="B202" s="353"/>
      <c r="C202" s="353"/>
      <c r="D202" s="356"/>
      <c r="E202" s="356"/>
      <c r="F202" s="356"/>
      <c r="G202" s="356"/>
      <c r="H202" s="356"/>
    </row>
    <row r="203" spans="1:8" s="354" customFormat="1" x14ac:dyDescent="0.2">
      <c r="A203" s="355"/>
      <c r="B203" s="353"/>
      <c r="C203" s="353"/>
      <c r="D203" s="356"/>
      <c r="E203" s="356"/>
      <c r="F203" s="356"/>
      <c r="G203" s="356"/>
      <c r="H203" s="356"/>
    </row>
    <row r="204" spans="1:8" s="354" customFormat="1" x14ac:dyDescent="0.2">
      <c r="A204" s="355"/>
      <c r="B204" s="353"/>
      <c r="C204" s="353"/>
      <c r="D204" s="356"/>
      <c r="E204" s="356"/>
      <c r="F204" s="356"/>
      <c r="G204" s="356"/>
      <c r="H204" s="356"/>
    </row>
    <row r="205" spans="1:8" s="354" customFormat="1" x14ac:dyDescent="0.2">
      <c r="A205" s="355"/>
      <c r="B205" s="353"/>
      <c r="C205" s="353"/>
      <c r="D205" s="356"/>
      <c r="E205" s="356"/>
      <c r="F205" s="356"/>
      <c r="G205" s="356"/>
      <c r="H205" s="356"/>
    </row>
    <row r="206" spans="1:8" s="354" customFormat="1" x14ac:dyDescent="0.2">
      <c r="A206" s="355"/>
      <c r="B206" s="353"/>
      <c r="C206" s="353"/>
      <c r="D206" s="356"/>
      <c r="E206" s="356"/>
      <c r="F206" s="356"/>
      <c r="G206" s="356"/>
      <c r="H206" s="356"/>
    </row>
    <row r="207" spans="1:8" s="354" customFormat="1" x14ac:dyDescent="0.2">
      <c r="A207" s="355"/>
      <c r="B207" s="353"/>
      <c r="C207" s="353"/>
      <c r="D207" s="356"/>
      <c r="E207" s="356"/>
      <c r="F207" s="356"/>
      <c r="G207" s="356"/>
      <c r="H207" s="356"/>
    </row>
    <row r="208" spans="1:8" s="354" customFormat="1" x14ac:dyDescent="0.2">
      <c r="A208" s="355"/>
      <c r="B208" s="353"/>
      <c r="C208" s="353"/>
      <c r="D208" s="356"/>
      <c r="E208" s="356"/>
      <c r="F208" s="356"/>
      <c r="G208" s="356"/>
      <c r="H208" s="356"/>
    </row>
    <row r="209" spans="1:8" s="354" customFormat="1" x14ac:dyDescent="0.2">
      <c r="A209" s="355"/>
      <c r="B209" s="353"/>
      <c r="C209" s="353"/>
      <c r="D209" s="356"/>
      <c r="E209" s="356"/>
      <c r="F209" s="356"/>
      <c r="G209" s="356"/>
      <c r="H209" s="356"/>
    </row>
    <row r="210" spans="1:8" s="354" customFormat="1" x14ac:dyDescent="0.2">
      <c r="A210" s="355"/>
      <c r="B210" s="353"/>
      <c r="C210" s="353"/>
      <c r="D210" s="356"/>
      <c r="E210" s="356"/>
      <c r="F210" s="356"/>
      <c r="G210" s="356"/>
      <c r="H210" s="356"/>
    </row>
    <row r="211" spans="1:8" s="354" customFormat="1" x14ac:dyDescent="0.2">
      <c r="A211" s="355"/>
      <c r="B211" s="353"/>
      <c r="C211" s="353"/>
      <c r="D211" s="356"/>
      <c r="E211" s="356"/>
      <c r="F211" s="356"/>
      <c r="G211" s="356"/>
      <c r="H211" s="356"/>
    </row>
    <row r="212" spans="1:8" s="354" customFormat="1" x14ac:dyDescent="0.2">
      <c r="A212" s="355"/>
      <c r="B212" s="353"/>
      <c r="C212" s="353"/>
      <c r="D212" s="356"/>
      <c r="E212" s="356"/>
      <c r="F212" s="356"/>
      <c r="G212" s="356"/>
      <c r="H212" s="356"/>
    </row>
    <row r="213" spans="1:8" s="354" customFormat="1" x14ac:dyDescent="0.2">
      <c r="A213" s="355"/>
      <c r="B213" s="353"/>
      <c r="C213" s="353"/>
      <c r="D213" s="356"/>
      <c r="E213" s="356"/>
      <c r="F213" s="356"/>
      <c r="G213" s="356"/>
      <c r="H213" s="356"/>
    </row>
    <row r="214" spans="1:8" s="354" customFormat="1" x14ac:dyDescent="0.2">
      <c r="A214" s="355"/>
      <c r="B214" s="353"/>
      <c r="C214" s="353"/>
      <c r="D214" s="356"/>
      <c r="E214" s="356"/>
      <c r="F214" s="356"/>
      <c r="G214" s="356"/>
      <c r="H214" s="356"/>
    </row>
    <row r="215" spans="1:8" s="354" customFormat="1" x14ac:dyDescent="0.2">
      <c r="A215" s="355"/>
      <c r="B215" s="353"/>
      <c r="C215" s="353"/>
      <c r="D215" s="356"/>
      <c r="E215" s="356"/>
      <c r="F215" s="356"/>
      <c r="G215" s="356"/>
      <c r="H215" s="356"/>
    </row>
    <row r="216" spans="1:8" s="354" customFormat="1" x14ac:dyDescent="0.2">
      <c r="A216" s="355"/>
      <c r="B216" s="353"/>
      <c r="C216" s="353"/>
      <c r="D216" s="356"/>
      <c r="E216" s="356"/>
      <c r="F216" s="356"/>
      <c r="G216" s="356"/>
      <c r="H216" s="356"/>
    </row>
  </sheetData>
  <mergeCells count="8">
    <mergeCell ref="D7:H7"/>
    <mergeCell ref="I7:I8"/>
    <mergeCell ref="B120:I121"/>
    <mergeCell ref="B1:I1"/>
    <mergeCell ref="B2:I2"/>
    <mergeCell ref="B3:I3"/>
    <mergeCell ref="B7:B8"/>
    <mergeCell ref="C7:C8"/>
  </mergeCells>
  <pageMargins left="0.70866141732283472" right="0.70866141732283472" top="0.74803149606299213" bottom="0.74803149606299213" header="0.31496062992125984" footer="0.31496062992125984"/>
  <pageSetup scale="64" fitToHeight="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77DDC-7146-4A27-B8B4-739ECE6BFAAC}">
  <sheetPr>
    <tabColor theme="4" tint="-0.249977111117893"/>
    <pageSetUpPr fitToPage="1"/>
  </sheetPr>
  <dimension ref="A1:G77"/>
  <sheetViews>
    <sheetView showGridLines="0" workbookViewId="0">
      <selection activeCell="B44" sqref="A1:H44"/>
    </sheetView>
  </sheetViews>
  <sheetFormatPr baseColWidth="10" defaultColWidth="12" defaultRowHeight="14.25" customHeight="1" x14ac:dyDescent="0.2"/>
  <cols>
    <col min="1" max="1" width="71.5" style="125" customWidth="1"/>
    <col min="2" max="2" width="16.1640625" style="125" customWidth="1"/>
    <col min="3" max="3" width="15.1640625" style="125" bestFit="1" customWidth="1"/>
    <col min="4" max="6" width="16.33203125" style="125" bestFit="1" customWidth="1"/>
    <col min="7" max="7" width="13.6640625" style="125" bestFit="1" customWidth="1"/>
    <col min="8" max="16384" width="12" style="125"/>
  </cols>
  <sheetData>
    <row r="1" spans="1:7" ht="59.25" customHeight="1" thickBot="1" x14ac:dyDescent="0.25">
      <c r="A1" s="122" t="s">
        <v>132</v>
      </c>
      <c r="B1" s="123"/>
      <c r="C1" s="123"/>
      <c r="D1" s="123"/>
      <c r="E1" s="123"/>
      <c r="F1" s="123"/>
      <c r="G1" s="124"/>
    </row>
    <row r="2" spans="1:7" s="131" customFormat="1" ht="14.25" customHeight="1" thickBot="1" x14ac:dyDescent="0.25">
      <c r="A2" s="126" t="s">
        <v>52</v>
      </c>
      <c r="B2" s="127" t="s">
        <v>133</v>
      </c>
      <c r="C2" s="128"/>
      <c r="D2" s="128"/>
      <c r="E2" s="128"/>
      <c r="F2" s="129"/>
      <c r="G2" s="130" t="s">
        <v>54</v>
      </c>
    </row>
    <row r="3" spans="1:7" s="131" customFormat="1" ht="23.25" thickBot="1" x14ac:dyDescent="0.25">
      <c r="A3" s="132"/>
      <c r="B3" s="133" t="s">
        <v>55</v>
      </c>
      <c r="C3" s="134" t="s">
        <v>56</v>
      </c>
      <c r="D3" s="135" t="s">
        <v>6</v>
      </c>
      <c r="E3" s="134" t="s">
        <v>7</v>
      </c>
      <c r="F3" s="135" t="s">
        <v>57</v>
      </c>
      <c r="G3" s="136"/>
    </row>
    <row r="4" spans="1:7" s="131" customFormat="1" ht="6" customHeight="1" x14ac:dyDescent="0.2">
      <c r="A4" s="137"/>
      <c r="B4" s="138"/>
      <c r="C4" s="138"/>
      <c r="D4" s="138"/>
      <c r="E4" s="138"/>
      <c r="F4" s="138"/>
      <c r="G4" s="139"/>
    </row>
    <row r="5" spans="1:7" s="131" customFormat="1" ht="14.25" customHeight="1" x14ac:dyDescent="0.2">
      <c r="A5" s="140" t="s">
        <v>134</v>
      </c>
      <c r="B5" s="111">
        <v>10098253</v>
      </c>
      <c r="C5" s="111">
        <v>-66724.92</v>
      </c>
      <c r="D5" s="111">
        <f>B5+C5</f>
        <v>10031528.08</v>
      </c>
      <c r="E5" s="111">
        <v>5374416.7300000004</v>
      </c>
      <c r="F5" s="111">
        <v>5374416.7300000004</v>
      </c>
      <c r="G5" s="112">
        <f>D5-E5</f>
        <v>4657111.3499999996</v>
      </c>
    </row>
    <row r="6" spans="1:7" s="131" customFormat="1" ht="14.25" customHeight="1" x14ac:dyDescent="0.2">
      <c r="A6" s="140" t="s">
        <v>135</v>
      </c>
      <c r="B6" s="111">
        <v>74485775.519999996</v>
      </c>
      <c r="C6" s="111">
        <v>67568440.540000007</v>
      </c>
      <c r="D6" s="111">
        <f t="shared" ref="D6:D69" si="0">B6+C6</f>
        <v>142054216.06</v>
      </c>
      <c r="E6" s="111">
        <v>113133599.05</v>
      </c>
      <c r="F6" s="111">
        <v>113133599.05</v>
      </c>
      <c r="G6" s="112">
        <f t="shared" ref="G6:G69" si="1">D6-E6</f>
        <v>28920617.010000005</v>
      </c>
    </row>
    <row r="7" spans="1:7" s="131" customFormat="1" ht="14.25" customHeight="1" x14ac:dyDescent="0.2">
      <c r="A7" s="140" t="s">
        <v>136</v>
      </c>
      <c r="B7" s="111">
        <v>38369853</v>
      </c>
      <c r="C7" s="111">
        <v>45072898.950000003</v>
      </c>
      <c r="D7" s="111">
        <f t="shared" si="0"/>
        <v>83442751.950000003</v>
      </c>
      <c r="E7" s="111">
        <v>19740126.780000001</v>
      </c>
      <c r="F7" s="111">
        <v>19740126.780000001</v>
      </c>
      <c r="G7" s="112">
        <f t="shared" si="1"/>
        <v>63702625.170000002</v>
      </c>
    </row>
    <row r="8" spans="1:7" s="131" customFormat="1" ht="14.25" customHeight="1" x14ac:dyDescent="0.2">
      <c r="A8" s="140" t="s">
        <v>137</v>
      </c>
      <c r="B8" s="111">
        <v>11484639</v>
      </c>
      <c r="C8" s="111">
        <v>2823265.86</v>
      </c>
      <c r="D8" s="111">
        <f t="shared" si="0"/>
        <v>14307904.859999999</v>
      </c>
      <c r="E8" s="111">
        <v>834415.91</v>
      </c>
      <c r="F8" s="111">
        <v>834415.91</v>
      </c>
      <c r="G8" s="112">
        <f t="shared" si="1"/>
        <v>13473488.949999999</v>
      </c>
    </row>
    <row r="9" spans="1:7" s="131" customFormat="1" ht="14.25" customHeight="1" x14ac:dyDescent="0.2">
      <c r="A9" s="140" t="s">
        <v>138</v>
      </c>
      <c r="B9" s="111">
        <v>12218257</v>
      </c>
      <c r="C9" s="111">
        <v>295024.38</v>
      </c>
      <c r="D9" s="111">
        <f t="shared" si="0"/>
        <v>12513281.380000001</v>
      </c>
      <c r="E9" s="111">
        <v>6024079.1399999997</v>
      </c>
      <c r="F9" s="111">
        <v>6024079.1399999997</v>
      </c>
      <c r="G9" s="112">
        <f t="shared" si="1"/>
        <v>6489202.2400000012</v>
      </c>
    </row>
    <row r="10" spans="1:7" s="131" customFormat="1" ht="14.25" customHeight="1" x14ac:dyDescent="0.2">
      <c r="A10" s="140" t="s">
        <v>139</v>
      </c>
      <c r="B10" s="111">
        <v>557048370</v>
      </c>
      <c r="C10" s="111">
        <v>-1043275.1</v>
      </c>
      <c r="D10" s="111">
        <f t="shared" si="0"/>
        <v>556005094.89999998</v>
      </c>
      <c r="E10" s="111">
        <v>23630057.02</v>
      </c>
      <c r="F10" s="111">
        <v>23630057.02</v>
      </c>
      <c r="G10" s="112">
        <f t="shared" si="1"/>
        <v>532375037.88</v>
      </c>
    </row>
    <row r="11" spans="1:7" s="131" customFormat="1" ht="14.25" customHeight="1" x14ac:dyDescent="0.2">
      <c r="A11" s="140" t="s">
        <v>140</v>
      </c>
      <c r="B11" s="111">
        <v>131113172</v>
      </c>
      <c r="C11" s="111">
        <v>-8567579.6400000006</v>
      </c>
      <c r="D11" s="111">
        <f t="shared" si="0"/>
        <v>122545592.36</v>
      </c>
      <c r="E11" s="111">
        <v>26905526.059999999</v>
      </c>
      <c r="F11" s="111">
        <v>26905526.059999999</v>
      </c>
      <c r="G11" s="112">
        <f t="shared" si="1"/>
        <v>95640066.299999997</v>
      </c>
    </row>
    <row r="12" spans="1:7" s="131" customFormat="1" ht="14.25" customHeight="1" x14ac:dyDescent="0.2">
      <c r="A12" s="140" t="s">
        <v>141</v>
      </c>
      <c r="B12" s="111">
        <v>72232339</v>
      </c>
      <c r="C12" s="111">
        <v>-603656.15</v>
      </c>
      <c r="D12" s="111">
        <f t="shared" si="0"/>
        <v>71628682.849999994</v>
      </c>
      <c r="E12" s="111">
        <v>31418762.030000001</v>
      </c>
      <c r="F12" s="111">
        <v>31418762.030000001</v>
      </c>
      <c r="G12" s="112">
        <f t="shared" si="1"/>
        <v>40209920.819999993</v>
      </c>
    </row>
    <row r="13" spans="1:7" s="131" customFormat="1" ht="14.25" customHeight="1" x14ac:dyDescent="0.2">
      <c r="A13" s="140" t="s">
        <v>142</v>
      </c>
      <c r="B13" s="111">
        <v>97369745.109999999</v>
      </c>
      <c r="C13" s="111">
        <v>1342534.65</v>
      </c>
      <c r="D13" s="111">
        <f t="shared" si="0"/>
        <v>98712279.760000005</v>
      </c>
      <c r="E13" s="111">
        <v>39430124.68</v>
      </c>
      <c r="F13" s="111">
        <v>39430124.68</v>
      </c>
      <c r="G13" s="112">
        <f t="shared" si="1"/>
        <v>59282155.080000006</v>
      </c>
    </row>
    <row r="14" spans="1:7" s="131" customFormat="1" ht="14.25" customHeight="1" x14ac:dyDescent="0.2">
      <c r="A14" s="140" t="s">
        <v>143</v>
      </c>
      <c r="B14" s="111">
        <v>5413542</v>
      </c>
      <c r="C14" s="111">
        <v>80567536.530000001</v>
      </c>
      <c r="D14" s="111">
        <f t="shared" si="0"/>
        <v>85981078.530000001</v>
      </c>
      <c r="E14" s="111">
        <v>56624314.060000002</v>
      </c>
      <c r="F14" s="111">
        <v>56624314.060000002</v>
      </c>
      <c r="G14" s="112">
        <f t="shared" si="1"/>
        <v>29356764.469999999</v>
      </c>
    </row>
    <row r="15" spans="1:7" s="131" customFormat="1" ht="14.25" customHeight="1" x14ac:dyDescent="0.2">
      <c r="A15" s="140" t="s">
        <v>144</v>
      </c>
      <c r="B15" s="111">
        <v>42022308</v>
      </c>
      <c r="C15" s="111">
        <v>-117600.31</v>
      </c>
      <c r="D15" s="111">
        <f t="shared" si="0"/>
        <v>41904707.689999998</v>
      </c>
      <c r="E15" s="111">
        <v>18448440.600000001</v>
      </c>
      <c r="F15" s="111">
        <v>18309413.32</v>
      </c>
      <c r="G15" s="112">
        <f t="shared" si="1"/>
        <v>23456267.089999996</v>
      </c>
    </row>
    <row r="16" spans="1:7" s="131" customFormat="1" ht="14.25" customHeight="1" x14ac:dyDescent="0.2">
      <c r="A16" s="140" t="s">
        <v>145</v>
      </c>
      <c r="B16" s="111">
        <v>476351087</v>
      </c>
      <c r="C16" s="111">
        <v>300022799.77999997</v>
      </c>
      <c r="D16" s="111">
        <f t="shared" si="0"/>
        <v>776373886.77999997</v>
      </c>
      <c r="E16" s="111">
        <v>474772412.43000001</v>
      </c>
      <c r="F16" s="111">
        <v>474772412.43000001</v>
      </c>
      <c r="G16" s="112">
        <f t="shared" si="1"/>
        <v>301601474.34999996</v>
      </c>
    </row>
    <row r="17" spans="1:7" s="131" customFormat="1" ht="14.25" customHeight="1" x14ac:dyDescent="0.2">
      <c r="A17" s="140" t="s">
        <v>146</v>
      </c>
      <c r="B17" s="111">
        <v>137218190</v>
      </c>
      <c r="C17" s="111">
        <v>16024691.82</v>
      </c>
      <c r="D17" s="111">
        <f t="shared" si="0"/>
        <v>153242881.81999999</v>
      </c>
      <c r="E17" s="111">
        <v>33390411.800000001</v>
      </c>
      <c r="F17" s="111">
        <v>33390411.800000001</v>
      </c>
      <c r="G17" s="112">
        <f t="shared" si="1"/>
        <v>119852470.02</v>
      </c>
    </row>
    <row r="18" spans="1:7" s="131" customFormat="1" ht="14.25" customHeight="1" x14ac:dyDescent="0.2">
      <c r="A18" s="140" t="s">
        <v>147</v>
      </c>
      <c r="B18" s="111">
        <v>573722517</v>
      </c>
      <c r="C18" s="111">
        <v>8524761.7799999993</v>
      </c>
      <c r="D18" s="111">
        <f t="shared" si="0"/>
        <v>582247278.77999997</v>
      </c>
      <c r="E18" s="111">
        <v>220166659.22999999</v>
      </c>
      <c r="F18" s="111">
        <v>220166659.22999999</v>
      </c>
      <c r="G18" s="112">
        <f t="shared" si="1"/>
        <v>362080619.54999995</v>
      </c>
    </row>
    <row r="19" spans="1:7" s="131" customFormat="1" ht="14.25" customHeight="1" x14ac:dyDescent="0.2">
      <c r="A19" s="140" t="s">
        <v>148</v>
      </c>
      <c r="B19" s="111">
        <v>668775829</v>
      </c>
      <c r="C19" s="111">
        <v>-1499950.59</v>
      </c>
      <c r="D19" s="111">
        <f t="shared" si="0"/>
        <v>667275878.40999997</v>
      </c>
      <c r="E19" s="111">
        <v>257894299.84999999</v>
      </c>
      <c r="F19" s="111">
        <v>257894299.84999999</v>
      </c>
      <c r="G19" s="112">
        <f t="shared" si="1"/>
        <v>409381578.55999994</v>
      </c>
    </row>
    <row r="20" spans="1:7" s="131" customFormat="1" ht="14.25" customHeight="1" x14ac:dyDescent="0.2">
      <c r="A20" s="140" t="s">
        <v>149</v>
      </c>
      <c r="B20" s="111">
        <v>779632305</v>
      </c>
      <c r="C20" s="111">
        <v>32395228.449999999</v>
      </c>
      <c r="D20" s="111">
        <f t="shared" si="0"/>
        <v>812027533.45000005</v>
      </c>
      <c r="E20" s="111">
        <v>302512028.14999998</v>
      </c>
      <c r="F20" s="111">
        <v>302511729.74000001</v>
      </c>
      <c r="G20" s="112">
        <f t="shared" si="1"/>
        <v>509515505.30000007</v>
      </c>
    </row>
    <row r="21" spans="1:7" s="131" customFormat="1" ht="14.25" customHeight="1" x14ac:dyDescent="0.2">
      <c r="A21" s="140" t="s">
        <v>150</v>
      </c>
      <c r="B21" s="111">
        <v>532278470</v>
      </c>
      <c r="C21" s="111">
        <v>18023559.960000001</v>
      </c>
      <c r="D21" s="111">
        <f t="shared" si="0"/>
        <v>550302029.96000004</v>
      </c>
      <c r="E21" s="111">
        <v>206317087.44999999</v>
      </c>
      <c r="F21" s="111">
        <v>206286788.91</v>
      </c>
      <c r="G21" s="112">
        <f t="shared" si="1"/>
        <v>343984942.51000005</v>
      </c>
    </row>
    <row r="22" spans="1:7" s="131" customFormat="1" ht="14.25" customHeight="1" x14ac:dyDescent="0.2">
      <c r="A22" s="140" t="s">
        <v>151</v>
      </c>
      <c r="B22" s="111">
        <v>599646965</v>
      </c>
      <c r="C22" s="111">
        <v>31091103.48</v>
      </c>
      <c r="D22" s="111">
        <f t="shared" si="0"/>
        <v>630738068.48000002</v>
      </c>
      <c r="E22" s="111">
        <v>225576315.80000001</v>
      </c>
      <c r="F22" s="111">
        <v>225576315.80000001</v>
      </c>
      <c r="G22" s="112">
        <f t="shared" si="1"/>
        <v>405161752.68000001</v>
      </c>
    </row>
    <row r="23" spans="1:7" s="131" customFormat="1" ht="14.25" customHeight="1" x14ac:dyDescent="0.2">
      <c r="A23" s="140" t="s">
        <v>152</v>
      </c>
      <c r="B23" s="111">
        <v>832884295</v>
      </c>
      <c r="C23" s="111">
        <v>42758686.140000001</v>
      </c>
      <c r="D23" s="111">
        <f t="shared" si="0"/>
        <v>875642981.13999999</v>
      </c>
      <c r="E23" s="111">
        <v>327531243.37</v>
      </c>
      <c r="F23" s="111">
        <v>327531243.37</v>
      </c>
      <c r="G23" s="112">
        <f t="shared" si="1"/>
        <v>548111737.76999998</v>
      </c>
    </row>
    <row r="24" spans="1:7" s="131" customFormat="1" ht="14.25" customHeight="1" x14ac:dyDescent="0.2">
      <c r="A24" s="140" t="s">
        <v>153</v>
      </c>
      <c r="B24" s="111">
        <v>892190276</v>
      </c>
      <c r="C24" s="111">
        <v>127599126.51000001</v>
      </c>
      <c r="D24" s="111">
        <f t="shared" si="0"/>
        <v>1019789402.51</v>
      </c>
      <c r="E24" s="111">
        <v>346373654.04000002</v>
      </c>
      <c r="F24" s="111">
        <v>346373654.04000002</v>
      </c>
      <c r="G24" s="112">
        <f t="shared" si="1"/>
        <v>673415748.47000003</v>
      </c>
    </row>
    <row r="25" spans="1:7" s="131" customFormat="1" ht="14.25" customHeight="1" x14ac:dyDescent="0.2">
      <c r="A25" s="140" t="s">
        <v>154</v>
      </c>
      <c r="B25" s="111">
        <v>554365157</v>
      </c>
      <c r="C25" s="111">
        <v>4324389.8099999996</v>
      </c>
      <c r="D25" s="111">
        <f t="shared" si="0"/>
        <v>558689546.80999994</v>
      </c>
      <c r="E25" s="111">
        <v>203178693.56999999</v>
      </c>
      <c r="F25" s="111">
        <v>203145891.56</v>
      </c>
      <c r="G25" s="112">
        <f t="shared" si="1"/>
        <v>355510853.23999995</v>
      </c>
    </row>
    <row r="26" spans="1:7" s="131" customFormat="1" ht="14.25" customHeight="1" x14ac:dyDescent="0.2">
      <c r="A26" s="140" t="s">
        <v>155</v>
      </c>
      <c r="B26" s="111">
        <v>360652687.44</v>
      </c>
      <c r="C26" s="111">
        <v>19819871.77</v>
      </c>
      <c r="D26" s="111">
        <f t="shared" si="0"/>
        <v>380472559.20999998</v>
      </c>
      <c r="E26" s="111">
        <v>125125601.68000001</v>
      </c>
      <c r="F26" s="111">
        <v>125125601.68000001</v>
      </c>
      <c r="G26" s="112">
        <f t="shared" si="1"/>
        <v>255346957.52999997</v>
      </c>
    </row>
    <row r="27" spans="1:7" s="131" customFormat="1" ht="14.25" customHeight="1" x14ac:dyDescent="0.2">
      <c r="A27" s="140" t="s">
        <v>156</v>
      </c>
      <c r="B27" s="111">
        <v>672913169.28999996</v>
      </c>
      <c r="C27" s="111">
        <v>26554360.98</v>
      </c>
      <c r="D27" s="111">
        <f t="shared" si="0"/>
        <v>699467530.26999998</v>
      </c>
      <c r="E27" s="111">
        <v>256432095.96000001</v>
      </c>
      <c r="F27" s="111">
        <v>256432095.96000001</v>
      </c>
      <c r="G27" s="112">
        <f t="shared" si="1"/>
        <v>443035434.30999994</v>
      </c>
    </row>
    <row r="28" spans="1:7" s="131" customFormat="1" ht="14.25" customHeight="1" x14ac:dyDescent="0.2">
      <c r="A28" s="140" t="s">
        <v>157</v>
      </c>
      <c r="B28" s="111">
        <v>282428206</v>
      </c>
      <c r="C28" s="111">
        <v>13486122.890000001</v>
      </c>
      <c r="D28" s="111">
        <f t="shared" si="0"/>
        <v>295914328.88999999</v>
      </c>
      <c r="E28" s="111">
        <v>109237931.04000001</v>
      </c>
      <c r="F28" s="111">
        <v>109237931.04000001</v>
      </c>
      <c r="G28" s="112">
        <f t="shared" si="1"/>
        <v>186676397.84999996</v>
      </c>
    </row>
    <row r="29" spans="1:7" s="131" customFormat="1" ht="14.25" customHeight="1" x14ac:dyDescent="0.2">
      <c r="A29" s="140" t="s">
        <v>158</v>
      </c>
      <c r="B29" s="111">
        <v>345228145</v>
      </c>
      <c r="C29" s="111">
        <v>-4456848.5599999996</v>
      </c>
      <c r="D29" s="111">
        <f t="shared" si="0"/>
        <v>340771296.44</v>
      </c>
      <c r="E29" s="111">
        <v>129740365.69</v>
      </c>
      <c r="F29" s="111">
        <v>129740365.69</v>
      </c>
      <c r="G29" s="112">
        <f t="shared" si="1"/>
        <v>211030930.75</v>
      </c>
    </row>
    <row r="30" spans="1:7" s="131" customFormat="1" ht="14.25" customHeight="1" x14ac:dyDescent="0.2">
      <c r="A30" s="140" t="s">
        <v>159</v>
      </c>
      <c r="B30" s="111">
        <v>618928335.92999995</v>
      </c>
      <c r="C30" s="111">
        <v>-17882473.030000001</v>
      </c>
      <c r="D30" s="111">
        <f t="shared" si="0"/>
        <v>601045862.89999998</v>
      </c>
      <c r="E30" s="111">
        <v>228550919.09999999</v>
      </c>
      <c r="F30" s="111">
        <v>228550919.09999999</v>
      </c>
      <c r="G30" s="112">
        <f t="shared" si="1"/>
        <v>372494943.79999995</v>
      </c>
    </row>
    <row r="31" spans="1:7" s="131" customFormat="1" ht="14.25" customHeight="1" x14ac:dyDescent="0.2">
      <c r="A31" s="140" t="s">
        <v>160</v>
      </c>
      <c r="B31" s="111">
        <v>2971652049.3000002</v>
      </c>
      <c r="C31" s="111">
        <v>-4994221.63</v>
      </c>
      <c r="D31" s="111">
        <f t="shared" si="0"/>
        <v>2966657827.6700001</v>
      </c>
      <c r="E31" s="111">
        <v>1164940749.6199999</v>
      </c>
      <c r="F31" s="111">
        <v>1164940749.6199999</v>
      </c>
      <c r="G31" s="112">
        <f t="shared" si="1"/>
        <v>1801717078.0500002</v>
      </c>
    </row>
    <row r="32" spans="1:7" s="131" customFormat="1" ht="14.25" customHeight="1" x14ac:dyDescent="0.2">
      <c r="A32" s="140" t="s">
        <v>161</v>
      </c>
      <c r="B32" s="111">
        <v>265037956</v>
      </c>
      <c r="C32" s="111">
        <v>11157178.619999999</v>
      </c>
      <c r="D32" s="111">
        <f t="shared" si="0"/>
        <v>276195134.62</v>
      </c>
      <c r="E32" s="111">
        <v>99324192.920000002</v>
      </c>
      <c r="F32" s="111">
        <v>98930448.319999993</v>
      </c>
      <c r="G32" s="112">
        <f t="shared" si="1"/>
        <v>176870941.69999999</v>
      </c>
    </row>
    <row r="33" spans="1:7" s="131" customFormat="1" ht="14.25" customHeight="1" x14ac:dyDescent="0.2">
      <c r="A33" s="140" t="s">
        <v>162</v>
      </c>
      <c r="B33" s="111">
        <v>203191894</v>
      </c>
      <c r="C33" s="111">
        <v>11294878.550000001</v>
      </c>
      <c r="D33" s="111">
        <f t="shared" si="0"/>
        <v>214486772.55000001</v>
      </c>
      <c r="E33" s="111">
        <v>72776717.079999998</v>
      </c>
      <c r="F33" s="111">
        <v>72776717.079999998</v>
      </c>
      <c r="G33" s="112">
        <f t="shared" si="1"/>
        <v>141710055.47000003</v>
      </c>
    </row>
    <row r="34" spans="1:7" s="131" customFormat="1" ht="14.25" customHeight="1" x14ac:dyDescent="0.2">
      <c r="A34" s="140" t="s">
        <v>163</v>
      </c>
      <c r="B34" s="111">
        <v>274167944</v>
      </c>
      <c r="C34" s="111">
        <v>-893650.63</v>
      </c>
      <c r="D34" s="111">
        <f t="shared" si="0"/>
        <v>273274293.37</v>
      </c>
      <c r="E34" s="111">
        <v>99840548.040000007</v>
      </c>
      <c r="F34" s="111">
        <v>99837248.040000007</v>
      </c>
      <c r="G34" s="112">
        <f t="shared" si="1"/>
        <v>173433745.32999998</v>
      </c>
    </row>
    <row r="35" spans="1:7" s="131" customFormat="1" ht="14.25" customHeight="1" x14ac:dyDescent="0.2">
      <c r="A35" s="140" t="s">
        <v>164</v>
      </c>
      <c r="B35" s="111">
        <v>275855402</v>
      </c>
      <c r="C35" s="111">
        <v>8645017.3699999992</v>
      </c>
      <c r="D35" s="111">
        <f t="shared" si="0"/>
        <v>284500419.37</v>
      </c>
      <c r="E35" s="111">
        <v>108971084.73999999</v>
      </c>
      <c r="F35" s="111">
        <v>108971084.73999999</v>
      </c>
      <c r="G35" s="112">
        <f t="shared" si="1"/>
        <v>175529334.63</v>
      </c>
    </row>
    <row r="36" spans="1:7" s="131" customFormat="1" ht="14.25" customHeight="1" x14ac:dyDescent="0.2">
      <c r="A36" s="140" t="s">
        <v>165</v>
      </c>
      <c r="B36" s="111">
        <v>230353470</v>
      </c>
      <c r="C36" s="111">
        <v>9129191.0500000007</v>
      </c>
      <c r="D36" s="111">
        <f t="shared" si="0"/>
        <v>239482661.05000001</v>
      </c>
      <c r="E36" s="111">
        <v>78831984.230000004</v>
      </c>
      <c r="F36" s="111">
        <v>78831984.230000004</v>
      </c>
      <c r="G36" s="112">
        <f t="shared" si="1"/>
        <v>160650676.81999999</v>
      </c>
    </row>
    <row r="37" spans="1:7" s="131" customFormat="1" ht="14.25" customHeight="1" x14ac:dyDescent="0.2">
      <c r="A37" s="140" t="s">
        <v>166</v>
      </c>
      <c r="B37" s="111">
        <v>218322417.91999999</v>
      </c>
      <c r="C37" s="111">
        <v>-6063679.29</v>
      </c>
      <c r="D37" s="111">
        <f t="shared" si="0"/>
        <v>212258738.63</v>
      </c>
      <c r="E37" s="111">
        <v>70138531.310000002</v>
      </c>
      <c r="F37" s="111">
        <v>70138531.310000002</v>
      </c>
      <c r="G37" s="112">
        <f t="shared" si="1"/>
        <v>142120207.31999999</v>
      </c>
    </row>
    <row r="38" spans="1:7" s="131" customFormat="1" ht="14.25" customHeight="1" x14ac:dyDescent="0.2">
      <c r="A38" s="140" t="s">
        <v>167</v>
      </c>
      <c r="B38" s="111">
        <v>309658877</v>
      </c>
      <c r="C38" s="111">
        <v>-14798439.960000001</v>
      </c>
      <c r="D38" s="111">
        <f t="shared" si="0"/>
        <v>294860437.04000002</v>
      </c>
      <c r="E38" s="111">
        <v>107558688.11</v>
      </c>
      <c r="F38" s="111">
        <v>107558688.11</v>
      </c>
      <c r="G38" s="112">
        <f t="shared" si="1"/>
        <v>187301748.93000001</v>
      </c>
    </row>
    <row r="39" spans="1:7" s="131" customFormat="1" ht="14.25" customHeight="1" x14ac:dyDescent="0.2">
      <c r="A39" s="140" t="s">
        <v>168</v>
      </c>
      <c r="B39" s="111">
        <v>448277083</v>
      </c>
      <c r="C39" s="111">
        <v>-4846925.78</v>
      </c>
      <c r="D39" s="111">
        <f t="shared" si="0"/>
        <v>443430157.22000003</v>
      </c>
      <c r="E39" s="111">
        <v>156019846.40000001</v>
      </c>
      <c r="F39" s="111">
        <v>156019846.40000001</v>
      </c>
      <c r="G39" s="112">
        <f t="shared" si="1"/>
        <v>287410310.82000005</v>
      </c>
    </row>
    <row r="40" spans="1:7" s="131" customFormat="1" ht="14.25" customHeight="1" x14ac:dyDescent="0.2">
      <c r="A40" s="140" t="s">
        <v>169</v>
      </c>
      <c r="B40" s="111">
        <v>268747716</v>
      </c>
      <c r="C40" s="111">
        <v>808534.11</v>
      </c>
      <c r="D40" s="111">
        <f t="shared" si="0"/>
        <v>269556250.11000001</v>
      </c>
      <c r="E40" s="111">
        <v>104522616.19</v>
      </c>
      <c r="F40" s="111">
        <v>104522616.19</v>
      </c>
      <c r="G40" s="112">
        <f t="shared" si="1"/>
        <v>165033633.92000002</v>
      </c>
    </row>
    <row r="41" spans="1:7" s="131" customFormat="1" ht="14.25" customHeight="1" x14ac:dyDescent="0.2">
      <c r="A41" s="140" t="s">
        <v>170</v>
      </c>
      <c r="B41" s="111">
        <v>268155942.59999999</v>
      </c>
      <c r="C41" s="111">
        <v>20838615.41</v>
      </c>
      <c r="D41" s="111">
        <f t="shared" si="0"/>
        <v>288994558.00999999</v>
      </c>
      <c r="E41" s="111">
        <v>93393902.159999996</v>
      </c>
      <c r="F41" s="111">
        <v>93393902.159999996</v>
      </c>
      <c r="G41" s="112">
        <f t="shared" si="1"/>
        <v>195600655.84999999</v>
      </c>
    </row>
    <row r="42" spans="1:7" s="131" customFormat="1" ht="14.25" customHeight="1" x14ac:dyDescent="0.2">
      <c r="A42" s="140" t="s">
        <v>171</v>
      </c>
      <c r="B42" s="111">
        <v>232030353</v>
      </c>
      <c r="C42" s="111">
        <v>-20489912.48</v>
      </c>
      <c r="D42" s="111">
        <f t="shared" si="0"/>
        <v>211540440.52000001</v>
      </c>
      <c r="E42" s="111">
        <v>91961878.620000005</v>
      </c>
      <c r="F42" s="111">
        <v>91961878.620000005</v>
      </c>
      <c r="G42" s="112">
        <f t="shared" si="1"/>
        <v>119578561.90000001</v>
      </c>
    </row>
    <row r="43" spans="1:7" s="131" customFormat="1" ht="14.25" customHeight="1" x14ac:dyDescent="0.2">
      <c r="A43" s="140" t="s">
        <v>172</v>
      </c>
      <c r="B43" s="111">
        <v>448937572</v>
      </c>
      <c r="C43" s="111">
        <v>-14731208.300000001</v>
      </c>
      <c r="D43" s="111">
        <f t="shared" si="0"/>
        <v>434206363.69999999</v>
      </c>
      <c r="E43" s="111">
        <v>162901433.59999999</v>
      </c>
      <c r="F43" s="111">
        <v>162879634.81999999</v>
      </c>
      <c r="G43" s="112">
        <f t="shared" si="1"/>
        <v>271304930.10000002</v>
      </c>
    </row>
    <row r="44" spans="1:7" s="131" customFormat="1" ht="14.25" customHeight="1" x14ac:dyDescent="0.2">
      <c r="A44" s="140" t="s">
        <v>173</v>
      </c>
      <c r="B44" s="111">
        <v>553588685</v>
      </c>
      <c r="C44" s="111">
        <v>-27817767.629999999</v>
      </c>
      <c r="D44" s="111">
        <f t="shared" si="0"/>
        <v>525770917.37</v>
      </c>
      <c r="E44" s="111">
        <v>187445718.22</v>
      </c>
      <c r="F44" s="111">
        <v>187445718.22</v>
      </c>
      <c r="G44" s="112">
        <f t="shared" si="1"/>
        <v>338325199.14999998</v>
      </c>
    </row>
    <row r="45" spans="1:7" s="131" customFormat="1" ht="14.25" customHeight="1" x14ac:dyDescent="0.2">
      <c r="A45" s="140" t="s">
        <v>174</v>
      </c>
      <c r="B45" s="111">
        <v>399309508</v>
      </c>
      <c r="C45" s="111">
        <v>39831798.329999998</v>
      </c>
      <c r="D45" s="111">
        <f t="shared" si="0"/>
        <v>439141306.32999998</v>
      </c>
      <c r="E45" s="111">
        <v>192339856.81</v>
      </c>
      <c r="F45" s="111">
        <v>192339856.81</v>
      </c>
      <c r="G45" s="112">
        <f t="shared" si="1"/>
        <v>246801449.51999998</v>
      </c>
    </row>
    <row r="46" spans="1:7" s="131" customFormat="1" ht="14.25" customHeight="1" x14ac:dyDescent="0.2">
      <c r="A46" s="140" t="s">
        <v>175</v>
      </c>
      <c r="B46" s="111">
        <v>348418463</v>
      </c>
      <c r="C46" s="111">
        <v>3410688.09</v>
      </c>
      <c r="D46" s="111">
        <f t="shared" si="0"/>
        <v>351829151.08999997</v>
      </c>
      <c r="E46" s="111">
        <v>129284780.81999999</v>
      </c>
      <c r="F46" s="111">
        <v>129215273.04000001</v>
      </c>
      <c r="G46" s="112">
        <f t="shared" si="1"/>
        <v>222544370.26999998</v>
      </c>
    </row>
    <row r="47" spans="1:7" s="131" customFormat="1" ht="14.25" customHeight="1" x14ac:dyDescent="0.2">
      <c r="A47" s="140" t="s">
        <v>176</v>
      </c>
      <c r="B47" s="111">
        <v>198025571</v>
      </c>
      <c r="C47" s="111">
        <v>4462860.29</v>
      </c>
      <c r="D47" s="111">
        <f t="shared" si="0"/>
        <v>202488431.28999999</v>
      </c>
      <c r="E47" s="111">
        <v>70221812.219999999</v>
      </c>
      <c r="F47" s="111">
        <v>70205021.819999993</v>
      </c>
      <c r="G47" s="112">
        <f t="shared" si="1"/>
        <v>132266619.06999999</v>
      </c>
    </row>
    <row r="48" spans="1:7" s="131" customFormat="1" ht="14.25" customHeight="1" x14ac:dyDescent="0.2">
      <c r="A48" s="140" t="s">
        <v>177</v>
      </c>
      <c r="B48" s="111">
        <v>110071480</v>
      </c>
      <c r="C48" s="111">
        <v>3994530.67</v>
      </c>
      <c r="D48" s="111">
        <f t="shared" si="0"/>
        <v>114066010.67</v>
      </c>
      <c r="E48" s="111">
        <v>41003015.359999999</v>
      </c>
      <c r="F48" s="111">
        <v>41003015.359999999</v>
      </c>
      <c r="G48" s="112">
        <f t="shared" si="1"/>
        <v>73062995.310000002</v>
      </c>
    </row>
    <row r="49" spans="1:7" s="131" customFormat="1" ht="14.25" customHeight="1" x14ac:dyDescent="0.2">
      <c r="A49" s="140" t="s">
        <v>178</v>
      </c>
      <c r="B49" s="111">
        <v>88098702</v>
      </c>
      <c r="C49" s="111">
        <v>193002.97</v>
      </c>
      <c r="D49" s="111">
        <f t="shared" si="0"/>
        <v>88291704.969999999</v>
      </c>
      <c r="E49" s="111">
        <v>35944617.789999999</v>
      </c>
      <c r="F49" s="111">
        <v>35944617.789999999</v>
      </c>
      <c r="G49" s="112">
        <f t="shared" si="1"/>
        <v>52347087.18</v>
      </c>
    </row>
    <row r="50" spans="1:7" s="131" customFormat="1" ht="14.25" customHeight="1" x14ac:dyDescent="0.2">
      <c r="A50" s="140" t="s">
        <v>179</v>
      </c>
      <c r="B50" s="111">
        <v>28765160</v>
      </c>
      <c r="C50" s="111">
        <v>1109963.07</v>
      </c>
      <c r="D50" s="111">
        <f t="shared" si="0"/>
        <v>29875123.07</v>
      </c>
      <c r="E50" s="111">
        <v>12106266.310000001</v>
      </c>
      <c r="F50" s="111">
        <v>12106266.310000001</v>
      </c>
      <c r="G50" s="112">
        <f t="shared" si="1"/>
        <v>17768856.759999998</v>
      </c>
    </row>
    <row r="51" spans="1:7" s="131" customFormat="1" ht="14.25" customHeight="1" x14ac:dyDescent="0.2">
      <c r="A51" s="140" t="s">
        <v>180</v>
      </c>
      <c r="B51" s="111">
        <v>955533</v>
      </c>
      <c r="C51" s="111">
        <v>0</v>
      </c>
      <c r="D51" s="111">
        <f t="shared" si="0"/>
        <v>955533</v>
      </c>
      <c r="E51" s="111">
        <v>0</v>
      </c>
      <c r="F51" s="111">
        <v>0</v>
      </c>
      <c r="G51" s="112">
        <f t="shared" si="1"/>
        <v>955533</v>
      </c>
    </row>
    <row r="52" spans="1:7" s="131" customFormat="1" ht="14.25" customHeight="1" x14ac:dyDescent="0.2">
      <c r="A52" s="140" t="s">
        <v>181</v>
      </c>
      <c r="B52" s="111">
        <v>95179191</v>
      </c>
      <c r="C52" s="111">
        <v>12037907.039999999</v>
      </c>
      <c r="D52" s="111">
        <f t="shared" si="0"/>
        <v>107217098.03999999</v>
      </c>
      <c r="E52" s="111">
        <v>27864923.960000001</v>
      </c>
      <c r="F52" s="111">
        <v>27864923.960000001</v>
      </c>
      <c r="G52" s="112">
        <f t="shared" si="1"/>
        <v>79352174.079999983</v>
      </c>
    </row>
    <row r="53" spans="1:7" s="131" customFormat="1" ht="14.25" customHeight="1" x14ac:dyDescent="0.2">
      <c r="A53" s="140" t="s">
        <v>182</v>
      </c>
      <c r="B53" s="111">
        <v>246076280</v>
      </c>
      <c r="C53" s="111">
        <v>-1157478.1299999999</v>
      </c>
      <c r="D53" s="111">
        <f t="shared" si="0"/>
        <v>244918801.87</v>
      </c>
      <c r="E53" s="111">
        <v>109021770.42</v>
      </c>
      <c r="F53" s="111">
        <v>109021770.42</v>
      </c>
      <c r="G53" s="112">
        <f t="shared" si="1"/>
        <v>135897031.44999999</v>
      </c>
    </row>
    <row r="54" spans="1:7" s="131" customFormat="1" ht="14.25" customHeight="1" x14ac:dyDescent="0.2">
      <c r="A54" s="140" t="s">
        <v>183</v>
      </c>
      <c r="B54" s="111">
        <v>32388779</v>
      </c>
      <c r="C54" s="111">
        <v>499556.32</v>
      </c>
      <c r="D54" s="111">
        <f t="shared" si="0"/>
        <v>32888335.32</v>
      </c>
      <c r="E54" s="111">
        <v>15178587.560000001</v>
      </c>
      <c r="F54" s="111">
        <v>15178587.560000001</v>
      </c>
      <c r="G54" s="112">
        <f t="shared" si="1"/>
        <v>17709747.759999998</v>
      </c>
    </row>
    <row r="55" spans="1:7" s="131" customFormat="1" ht="14.25" customHeight="1" x14ac:dyDescent="0.2">
      <c r="A55" s="140" t="s">
        <v>184</v>
      </c>
      <c r="B55" s="111">
        <v>95927231</v>
      </c>
      <c r="C55" s="111">
        <v>5509176.0099999998</v>
      </c>
      <c r="D55" s="111">
        <f t="shared" si="0"/>
        <v>101436407.01000001</v>
      </c>
      <c r="E55" s="111">
        <v>34150674.490000002</v>
      </c>
      <c r="F55" s="111">
        <v>34150674.490000002</v>
      </c>
      <c r="G55" s="112">
        <f t="shared" si="1"/>
        <v>67285732.520000011</v>
      </c>
    </row>
    <row r="56" spans="1:7" s="131" customFormat="1" ht="14.25" customHeight="1" x14ac:dyDescent="0.2">
      <c r="A56" s="140" t="s">
        <v>185</v>
      </c>
      <c r="B56" s="111">
        <v>91267218</v>
      </c>
      <c r="C56" s="111">
        <v>5926859.6699999999</v>
      </c>
      <c r="D56" s="111">
        <f t="shared" si="0"/>
        <v>97194077.670000002</v>
      </c>
      <c r="E56" s="111">
        <v>32745222.649999999</v>
      </c>
      <c r="F56" s="111">
        <v>32745222.649999999</v>
      </c>
      <c r="G56" s="112">
        <f t="shared" si="1"/>
        <v>64448855.020000003</v>
      </c>
    </row>
    <row r="57" spans="1:7" s="131" customFormat="1" ht="14.25" customHeight="1" x14ac:dyDescent="0.2">
      <c r="A57" s="140" t="s">
        <v>186</v>
      </c>
      <c r="B57" s="111">
        <v>91097828.540000007</v>
      </c>
      <c r="C57" s="111">
        <v>-3591330.68</v>
      </c>
      <c r="D57" s="111">
        <f t="shared" si="0"/>
        <v>87506497.859999999</v>
      </c>
      <c r="E57" s="111">
        <v>33637034.140000001</v>
      </c>
      <c r="F57" s="111">
        <v>33637034.140000001</v>
      </c>
      <c r="G57" s="112">
        <f t="shared" si="1"/>
        <v>53869463.719999999</v>
      </c>
    </row>
    <row r="58" spans="1:7" s="131" customFormat="1" ht="14.25" customHeight="1" x14ac:dyDescent="0.2">
      <c r="A58" s="140" t="s">
        <v>187</v>
      </c>
      <c r="B58" s="111">
        <v>103462610</v>
      </c>
      <c r="C58" s="111">
        <v>4106250.04</v>
      </c>
      <c r="D58" s="111">
        <f t="shared" si="0"/>
        <v>107568860.04000001</v>
      </c>
      <c r="E58" s="111">
        <v>39440129.5</v>
      </c>
      <c r="F58" s="111">
        <v>39440129.5</v>
      </c>
      <c r="G58" s="112">
        <f t="shared" si="1"/>
        <v>68128730.540000007</v>
      </c>
    </row>
    <row r="59" spans="1:7" s="131" customFormat="1" ht="14.25" customHeight="1" x14ac:dyDescent="0.2">
      <c r="A59" s="140" t="s">
        <v>188</v>
      </c>
      <c r="B59" s="111">
        <v>71681517</v>
      </c>
      <c r="C59" s="111">
        <v>5524864.0800000001</v>
      </c>
      <c r="D59" s="111">
        <f t="shared" si="0"/>
        <v>77206381.079999998</v>
      </c>
      <c r="E59" s="111">
        <v>27899217.370000001</v>
      </c>
      <c r="F59" s="111">
        <v>27846920.57</v>
      </c>
      <c r="G59" s="112">
        <f t="shared" si="1"/>
        <v>49307163.709999993</v>
      </c>
    </row>
    <row r="60" spans="1:7" s="131" customFormat="1" ht="14.25" customHeight="1" x14ac:dyDescent="0.2">
      <c r="A60" s="140" t="s">
        <v>189</v>
      </c>
      <c r="B60" s="111">
        <v>62764995</v>
      </c>
      <c r="C60" s="111">
        <v>-22766.58</v>
      </c>
      <c r="D60" s="111">
        <f t="shared" si="0"/>
        <v>62742228.420000002</v>
      </c>
      <c r="E60" s="111">
        <v>23398164.719999999</v>
      </c>
      <c r="F60" s="111">
        <v>23398164.719999999</v>
      </c>
      <c r="G60" s="112">
        <f t="shared" si="1"/>
        <v>39344063.700000003</v>
      </c>
    </row>
    <row r="61" spans="1:7" s="131" customFormat="1" ht="14.25" customHeight="1" x14ac:dyDescent="0.2">
      <c r="A61" s="140" t="s">
        <v>190</v>
      </c>
      <c r="B61" s="111">
        <v>90803707</v>
      </c>
      <c r="C61" s="111">
        <v>2229603.87</v>
      </c>
      <c r="D61" s="111">
        <f t="shared" si="0"/>
        <v>93033310.870000005</v>
      </c>
      <c r="E61" s="111">
        <v>33076297.25</v>
      </c>
      <c r="F61" s="111">
        <v>33076297.25</v>
      </c>
      <c r="G61" s="112">
        <f t="shared" si="1"/>
        <v>59957013.620000005</v>
      </c>
    </row>
    <row r="62" spans="1:7" s="131" customFormat="1" ht="14.25" customHeight="1" x14ac:dyDescent="0.2">
      <c r="A62" s="140" t="s">
        <v>191</v>
      </c>
      <c r="B62" s="111">
        <v>76154044.879999995</v>
      </c>
      <c r="C62" s="111">
        <v>4088147.39</v>
      </c>
      <c r="D62" s="111">
        <f t="shared" si="0"/>
        <v>80242192.269999996</v>
      </c>
      <c r="E62" s="111">
        <v>28478401.739999998</v>
      </c>
      <c r="F62" s="111">
        <v>28478401.739999998</v>
      </c>
      <c r="G62" s="112">
        <f t="shared" si="1"/>
        <v>51763790.530000001</v>
      </c>
    </row>
    <row r="63" spans="1:7" s="131" customFormat="1" ht="14.25" customHeight="1" x14ac:dyDescent="0.2">
      <c r="A63" s="140" t="s">
        <v>192</v>
      </c>
      <c r="B63" s="111">
        <v>115867098</v>
      </c>
      <c r="C63" s="111">
        <v>-189842.84</v>
      </c>
      <c r="D63" s="111">
        <f t="shared" si="0"/>
        <v>115677255.16</v>
      </c>
      <c r="E63" s="111">
        <v>40645562.829999998</v>
      </c>
      <c r="F63" s="111">
        <v>40645562.829999998</v>
      </c>
      <c r="G63" s="112">
        <f t="shared" si="1"/>
        <v>75031692.329999998</v>
      </c>
    </row>
    <row r="64" spans="1:7" s="131" customFormat="1" ht="14.25" customHeight="1" x14ac:dyDescent="0.2">
      <c r="A64" s="140" t="s">
        <v>193</v>
      </c>
      <c r="B64" s="111">
        <v>72357579</v>
      </c>
      <c r="C64" s="111">
        <v>1049753.1100000001</v>
      </c>
      <c r="D64" s="111">
        <f t="shared" si="0"/>
        <v>73407332.109999999</v>
      </c>
      <c r="E64" s="111">
        <v>24719809.84</v>
      </c>
      <c r="F64" s="111">
        <v>24719809.84</v>
      </c>
      <c r="G64" s="112">
        <f t="shared" si="1"/>
        <v>48687522.269999996</v>
      </c>
    </row>
    <row r="65" spans="1:7" s="131" customFormat="1" ht="14.25" customHeight="1" x14ac:dyDescent="0.2">
      <c r="A65" s="140" t="s">
        <v>194</v>
      </c>
      <c r="B65" s="111">
        <v>83105334</v>
      </c>
      <c r="C65" s="111">
        <v>2187826.62</v>
      </c>
      <c r="D65" s="111">
        <f t="shared" si="0"/>
        <v>85293160.620000005</v>
      </c>
      <c r="E65" s="111">
        <v>29944290.690000001</v>
      </c>
      <c r="F65" s="111">
        <v>29944290.690000001</v>
      </c>
      <c r="G65" s="112">
        <f t="shared" si="1"/>
        <v>55348869.930000007</v>
      </c>
    </row>
    <row r="66" spans="1:7" s="131" customFormat="1" ht="14.25" customHeight="1" x14ac:dyDescent="0.2">
      <c r="A66" s="140" t="s">
        <v>195</v>
      </c>
      <c r="B66" s="111">
        <v>87283215</v>
      </c>
      <c r="C66" s="111">
        <v>9430262.5</v>
      </c>
      <c r="D66" s="111">
        <f t="shared" si="0"/>
        <v>96713477.5</v>
      </c>
      <c r="E66" s="111">
        <v>38224543.289999999</v>
      </c>
      <c r="F66" s="111">
        <v>38224543.289999999</v>
      </c>
      <c r="G66" s="112">
        <f t="shared" si="1"/>
        <v>58488934.210000001</v>
      </c>
    </row>
    <row r="67" spans="1:7" s="131" customFormat="1" ht="14.25" customHeight="1" x14ac:dyDescent="0.2">
      <c r="A67" s="140" t="s">
        <v>196</v>
      </c>
      <c r="B67" s="111">
        <v>54153251</v>
      </c>
      <c r="C67" s="111">
        <v>1763018.18</v>
      </c>
      <c r="D67" s="111">
        <f t="shared" si="0"/>
        <v>55916269.18</v>
      </c>
      <c r="E67" s="111">
        <v>21575168.199999999</v>
      </c>
      <c r="F67" s="111">
        <v>21575168.199999999</v>
      </c>
      <c r="G67" s="112">
        <f t="shared" si="1"/>
        <v>34341100.980000004</v>
      </c>
    </row>
    <row r="68" spans="1:7" s="131" customFormat="1" ht="14.25" customHeight="1" x14ac:dyDescent="0.2">
      <c r="A68" s="140" t="s">
        <v>197</v>
      </c>
      <c r="B68" s="111">
        <v>104335788</v>
      </c>
      <c r="C68" s="111">
        <v>142554.31</v>
      </c>
      <c r="D68" s="111">
        <f t="shared" si="0"/>
        <v>104478342.31</v>
      </c>
      <c r="E68" s="111">
        <v>37350381.700000003</v>
      </c>
      <c r="F68" s="111">
        <v>37350381.700000003</v>
      </c>
      <c r="G68" s="112">
        <f t="shared" si="1"/>
        <v>67127960.609999999</v>
      </c>
    </row>
    <row r="69" spans="1:7" s="131" customFormat="1" ht="14.25" customHeight="1" x14ac:dyDescent="0.2">
      <c r="A69" s="140" t="s">
        <v>198</v>
      </c>
      <c r="B69" s="111">
        <v>96385025</v>
      </c>
      <c r="C69" s="111">
        <v>5003178.67</v>
      </c>
      <c r="D69" s="111">
        <f t="shared" si="0"/>
        <v>101388203.67</v>
      </c>
      <c r="E69" s="111">
        <v>34461125.82</v>
      </c>
      <c r="F69" s="111">
        <v>34461125.82</v>
      </c>
      <c r="G69" s="112">
        <f t="shared" si="1"/>
        <v>66927077.850000001</v>
      </c>
    </row>
    <row r="70" spans="1:7" s="131" customFormat="1" ht="14.25" customHeight="1" x14ac:dyDescent="0.2">
      <c r="A70" s="140" t="s">
        <v>199</v>
      </c>
      <c r="B70" s="111">
        <v>92081996</v>
      </c>
      <c r="C70" s="111">
        <v>6599513.0099999998</v>
      </c>
      <c r="D70" s="111">
        <f t="shared" ref="D70:D74" si="2">B70+C70</f>
        <v>98681509.010000005</v>
      </c>
      <c r="E70" s="111">
        <v>35413648.100000001</v>
      </c>
      <c r="F70" s="111">
        <v>35413648.100000001</v>
      </c>
      <c r="G70" s="112">
        <f t="shared" ref="G70:G74" si="3">D70-E70</f>
        <v>63267860.910000004</v>
      </c>
    </row>
    <row r="71" spans="1:7" s="131" customFormat="1" ht="14.25" customHeight="1" x14ac:dyDescent="0.2">
      <c r="A71" s="140" t="s">
        <v>200</v>
      </c>
      <c r="B71" s="111">
        <v>64234591</v>
      </c>
      <c r="C71" s="111">
        <v>4127571.15</v>
      </c>
      <c r="D71" s="111">
        <f t="shared" si="2"/>
        <v>68362162.150000006</v>
      </c>
      <c r="E71" s="111">
        <v>23619192.98</v>
      </c>
      <c r="F71" s="111">
        <v>23619192.98</v>
      </c>
      <c r="G71" s="112">
        <f t="shared" si="3"/>
        <v>44742969.170000002</v>
      </c>
    </row>
    <row r="72" spans="1:7" s="131" customFormat="1" ht="14.25" customHeight="1" x14ac:dyDescent="0.2">
      <c r="A72" s="140" t="s">
        <v>201</v>
      </c>
      <c r="B72" s="111">
        <v>79739928.989999995</v>
      </c>
      <c r="C72" s="111">
        <v>4422604.43</v>
      </c>
      <c r="D72" s="111">
        <f t="shared" si="2"/>
        <v>84162533.419999987</v>
      </c>
      <c r="E72" s="111">
        <v>28413715.899999999</v>
      </c>
      <c r="F72" s="111">
        <v>28413715.899999999</v>
      </c>
      <c r="G72" s="112">
        <f t="shared" si="3"/>
        <v>55748817.519999988</v>
      </c>
    </row>
    <row r="73" spans="1:7" s="131" customFormat="1" ht="14.25" customHeight="1" x14ac:dyDescent="0.2">
      <c r="A73" s="140" t="s">
        <v>202</v>
      </c>
      <c r="B73" s="111">
        <v>81834576</v>
      </c>
      <c r="C73" s="111">
        <v>2354339.12</v>
      </c>
      <c r="D73" s="111">
        <f t="shared" si="2"/>
        <v>84188915.120000005</v>
      </c>
      <c r="E73" s="111">
        <v>30462232.34</v>
      </c>
      <c r="F73" s="111">
        <v>30462232.34</v>
      </c>
      <c r="G73" s="112">
        <f t="shared" si="3"/>
        <v>53726682.780000001</v>
      </c>
    </row>
    <row r="74" spans="1:7" s="131" customFormat="1" ht="14.25" customHeight="1" x14ac:dyDescent="0.2">
      <c r="A74" s="140" t="s">
        <v>203</v>
      </c>
      <c r="B74" s="111">
        <v>21013850</v>
      </c>
      <c r="C74" s="111">
        <v>524423</v>
      </c>
      <c r="D74" s="111">
        <f t="shared" si="2"/>
        <v>21538273</v>
      </c>
      <c r="E74" s="111">
        <v>8955365.3399999999</v>
      </c>
      <c r="F74" s="111">
        <v>8955365.3399999999</v>
      </c>
      <c r="G74" s="112">
        <f t="shared" si="3"/>
        <v>12582907.66</v>
      </c>
    </row>
    <row r="75" spans="1:7" s="131" customFormat="1" ht="14.25" customHeight="1" thickBot="1" x14ac:dyDescent="0.25">
      <c r="A75" s="141"/>
      <c r="B75" s="142"/>
      <c r="C75" s="142"/>
      <c r="D75" s="142"/>
      <c r="E75" s="142"/>
      <c r="F75" s="142"/>
      <c r="G75" s="143"/>
    </row>
    <row r="76" spans="1:7" s="131" customFormat="1" ht="14.25" customHeight="1" thickBot="1" x14ac:dyDescent="0.25">
      <c r="A76" s="144" t="s">
        <v>131</v>
      </c>
      <c r="B76" s="145">
        <f t="shared" ref="B76:G76" si="4">SUM(B4:B75)</f>
        <v>19529889300.520004</v>
      </c>
      <c r="C76" s="146">
        <f t="shared" si="4"/>
        <v>896862739.09999979</v>
      </c>
      <c r="D76" s="145">
        <f t="shared" si="4"/>
        <v>20426752039.619999</v>
      </c>
      <c r="E76" s="146">
        <f t="shared" si="4"/>
        <v>7626567282.5999985</v>
      </c>
      <c r="F76" s="145">
        <f t="shared" si="4"/>
        <v>7625807417.9999962</v>
      </c>
      <c r="G76" s="147">
        <f t="shared" si="4"/>
        <v>12800184757.020004</v>
      </c>
    </row>
    <row r="77" spans="1:7" s="131" customFormat="1" ht="14.25" customHeight="1" x14ac:dyDescent="0.2">
      <c r="A77" s="148" t="s">
        <v>47</v>
      </c>
    </row>
  </sheetData>
  <mergeCells count="4">
    <mergeCell ref="A1:G1"/>
    <mergeCell ref="A2:A3"/>
    <mergeCell ref="B2:F2"/>
    <mergeCell ref="G2:G3"/>
  </mergeCells>
  <printOptions horizontalCentered="1"/>
  <pageMargins left="0.78740157480314965" right="0.59055118110236227" top="0.78740157480314965" bottom="0.78740157480314965" header="0.31496062992125984" footer="0.31496062992125984"/>
  <pageSetup scale="81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68235-F0EA-43CE-9445-327B86C20698}">
  <sheetPr>
    <tabColor theme="4" tint="-0.249977111117893"/>
    <pageSetUpPr fitToPage="1"/>
  </sheetPr>
  <dimension ref="A1:G11"/>
  <sheetViews>
    <sheetView showGridLines="0" workbookViewId="0">
      <selection activeCell="B44" sqref="A1:H44"/>
    </sheetView>
  </sheetViews>
  <sheetFormatPr baseColWidth="10" defaultColWidth="13.33203125" defaultRowHeight="12" x14ac:dyDescent="0.2"/>
  <cols>
    <col min="1" max="1" width="40.1640625" style="152" customWidth="1"/>
    <col min="2" max="7" width="17.5" style="152" customWidth="1"/>
    <col min="8" max="8" width="2.6640625" style="152" customWidth="1"/>
    <col min="9" max="16384" width="13.33203125" style="152"/>
  </cols>
  <sheetData>
    <row r="1" spans="1:7" ht="62.25" customHeight="1" x14ac:dyDescent="0.2">
      <c r="A1" s="149" t="s">
        <v>204</v>
      </c>
      <c r="B1" s="150"/>
      <c r="C1" s="150"/>
      <c r="D1" s="150"/>
      <c r="E1" s="150"/>
      <c r="F1" s="150"/>
      <c r="G1" s="151"/>
    </row>
    <row r="2" spans="1:7" x14ac:dyDescent="0.2">
      <c r="A2" s="153" t="s">
        <v>52</v>
      </c>
      <c r="B2" s="154" t="s">
        <v>53</v>
      </c>
      <c r="C2" s="154"/>
      <c r="D2" s="154"/>
      <c r="E2" s="154"/>
      <c r="F2" s="154"/>
      <c r="G2" s="155" t="s">
        <v>54</v>
      </c>
    </row>
    <row r="3" spans="1:7" ht="22.5" x14ac:dyDescent="0.2">
      <c r="A3" s="153"/>
      <c r="B3" s="156" t="s">
        <v>55</v>
      </c>
      <c r="C3" s="156" t="s">
        <v>56</v>
      </c>
      <c r="D3" s="156" t="s">
        <v>6</v>
      </c>
      <c r="E3" s="156" t="s">
        <v>7</v>
      </c>
      <c r="F3" s="156" t="s">
        <v>57</v>
      </c>
      <c r="G3" s="155"/>
    </row>
    <row r="4" spans="1:7" x14ac:dyDescent="0.2">
      <c r="A4" s="157"/>
      <c r="B4" s="158"/>
      <c r="C4" s="158"/>
      <c r="D4" s="158"/>
      <c r="E4" s="158"/>
      <c r="F4" s="158"/>
      <c r="G4" s="159"/>
    </row>
    <row r="5" spans="1:7" x14ac:dyDescent="0.2">
      <c r="A5" s="160" t="s">
        <v>205</v>
      </c>
      <c r="B5" s="161">
        <v>0</v>
      </c>
      <c r="C5" s="161">
        <v>0</v>
      </c>
      <c r="D5" s="161">
        <v>0</v>
      </c>
      <c r="E5" s="161">
        <v>0</v>
      </c>
      <c r="F5" s="161">
        <v>0</v>
      </c>
      <c r="G5" s="162">
        <v>0</v>
      </c>
    </row>
    <row r="6" spans="1:7" x14ac:dyDescent="0.2">
      <c r="A6" s="163" t="s">
        <v>206</v>
      </c>
      <c r="B6" s="161">
        <v>0</v>
      </c>
      <c r="C6" s="161">
        <v>0</v>
      </c>
      <c r="D6" s="161">
        <f>B6+C6</f>
        <v>0</v>
      </c>
      <c r="E6" s="161">
        <v>0</v>
      </c>
      <c r="F6" s="161">
        <v>0</v>
      </c>
      <c r="G6" s="162">
        <f>D6-E6</f>
        <v>0</v>
      </c>
    </row>
    <row r="7" spans="1:7" x14ac:dyDescent="0.2">
      <c r="A7" s="163" t="s">
        <v>207</v>
      </c>
      <c r="B7" s="161">
        <v>0</v>
      </c>
      <c r="C7" s="161">
        <v>0</v>
      </c>
      <c r="D7" s="161">
        <f>B7+C7</f>
        <v>0</v>
      </c>
      <c r="E7" s="161">
        <v>0</v>
      </c>
      <c r="F7" s="161">
        <v>0</v>
      </c>
      <c r="G7" s="162">
        <f>D7-E7</f>
        <v>0</v>
      </c>
    </row>
    <row r="8" spans="1:7" x14ac:dyDescent="0.2">
      <c r="A8" s="163" t="s">
        <v>208</v>
      </c>
      <c r="B8" s="161">
        <v>0</v>
      </c>
      <c r="C8" s="161">
        <v>0</v>
      </c>
      <c r="D8" s="161">
        <f>B8+C8</f>
        <v>0</v>
      </c>
      <c r="E8" s="161">
        <v>0</v>
      </c>
      <c r="F8" s="161">
        <v>0</v>
      </c>
      <c r="G8" s="162">
        <f>D8-E8</f>
        <v>0</v>
      </c>
    </row>
    <row r="9" spans="1:7" x14ac:dyDescent="0.2">
      <c r="A9" s="163"/>
      <c r="B9" s="161"/>
      <c r="C9" s="161"/>
      <c r="D9" s="161"/>
      <c r="E9" s="161"/>
      <c r="F9" s="161"/>
      <c r="G9" s="162"/>
    </row>
    <row r="10" spans="1:7" ht="12.75" thickBot="1" x14ac:dyDescent="0.25">
      <c r="A10" s="164" t="s">
        <v>131</v>
      </c>
      <c r="B10" s="165">
        <f>+B5+B6+B7+B8</f>
        <v>0</v>
      </c>
      <c r="C10" s="165">
        <f>+C5+C6+C7+C8</f>
        <v>0</v>
      </c>
      <c r="D10" s="165">
        <f>SUM(D5:D8)</f>
        <v>0</v>
      </c>
      <c r="E10" s="165">
        <f>+E5+E6+E7+E8</f>
        <v>0</v>
      </c>
      <c r="F10" s="165">
        <f>+F5+F6+F7+F8</f>
        <v>0</v>
      </c>
      <c r="G10" s="166">
        <f>SUM(G5:G8)</f>
        <v>0</v>
      </c>
    </row>
    <row r="11" spans="1:7" ht="15.75" customHeight="1" x14ac:dyDescent="0.2">
      <c r="A11" s="167" t="s">
        <v>47</v>
      </c>
      <c r="B11" s="167"/>
      <c r="C11" s="167"/>
      <c r="D11" s="167"/>
      <c r="E11" s="167"/>
      <c r="F11" s="167"/>
      <c r="G11" s="167"/>
    </row>
  </sheetData>
  <mergeCells count="5">
    <mergeCell ref="A1:G1"/>
    <mergeCell ref="A2:A3"/>
    <mergeCell ref="B2:F2"/>
    <mergeCell ref="G2:G3"/>
    <mergeCell ref="A11:G11"/>
  </mergeCells>
  <printOptions horizontalCentered="1"/>
  <pageMargins left="0.78740157480314965" right="0.59055118110236227" top="0.78740157480314965" bottom="0.78740157480314965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D00F4-D917-41E9-A151-3A761EC538C2}">
  <sheetPr>
    <tabColor theme="4" tint="-0.249977111117893"/>
    <pageSetUpPr fitToPage="1"/>
  </sheetPr>
  <dimension ref="A1:G15"/>
  <sheetViews>
    <sheetView showGridLines="0" workbookViewId="0">
      <selection activeCell="B44" sqref="A1:H44"/>
    </sheetView>
  </sheetViews>
  <sheetFormatPr baseColWidth="10" defaultColWidth="13.33203125" defaultRowHeight="12.75" x14ac:dyDescent="0.2"/>
  <cols>
    <col min="1" max="1" width="83.33203125" style="171" customWidth="1"/>
    <col min="2" max="7" width="16" style="171" customWidth="1"/>
    <col min="8" max="8" width="3.1640625" style="171" customWidth="1"/>
    <col min="9" max="9" width="13.33203125" style="171"/>
    <col min="10" max="10" width="17.33203125" style="171" bestFit="1" customWidth="1"/>
    <col min="11" max="16384" width="13.33203125" style="171"/>
  </cols>
  <sheetData>
    <row r="1" spans="1:7" ht="57.75" customHeight="1" thickBot="1" x14ac:dyDescent="0.25">
      <c r="A1" s="168" t="s">
        <v>209</v>
      </c>
      <c r="B1" s="169"/>
      <c r="C1" s="169"/>
      <c r="D1" s="169"/>
      <c r="E1" s="169"/>
      <c r="F1" s="169"/>
      <c r="G1" s="170"/>
    </row>
    <row r="2" spans="1:7" ht="13.5" thickBot="1" x14ac:dyDescent="0.25">
      <c r="A2" s="172" t="s">
        <v>52</v>
      </c>
      <c r="B2" s="173" t="s">
        <v>53</v>
      </c>
      <c r="C2" s="174"/>
      <c r="D2" s="174"/>
      <c r="E2" s="174"/>
      <c r="F2" s="175"/>
      <c r="G2" s="176" t="s">
        <v>54</v>
      </c>
    </row>
    <row r="3" spans="1:7" ht="23.25" thickBot="1" x14ac:dyDescent="0.25">
      <c r="A3" s="177"/>
      <c r="B3" s="178" t="s">
        <v>55</v>
      </c>
      <c r="C3" s="179" t="s">
        <v>56</v>
      </c>
      <c r="D3" s="178" t="s">
        <v>6</v>
      </c>
      <c r="E3" s="179" t="s">
        <v>7</v>
      </c>
      <c r="F3" s="179" t="s">
        <v>57</v>
      </c>
      <c r="G3" s="180"/>
    </row>
    <row r="4" spans="1:7" s="182" customFormat="1" x14ac:dyDescent="0.2">
      <c r="A4" s="181"/>
      <c r="B4" s="158"/>
      <c r="C4" s="158"/>
      <c r="D4" s="158"/>
      <c r="E4" s="158"/>
      <c r="F4" s="158"/>
      <c r="G4" s="159"/>
    </row>
    <row r="5" spans="1:7" ht="21" customHeight="1" x14ac:dyDescent="0.2">
      <c r="A5" s="183" t="s">
        <v>210</v>
      </c>
      <c r="B5" s="111">
        <v>19529889300.52</v>
      </c>
      <c r="C5" s="111">
        <v>896862739.10000002</v>
      </c>
      <c r="D5" s="111">
        <f t="shared" ref="D5:D12" si="0">B5+C5</f>
        <v>20426752039.619999</v>
      </c>
      <c r="E5" s="111">
        <v>7626567282.6000004</v>
      </c>
      <c r="F5" s="111">
        <v>7625807418</v>
      </c>
      <c r="G5" s="112">
        <f t="shared" ref="G5:G12" si="1">D5-E5</f>
        <v>12800184757.019999</v>
      </c>
    </row>
    <row r="6" spans="1:7" ht="21" customHeight="1" x14ac:dyDescent="0.2">
      <c r="A6" s="183" t="s">
        <v>211</v>
      </c>
      <c r="B6" s="161">
        <v>0</v>
      </c>
      <c r="C6" s="161">
        <v>0</v>
      </c>
      <c r="D6" s="161">
        <f t="shared" si="0"/>
        <v>0</v>
      </c>
      <c r="E6" s="161">
        <v>0</v>
      </c>
      <c r="F6" s="161">
        <v>0</v>
      </c>
      <c r="G6" s="162">
        <f t="shared" si="1"/>
        <v>0</v>
      </c>
    </row>
    <row r="7" spans="1:7" ht="21" customHeight="1" x14ac:dyDescent="0.2">
      <c r="A7" s="184" t="s">
        <v>212</v>
      </c>
      <c r="B7" s="161">
        <v>0</v>
      </c>
      <c r="C7" s="161">
        <v>0</v>
      </c>
      <c r="D7" s="161">
        <f t="shared" si="0"/>
        <v>0</v>
      </c>
      <c r="E7" s="161">
        <v>0</v>
      </c>
      <c r="F7" s="161">
        <v>0</v>
      </c>
      <c r="G7" s="162">
        <f t="shared" si="1"/>
        <v>0</v>
      </c>
    </row>
    <row r="8" spans="1:7" ht="21" customHeight="1" x14ac:dyDescent="0.2">
      <c r="A8" s="184" t="s">
        <v>213</v>
      </c>
      <c r="B8" s="161">
        <v>0</v>
      </c>
      <c r="C8" s="161">
        <v>0</v>
      </c>
      <c r="D8" s="161">
        <f t="shared" si="0"/>
        <v>0</v>
      </c>
      <c r="E8" s="161">
        <v>0</v>
      </c>
      <c r="F8" s="161">
        <v>0</v>
      </c>
      <c r="G8" s="162">
        <f t="shared" si="1"/>
        <v>0</v>
      </c>
    </row>
    <row r="9" spans="1:7" ht="21" customHeight="1" x14ac:dyDescent="0.2">
      <c r="A9" s="184" t="s">
        <v>214</v>
      </c>
      <c r="B9" s="161">
        <v>0</v>
      </c>
      <c r="C9" s="161">
        <v>0</v>
      </c>
      <c r="D9" s="161">
        <f t="shared" si="0"/>
        <v>0</v>
      </c>
      <c r="E9" s="161">
        <v>0</v>
      </c>
      <c r="F9" s="161">
        <v>0</v>
      </c>
      <c r="G9" s="162">
        <f t="shared" si="1"/>
        <v>0</v>
      </c>
    </row>
    <row r="10" spans="1:7" ht="21" customHeight="1" x14ac:dyDescent="0.2">
      <c r="A10" s="184" t="s">
        <v>215</v>
      </c>
      <c r="B10" s="161">
        <v>0</v>
      </c>
      <c r="C10" s="161">
        <v>0</v>
      </c>
      <c r="D10" s="161">
        <f t="shared" si="0"/>
        <v>0</v>
      </c>
      <c r="E10" s="161">
        <v>0</v>
      </c>
      <c r="F10" s="161">
        <v>0</v>
      </c>
      <c r="G10" s="162">
        <f t="shared" si="1"/>
        <v>0</v>
      </c>
    </row>
    <row r="11" spans="1:7" ht="21" customHeight="1" x14ac:dyDescent="0.2">
      <c r="A11" s="184" t="s">
        <v>216</v>
      </c>
      <c r="B11" s="161">
        <v>0</v>
      </c>
      <c r="C11" s="161">
        <v>0</v>
      </c>
      <c r="D11" s="161">
        <f t="shared" si="0"/>
        <v>0</v>
      </c>
      <c r="E11" s="161">
        <v>0</v>
      </c>
      <c r="F11" s="161">
        <v>0</v>
      </c>
      <c r="G11" s="162">
        <f t="shared" si="1"/>
        <v>0</v>
      </c>
    </row>
    <row r="12" spans="1:7" ht="21" customHeight="1" x14ac:dyDescent="0.2">
      <c r="A12" s="184" t="s">
        <v>217</v>
      </c>
      <c r="B12" s="161">
        <v>0</v>
      </c>
      <c r="C12" s="161">
        <v>0</v>
      </c>
      <c r="D12" s="161">
        <f t="shared" si="0"/>
        <v>0</v>
      </c>
      <c r="E12" s="161">
        <v>0</v>
      </c>
      <c r="F12" s="161">
        <v>0</v>
      </c>
      <c r="G12" s="162">
        <f t="shared" si="1"/>
        <v>0</v>
      </c>
    </row>
    <row r="13" spans="1:7" ht="21" customHeight="1" x14ac:dyDescent="0.2">
      <c r="A13" s="184"/>
      <c r="B13" s="161"/>
      <c r="C13" s="161"/>
      <c r="D13" s="161"/>
      <c r="E13" s="161"/>
      <c r="F13" s="161"/>
      <c r="G13" s="162"/>
    </row>
    <row r="14" spans="1:7" ht="13.5" thickBot="1" x14ac:dyDescent="0.25">
      <c r="A14" s="185" t="s">
        <v>131</v>
      </c>
      <c r="B14" s="186">
        <f t="shared" ref="B14:G14" si="2">SUM(B5:B12)</f>
        <v>19529889300.52</v>
      </c>
      <c r="C14" s="186">
        <f t="shared" si="2"/>
        <v>896862739.10000002</v>
      </c>
      <c r="D14" s="186">
        <f t="shared" si="2"/>
        <v>20426752039.619999</v>
      </c>
      <c r="E14" s="186">
        <f t="shared" si="2"/>
        <v>7626567282.6000004</v>
      </c>
      <c r="F14" s="186">
        <f t="shared" si="2"/>
        <v>7625807418</v>
      </c>
      <c r="G14" s="187">
        <f t="shared" si="2"/>
        <v>12800184757.019999</v>
      </c>
    </row>
    <row r="15" spans="1:7" ht="21" customHeight="1" x14ac:dyDescent="0.2">
      <c r="A15" s="188" t="s">
        <v>47</v>
      </c>
      <c r="B15" s="189"/>
      <c r="C15" s="189"/>
      <c r="D15" s="189"/>
      <c r="E15" s="189"/>
      <c r="F15" s="189"/>
      <c r="G15" s="189"/>
    </row>
  </sheetData>
  <mergeCells count="4">
    <mergeCell ref="A1:G1"/>
    <mergeCell ref="A2:A3"/>
    <mergeCell ref="B2:F2"/>
    <mergeCell ref="G2:G3"/>
  </mergeCells>
  <printOptions horizontalCentered="1"/>
  <pageMargins left="0.78740157480314965" right="0.59055118110236227" top="0.78740157480314965" bottom="0.78740157480314965" header="0.31496062992125984" footer="0.31496062992125984"/>
  <pageSetup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05871-E070-4E86-B138-AB23AD87A6BA}">
  <sheetPr>
    <tabColor theme="4" tint="-0.249977111117893"/>
    <pageSetUpPr fitToPage="1"/>
  </sheetPr>
  <dimension ref="A1:H79"/>
  <sheetViews>
    <sheetView showGridLines="0" zoomScale="90" zoomScaleNormal="90" workbookViewId="0">
      <selection activeCell="B44" sqref="A1:H44"/>
    </sheetView>
  </sheetViews>
  <sheetFormatPr baseColWidth="10" defaultColWidth="25.5" defaultRowHeight="12" x14ac:dyDescent="0.2"/>
  <cols>
    <col min="1" max="1" width="6" style="94" customWidth="1"/>
    <col min="2" max="2" width="71.1640625" style="94" bestFit="1" customWidth="1"/>
    <col min="3" max="8" width="23.33203125" style="94" customWidth="1"/>
    <col min="9" max="16384" width="25.5" style="94"/>
  </cols>
  <sheetData>
    <row r="1" spans="1:8" ht="60" customHeight="1" x14ac:dyDescent="0.2">
      <c r="A1" s="91" t="s">
        <v>51</v>
      </c>
      <c r="B1" s="92"/>
      <c r="C1" s="92"/>
      <c r="D1" s="92"/>
      <c r="E1" s="92"/>
      <c r="F1" s="92"/>
      <c r="G1" s="92"/>
      <c r="H1" s="93"/>
    </row>
    <row r="2" spans="1:8" ht="12" customHeight="1" x14ac:dyDescent="0.2">
      <c r="A2" s="95" t="s">
        <v>52</v>
      </c>
      <c r="B2" s="96"/>
      <c r="C2" s="97" t="s">
        <v>53</v>
      </c>
      <c r="D2" s="98"/>
      <c r="E2" s="98"/>
      <c r="F2" s="98"/>
      <c r="G2" s="99"/>
      <c r="H2" s="100" t="s">
        <v>54</v>
      </c>
    </row>
    <row r="3" spans="1:8" ht="33" customHeight="1" x14ac:dyDescent="0.2">
      <c r="A3" s="101"/>
      <c r="B3" s="102"/>
      <c r="C3" s="103" t="s">
        <v>55</v>
      </c>
      <c r="D3" s="103" t="s">
        <v>56</v>
      </c>
      <c r="E3" s="103" t="s">
        <v>6</v>
      </c>
      <c r="F3" s="103" t="s">
        <v>7</v>
      </c>
      <c r="G3" s="103" t="s">
        <v>57</v>
      </c>
      <c r="H3" s="104"/>
    </row>
    <row r="4" spans="1:8" ht="12.95" customHeight="1" x14ac:dyDescent="0.2">
      <c r="A4" s="105" t="s">
        <v>58</v>
      </c>
      <c r="B4" s="106"/>
      <c r="C4" s="107">
        <f>SUM(C5:C11)</f>
        <v>11032354774.049999</v>
      </c>
      <c r="D4" s="107">
        <f>SUM(D5:D11)</f>
        <v>32351923.830000013</v>
      </c>
      <c r="E4" s="107">
        <f>C4+D4</f>
        <v>11064706697.879999</v>
      </c>
      <c r="F4" s="107">
        <f>SUM(F5:F11)</f>
        <v>4557238571.75</v>
      </c>
      <c r="G4" s="107">
        <f>SUM(G5:G11)</f>
        <v>4557238571.75</v>
      </c>
      <c r="H4" s="108">
        <f>E4-F4</f>
        <v>6507468126.1299992</v>
      </c>
    </row>
    <row r="5" spans="1:8" ht="12.95" customHeight="1" x14ac:dyDescent="0.2">
      <c r="A5" s="109">
        <v>1100</v>
      </c>
      <c r="B5" s="110" t="s">
        <v>59</v>
      </c>
      <c r="C5" s="111">
        <v>3003171196</v>
      </c>
      <c r="D5" s="111">
        <v>-29847131</v>
      </c>
      <c r="E5" s="111">
        <v>2973324065</v>
      </c>
      <c r="F5" s="111">
        <v>1392856018.21</v>
      </c>
      <c r="G5" s="111">
        <v>1392856018.21</v>
      </c>
      <c r="H5" s="112">
        <v>1580468046.79</v>
      </c>
    </row>
    <row r="6" spans="1:8" ht="12.95" customHeight="1" x14ac:dyDescent="0.2">
      <c r="A6" s="109">
        <v>1200</v>
      </c>
      <c r="B6" s="110" t="s">
        <v>60</v>
      </c>
      <c r="C6" s="111">
        <v>1380496200.96</v>
      </c>
      <c r="D6" s="111">
        <v>31043197.289999999</v>
      </c>
      <c r="E6" s="111">
        <v>1411539398.25</v>
      </c>
      <c r="F6" s="111">
        <v>594689022.83000004</v>
      </c>
      <c r="G6" s="111">
        <v>594689022.83000004</v>
      </c>
      <c r="H6" s="112">
        <v>816850375.41999996</v>
      </c>
    </row>
    <row r="7" spans="1:8" ht="12.95" customHeight="1" x14ac:dyDescent="0.2">
      <c r="A7" s="109">
        <v>1300</v>
      </c>
      <c r="B7" s="110" t="s">
        <v>61</v>
      </c>
      <c r="C7" s="111">
        <v>2459833552.0900002</v>
      </c>
      <c r="D7" s="111">
        <v>-265691.03000000003</v>
      </c>
      <c r="E7" s="111">
        <v>2459567861.0599999</v>
      </c>
      <c r="F7" s="111">
        <v>851529053.47000003</v>
      </c>
      <c r="G7" s="111">
        <v>851529053.47000003</v>
      </c>
      <c r="H7" s="112">
        <v>1608038807.5899999</v>
      </c>
    </row>
    <row r="8" spans="1:8" ht="12.95" customHeight="1" x14ac:dyDescent="0.2">
      <c r="A8" s="109">
        <v>1400</v>
      </c>
      <c r="B8" s="110" t="s">
        <v>62</v>
      </c>
      <c r="C8" s="111">
        <v>865044609</v>
      </c>
      <c r="D8" s="111">
        <v>100962992.86</v>
      </c>
      <c r="E8" s="111">
        <v>966007601.86000001</v>
      </c>
      <c r="F8" s="111">
        <v>442338953.94999999</v>
      </c>
      <c r="G8" s="111">
        <v>442338953.94999999</v>
      </c>
      <c r="H8" s="112">
        <v>523668647.91000003</v>
      </c>
    </row>
    <row r="9" spans="1:8" ht="12.95" customHeight="1" x14ac:dyDescent="0.2">
      <c r="A9" s="109">
        <v>1500</v>
      </c>
      <c r="B9" s="110" t="s">
        <v>63</v>
      </c>
      <c r="C9" s="111">
        <v>2878119348</v>
      </c>
      <c r="D9" s="111">
        <v>0.06</v>
      </c>
      <c r="E9" s="111">
        <v>2878119348.0599999</v>
      </c>
      <c r="F9" s="111">
        <v>1232602999.6300001</v>
      </c>
      <c r="G9" s="111">
        <v>1232602999.6300001</v>
      </c>
      <c r="H9" s="112">
        <v>1645516348.4299998</v>
      </c>
    </row>
    <row r="10" spans="1:8" ht="12.95" customHeight="1" x14ac:dyDescent="0.2">
      <c r="A10" s="109">
        <v>1600</v>
      </c>
      <c r="B10" s="110" t="s">
        <v>64</v>
      </c>
      <c r="C10" s="111">
        <v>288200289</v>
      </c>
      <c r="D10" s="111">
        <v>-69541444.349999994</v>
      </c>
      <c r="E10" s="111">
        <v>218658844.65000001</v>
      </c>
      <c r="F10" s="111">
        <v>0</v>
      </c>
      <c r="G10" s="111">
        <v>0</v>
      </c>
      <c r="H10" s="112">
        <v>218658844.65000001</v>
      </c>
    </row>
    <row r="11" spans="1:8" ht="12.95" customHeight="1" x14ac:dyDescent="0.2">
      <c r="A11" s="109">
        <v>1700</v>
      </c>
      <c r="B11" s="110" t="s">
        <v>65</v>
      </c>
      <c r="C11" s="111">
        <v>157489579</v>
      </c>
      <c r="D11" s="111">
        <v>0</v>
      </c>
      <c r="E11" s="111">
        <v>157489579</v>
      </c>
      <c r="F11" s="111">
        <v>43222523.659999996</v>
      </c>
      <c r="G11" s="111">
        <v>43222523.659999996</v>
      </c>
      <c r="H11" s="112">
        <v>114267055.34</v>
      </c>
    </row>
    <row r="12" spans="1:8" ht="12.95" customHeight="1" x14ac:dyDescent="0.2">
      <c r="A12" s="105" t="s">
        <v>66</v>
      </c>
      <c r="B12" s="106"/>
      <c r="C12" s="113">
        <f>SUM(C13:C21)</f>
        <v>4328375634.7600002</v>
      </c>
      <c r="D12" s="113">
        <f>SUM(D13:D21)</f>
        <v>252499634.02000001</v>
      </c>
      <c r="E12" s="113">
        <f t="shared" ref="E12:E75" si="0">C12+D12</f>
        <v>4580875268.7800007</v>
      </c>
      <c r="F12" s="113">
        <f>SUM(F13:F21)</f>
        <v>1640745448.73</v>
      </c>
      <c r="G12" s="113">
        <f>SUM(G13:G21)</f>
        <v>1640615953</v>
      </c>
      <c r="H12" s="114">
        <f t="shared" ref="H12:H75" si="1">E12-F12</f>
        <v>2940129820.0500007</v>
      </c>
    </row>
    <row r="13" spans="1:8" ht="17.25" customHeight="1" x14ac:dyDescent="0.2">
      <c r="A13" s="109">
        <v>2100</v>
      </c>
      <c r="B13" s="110" t="s">
        <v>67</v>
      </c>
      <c r="C13" s="111">
        <v>145896350</v>
      </c>
      <c r="D13" s="111">
        <v>5054771.4800000004</v>
      </c>
      <c r="E13" s="111">
        <f t="shared" si="0"/>
        <v>150951121.47999999</v>
      </c>
      <c r="F13" s="111">
        <v>37020281.859999999</v>
      </c>
      <c r="G13" s="111">
        <v>36983197.909999996</v>
      </c>
      <c r="H13" s="112">
        <f t="shared" si="1"/>
        <v>113930839.61999999</v>
      </c>
    </row>
    <row r="14" spans="1:8" ht="12.95" customHeight="1" x14ac:dyDescent="0.2">
      <c r="A14" s="109">
        <v>2200</v>
      </c>
      <c r="B14" s="110" t="s">
        <v>68</v>
      </c>
      <c r="C14" s="111">
        <v>147777122</v>
      </c>
      <c r="D14" s="111">
        <v>-458231.11</v>
      </c>
      <c r="E14" s="111">
        <f t="shared" si="0"/>
        <v>147318890.88999999</v>
      </c>
      <c r="F14" s="111">
        <v>47270942.530000001</v>
      </c>
      <c r="G14" s="111">
        <v>47229508.530000001</v>
      </c>
      <c r="H14" s="112">
        <f t="shared" si="1"/>
        <v>100047948.35999998</v>
      </c>
    </row>
    <row r="15" spans="1:8" ht="12.95" customHeight="1" x14ac:dyDescent="0.2">
      <c r="A15" s="109">
        <v>2300</v>
      </c>
      <c r="B15" s="110" t="s">
        <v>69</v>
      </c>
      <c r="C15" s="111">
        <v>30000</v>
      </c>
      <c r="D15" s="111">
        <v>0</v>
      </c>
      <c r="E15" s="111">
        <f>C15+D15</f>
        <v>30000</v>
      </c>
      <c r="F15" s="111">
        <v>0</v>
      </c>
      <c r="G15" s="111">
        <v>0</v>
      </c>
      <c r="H15" s="112">
        <f t="shared" si="1"/>
        <v>30000</v>
      </c>
    </row>
    <row r="16" spans="1:8" ht="12.95" customHeight="1" x14ac:dyDescent="0.2">
      <c r="A16" s="109">
        <v>2400</v>
      </c>
      <c r="B16" s="110" t="s">
        <v>70</v>
      </c>
      <c r="C16" s="111">
        <v>10729329</v>
      </c>
      <c r="D16" s="111">
        <v>54235.77</v>
      </c>
      <c r="E16" s="111">
        <f t="shared" si="0"/>
        <v>10783564.77</v>
      </c>
      <c r="F16" s="111">
        <v>2695297.29</v>
      </c>
      <c r="G16" s="111">
        <v>2695297.29</v>
      </c>
      <c r="H16" s="112">
        <f t="shared" si="1"/>
        <v>8088267.4799999995</v>
      </c>
    </row>
    <row r="17" spans="1:8" ht="12.95" customHeight="1" x14ac:dyDescent="0.2">
      <c r="A17" s="109">
        <v>2500</v>
      </c>
      <c r="B17" s="110" t="s">
        <v>71</v>
      </c>
      <c r="C17" s="111">
        <v>3817653455.7600002</v>
      </c>
      <c r="D17" s="111">
        <v>242551078.77000001</v>
      </c>
      <c r="E17" s="111">
        <f t="shared" si="0"/>
        <v>4060204534.5300002</v>
      </c>
      <c r="F17" s="111">
        <v>1449738773.99</v>
      </c>
      <c r="G17" s="111">
        <v>1449714203.27</v>
      </c>
      <c r="H17" s="112">
        <f t="shared" si="1"/>
        <v>2610465760.54</v>
      </c>
    </row>
    <row r="18" spans="1:8" ht="12.95" customHeight="1" x14ac:dyDescent="0.2">
      <c r="A18" s="109">
        <v>2600</v>
      </c>
      <c r="B18" s="110" t="s">
        <v>72</v>
      </c>
      <c r="C18" s="111">
        <v>71912690</v>
      </c>
      <c r="D18" s="111">
        <v>316074.81</v>
      </c>
      <c r="E18" s="111">
        <f t="shared" si="0"/>
        <v>72228764.810000002</v>
      </c>
      <c r="F18" s="111">
        <v>23393470.960000001</v>
      </c>
      <c r="G18" s="111">
        <v>23393470.960000001</v>
      </c>
      <c r="H18" s="112">
        <f t="shared" si="1"/>
        <v>48835293.850000001</v>
      </c>
    </row>
    <row r="19" spans="1:8" ht="12.95" customHeight="1" x14ac:dyDescent="0.2">
      <c r="A19" s="109">
        <v>2700</v>
      </c>
      <c r="B19" s="110" t="s">
        <v>73</v>
      </c>
      <c r="C19" s="111">
        <v>84250096</v>
      </c>
      <c r="D19" s="111">
        <v>3819192.5</v>
      </c>
      <c r="E19" s="111">
        <f t="shared" si="0"/>
        <v>88069288.5</v>
      </c>
      <c r="F19" s="111">
        <v>75960742.870000005</v>
      </c>
      <c r="G19" s="111">
        <v>75957472.870000005</v>
      </c>
      <c r="H19" s="112">
        <f t="shared" si="1"/>
        <v>12108545.629999995</v>
      </c>
    </row>
    <row r="20" spans="1:8" ht="12.95" customHeight="1" x14ac:dyDescent="0.2">
      <c r="A20" s="109">
        <v>2800</v>
      </c>
      <c r="B20" s="110" t="s">
        <v>74</v>
      </c>
      <c r="C20" s="111">
        <v>0</v>
      </c>
      <c r="D20" s="111">
        <v>0</v>
      </c>
      <c r="E20" s="111">
        <f t="shared" si="0"/>
        <v>0</v>
      </c>
      <c r="F20" s="111">
        <v>0</v>
      </c>
      <c r="G20" s="111">
        <v>0</v>
      </c>
      <c r="H20" s="112">
        <f t="shared" si="1"/>
        <v>0</v>
      </c>
    </row>
    <row r="21" spans="1:8" ht="12.95" customHeight="1" x14ac:dyDescent="0.2">
      <c r="A21" s="109">
        <v>2900</v>
      </c>
      <c r="B21" s="110" t="s">
        <v>75</v>
      </c>
      <c r="C21" s="111">
        <v>50126592</v>
      </c>
      <c r="D21" s="111">
        <v>1162511.8</v>
      </c>
      <c r="E21" s="111">
        <f t="shared" si="0"/>
        <v>51289103.799999997</v>
      </c>
      <c r="F21" s="111">
        <v>4665939.2300000004</v>
      </c>
      <c r="G21" s="111">
        <v>4642802.17</v>
      </c>
      <c r="H21" s="112">
        <f t="shared" si="1"/>
        <v>46623164.569999993</v>
      </c>
    </row>
    <row r="22" spans="1:8" ht="12.95" customHeight="1" x14ac:dyDescent="0.2">
      <c r="A22" s="105" t="s">
        <v>76</v>
      </c>
      <c r="B22" s="106"/>
      <c r="C22" s="113">
        <f>SUM(C23:C31)</f>
        <v>3662805389.71</v>
      </c>
      <c r="D22" s="113">
        <f>SUM(D23:D31)</f>
        <v>408482051.17000002</v>
      </c>
      <c r="E22" s="113">
        <f t="shared" si="0"/>
        <v>4071287440.8800001</v>
      </c>
      <c r="F22" s="113">
        <f>SUM(F23:F31)</f>
        <v>1349128237.3799999</v>
      </c>
      <c r="G22" s="113">
        <f>SUM(G23:G31)</f>
        <v>1348497868.5099998</v>
      </c>
      <c r="H22" s="114">
        <f t="shared" si="1"/>
        <v>2722159203.5</v>
      </c>
    </row>
    <row r="23" spans="1:8" ht="12.95" customHeight="1" x14ac:dyDescent="0.2">
      <c r="A23" s="109">
        <v>3100</v>
      </c>
      <c r="B23" s="110" t="s">
        <v>77</v>
      </c>
      <c r="C23" s="111">
        <v>174414960</v>
      </c>
      <c r="D23" s="111">
        <v>11201045.300000001</v>
      </c>
      <c r="E23" s="111">
        <f t="shared" si="0"/>
        <v>185616005.30000001</v>
      </c>
      <c r="F23" s="111">
        <v>70999964.829999998</v>
      </c>
      <c r="G23" s="111">
        <v>70978166.049999997</v>
      </c>
      <c r="H23" s="112">
        <f t="shared" si="1"/>
        <v>114616040.47000001</v>
      </c>
    </row>
    <row r="24" spans="1:8" ht="12.95" customHeight="1" x14ac:dyDescent="0.2">
      <c r="A24" s="109">
        <v>3200</v>
      </c>
      <c r="B24" s="110" t="s">
        <v>78</v>
      </c>
      <c r="C24" s="111">
        <v>23228003.649999999</v>
      </c>
      <c r="D24" s="111">
        <v>267697.02</v>
      </c>
      <c r="E24" s="111">
        <f t="shared" si="0"/>
        <v>23495700.669999998</v>
      </c>
      <c r="F24" s="111">
        <v>8330577.4100000001</v>
      </c>
      <c r="G24" s="111">
        <v>8191550.1299999999</v>
      </c>
      <c r="H24" s="112">
        <f t="shared" si="1"/>
        <v>15165123.259999998</v>
      </c>
    </row>
    <row r="25" spans="1:8" ht="12.95" customHeight="1" x14ac:dyDescent="0.2">
      <c r="A25" s="109">
        <v>3300</v>
      </c>
      <c r="B25" s="110" t="s">
        <v>79</v>
      </c>
      <c r="C25" s="111">
        <v>1794888400</v>
      </c>
      <c r="D25" s="111">
        <v>169349884.15000001</v>
      </c>
      <c r="E25" s="111">
        <f t="shared" si="0"/>
        <v>1964238284.1500001</v>
      </c>
      <c r="F25" s="111">
        <v>754001654.36000001</v>
      </c>
      <c r="G25" s="111">
        <v>753539622.96000004</v>
      </c>
      <c r="H25" s="112">
        <f t="shared" si="1"/>
        <v>1210236629.79</v>
      </c>
    </row>
    <row r="26" spans="1:8" ht="12.95" customHeight="1" x14ac:dyDescent="0.2">
      <c r="A26" s="109">
        <v>3400</v>
      </c>
      <c r="B26" s="110" t="s">
        <v>80</v>
      </c>
      <c r="C26" s="111">
        <v>2500125</v>
      </c>
      <c r="D26" s="111">
        <v>5065940.82</v>
      </c>
      <c r="E26" s="111">
        <f t="shared" si="0"/>
        <v>7566065.8200000003</v>
      </c>
      <c r="F26" s="111">
        <v>4935711.3600000003</v>
      </c>
      <c r="G26" s="111">
        <v>4935711.3600000003</v>
      </c>
      <c r="H26" s="112">
        <f t="shared" si="1"/>
        <v>2630354.46</v>
      </c>
    </row>
    <row r="27" spans="1:8" ht="12.95" customHeight="1" x14ac:dyDescent="0.2">
      <c r="A27" s="109">
        <v>3500</v>
      </c>
      <c r="B27" s="110" t="s">
        <v>81</v>
      </c>
      <c r="C27" s="111">
        <v>1259288708.4400001</v>
      </c>
      <c r="D27" s="111">
        <v>102524055.84</v>
      </c>
      <c r="E27" s="111">
        <f t="shared" si="0"/>
        <v>1361812764.28</v>
      </c>
      <c r="F27" s="111">
        <v>289701928.80000001</v>
      </c>
      <c r="G27" s="111">
        <v>289694792.38999999</v>
      </c>
      <c r="H27" s="112">
        <f t="shared" si="1"/>
        <v>1072110835.48</v>
      </c>
    </row>
    <row r="28" spans="1:8" ht="12.95" customHeight="1" x14ac:dyDescent="0.2">
      <c r="A28" s="109">
        <v>3600</v>
      </c>
      <c r="B28" s="110" t="s">
        <v>82</v>
      </c>
      <c r="C28" s="111">
        <v>26030000</v>
      </c>
      <c r="D28" s="111">
        <v>43790804.719999999</v>
      </c>
      <c r="E28" s="111">
        <f t="shared" si="0"/>
        <v>69820804.719999999</v>
      </c>
      <c r="F28" s="111">
        <v>14434609.380000001</v>
      </c>
      <c r="G28" s="111">
        <v>14434609.380000001</v>
      </c>
      <c r="H28" s="112">
        <f t="shared" si="1"/>
        <v>55386195.339999996</v>
      </c>
    </row>
    <row r="29" spans="1:8" ht="12.95" customHeight="1" x14ac:dyDescent="0.2">
      <c r="A29" s="109">
        <v>3700</v>
      </c>
      <c r="B29" s="110" t="s">
        <v>83</v>
      </c>
      <c r="C29" s="111">
        <v>3244146</v>
      </c>
      <c r="D29" s="111">
        <v>1206200.6100000001</v>
      </c>
      <c r="E29" s="111">
        <f t="shared" si="0"/>
        <v>4450346.6100000003</v>
      </c>
      <c r="F29" s="111">
        <v>1089813.6100000001</v>
      </c>
      <c r="G29" s="111">
        <v>1089813.6100000001</v>
      </c>
      <c r="H29" s="112">
        <f t="shared" si="1"/>
        <v>3360533</v>
      </c>
    </row>
    <row r="30" spans="1:8" ht="12.95" customHeight="1" x14ac:dyDescent="0.2">
      <c r="A30" s="109">
        <v>3800</v>
      </c>
      <c r="B30" s="110" t="s">
        <v>84</v>
      </c>
      <c r="C30" s="111">
        <v>3827690</v>
      </c>
      <c r="D30" s="111">
        <v>6936895.1299999999</v>
      </c>
      <c r="E30" s="111">
        <f t="shared" si="0"/>
        <v>10764585.129999999</v>
      </c>
      <c r="F30" s="111">
        <v>841526.11</v>
      </c>
      <c r="G30" s="111">
        <v>841526.11</v>
      </c>
      <c r="H30" s="112">
        <f t="shared" si="1"/>
        <v>9923059.0199999996</v>
      </c>
    </row>
    <row r="31" spans="1:8" ht="12.95" customHeight="1" x14ac:dyDescent="0.2">
      <c r="A31" s="109">
        <v>3900</v>
      </c>
      <c r="B31" s="110" t="s">
        <v>85</v>
      </c>
      <c r="C31" s="111">
        <v>375383356.62</v>
      </c>
      <c r="D31" s="111">
        <v>68139527.579999998</v>
      </c>
      <c r="E31" s="111">
        <f t="shared" si="0"/>
        <v>443522884.19999999</v>
      </c>
      <c r="F31" s="111">
        <v>204792451.52000001</v>
      </c>
      <c r="G31" s="111">
        <v>204792076.52000001</v>
      </c>
      <c r="H31" s="112">
        <f t="shared" si="1"/>
        <v>238730432.67999998</v>
      </c>
    </row>
    <row r="32" spans="1:8" ht="12.95" customHeight="1" x14ac:dyDescent="0.2">
      <c r="A32" s="105" t="s">
        <v>86</v>
      </c>
      <c r="B32" s="106"/>
      <c r="C32" s="113">
        <f>SUM(C33:C41)</f>
        <v>1864502</v>
      </c>
      <c r="D32" s="113">
        <f>SUM(D33:D41)</f>
        <v>78508800</v>
      </c>
      <c r="E32" s="113">
        <f t="shared" si="0"/>
        <v>80373302</v>
      </c>
      <c r="F32" s="113">
        <f>SUM(F33:F41)</f>
        <v>52629200</v>
      </c>
      <c r="G32" s="113">
        <f>SUM(G33:G41)</f>
        <v>52629200</v>
      </c>
      <c r="H32" s="114">
        <f t="shared" si="1"/>
        <v>27744102</v>
      </c>
    </row>
    <row r="33" spans="1:8" ht="12.95" customHeight="1" x14ac:dyDescent="0.2">
      <c r="A33" s="109">
        <v>4100</v>
      </c>
      <c r="B33" s="110" t="s">
        <v>87</v>
      </c>
      <c r="C33" s="111">
        <v>0</v>
      </c>
      <c r="D33" s="111">
        <v>0</v>
      </c>
      <c r="E33" s="111">
        <f t="shared" si="0"/>
        <v>0</v>
      </c>
      <c r="F33" s="111">
        <v>0</v>
      </c>
      <c r="G33" s="111">
        <v>0</v>
      </c>
      <c r="H33" s="112">
        <f t="shared" si="1"/>
        <v>0</v>
      </c>
    </row>
    <row r="34" spans="1:8" ht="12.95" customHeight="1" x14ac:dyDescent="0.2">
      <c r="A34" s="109">
        <v>4200</v>
      </c>
      <c r="B34" s="110" t="s">
        <v>88</v>
      </c>
      <c r="C34" s="111">
        <v>0</v>
      </c>
      <c r="D34" s="111">
        <v>0</v>
      </c>
      <c r="E34" s="111">
        <f t="shared" si="0"/>
        <v>0</v>
      </c>
      <c r="F34" s="111">
        <v>0</v>
      </c>
      <c r="G34" s="111">
        <v>0</v>
      </c>
      <c r="H34" s="112">
        <f t="shared" si="1"/>
        <v>0</v>
      </c>
    </row>
    <row r="35" spans="1:8" ht="12.95" customHeight="1" x14ac:dyDescent="0.2">
      <c r="A35" s="109">
        <v>4300</v>
      </c>
      <c r="B35" s="110" t="s">
        <v>89</v>
      </c>
      <c r="C35" s="111">
        <v>390000</v>
      </c>
      <c r="D35" s="111">
        <v>0</v>
      </c>
      <c r="E35" s="111">
        <f t="shared" si="0"/>
        <v>390000</v>
      </c>
      <c r="F35" s="111">
        <v>0</v>
      </c>
      <c r="G35" s="111">
        <v>0</v>
      </c>
      <c r="H35" s="112">
        <f t="shared" si="1"/>
        <v>390000</v>
      </c>
    </row>
    <row r="36" spans="1:8" ht="12.95" customHeight="1" x14ac:dyDescent="0.2">
      <c r="A36" s="109">
        <v>4400</v>
      </c>
      <c r="B36" s="110" t="s">
        <v>90</v>
      </c>
      <c r="C36" s="111">
        <v>1474502</v>
      </c>
      <c r="D36" s="111">
        <v>78508800</v>
      </c>
      <c r="E36" s="111">
        <f t="shared" si="0"/>
        <v>79983302</v>
      </c>
      <c r="F36" s="111">
        <v>52629200</v>
      </c>
      <c r="G36" s="111">
        <v>52629200</v>
      </c>
      <c r="H36" s="112">
        <f t="shared" si="1"/>
        <v>27354102</v>
      </c>
    </row>
    <row r="37" spans="1:8" ht="12.95" customHeight="1" x14ac:dyDescent="0.2">
      <c r="A37" s="109">
        <v>4500</v>
      </c>
      <c r="B37" s="110" t="s">
        <v>91</v>
      </c>
      <c r="C37" s="111">
        <v>0</v>
      </c>
      <c r="D37" s="111">
        <v>0</v>
      </c>
      <c r="E37" s="111">
        <f t="shared" si="0"/>
        <v>0</v>
      </c>
      <c r="F37" s="111">
        <v>0</v>
      </c>
      <c r="G37" s="111">
        <v>0</v>
      </c>
      <c r="H37" s="112">
        <f t="shared" si="1"/>
        <v>0</v>
      </c>
    </row>
    <row r="38" spans="1:8" ht="12.95" customHeight="1" x14ac:dyDescent="0.2">
      <c r="A38" s="109">
        <v>4600</v>
      </c>
      <c r="B38" s="110" t="s">
        <v>92</v>
      </c>
      <c r="C38" s="111">
        <v>0</v>
      </c>
      <c r="D38" s="111">
        <v>0</v>
      </c>
      <c r="E38" s="111">
        <f t="shared" si="0"/>
        <v>0</v>
      </c>
      <c r="F38" s="111">
        <v>0</v>
      </c>
      <c r="G38" s="111">
        <v>0</v>
      </c>
      <c r="H38" s="112">
        <f t="shared" si="1"/>
        <v>0</v>
      </c>
    </row>
    <row r="39" spans="1:8" ht="12.95" customHeight="1" x14ac:dyDescent="0.2">
      <c r="A39" s="109">
        <v>4700</v>
      </c>
      <c r="B39" s="110" t="s">
        <v>93</v>
      </c>
      <c r="C39" s="111">
        <v>0</v>
      </c>
      <c r="D39" s="111">
        <v>0</v>
      </c>
      <c r="E39" s="111">
        <f t="shared" si="0"/>
        <v>0</v>
      </c>
      <c r="F39" s="111">
        <v>0</v>
      </c>
      <c r="G39" s="111">
        <v>0</v>
      </c>
      <c r="H39" s="112">
        <f t="shared" si="1"/>
        <v>0</v>
      </c>
    </row>
    <row r="40" spans="1:8" ht="12.95" customHeight="1" x14ac:dyDescent="0.2">
      <c r="A40" s="109">
        <v>4800</v>
      </c>
      <c r="B40" s="110" t="s">
        <v>94</v>
      </c>
      <c r="C40" s="111">
        <v>0</v>
      </c>
      <c r="D40" s="111">
        <v>0</v>
      </c>
      <c r="E40" s="111">
        <f t="shared" si="0"/>
        <v>0</v>
      </c>
      <c r="F40" s="111">
        <v>0</v>
      </c>
      <c r="G40" s="111">
        <v>0</v>
      </c>
      <c r="H40" s="112">
        <f t="shared" si="1"/>
        <v>0</v>
      </c>
    </row>
    <row r="41" spans="1:8" ht="12.95" customHeight="1" x14ac:dyDescent="0.2">
      <c r="A41" s="109">
        <v>4900</v>
      </c>
      <c r="B41" s="110" t="s">
        <v>95</v>
      </c>
      <c r="C41" s="111">
        <v>0</v>
      </c>
      <c r="D41" s="111">
        <v>0</v>
      </c>
      <c r="E41" s="111">
        <f t="shared" si="0"/>
        <v>0</v>
      </c>
      <c r="F41" s="111">
        <v>0</v>
      </c>
      <c r="G41" s="111">
        <v>0</v>
      </c>
      <c r="H41" s="112">
        <f t="shared" si="1"/>
        <v>0</v>
      </c>
    </row>
    <row r="42" spans="1:8" ht="12.95" customHeight="1" x14ac:dyDescent="0.2">
      <c r="A42" s="105" t="s">
        <v>96</v>
      </c>
      <c r="B42" s="106"/>
      <c r="C42" s="113">
        <f>SUM(C43:C51)</f>
        <v>204489000</v>
      </c>
      <c r="D42" s="113">
        <f>SUM(D43:D51)</f>
        <v>18535146.350000001</v>
      </c>
      <c r="E42" s="113">
        <f t="shared" si="0"/>
        <v>223024146.34999999</v>
      </c>
      <c r="F42" s="113">
        <f>SUM(F43:F51)</f>
        <v>5326663.4800000004</v>
      </c>
      <c r="G42" s="113">
        <f>SUM(G43:G51)</f>
        <v>5326663.4800000004</v>
      </c>
      <c r="H42" s="114">
        <f t="shared" si="1"/>
        <v>217697482.87</v>
      </c>
    </row>
    <row r="43" spans="1:8" ht="12.95" customHeight="1" x14ac:dyDescent="0.2">
      <c r="A43" s="109" t="s">
        <v>97</v>
      </c>
      <c r="B43" s="110" t="s">
        <v>98</v>
      </c>
      <c r="C43" s="111">
        <v>2408000</v>
      </c>
      <c r="D43" s="111">
        <v>8578212.8800000008</v>
      </c>
      <c r="E43" s="111">
        <f t="shared" si="0"/>
        <v>10986212.880000001</v>
      </c>
      <c r="F43" s="111">
        <v>4939039.4800000004</v>
      </c>
      <c r="G43" s="111">
        <v>4939039.4800000004</v>
      </c>
      <c r="H43" s="112">
        <f t="shared" si="1"/>
        <v>6047173.4000000004</v>
      </c>
    </row>
    <row r="44" spans="1:8" ht="12.95" customHeight="1" x14ac:dyDescent="0.2">
      <c r="A44" s="109">
        <v>5200</v>
      </c>
      <c r="B44" s="110" t="s">
        <v>99</v>
      </c>
      <c r="C44" s="111">
        <v>0</v>
      </c>
      <c r="D44" s="111">
        <v>334258</v>
      </c>
      <c r="E44" s="111">
        <f t="shared" si="0"/>
        <v>334258</v>
      </c>
      <c r="F44" s="111">
        <v>0</v>
      </c>
      <c r="G44" s="111">
        <v>0</v>
      </c>
      <c r="H44" s="112">
        <f t="shared" si="1"/>
        <v>334258</v>
      </c>
    </row>
    <row r="45" spans="1:8" ht="12.95" customHeight="1" x14ac:dyDescent="0.2">
      <c r="A45" s="109">
        <v>5300</v>
      </c>
      <c r="B45" s="110" t="s">
        <v>100</v>
      </c>
      <c r="C45" s="111">
        <v>202000000</v>
      </c>
      <c r="D45" s="111">
        <v>5544531</v>
      </c>
      <c r="E45" s="111">
        <f t="shared" si="0"/>
        <v>207544531</v>
      </c>
      <c r="F45" s="111">
        <v>287400</v>
      </c>
      <c r="G45" s="111">
        <v>287400</v>
      </c>
      <c r="H45" s="112">
        <f t="shared" si="1"/>
        <v>207257131</v>
      </c>
    </row>
    <row r="46" spans="1:8" ht="12.95" customHeight="1" x14ac:dyDescent="0.2">
      <c r="A46" s="109">
        <v>5400</v>
      </c>
      <c r="B46" s="110" t="s">
        <v>101</v>
      </c>
      <c r="C46" s="111">
        <v>0</v>
      </c>
      <c r="D46" s="111">
        <v>1437430.56</v>
      </c>
      <c r="E46" s="111">
        <f t="shared" si="0"/>
        <v>1437430.56</v>
      </c>
      <c r="F46" s="111">
        <v>0</v>
      </c>
      <c r="G46" s="111">
        <v>0</v>
      </c>
      <c r="H46" s="112">
        <f t="shared" si="1"/>
        <v>1437430.56</v>
      </c>
    </row>
    <row r="47" spans="1:8" ht="12.95" customHeight="1" x14ac:dyDescent="0.2">
      <c r="A47" s="109">
        <v>5500</v>
      </c>
      <c r="B47" s="110" t="s">
        <v>102</v>
      </c>
      <c r="C47" s="111">
        <v>0</v>
      </c>
      <c r="D47" s="111">
        <v>0</v>
      </c>
      <c r="E47" s="111">
        <f t="shared" si="0"/>
        <v>0</v>
      </c>
      <c r="F47" s="111">
        <v>0</v>
      </c>
      <c r="G47" s="111">
        <v>0</v>
      </c>
      <c r="H47" s="112">
        <f t="shared" si="1"/>
        <v>0</v>
      </c>
    </row>
    <row r="48" spans="1:8" ht="12.95" customHeight="1" x14ac:dyDescent="0.2">
      <c r="A48" s="109">
        <v>5600</v>
      </c>
      <c r="B48" s="110" t="s">
        <v>103</v>
      </c>
      <c r="C48" s="111">
        <v>81000</v>
      </c>
      <c r="D48" s="111">
        <v>2640713.91</v>
      </c>
      <c r="E48" s="111">
        <f t="shared" si="0"/>
        <v>2721713.91</v>
      </c>
      <c r="F48" s="111">
        <v>100224</v>
      </c>
      <c r="G48" s="111">
        <v>100224</v>
      </c>
      <c r="H48" s="112">
        <f t="shared" si="1"/>
        <v>2621489.91</v>
      </c>
    </row>
    <row r="49" spans="1:8" ht="12.95" customHeight="1" x14ac:dyDescent="0.2">
      <c r="A49" s="109">
        <v>5700</v>
      </c>
      <c r="B49" s="110" t="s">
        <v>104</v>
      </c>
      <c r="C49" s="111">
        <v>0</v>
      </c>
      <c r="D49" s="111">
        <v>0</v>
      </c>
      <c r="E49" s="111">
        <f t="shared" si="0"/>
        <v>0</v>
      </c>
      <c r="F49" s="111">
        <v>0</v>
      </c>
      <c r="G49" s="111">
        <v>0</v>
      </c>
      <c r="H49" s="112">
        <f t="shared" si="1"/>
        <v>0</v>
      </c>
    </row>
    <row r="50" spans="1:8" ht="12.95" customHeight="1" x14ac:dyDescent="0.2">
      <c r="A50" s="109">
        <v>5800</v>
      </c>
      <c r="B50" s="110" t="s">
        <v>105</v>
      </c>
      <c r="C50" s="111">
        <v>0</v>
      </c>
      <c r="D50" s="111">
        <v>0</v>
      </c>
      <c r="E50" s="111">
        <f t="shared" si="0"/>
        <v>0</v>
      </c>
      <c r="F50" s="111">
        <v>0</v>
      </c>
      <c r="G50" s="111">
        <v>0</v>
      </c>
      <c r="H50" s="112">
        <f t="shared" si="1"/>
        <v>0</v>
      </c>
    </row>
    <row r="51" spans="1:8" ht="12.95" customHeight="1" x14ac:dyDescent="0.2">
      <c r="A51" s="109">
        <v>5900</v>
      </c>
      <c r="B51" s="110" t="s">
        <v>106</v>
      </c>
      <c r="C51" s="111">
        <v>0</v>
      </c>
      <c r="D51" s="111">
        <v>0</v>
      </c>
      <c r="E51" s="111">
        <f t="shared" si="0"/>
        <v>0</v>
      </c>
      <c r="F51" s="111">
        <v>0</v>
      </c>
      <c r="G51" s="111">
        <v>0</v>
      </c>
      <c r="H51" s="112">
        <f t="shared" si="1"/>
        <v>0</v>
      </c>
    </row>
    <row r="52" spans="1:8" ht="12.95" customHeight="1" x14ac:dyDescent="0.2">
      <c r="A52" s="105" t="s">
        <v>107</v>
      </c>
      <c r="B52" s="106"/>
      <c r="C52" s="113">
        <f>SUM(C53:C55)</f>
        <v>300000000</v>
      </c>
      <c r="D52" s="113">
        <f>SUM(D53:D55)</f>
        <v>106485183.73</v>
      </c>
      <c r="E52" s="113">
        <f t="shared" si="0"/>
        <v>406485183.73000002</v>
      </c>
      <c r="F52" s="113">
        <f>SUM(F53:F55)</f>
        <v>21499161.260000002</v>
      </c>
      <c r="G52" s="113">
        <f>SUM(G53:G55)</f>
        <v>21499161.260000002</v>
      </c>
      <c r="H52" s="114">
        <f t="shared" si="1"/>
        <v>384986022.47000003</v>
      </c>
    </row>
    <row r="53" spans="1:8" ht="12.95" customHeight="1" x14ac:dyDescent="0.2">
      <c r="A53" s="109">
        <v>6100</v>
      </c>
      <c r="B53" s="110" t="s">
        <v>108</v>
      </c>
      <c r="C53" s="111">
        <v>0</v>
      </c>
      <c r="D53" s="111">
        <v>0</v>
      </c>
      <c r="E53" s="111">
        <f t="shared" si="0"/>
        <v>0</v>
      </c>
      <c r="F53" s="111">
        <v>0</v>
      </c>
      <c r="G53" s="111">
        <v>0</v>
      </c>
      <c r="H53" s="112">
        <f t="shared" si="1"/>
        <v>0</v>
      </c>
    </row>
    <row r="54" spans="1:8" ht="12.95" customHeight="1" x14ac:dyDescent="0.2">
      <c r="A54" s="109">
        <v>6200</v>
      </c>
      <c r="B54" s="110" t="s">
        <v>109</v>
      </c>
      <c r="C54" s="111">
        <v>300000000</v>
      </c>
      <c r="D54" s="111">
        <v>106485183.73</v>
      </c>
      <c r="E54" s="111">
        <f t="shared" si="0"/>
        <v>406485183.73000002</v>
      </c>
      <c r="F54" s="111">
        <v>21499161.260000002</v>
      </c>
      <c r="G54" s="111">
        <v>21499161.260000002</v>
      </c>
      <c r="H54" s="112">
        <f t="shared" si="1"/>
        <v>384986022.47000003</v>
      </c>
    </row>
    <row r="55" spans="1:8" ht="12.95" customHeight="1" x14ac:dyDescent="0.2">
      <c r="A55" s="109">
        <v>6300</v>
      </c>
      <c r="B55" s="110" t="s">
        <v>110</v>
      </c>
      <c r="C55" s="111">
        <v>0</v>
      </c>
      <c r="D55" s="111">
        <v>0</v>
      </c>
      <c r="E55" s="111">
        <f t="shared" si="0"/>
        <v>0</v>
      </c>
      <c r="F55" s="111">
        <v>0</v>
      </c>
      <c r="G55" s="111">
        <v>0</v>
      </c>
      <c r="H55" s="112">
        <f t="shared" si="1"/>
        <v>0</v>
      </c>
    </row>
    <row r="56" spans="1:8" ht="12.95" customHeight="1" x14ac:dyDescent="0.2">
      <c r="A56" s="105" t="s">
        <v>111</v>
      </c>
      <c r="B56" s="106"/>
      <c r="C56" s="113">
        <f>SUM(C57:C63)</f>
        <v>0</v>
      </c>
      <c r="D56" s="113">
        <f>SUM(D57:D63)</f>
        <v>0</v>
      </c>
      <c r="E56" s="113">
        <f t="shared" si="0"/>
        <v>0</v>
      </c>
      <c r="F56" s="113">
        <f>SUM(F57:F63)</f>
        <v>0</v>
      </c>
      <c r="G56" s="113">
        <f>SUM(G57:G63)</f>
        <v>0</v>
      </c>
      <c r="H56" s="114">
        <f t="shared" si="1"/>
        <v>0</v>
      </c>
    </row>
    <row r="57" spans="1:8" ht="12.95" customHeight="1" x14ac:dyDescent="0.2">
      <c r="A57" s="109">
        <v>7100</v>
      </c>
      <c r="B57" s="110" t="s">
        <v>112</v>
      </c>
      <c r="C57" s="111">
        <v>0</v>
      </c>
      <c r="D57" s="111">
        <v>0</v>
      </c>
      <c r="E57" s="111">
        <f t="shared" si="0"/>
        <v>0</v>
      </c>
      <c r="F57" s="111">
        <v>0</v>
      </c>
      <c r="G57" s="111">
        <v>0</v>
      </c>
      <c r="H57" s="112">
        <f t="shared" si="1"/>
        <v>0</v>
      </c>
    </row>
    <row r="58" spans="1:8" ht="12.95" customHeight="1" x14ac:dyDescent="0.2">
      <c r="A58" s="109">
        <v>7200</v>
      </c>
      <c r="B58" s="110" t="s">
        <v>113</v>
      </c>
      <c r="C58" s="111">
        <v>0</v>
      </c>
      <c r="D58" s="111">
        <v>0</v>
      </c>
      <c r="E58" s="111">
        <f t="shared" si="0"/>
        <v>0</v>
      </c>
      <c r="F58" s="111">
        <v>0</v>
      </c>
      <c r="G58" s="111">
        <v>0</v>
      </c>
      <c r="H58" s="112">
        <f t="shared" si="1"/>
        <v>0</v>
      </c>
    </row>
    <row r="59" spans="1:8" ht="12.95" customHeight="1" x14ac:dyDescent="0.2">
      <c r="A59" s="109">
        <v>7300</v>
      </c>
      <c r="B59" s="110" t="s">
        <v>114</v>
      </c>
      <c r="C59" s="111">
        <v>0</v>
      </c>
      <c r="D59" s="111">
        <v>0</v>
      </c>
      <c r="E59" s="111">
        <f t="shared" si="0"/>
        <v>0</v>
      </c>
      <c r="F59" s="111">
        <v>0</v>
      </c>
      <c r="G59" s="111">
        <v>0</v>
      </c>
      <c r="H59" s="112">
        <f t="shared" si="1"/>
        <v>0</v>
      </c>
    </row>
    <row r="60" spans="1:8" ht="12.95" customHeight="1" x14ac:dyDescent="0.2">
      <c r="A60" s="109">
        <v>7400</v>
      </c>
      <c r="B60" s="110" t="s">
        <v>115</v>
      </c>
      <c r="C60" s="111">
        <v>0</v>
      </c>
      <c r="D60" s="111">
        <v>0</v>
      </c>
      <c r="E60" s="111">
        <f t="shared" si="0"/>
        <v>0</v>
      </c>
      <c r="F60" s="111">
        <v>0</v>
      </c>
      <c r="G60" s="111">
        <v>0</v>
      </c>
      <c r="H60" s="112">
        <f t="shared" si="1"/>
        <v>0</v>
      </c>
    </row>
    <row r="61" spans="1:8" ht="12.95" customHeight="1" x14ac:dyDescent="0.2">
      <c r="A61" s="109">
        <v>7500</v>
      </c>
      <c r="B61" s="110" t="s">
        <v>116</v>
      </c>
      <c r="C61" s="111">
        <v>0</v>
      </c>
      <c r="D61" s="111">
        <v>0</v>
      </c>
      <c r="E61" s="111">
        <f t="shared" si="0"/>
        <v>0</v>
      </c>
      <c r="F61" s="111">
        <v>0</v>
      </c>
      <c r="G61" s="111">
        <v>0</v>
      </c>
      <c r="H61" s="112">
        <f t="shared" si="1"/>
        <v>0</v>
      </c>
    </row>
    <row r="62" spans="1:8" ht="12.95" customHeight="1" x14ac:dyDescent="0.2">
      <c r="A62" s="109">
        <v>7600</v>
      </c>
      <c r="B62" s="110" t="s">
        <v>117</v>
      </c>
      <c r="C62" s="111">
        <v>0</v>
      </c>
      <c r="D62" s="111">
        <v>0</v>
      </c>
      <c r="E62" s="111">
        <f t="shared" si="0"/>
        <v>0</v>
      </c>
      <c r="F62" s="111">
        <v>0</v>
      </c>
      <c r="G62" s="111">
        <v>0</v>
      </c>
      <c r="H62" s="112">
        <f t="shared" si="1"/>
        <v>0</v>
      </c>
    </row>
    <row r="63" spans="1:8" ht="12.95" customHeight="1" x14ac:dyDescent="0.2">
      <c r="A63" s="109">
        <v>7900</v>
      </c>
      <c r="B63" s="110" t="s">
        <v>118</v>
      </c>
      <c r="C63" s="111">
        <v>0</v>
      </c>
      <c r="D63" s="111">
        <v>0</v>
      </c>
      <c r="E63" s="111">
        <f t="shared" si="0"/>
        <v>0</v>
      </c>
      <c r="F63" s="111">
        <v>0</v>
      </c>
      <c r="G63" s="111">
        <v>0</v>
      </c>
      <c r="H63" s="112">
        <f t="shared" si="1"/>
        <v>0</v>
      </c>
    </row>
    <row r="64" spans="1:8" ht="12.95" customHeight="1" x14ac:dyDescent="0.2">
      <c r="A64" s="105" t="s">
        <v>119</v>
      </c>
      <c r="B64" s="106"/>
      <c r="C64" s="113">
        <f>SUM(C65:C67)</f>
        <v>0</v>
      </c>
      <c r="D64" s="113">
        <f>SUM(D65:D67)</f>
        <v>0</v>
      </c>
      <c r="E64" s="113">
        <f t="shared" si="0"/>
        <v>0</v>
      </c>
      <c r="F64" s="113">
        <f>SUM(F65:F67)</f>
        <v>0</v>
      </c>
      <c r="G64" s="113">
        <f>SUM(G65:G67)</f>
        <v>0</v>
      </c>
      <c r="H64" s="114">
        <f t="shared" si="1"/>
        <v>0</v>
      </c>
    </row>
    <row r="65" spans="1:8" ht="12.95" customHeight="1" x14ac:dyDescent="0.2">
      <c r="A65" s="109">
        <v>8100</v>
      </c>
      <c r="B65" s="110" t="s">
        <v>120</v>
      </c>
      <c r="C65" s="111">
        <v>0</v>
      </c>
      <c r="D65" s="111">
        <v>0</v>
      </c>
      <c r="E65" s="111">
        <f t="shared" si="0"/>
        <v>0</v>
      </c>
      <c r="F65" s="111">
        <v>0</v>
      </c>
      <c r="G65" s="111">
        <v>0</v>
      </c>
      <c r="H65" s="112">
        <f t="shared" si="1"/>
        <v>0</v>
      </c>
    </row>
    <row r="66" spans="1:8" ht="12.95" customHeight="1" x14ac:dyDescent="0.2">
      <c r="A66" s="109">
        <v>8300</v>
      </c>
      <c r="B66" s="110" t="s">
        <v>121</v>
      </c>
      <c r="C66" s="111">
        <v>0</v>
      </c>
      <c r="D66" s="111">
        <v>0</v>
      </c>
      <c r="E66" s="111">
        <f t="shared" si="0"/>
        <v>0</v>
      </c>
      <c r="F66" s="111">
        <v>0</v>
      </c>
      <c r="G66" s="111">
        <v>0</v>
      </c>
      <c r="H66" s="112">
        <f t="shared" si="1"/>
        <v>0</v>
      </c>
    </row>
    <row r="67" spans="1:8" ht="12.95" customHeight="1" x14ac:dyDescent="0.2">
      <c r="A67" s="109">
        <v>8500</v>
      </c>
      <c r="B67" s="110" t="s">
        <v>122</v>
      </c>
      <c r="C67" s="111">
        <v>0</v>
      </c>
      <c r="D67" s="111">
        <v>0</v>
      </c>
      <c r="E67" s="111">
        <f t="shared" si="0"/>
        <v>0</v>
      </c>
      <c r="F67" s="111">
        <v>0</v>
      </c>
      <c r="G67" s="111">
        <v>0</v>
      </c>
      <c r="H67" s="112">
        <f t="shared" si="1"/>
        <v>0</v>
      </c>
    </row>
    <row r="68" spans="1:8" ht="12.95" customHeight="1" x14ac:dyDescent="0.2">
      <c r="A68" s="105" t="s">
        <v>123</v>
      </c>
      <c r="B68" s="106"/>
      <c r="C68" s="113">
        <f>SUM(C69:C75)</f>
        <v>0</v>
      </c>
      <c r="D68" s="113">
        <f>SUM(D69:D75)</f>
        <v>0</v>
      </c>
      <c r="E68" s="113">
        <f t="shared" si="0"/>
        <v>0</v>
      </c>
      <c r="F68" s="113">
        <f>SUM(F69:F75)</f>
        <v>0</v>
      </c>
      <c r="G68" s="113">
        <f>SUM(G69:G75)</f>
        <v>0</v>
      </c>
      <c r="H68" s="114">
        <f t="shared" si="1"/>
        <v>0</v>
      </c>
    </row>
    <row r="69" spans="1:8" ht="12.95" customHeight="1" x14ac:dyDescent="0.2">
      <c r="A69" s="109">
        <v>9100</v>
      </c>
      <c r="B69" s="110" t="s">
        <v>124</v>
      </c>
      <c r="C69" s="111">
        <v>0</v>
      </c>
      <c r="D69" s="111">
        <v>0</v>
      </c>
      <c r="E69" s="111">
        <f t="shared" si="0"/>
        <v>0</v>
      </c>
      <c r="F69" s="111">
        <v>0</v>
      </c>
      <c r="G69" s="111">
        <v>0</v>
      </c>
      <c r="H69" s="112">
        <f t="shared" si="1"/>
        <v>0</v>
      </c>
    </row>
    <row r="70" spans="1:8" ht="12.95" customHeight="1" x14ac:dyDescent="0.2">
      <c r="A70" s="109">
        <v>9200</v>
      </c>
      <c r="B70" s="110" t="s">
        <v>125</v>
      </c>
      <c r="C70" s="111">
        <v>0</v>
      </c>
      <c r="D70" s="111">
        <v>0</v>
      </c>
      <c r="E70" s="111">
        <f t="shared" si="0"/>
        <v>0</v>
      </c>
      <c r="F70" s="111">
        <v>0</v>
      </c>
      <c r="G70" s="111">
        <v>0</v>
      </c>
      <c r="H70" s="112">
        <f t="shared" si="1"/>
        <v>0</v>
      </c>
    </row>
    <row r="71" spans="1:8" ht="12.95" customHeight="1" x14ac:dyDescent="0.2">
      <c r="A71" s="109">
        <v>9300</v>
      </c>
      <c r="B71" s="110" t="s">
        <v>126</v>
      </c>
      <c r="C71" s="111">
        <v>0</v>
      </c>
      <c r="D71" s="111">
        <v>0</v>
      </c>
      <c r="E71" s="111">
        <f t="shared" si="0"/>
        <v>0</v>
      </c>
      <c r="F71" s="111">
        <v>0</v>
      </c>
      <c r="G71" s="111">
        <v>0</v>
      </c>
      <c r="H71" s="112">
        <f t="shared" si="1"/>
        <v>0</v>
      </c>
    </row>
    <row r="72" spans="1:8" ht="12.95" customHeight="1" x14ac:dyDescent="0.2">
      <c r="A72" s="109">
        <v>9400</v>
      </c>
      <c r="B72" s="110" t="s">
        <v>127</v>
      </c>
      <c r="C72" s="111">
        <v>0</v>
      </c>
      <c r="D72" s="111">
        <v>0</v>
      </c>
      <c r="E72" s="111">
        <f t="shared" si="0"/>
        <v>0</v>
      </c>
      <c r="F72" s="111">
        <v>0</v>
      </c>
      <c r="G72" s="111">
        <v>0</v>
      </c>
      <c r="H72" s="112">
        <f t="shared" si="1"/>
        <v>0</v>
      </c>
    </row>
    <row r="73" spans="1:8" ht="12.95" customHeight="1" x14ac:dyDescent="0.2">
      <c r="A73" s="109">
        <v>9500</v>
      </c>
      <c r="B73" s="110" t="s">
        <v>128</v>
      </c>
      <c r="C73" s="111">
        <v>0</v>
      </c>
      <c r="D73" s="111">
        <v>0</v>
      </c>
      <c r="E73" s="111">
        <f t="shared" si="0"/>
        <v>0</v>
      </c>
      <c r="F73" s="111">
        <v>0</v>
      </c>
      <c r="G73" s="111">
        <v>0</v>
      </c>
      <c r="H73" s="112">
        <f t="shared" si="1"/>
        <v>0</v>
      </c>
    </row>
    <row r="74" spans="1:8" ht="12.95" customHeight="1" x14ac:dyDescent="0.2">
      <c r="A74" s="109">
        <v>9600</v>
      </c>
      <c r="B74" s="110" t="s">
        <v>129</v>
      </c>
      <c r="C74" s="111">
        <v>0</v>
      </c>
      <c r="D74" s="111">
        <v>0</v>
      </c>
      <c r="E74" s="111">
        <f t="shared" si="0"/>
        <v>0</v>
      </c>
      <c r="F74" s="111">
        <v>0</v>
      </c>
      <c r="G74" s="111">
        <v>0</v>
      </c>
      <c r="H74" s="112">
        <f t="shared" si="1"/>
        <v>0</v>
      </c>
    </row>
    <row r="75" spans="1:8" ht="12.95" customHeight="1" thickBot="1" x14ac:dyDescent="0.25">
      <c r="A75" s="109">
        <v>9900</v>
      </c>
      <c r="B75" s="110" t="s">
        <v>130</v>
      </c>
      <c r="C75" s="111">
        <v>0</v>
      </c>
      <c r="D75" s="111">
        <v>0</v>
      </c>
      <c r="E75" s="111">
        <f t="shared" si="0"/>
        <v>0</v>
      </c>
      <c r="F75" s="111">
        <v>0</v>
      </c>
      <c r="G75" s="111">
        <v>0</v>
      </c>
      <c r="H75" s="112">
        <f t="shared" si="1"/>
        <v>0</v>
      </c>
    </row>
    <row r="76" spans="1:8" ht="18.75" customHeight="1" thickBot="1" x14ac:dyDescent="0.25">
      <c r="A76" s="115"/>
      <c r="B76" s="116" t="s">
        <v>131</v>
      </c>
      <c r="C76" s="117">
        <f t="shared" ref="C76:H76" si="2">C4+C12+C22+C32+C42+C52+C56+C64+C68</f>
        <v>19529889300.52</v>
      </c>
      <c r="D76" s="117">
        <f>D4+D12+D22+D32+D42+D52+D56+D64+D68</f>
        <v>896862739.10000002</v>
      </c>
      <c r="E76" s="117">
        <f t="shared" ref="E76" si="3">D76+C76</f>
        <v>20426752039.619999</v>
      </c>
      <c r="F76" s="117">
        <f t="shared" si="2"/>
        <v>7626567282.5999994</v>
      </c>
      <c r="G76" s="117">
        <f t="shared" si="2"/>
        <v>7625807418</v>
      </c>
      <c r="H76" s="118">
        <f t="shared" si="2"/>
        <v>12800184757.02</v>
      </c>
    </row>
    <row r="77" spans="1:8" x14ac:dyDescent="0.2">
      <c r="A77" s="119" t="s">
        <v>47</v>
      </c>
      <c r="C77" s="120"/>
      <c r="D77" s="120"/>
      <c r="E77" s="120"/>
      <c r="F77" s="120"/>
      <c r="G77" s="120"/>
      <c r="H77" s="120"/>
    </row>
    <row r="79" spans="1:8" x14ac:dyDescent="0.2">
      <c r="A79" s="121"/>
      <c r="B79" s="121"/>
    </row>
  </sheetData>
  <mergeCells count="13">
    <mergeCell ref="A68:B68"/>
    <mergeCell ref="A22:B22"/>
    <mergeCell ref="A32:B32"/>
    <mergeCell ref="A42:B42"/>
    <mergeCell ref="A52:B52"/>
    <mergeCell ref="A56:B56"/>
    <mergeCell ref="A64:B64"/>
    <mergeCell ref="A1:H1"/>
    <mergeCell ref="A2:B3"/>
    <mergeCell ref="C2:G2"/>
    <mergeCell ref="H2:H3"/>
    <mergeCell ref="A4:B4"/>
    <mergeCell ref="A12:B12"/>
  </mergeCells>
  <printOptions horizontalCentered="1"/>
  <pageMargins left="0.78740157480314965" right="0.59055118110236227" top="0.78740157480314965" bottom="0.78740157480314965" header="0.31496062992125984" footer="0.31496062992125984"/>
  <pageSetup scale="71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BDC6-63F1-4B80-B38D-5730DEB33DE4}">
  <sheetPr>
    <tabColor theme="4" tint="-0.249977111117893"/>
    <pageSetUpPr fitToPage="1"/>
  </sheetPr>
  <dimension ref="A1:H38"/>
  <sheetViews>
    <sheetView showGridLines="0" zoomScale="90" zoomScaleNormal="90" workbookViewId="0">
      <selection activeCell="B44" sqref="A1:H44"/>
    </sheetView>
  </sheetViews>
  <sheetFormatPr baseColWidth="10" defaultColWidth="12" defaultRowHeight="12" x14ac:dyDescent="0.2"/>
  <cols>
    <col min="1" max="1" width="5.33203125" style="241" customWidth="1"/>
    <col min="2" max="2" width="72.6640625" style="94" customWidth="1"/>
    <col min="3" max="3" width="21.6640625" style="94" bestFit="1" customWidth="1"/>
    <col min="4" max="4" width="18" style="94" customWidth="1"/>
    <col min="5" max="5" width="21.6640625" style="94" bestFit="1" customWidth="1"/>
    <col min="6" max="6" width="21.33203125" style="94" bestFit="1" customWidth="1"/>
    <col min="7" max="8" width="21.6640625" style="94" bestFit="1" customWidth="1"/>
    <col min="9" max="16384" width="12" style="94"/>
  </cols>
  <sheetData>
    <row r="1" spans="1:8" ht="66.75" customHeight="1" thickBot="1" x14ac:dyDescent="0.25">
      <c r="A1" s="214" t="s">
        <v>222</v>
      </c>
      <c r="B1" s="215"/>
      <c r="C1" s="215"/>
      <c r="D1" s="215"/>
      <c r="E1" s="215"/>
      <c r="F1" s="215"/>
      <c r="G1" s="215"/>
      <c r="H1" s="216"/>
    </row>
    <row r="2" spans="1:8" ht="13.5" thickBot="1" x14ac:dyDescent="0.25">
      <c r="A2" s="217" t="s">
        <v>52</v>
      </c>
      <c r="B2" s="218"/>
      <c r="C2" s="214" t="s">
        <v>53</v>
      </c>
      <c r="D2" s="215"/>
      <c r="E2" s="215"/>
      <c r="F2" s="215"/>
      <c r="G2" s="215"/>
      <c r="H2" s="219" t="s">
        <v>54</v>
      </c>
    </row>
    <row r="3" spans="1:8" ht="30" customHeight="1" thickBot="1" x14ac:dyDescent="0.25">
      <c r="A3" s="220"/>
      <c r="B3" s="221"/>
      <c r="C3" s="222" t="s">
        <v>55</v>
      </c>
      <c r="D3" s="223" t="s">
        <v>56</v>
      </c>
      <c r="E3" s="224" t="s">
        <v>6</v>
      </c>
      <c r="F3" s="223" t="s">
        <v>7</v>
      </c>
      <c r="G3" s="225" t="s">
        <v>57</v>
      </c>
      <c r="H3" s="226"/>
    </row>
    <row r="4" spans="1:8" s="231" customFormat="1" ht="12.95" customHeight="1" x14ac:dyDescent="0.2">
      <c r="A4" s="227" t="s">
        <v>223</v>
      </c>
      <c r="B4" s="228"/>
      <c r="C4" s="229">
        <f>SUM(C5:C12)</f>
        <v>0</v>
      </c>
      <c r="D4" s="229">
        <f>SUM(D5:D12)</f>
        <v>0</v>
      </c>
      <c r="E4" s="229">
        <f>+C4+D4</f>
        <v>0</v>
      </c>
      <c r="F4" s="229">
        <f>SUM(F5:F12)</f>
        <v>0</v>
      </c>
      <c r="G4" s="229">
        <f>SUM(G5:G12)</f>
        <v>0</v>
      </c>
      <c r="H4" s="230">
        <f>E4-F4</f>
        <v>0</v>
      </c>
    </row>
    <row r="5" spans="1:8" ht="12.95" customHeight="1" x14ac:dyDescent="0.2">
      <c r="A5" s="232">
        <v>11</v>
      </c>
      <c r="B5" s="233" t="s">
        <v>224</v>
      </c>
      <c r="C5" s="234">
        <v>0</v>
      </c>
      <c r="D5" s="234">
        <v>0</v>
      </c>
      <c r="E5" s="234">
        <v>0</v>
      </c>
      <c r="F5" s="234">
        <v>0</v>
      </c>
      <c r="G5" s="234">
        <v>0</v>
      </c>
      <c r="H5" s="235">
        <f t="shared" ref="H5:H35" si="0">+E5-F5</f>
        <v>0</v>
      </c>
    </row>
    <row r="6" spans="1:8" ht="12.95" customHeight="1" x14ac:dyDescent="0.2">
      <c r="A6" s="232">
        <v>12</v>
      </c>
      <c r="B6" s="233" t="s">
        <v>225</v>
      </c>
      <c r="C6" s="234">
        <v>0</v>
      </c>
      <c r="D6" s="234">
        <v>0</v>
      </c>
      <c r="E6" s="234">
        <v>0</v>
      </c>
      <c r="F6" s="234">
        <v>0</v>
      </c>
      <c r="G6" s="234">
        <v>0</v>
      </c>
      <c r="H6" s="235">
        <f t="shared" si="0"/>
        <v>0</v>
      </c>
    </row>
    <row r="7" spans="1:8" ht="12.95" customHeight="1" x14ac:dyDescent="0.2">
      <c r="A7" s="232">
        <v>13</v>
      </c>
      <c r="B7" s="233" t="s">
        <v>226</v>
      </c>
      <c r="C7" s="234">
        <v>0</v>
      </c>
      <c r="D7" s="234">
        <v>0</v>
      </c>
      <c r="E7" s="234">
        <v>0</v>
      </c>
      <c r="F7" s="234">
        <v>0</v>
      </c>
      <c r="G7" s="234">
        <v>0</v>
      </c>
      <c r="H7" s="235">
        <f t="shared" si="0"/>
        <v>0</v>
      </c>
    </row>
    <row r="8" spans="1:8" ht="12.95" customHeight="1" x14ac:dyDescent="0.2">
      <c r="A8" s="232">
        <v>14</v>
      </c>
      <c r="B8" s="233" t="s">
        <v>227</v>
      </c>
      <c r="C8" s="236">
        <v>0</v>
      </c>
      <c r="D8" s="236">
        <v>0</v>
      </c>
      <c r="E8" s="234">
        <v>0</v>
      </c>
      <c r="F8" s="236">
        <v>0</v>
      </c>
      <c r="G8" s="236">
        <v>0</v>
      </c>
      <c r="H8" s="235">
        <f t="shared" si="0"/>
        <v>0</v>
      </c>
    </row>
    <row r="9" spans="1:8" ht="12.95" customHeight="1" x14ac:dyDescent="0.2">
      <c r="A9" s="232">
        <v>15</v>
      </c>
      <c r="B9" s="233" t="s">
        <v>228</v>
      </c>
      <c r="C9" s="234">
        <v>0</v>
      </c>
      <c r="D9" s="234">
        <v>0</v>
      </c>
      <c r="E9" s="234">
        <v>0</v>
      </c>
      <c r="F9" s="234">
        <v>0</v>
      </c>
      <c r="G9" s="234">
        <v>0</v>
      </c>
      <c r="H9" s="235">
        <f t="shared" si="0"/>
        <v>0</v>
      </c>
    </row>
    <row r="10" spans="1:8" ht="12.95" customHeight="1" x14ac:dyDescent="0.2">
      <c r="A10" s="232">
        <v>16</v>
      </c>
      <c r="B10" s="233" t="s">
        <v>229</v>
      </c>
      <c r="C10" s="236">
        <v>0</v>
      </c>
      <c r="D10" s="236">
        <v>0</v>
      </c>
      <c r="E10" s="234">
        <v>0</v>
      </c>
      <c r="F10" s="236">
        <v>0</v>
      </c>
      <c r="G10" s="236">
        <v>0</v>
      </c>
      <c r="H10" s="235">
        <f t="shared" si="0"/>
        <v>0</v>
      </c>
    </row>
    <row r="11" spans="1:8" ht="12.95" customHeight="1" x14ac:dyDescent="0.2">
      <c r="A11" s="232">
        <v>17</v>
      </c>
      <c r="B11" s="233" t="s">
        <v>230</v>
      </c>
      <c r="C11" s="234">
        <v>0</v>
      </c>
      <c r="D11" s="234">
        <v>0</v>
      </c>
      <c r="E11" s="234">
        <v>0</v>
      </c>
      <c r="F11" s="234">
        <v>0</v>
      </c>
      <c r="G11" s="234">
        <v>0</v>
      </c>
      <c r="H11" s="235">
        <f t="shared" si="0"/>
        <v>0</v>
      </c>
    </row>
    <row r="12" spans="1:8" ht="12.95" customHeight="1" x14ac:dyDescent="0.2">
      <c r="A12" s="232">
        <v>18</v>
      </c>
      <c r="B12" s="233" t="s">
        <v>85</v>
      </c>
      <c r="C12" s="234">
        <v>0</v>
      </c>
      <c r="D12" s="234">
        <v>0</v>
      </c>
      <c r="E12" s="234">
        <v>0</v>
      </c>
      <c r="F12" s="234">
        <v>0</v>
      </c>
      <c r="G12" s="234">
        <v>0</v>
      </c>
      <c r="H12" s="235">
        <f t="shared" si="0"/>
        <v>0</v>
      </c>
    </row>
    <row r="13" spans="1:8" s="231" customFormat="1" ht="12.95" customHeight="1" x14ac:dyDescent="0.2">
      <c r="A13" s="227" t="s">
        <v>231</v>
      </c>
      <c r="B13" s="228"/>
      <c r="C13" s="229">
        <f>SUM(C14:C20)</f>
        <v>19529889300.52</v>
      </c>
      <c r="D13" s="229">
        <f>SUM(D14:D20)</f>
        <v>896862739.10000002</v>
      </c>
      <c r="E13" s="229">
        <f>+C13+D13</f>
        <v>20426752039.619999</v>
      </c>
      <c r="F13" s="229">
        <f>SUM(F14:F20)</f>
        <v>7626567282.6000004</v>
      </c>
      <c r="G13" s="229">
        <f>SUM(G14:G20)</f>
        <v>7625807418</v>
      </c>
      <c r="H13" s="230">
        <f t="shared" si="0"/>
        <v>12800184757.019999</v>
      </c>
    </row>
    <row r="14" spans="1:8" ht="12.95" customHeight="1" x14ac:dyDescent="0.2">
      <c r="A14" s="232">
        <v>21</v>
      </c>
      <c r="B14" s="233" t="s">
        <v>232</v>
      </c>
      <c r="C14" s="234">
        <v>0</v>
      </c>
      <c r="D14" s="234">
        <v>0</v>
      </c>
      <c r="E14" s="234">
        <v>0</v>
      </c>
      <c r="F14" s="234">
        <v>0</v>
      </c>
      <c r="G14" s="234">
        <v>0</v>
      </c>
      <c r="H14" s="235">
        <f t="shared" si="0"/>
        <v>0</v>
      </c>
    </row>
    <row r="15" spans="1:8" ht="12.95" customHeight="1" x14ac:dyDescent="0.2">
      <c r="A15" s="232">
        <v>22</v>
      </c>
      <c r="B15" s="233" t="s">
        <v>233</v>
      </c>
      <c r="C15" s="234">
        <v>0</v>
      </c>
      <c r="D15" s="234">
        <v>0</v>
      </c>
      <c r="E15" s="234">
        <v>0</v>
      </c>
      <c r="F15" s="234">
        <v>0</v>
      </c>
      <c r="G15" s="234">
        <v>0</v>
      </c>
      <c r="H15" s="235">
        <f t="shared" si="0"/>
        <v>0</v>
      </c>
    </row>
    <row r="16" spans="1:8" ht="12.95" customHeight="1" x14ac:dyDescent="0.2">
      <c r="A16" s="232">
        <v>23</v>
      </c>
      <c r="B16" s="233" t="s">
        <v>234</v>
      </c>
      <c r="C16" s="111">
        <v>19529889300.52</v>
      </c>
      <c r="D16" s="111">
        <v>896862739.10000002</v>
      </c>
      <c r="E16" s="111">
        <f t="shared" ref="E16" si="1">C16+D16</f>
        <v>20426752039.619999</v>
      </c>
      <c r="F16" s="111">
        <v>7626567282.6000004</v>
      </c>
      <c r="G16" s="111">
        <v>7625807418</v>
      </c>
      <c r="H16" s="112">
        <f t="shared" ref="H16" si="2">E16-F16</f>
        <v>12800184757.019999</v>
      </c>
    </row>
    <row r="17" spans="1:8" ht="12.95" customHeight="1" x14ac:dyDescent="0.2">
      <c r="A17" s="232">
        <v>24</v>
      </c>
      <c r="B17" s="233" t="s">
        <v>235</v>
      </c>
      <c r="C17" s="234">
        <v>0</v>
      </c>
      <c r="D17" s="234">
        <v>0</v>
      </c>
      <c r="E17" s="234">
        <v>0</v>
      </c>
      <c r="F17" s="234">
        <v>0</v>
      </c>
      <c r="G17" s="234">
        <v>0</v>
      </c>
      <c r="H17" s="235">
        <f t="shared" si="0"/>
        <v>0</v>
      </c>
    </row>
    <row r="18" spans="1:8" ht="12.95" customHeight="1" x14ac:dyDescent="0.2">
      <c r="A18" s="232">
        <v>25</v>
      </c>
      <c r="B18" s="233" t="s">
        <v>236</v>
      </c>
      <c r="C18" s="234">
        <v>0</v>
      </c>
      <c r="D18" s="234">
        <v>0</v>
      </c>
      <c r="E18" s="234">
        <v>0</v>
      </c>
      <c r="F18" s="234">
        <v>0</v>
      </c>
      <c r="G18" s="234">
        <v>0</v>
      </c>
      <c r="H18" s="235">
        <f t="shared" si="0"/>
        <v>0</v>
      </c>
    </row>
    <row r="19" spans="1:8" ht="12.95" customHeight="1" x14ac:dyDescent="0.2">
      <c r="A19" s="232">
        <v>26</v>
      </c>
      <c r="B19" s="233" t="s">
        <v>237</v>
      </c>
      <c r="C19" s="234">
        <v>0</v>
      </c>
      <c r="D19" s="234">
        <v>0</v>
      </c>
      <c r="E19" s="234">
        <v>0</v>
      </c>
      <c r="F19" s="234">
        <v>0</v>
      </c>
      <c r="G19" s="234">
        <v>0</v>
      </c>
      <c r="H19" s="235">
        <f t="shared" si="0"/>
        <v>0</v>
      </c>
    </row>
    <row r="20" spans="1:8" ht="12.95" customHeight="1" x14ac:dyDescent="0.2">
      <c r="A20" s="232">
        <v>27</v>
      </c>
      <c r="B20" s="233" t="s">
        <v>238</v>
      </c>
      <c r="C20" s="234">
        <v>0</v>
      </c>
      <c r="D20" s="234">
        <v>0</v>
      </c>
      <c r="E20" s="234">
        <v>0</v>
      </c>
      <c r="F20" s="234">
        <v>0</v>
      </c>
      <c r="G20" s="234">
        <v>0</v>
      </c>
      <c r="H20" s="235">
        <f t="shared" si="0"/>
        <v>0</v>
      </c>
    </row>
    <row r="21" spans="1:8" s="231" customFormat="1" ht="12.95" customHeight="1" x14ac:dyDescent="0.2">
      <c r="A21" s="227" t="s">
        <v>239</v>
      </c>
      <c r="B21" s="228"/>
      <c r="C21" s="229">
        <f>+C22+C23+C24+C25+C26+C27+C28+C29+C30</f>
        <v>0</v>
      </c>
      <c r="D21" s="229">
        <f>+D22+D23+D24+D25+D26+D27+D28+D29+D30</f>
        <v>0</v>
      </c>
      <c r="E21" s="229">
        <f>+E22+E23+E24+E25+E26+E27+E28+E29+E30</f>
        <v>0</v>
      </c>
      <c r="F21" s="229">
        <f>+F22+F23+F24+F25+F26+F27+F28+F29+F30</f>
        <v>0</v>
      </c>
      <c r="G21" s="229">
        <f>+G22+G23+G24+G25+G26+G27+G28+G29+G30</f>
        <v>0</v>
      </c>
      <c r="H21" s="230">
        <f t="shared" si="0"/>
        <v>0</v>
      </c>
    </row>
    <row r="22" spans="1:8" ht="12.95" customHeight="1" x14ac:dyDescent="0.2">
      <c r="A22" s="232">
        <v>31</v>
      </c>
      <c r="B22" s="233" t="s">
        <v>240</v>
      </c>
      <c r="C22" s="234">
        <v>0</v>
      </c>
      <c r="D22" s="234">
        <v>0</v>
      </c>
      <c r="E22" s="234">
        <v>0</v>
      </c>
      <c r="F22" s="234">
        <v>0</v>
      </c>
      <c r="G22" s="234">
        <v>0</v>
      </c>
      <c r="H22" s="235">
        <f t="shared" si="0"/>
        <v>0</v>
      </c>
    </row>
    <row r="23" spans="1:8" ht="12.95" customHeight="1" x14ac:dyDescent="0.2">
      <c r="A23" s="232">
        <v>32</v>
      </c>
      <c r="B23" s="233" t="s">
        <v>241</v>
      </c>
      <c r="C23" s="234">
        <v>0</v>
      </c>
      <c r="D23" s="234">
        <v>0</v>
      </c>
      <c r="E23" s="234">
        <v>0</v>
      </c>
      <c r="F23" s="234">
        <v>0</v>
      </c>
      <c r="G23" s="234">
        <v>0</v>
      </c>
      <c r="H23" s="235">
        <f t="shared" si="0"/>
        <v>0</v>
      </c>
    </row>
    <row r="24" spans="1:8" ht="12.95" customHeight="1" x14ac:dyDescent="0.2">
      <c r="A24" s="232">
        <v>33</v>
      </c>
      <c r="B24" s="233" t="s">
        <v>242</v>
      </c>
      <c r="C24" s="236">
        <v>0</v>
      </c>
      <c r="D24" s="236">
        <v>0</v>
      </c>
      <c r="E24" s="234">
        <v>0</v>
      </c>
      <c r="F24" s="236">
        <v>0</v>
      </c>
      <c r="G24" s="236">
        <v>0</v>
      </c>
      <c r="H24" s="235">
        <f t="shared" si="0"/>
        <v>0</v>
      </c>
    </row>
    <row r="25" spans="1:8" ht="12.95" customHeight="1" x14ac:dyDescent="0.2">
      <c r="A25" s="232">
        <v>34</v>
      </c>
      <c r="B25" s="233" t="s">
        <v>243</v>
      </c>
      <c r="C25" s="234">
        <v>0</v>
      </c>
      <c r="D25" s="234">
        <v>0</v>
      </c>
      <c r="E25" s="234">
        <v>0</v>
      </c>
      <c r="F25" s="234">
        <v>0</v>
      </c>
      <c r="G25" s="234">
        <v>0</v>
      </c>
      <c r="H25" s="235">
        <f t="shared" si="0"/>
        <v>0</v>
      </c>
    </row>
    <row r="26" spans="1:8" ht="12.95" customHeight="1" x14ac:dyDescent="0.2">
      <c r="A26" s="232">
        <v>35</v>
      </c>
      <c r="B26" s="233" t="s">
        <v>244</v>
      </c>
      <c r="C26" s="234">
        <v>0</v>
      </c>
      <c r="D26" s="234">
        <v>0</v>
      </c>
      <c r="E26" s="234">
        <v>0</v>
      </c>
      <c r="F26" s="234">
        <v>0</v>
      </c>
      <c r="G26" s="234">
        <v>0</v>
      </c>
      <c r="H26" s="235">
        <f t="shared" si="0"/>
        <v>0</v>
      </c>
    </row>
    <row r="27" spans="1:8" ht="12.95" customHeight="1" x14ac:dyDescent="0.2">
      <c r="A27" s="232">
        <v>36</v>
      </c>
      <c r="B27" s="233" t="s">
        <v>245</v>
      </c>
      <c r="C27" s="234">
        <v>0</v>
      </c>
      <c r="D27" s="234">
        <v>0</v>
      </c>
      <c r="E27" s="161">
        <v>0</v>
      </c>
      <c r="F27" s="234">
        <v>0</v>
      </c>
      <c r="G27" s="234">
        <v>0</v>
      </c>
      <c r="H27" s="235">
        <f t="shared" si="0"/>
        <v>0</v>
      </c>
    </row>
    <row r="28" spans="1:8" ht="12.95" customHeight="1" x14ac:dyDescent="0.2">
      <c r="A28" s="232">
        <v>37</v>
      </c>
      <c r="B28" s="233" t="s">
        <v>246</v>
      </c>
      <c r="C28" s="234">
        <v>0</v>
      </c>
      <c r="D28" s="234">
        <v>0</v>
      </c>
      <c r="E28" s="234">
        <v>0</v>
      </c>
      <c r="F28" s="234">
        <v>0</v>
      </c>
      <c r="G28" s="234">
        <v>0</v>
      </c>
      <c r="H28" s="235">
        <f t="shared" si="0"/>
        <v>0</v>
      </c>
    </row>
    <row r="29" spans="1:8" ht="12.95" customHeight="1" x14ac:dyDescent="0.2">
      <c r="A29" s="232">
        <v>38</v>
      </c>
      <c r="B29" s="233" t="s">
        <v>247</v>
      </c>
      <c r="C29" s="234">
        <v>0</v>
      </c>
      <c r="D29" s="234">
        <v>0</v>
      </c>
      <c r="E29" s="234">
        <v>0</v>
      </c>
      <c r="F29" s="234">
        <v>0</v>
      </c>
      <c r="G29" s="234">
        <v>0</v>
      </c>
      <c r="H29" s="235">
        <f t="shared" si="0"/>
        <v>0</v>
      </c>
    </row>
    <row r="30" spans="1:8" ht="12.95" customHeight="1" x14ac:dyDescent="0.2">
      <c r="A30" s="232">
        <v>39</v>
      </c>
      <c r="B30" s="233" t="s">
        <v>248</v>
      </c>
      <c r="C30" s="234">
        <v>0</v>
      </c>
      <c r="D30" s="234">
        <v>0</v>
      </c>
      <c r="E30" s="234">
        <v>0</v>
      </c>
      <c r="F30" s="234">
        <v>0</v>
      </c>
      <c r="G30" s="234">
        <v>0</v>
      </c>
      <c r="H30" s="235">
        <f t="shared" si="0"/>
        <v>0</v>
      </c>
    </row>
    <row r="31" spans="1:8" s="231" customFormat="1" ht="12.95" customHeight="1" x14ac:dyDescent="0.2">
      <c r="A31" s="227" t="s">
        <v>249</v>
      </c>
      <c r="B31" s="228"/>
      <c r="C31" s="229">
        <f>SUM(C32:C35)</f>
        <v>0</v>
      </c>
      <c r="D31" s="229">
        <f>SUM(D32:D35)</f>
        <v>0</v>
      </c>
      <c r="E31" s="229">
        <f>+C31+D31</f>
        <v>0</v>
      </c>
      <c r="F31" s="229">
        <f>SUM(F32:F35)</f>
        <v>0</v>
      </c>
      <c r="G31" s="229">
        <f>SUM(G32:G35)</f>
        <v>0</v>
      </c>
      <c r="H31" s="230">
        <f t="shared" si="0"/>
        <v>0</v>
      </c>
    </row>
    <row r="32" spans="1:8" ht="12.95" customHeight="1" x14ac:dyDescent="0.2">
      <c r="A32" s="232">
        <v>41</v>
      </c>
      <c r="B32" s="233" t="s">
        <v>250</v>
      </c>
      <c r="C32" s="236">
        <v>0</v>
      </c>
      <c r="D32" s="236">
        <v>0</v>
      </c>
      <c r="E32" s="234">
        <v>0</v>
      </c>
      <c r="F32" s="236">
        <v>0</v>
      </c>
      <c r="G32" s="236">
        <v>0</v>
      </c>
      <c r="H32" s="235">
        <f t="shared" si="0"/>
        <v>0</v>
      </c>
    </row>
    <row r="33" spans="1:8" ht="27" customHeight="1" x14ac:dyDescent="0.2">
      <c r="A33" s="232">
        <v>42</v>
      </c>
      <c r="B33" s="233" t="s">
        <v>251</v>
      </c>
      <c r="C33" s="234">
        <v>0</v>
      </c>
      <c r="D33" s="234">
        <v>0</v>
      </c>
      <c r="E33" s="234">
        <v>0</v>
      </c>
      <c r="F33" s="234">
        <v>0</v>
      </c>
      <c r="G33" s="234">
        <v>0</v>
      </c>
      <c r="H33" s="235">
        <f t="shared" si="0"/>
        <v>0</v>
      </c>
    </row>
    <row r="34" spans="1:8" ht="12.95" customHeight="1" x14ac:dyDescent="0.2">
      <c r="A34" s="232">
        <v>43</v>
      </c>
      <c r="B34" s="233" t="s">
        <v>252</v>
      </c>
      <c r="C34" s="236">
        <v>0</v>
      </c>
      <c r="D34" s="236">
        <v>0</v>
      </c>
      <c r="E34" s="234">
        <v>0</v>
      </c>
      <c r="F34" s="236">
        <v>0</v>
      </c>
      <c r="G34" s="236">
        <v>0</v>
      </c>
      <c r="H34" s="235">
        <f t="shared" si="0"/>
        <v>0</v>
      </c>
    </row>
    <row r="35" spans="1:8" ht="12.95" customHeight="1" thickBot="1" x14ac:dyDescent="0.25">
      <c r="A35" s="232">
        <v>44</v>
      </c>
      <c r="B35" s="233" t="s">
        <v>253</v>
      </c>
      <c r="C35" s="236">
        <v>0</v>
      </c>
      <c r="D35" s="236">
        <v>0</v>
      </c>
      <c r="E35" s="234">
        <v>0</v>
      </c>
      <c r="F35" s="236">
        <v>0</v>
      </c>
      <c r="G35" s="236">
        <v>0</v>
      </c>
      <c r="H35" s="235">
        <f t="shared" si="0"/>
        <v>0</v>
      </c>
    </row>
    <row r="36" spans="1:8" s="231" customFormat="1" ht="12.75" thickBot="1" x14ac:dyDescent="0.25">
      <c r="A36" s="237"/>
      <c r="B36" s="238" t="s">
        <v>131</v>
      </c>
      <c r="C36" s="239">
        <f t="shared" ref="C36:H36" si="3">+C4+C13+C21+C31</f>
        <v>19529889300.52</v>
      </c>
      <c r="D36" s="239">
        <f t="shared" si="3"/>
        <v>896862739.10000002</v>
      </c>
      <c r="E36" s="239">
        <f t="shared" si="3"/>
        <v>20426752039.619999</v>
      </c>
      <c r="F36" s="239">
        <f t="shared" si="3"/>
        <v>7626567282.6000004</v>
      </c>
      <c r="G36" s="239">
        <f t="shared" si="3"/>
        <v>7625807418</v>
      </c>
      <c r="H36" s="240">
        <f t="shared" si="3"/>
        <v>12800184757.019999</v>
      </c>
    </row>
    <row r="37" spans="1:8" x14ac:dyDescent="0.2">
      <c r="A37" s="241" t="s">
        <v>47</v>
      </c>
      <c r="C37" s="120"/>
      <c r="D37" s="120"/>
      <c r="E37" s="120"/>
      <c r="F37" s="120"/>
      <c r="G37" s="120"/>
      <c r="H37" s="120"/>
    </row>
    <row r="38" spans="1:8" ht="12.75" x14ac:dyDescent="0.2">
      <c r="A38" s="242"/>
      <c r="C38" s="243"/>
      <c r="D38" s="243"/>
      <c r="E38" s="243"/>
      <c r="F38" s="243"/>
      <c r="G38" s="243"/>
      <c r="H38" s="243"/>
    </row>
  </sheetData>
  <mergeCells count="8">
    <mergeCell ref="A21:B21"/>
    <mergeCell ref="A31:B31"/>
    <mergeCell ref="A1:H1"/>
    <mergeCell ref="A2:B3"/>
    <mergeCell ref="C2:G2"/>
    <mergeCell ref="H2:H3"/>
    <mergeCell ref="A4:B4"/>
    <mergeCell ref="A13:B13"/>
  </mergeCells>
  <printOptions horizontalCentered="1"/>
  <pageMargins left="0.78740157480314965" right="0.59055118110236227" top="0.78740157480314965" bottom="0.78740157480314965" header="0.31496062992125984" footer="0.31496062992125984"/>
  <pageSetup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A8F5-F581-410A-B45E-03DBB42D6D2D}">
  <sheetPr>
    <tabColor theme="4" tint="-0.249977111117893"/>
  </sheetPr>
  <dimension ref="A1:J14"/>
  <sheetViews>
    <sheetView showGridLines="0" zoomScaleNormal="100" workbookViewId="0">
      <selection activeCell="B44" sqref="A1:H44"/>
    </sheetView>
  </sheetViews>
  <sheetFormatPr baseColWidth="10" defaultColWidth="12" defaultRowHeight="11.25" x14ac:dyDescent="0.2"/>
  <cols>
    <col min="1" max="1" width="47.6640625" style="193" customWidth="1"/>
    <col min="2" max="2" width="16" style="193" bestFit="1" customWidth="1"/>
    <col min="3" max="3" width="17.83203125" style="193" customWidth="1"/>
    <col min="4" max="4" width="16" style="193" bestFit="1" customWidth="1"/>
    <col min="5" max="7" width="17.6640625" style="193" bestFit="1" customWidth="1"/>
    <col min="8" max="16384" width="12" style="193"/>
  </cols>
  <sheetData>
    <row r="1" spans="1:10" ht="57.75" customHeight="1" x14ac:dyDescent="0.2">
      <c r="A1" s="190" t="s">
        <v>218</v>
      </c>
      <c r="B1" s="191"/>
      <c r="C1" s="191"/>
      <c r="D1" s="191"/>
      <c r="E1" s="191"/>
      <c r="F1" s="191"/>
      <c r="G1" s="192"/>
    </row>
    <row r="2" spans="1:10" x14ac:dyDescent="0.2">
      <c r="A2" s="194"/>
      <c r="B2" s="195" t="s">
        <v>53</v>
      </c>
      <c r="C2" s="196"/>
      <c r="D2" s="196"/>
      <c r="E2" s="196"/>
      <c r="F2" s="197"/>
      <c r="G2" s="198" t="s">
        <v>54</v>
      </c>
    </row>
    <row r="3" spans="1:10" ht="24.95" customHeight="1" x14ac:dyDescent="0.2">
      <c r="A3" s="199"/>
      <c r="B3" s="200" t="s">
        <v>55</v>
      </c>
      <c r="C3" s="200" t="s">
        <v>56</v>
      </c>
      <c r="D3" s="200" t="s">
        <v>6</v>
      </c>
      <c r="E3" s="200" t="s">
        <v>7</v>
      </c>
      <c r="F3" s="200" t="s">
        <v>57</v>
      </c>
      <c r="G3" s="201"/>
    </row>
    <row r="4" spans="1:10" ht="14.25" customHeight="1" x14ac:dyDescent="0.2">
      <c r="A4" s="202"/>
      <c r="B4" s="203"/>
      <c r="C4" s="203"/>
      <c r="D4" s="203"/>
      <c r="E4" s="203"/>
      <c r="F4" s="203"/>
      <c r="G4" s="204"/>
    </row>
    <row r="5" spans="1:10" ht="12.75" customHeight="1" x14ac:dyDescent="0.2">
      <c r="A5" s="205" t="s">
        <v>219</v>
      </c>
      <c r="B5" s="111">
        <v>19025400300.52</v>
      </c>
      <c r="C5" s="111">
        <v>771842409.01999998</v>
      </c>
      <c r="D5" s="111">
        <f>B5+C5</f>
        <v>19797242709.540001</v>
      </c>
      <c r="E5" s="111">
        <v>7599741457.8599997</v>
      </c>
      <c r="F5" s="111">
        <v>7598981593.2600002</v>
      </c>
      <c r="G5" s="112">
        <f>D5-E5</f>
        <v>12197501251.68</v>
      </c>
    </row>
    <row r="6" spans="1:10" ht="12.75" customHeight="1" x14ac:dyDescent="0.2">
      <c r="A6" s="205" t="s">
        <v>220</v>
      </c>
      <c r="B6" s="111">
        <v>504489000</v>
      </c>
      <c r="C6" s="111">
        <v>125020330.08</v>
      </c>
      <c r="D6" s="111">
        <f>B6+C6</f>
        <v>629509330.08000004</v>
      </c>
      <c r="E6" s="111">
        <v>26825824.739999998</v>
      </c>
      <c r="F6" s="111">
        <v>26825824.739999998</v>
      </c>
      <c r="G6" s="112">
        <f>D6-E6</f>
        <v>602683505.34000003</v>
      </c>
    </row>
    <row r="7" spans="1:10" ht="12.75" customHeight="1" x14ac:dyDescent="0.2">
      <c r="A7" s="205" t="s">
        <v>221</v>
      </c>
      <c r="B7" s="111">
        <v>0</v>
      </c>
      <c r="C7" s="111">
        <v>0</v>
      </c>
      <c r="D7" s="161">
        <v>0</v>
      </c>
      <c r="E7" s="161">
        <v>0</v>
      </c>
      <c r="F7" s="161">
        <v>0</v>
      </c>
      <c r="G7" s="162">
        <f>+D7-E7</f>
        <v>0</v>
      </c>
    </row>
    <row r="8" spans="1:10" ht="12.75" customHeight="1" x14ac:dyDescent="0.2">
      <c r="A8" s="205" t="s">
        <v>91</v>
      </c>
      <c r="B8" s="111">
        <v>0</v>
      </c>
      <c r="C8" s="111">
        <v>0</v>
      </c>
      <c r="D8" s="161">
        <v>0</v>
      </c>
      <c r="E8" s="161">
        <v>0</v>
      </c>
      <c r="F8" s="111">
        <v>0</v>
      </c>
      <c r="G8" s="162">
        <f>+D8-E8</f>
        <v>0</v>
      </c>
      <c r="H8" s="206"/>
      <c r="I8" s="206"/>
      <c r="J8" s="206"/>
    </row>
    <row r="9" spans="1:10" ht="12.75" customHeight="1" x14ac:dyDescent="0.2">
      <c r="A9" s="205" t="s">
        <v>120</v>
      </c>
      <c r="B9" s="207">
        <v>0</v>
      </c>
      <c r="C9" s="207">
        <v>0</v>
      </c>
      <c r="D9" s="161">
        <v>0</v>
      </c>
      <c r="E9" s="161">
        <v>0</v>
      </c>
      <c r="F9" s="161">
        <v>0</v>
      </c>
      <c r="G9" s="162">
        <f>+D9-E9</f>
        <v>0</v>
      </c>
      <c r="H9" s="206"/>
      <c r="I9" s="206"/>
      <c r="J9" s="206"/>
    </row>
    <row r="10" spans="1:10" ht="12.75" customHeight="1" x14ac:dyDescent="0.2">
      <c r="A10" s="205"/>
      <c r="B10" s="111"/>
      <c r="C10" s="111"/>
      <c r="D10" s="161"/>
      <c r="E10" s="161"/>
      <c r="F10" s="161"/>
      <c r="G10" s="162"/>
      <c r="H10" s="208"/>
      <c r="I10" s="208"/>
      <c r="J10" s="208"/>
    </row>
    <row r="11" spans="1:10" ht="12.75" customHeight="1" thickBot="1" x14ac:dyDescent="0.25">
      <c r="A11" s="209" t="s">
        <v>131</v>
      </c>
      <c r="B11" s="210">
        <f>SUM(B5:B9)</f>
        <v>19529889300.52</v>
      </c>
      <c r="C11" s="210">
        <f>SUM(C5:C9)</f>
        <v>896862739.10000002</v>
      </c>
      <c r="D11" s="210">
        <f>SUM(D5+D6+D7+D8+D9)</f>
        <v>20426752039.620003</v>
      </c>
      <c r="E11" s="210">
        <f>SUM(E5+E6+E7+E8+E9)</f>
        <v>7626567282.5999994</v>
      </c>
      <c r="F11" s="210">
        <f>SUM(F5+F6+F7+F8+F9)</f>
        <v>7625807418</v>
      </c>
      <c r="G11" s="211">
        <f>SUM(G5+G6+G7+G8+G9)</f>
        <v>12800184757.02</v>
      </c>
    </row>
    <row r="12" spans="1:10" ht="12.75" customHeight="1" x14ac:dyDescent="0.2">
      <c r="A12" s="212" t="s">
        <v>47</v>
      </c>
    </row>
    <row r="14" spans="1:10" ht="12.75" x14ac:dyDescent="0.2">
      <c r="B14" s="213"/>
      <c r="C14" s="213"/>
      <c r="D14" s="213"/>
      <c r="E14" s="213"/>
      <c r="F14" s="213"/>
      <c r="G14" s="213"/>
    </row>
  </sheetData>
  <sheetProtection formatCells="0" formatColumns="0" formatRows="0" autoFilter="0"/>
  <mergeCells count="5">
    <mergeCell ref="A1:G1"/>
    <mergeCell ref="A2:A3"/>
    <mergeCell ref="B2:F2"/>
    <mergeCell ref="G2:G3"/>
    <mergeCell ref="H8:J9"/>
  </mergeCells>
  <printOptions horizontalCentered="1"/>
  <pageMargins left="0.78740157480314965" right="0.59055118110236227" top="0.78740157480314965" bottom="0.78740157480314965" header="0.31496062992125984" footer="0.31496062992125984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49EB-C189-4F66-97EE-16DD11F4997C}">
  <sheetPr>
    <pageSetUpPr fitToPage="1"/>
  </sheetPr>
  <dimension ref="A1:AL50"/>
  <sheetViews>
    <sheetView workbookViewId="0">
      <selection activeCell="B44" sqref="A1:H44"/>
    </sheetView>
  </sheetViews>
  <sheetFormatPr baseColWidth="10" defaultRowHeight="11.25" x14ac:dyDescent="0.2"/>
  <cols>
    <col min="1" max="2" width="2.33203125" customWidth="1"/>
    <col min="3" max="3" width="72.1640625" customWidth="1"/>
    <col min="4" max="9" width="16" customWidth="1"/>
    <col min="10" max="38" width="12" style="247"/>
  </cols>
  <sheetData>
    <row r="1" spans="1:9" ht="54" customHeight="1" thickBot="1" x14ac:dyDescent="0.25">
      <c r="A1" s="244" t="s">
        <v>254</v>
      </c>
      <c r="B1" s="245"/>
      <c r="C1" s="245"/>
      <c r="D1" s="245"/>
      <c r="E1" s="245"/>
      <c r="F1" s="245"/>
      <c r="G1" s="245"/>
      <c r="H1" s="245"/>
      <c r="I1" s="246"/>
    </row>
    <row r="2" spans="1:9" ht="12" thickBot="1" x14ac:dyDescent="0.25">
      <c r="A2" s="248" t="s">
        <v>52</v>
      </c>
      <c r="B2" s="249"/>
      <c r="C2" s="250"/>
      <c r="D2" s="251" t="s">
        <v>53</v>
      </c>
      <c r="E2" s="252"/>
      <c r="F2" s="252"/>
      <c r="G2" s="252"/>
      <c r="H2" s="252"/>
      <c r="I2" s="253" t="s">
        <v>54</v>
      </c>
    </row>
    <row r="3" spans="1:9" ht="23.25" thickBot="1" x14ac:dyDescent="0.25">
      <c r="A3" s="254"/>
      <c r="B3" s="255"/>
      <c r="C3" s="256"/>
      <c r="D3" s="257" t="s">
        <v>55</v>
      </c>
      <c r="E3" s="258" t="s">
        <v>56</v>
      </c>
      <c r="F3" s="257" t="s">
        <v>6</v>
      </c>
      <c r="G3" s="258" t="s">
        <v>7</v>
      </c>
      <c r="H3" s="257" t="s">
        <v>57</v>
      </c>
      <c r="I3" s="253"/>
    </row>
    <row r="4" spans="1:9" x14ac:dyDescent="0.2">
      <c r="A4" s="259"/>
      <c r="B4" s="260"/>
      <c r="C4" s="260"/>
      <c r="D4" s="261"/>
      <c r="E4" s="262"/>
      <c r="F4" s="261"/>
      <c r="G4" s="262"/>
      <c r="H4" s="261"/>
      <c r="I4" s="263"/>
    </row>
    <row r="5" spans="1:9" x14ac:dyDescent="0.2">
      <c r="A5" s="264" t="s">
        <v>255</v>
      </c>
      <c r="B5" s="265"/>
      <c r="C5" s="265"/>
      <c r="D5" s="266" t="s">
        <v>256</v>
      </c>
      <c r="E5" s="267" t="s">
        <v>256</v>
      </c>
      <c r="F5" s="266" t="s">
        <v>256</v>
      </c>
      <c r="G5" s="267" t="s">
        <v>256</v>
      </c>
      <c r="H5" s="266" t="s">
        <v>256</v>
      </c>
      <c r="I5" s="268" t="s">
        <v>256</v>
      </c>
    </row>
    <row r="6" spans="1:9" x14ac:dyDescent="0.2">
      <c r="A6" s="269"/>
      <c r="B6" s="270" t="s">
        <v>257</v>
      </c>
      <c r="C6" s="270"/>
      <c r="D6" s="271">
        <v>0</v>
      </c>
      <c r="E6" s="272">
        <v>0</v>
      </c>
      <c r="F6" s="271">
        <v>0</v>
      </c>
      <c r="G6" s="272">
        <v>0</v>
      </c>
      <c r="H6" s="271">
        <v>0</v>
      </c>
      <c r="I6" s="273">
        <v>0</v>
      </c>
    </row>
    <row r="7" spans="1:9" x14ac:dyDescent="0.2">
      <c r="A7" s="274"/>
      <c r="B7" s="275"/>
      <c r="C7" s="276" t="s">
        <v>258</v>
      </c>
      <c r="D7" s="277">
        <v>0</v>
      </c>
      <c r="E7" s="278">
        <v>0</v>
      </c>
      <c r="F7" s="277">
        <v>0</v>
      </c>
      <c r="G7" s="278">
        <v>0</v>
      </c>
      <c r="H7" s="277">
        <v>0</v>
      </c>
      <c r="I7" s="279">
        <v>0</v>
      </c>
    </row>
    <row r="8" spans="1:9" x14ac:dyDescent="0.2">
      <c r="A8" s="274"/>
      <c r="B8" s="275"/>
      <c r="C8" s="276" t="s">
        <v>259</v>
      </c>
      <c r="D8" s="277">
        <v>0</v>
      </c>
      <c r="E8" s="278">
        <v>0</v>
      </c>
      <c r="F8" s="277">
        <v>0</v>
      </c>
      <c r="G8" s="278">
        <v>0</v>
      </c>
      <c r="H8" s="277">
        <v>0</v>
      </c>
      <c r="I8" s="279">
        <v>0</v>
      </c>
    </row>
    <row r="9" spans="1:9" x14ac:dyDescent="0.2">
      <c r="A9" s="269"/>
      <c r="B9" s="280" t="s">
        <v>260</v>
      </c>
      <c r="C9" s="280"/>
      <c r="D9" s="281">
        <f>SUM(D10:D12)</f>
        <v>18933788530.889999</v>
      </c>
      <c r="E9" s="282">
        <f t="shared" ref="E9:I9" si="0">SUM(E10:E12)</f>
        <v>791176418.8599987</v>
      </c>
      <c r="F9" s="281">
        <f t="shared" si="0"/>
        <v>19724964949.75</v>
      </c>
      <c r="G9" s="282">
        <f t="shared" si="0"/>
        <v>7320968268.8000097</v>
      </c>
      <c r="H9" s="281">
        <f t="shared" si="0"/>
        <v>7320208404.2000113</v>
      </c>
      <c r="I9" s="283">
        <f t="shared" si="0"/>
        <v>12403996680.949989</v>
      </c>
    </row>
    <row r="10" spans="1:9" x14ac:dyDescent="0.2">
      <c r="A10" s="274"/>
      <c r="B10" s="275"/>
      <c r="C10" s="276" t="s">
        <v>261</v>
      </c>
      <c r="D10" s="284">
        <v>0</v>
      </c>
      <c r="E10" s="285">
        <v>0</v>
      </c>
      <c r="F10" s="286">
        <f t="shared" ref="F10:F25" si="1">D10+E10</f>
        <v>0</v>
      </c>
      <c r="G10" s="285">
        <v>0</v>
      </c>
      <c r="H10" s="284">
        <v>0</v>
      </c>
      <c r="I10" s="287">
        <f t="shared" ref="I10:I25" si="2">F10-G10</f>
        <v>0</v>
      </c>
    </row>
    <row r="11" spans="1:9" x14ac:dyDescent="0.2">
      <c r="A11" s="274"/>
      <c r="B11" s="275"/>
      <c r="C11" s="276" t="s">
        <v>262</v>
      </c>
      <c r="D11" s="288">
        <v>18933788530.889999</v>
      </c>
      <c r="E11" s="288">
        <v>791176418.8599987</v>
      </c>
      <c r="F11" s="286">
        <f t="shared" si="1"/>
        <v>19724964949.75</v>
      </c>
      <c r="G11" s="288">
        <v>7320968268.8000097</v>
      </c>
      <c r="H11" s="288">
        <v>7320208404.2000113</v>
      </c>
      <c r="I11" s="287">
        <f t="shared" si="2"/>
        <v>12403996680.949989</v>
      </c>
    </row>
    <row r="12" spans="1:9" x14ac:dyDescent="0.2">
      <c r="A12" s="274"/>
      <c r="B12" s="275"/>
      <c r="C12" s="276" t="s">
        <v>263</v>
      </c>
      <c r="D12" s="284">
        <v>0</v>
      </c>
      <c r="E12" s="285">
        <v>0</v>
      </c>
      <c r="F12" s="286">
        <f t="shared" si="1"/>
        <v>0</v>
      </c>
      <c r="G12" s="285">
        <v>0</v>
      </c>
      <c r="H12" s="284">
        <v>0</v>
      </c>
      <c r="I12" s="287">
        <f t="shared" si="2"/>
        <v>0</v>
      </c>
    </row>
    <row r="13" spans="1:9" x14ac:dyDescent="0.2">
      <c r="A13" s="269"/>
      <c r="B13" s="280" t="s">
        <v>264</v>
      </c>
      <c r="C13" s="280"/>
      <c r="D13" s="281">
        <f>+SUM(D14:D20)</f>
        <v>0</v>
      </c>
      <c r="E13" s="282">
        <f t="shared" ref="E13:I13" si="3">+SUM(E14:E20)</f>
        <v>0</v>
      </c>
      <c r="F13" s="281">
        <f t="shared" si="3"/>
        <v>0</v>
      </c>
      <c r="G13" s="282">
        <f t="shared" si="3"/>
        <v>0</v>
      </c>
      <c r="H13" s="281">
        <f t="shared" si="3"/>
        <v>0</v>
      </c>
      <c r="I13" s="283">
        <f t="shared" si="3"/>
        <v>0</v>
      </c>
    </row>
    <row r="14" spans="1:9" x14ac:dyDescent="0.2">
      <c r="A14" s="274"/>
      <c r="B14" s="275"/>
      <c r="C14" s="276" t="s">
        <v>265</v>
      </c>
      <c r="D14" s="284">
        <v>0</v>
      </c>
      <c r="E14" s="285">
        <v>0</v>
      </c>
      <c r="F14" s="286">
        <f t="shared" si="1"/>
        <v>0</v>
      </c>
      <c r="G14" s="285">
        <v>0</v>
      </c>
      <c r="H14" s="284">
        <v>0</v>
      </c>
      <c r="I14" s="287">
        <f t="shared" si="2"/>
        <v>0</v>
      </c>
    </row>
    <row r="15" spans="1:9" x14ac:dyDescent="0.2">
      <c r="A15" s="274"/>
      <c r="B15" s="275"/>
      <c r="C15" s="276" t="s">
        <v>266</v>
      </c>
      <c r="D15" s="284">
        <v>0</v>
      </c>
      <c r="E15" s="285">
        <v>0</v>
      </c>
      <c r="F15" s="286">
        <f t="shared" si="1"/>
        <v>0</v>
      </c>
      <c r="G15" s="285">
        <v>0</v>
      </c>
      <c r="H15" s="284">
        <v>0</v>
      </c>
      <c r="I15" s="287">
        <f t="shared" si="2"/>
        <v>0</v>
      </c>
    </row>
    <row r="16" spans="1:9" x14ac:dyDescent="0.2">
      <c r="A16" s="274"/>
      <c r="B16" s="275"/>
      <c r="C16" s="276" t="s">
        <v>267</v>
      </c>
      <c r="D16" s="284">
        <v>0</v>
      </c>
      <c r="E16" s="285">
        <v>0</v>
      </c>
      <c r="F16" s="286">
        <f t="shared" si="1"/>
        <v>0</v>
      </c>
      <c r="G16" s="285">
        <v>0</v>
      </c>
      <c r="H16" s="284">
        <v>0</v>
      </c>
      <c r="I16" s="287">
        <f t="shared" si="2"/>
        <v>0</v>
      </c>
    </row>
    <row r="17" spans="1:9" x14ac:dyDescent="0.2">
      <c r="A17" s="274"/>
      <c r="B17" s="275"/>
      <c r="C17" s="276" t="s">
        <v>268</v>
      </c>
      <c r="D17" s="284">
        <v>0</v>
      </c>
      <c r="E17" s="285">
        <v>0</v>
      </c>
      <c r="F17" s="286">
        <f t="shared" si="1"/>
        <v>0</v>
      </c>
      <c r="G17" s="285">
        <v>0</v>
      </c>
      <c r="H17" s="284">
        <v>0</v>
      </c>
      <c r="I17" s="287">
        <f t="shared" si="2"/>
        <v>0</v>
      </c>
    </row>
    <row r="18" spans="1:9" x14ac:dyDescent="0.2">
      <c r="A18" s="274"/>
      <c r="B18" s="275"/>
      <c r="C18" s="276" t="s">
        <v>269</v>
      </c>
      <c r="D18" s="284">
        <v>0</v>
      </c>
      <c r="E18" s="285">
        <v>0</v>
      </c>
      <c r="F18" s="286">
        <f t="shared" si="1"/>
        <v>0</v>
      </c>
      <c r="G18" s="285">
        <v>0</v>
      </c>
      <c r="H18" s="284">
        <v>0</v>
      </c>
      <c r="I18" s="287">
        <f t="shared" si="2"/>
        <v>0</v>
      </c>
    </row>
    <row r="19" spans="1:9" x14ac:dyDescent="0.2">
      <c r="A19" s="274"/>
      <c r="B19" s="275"/>
      <c r="C19" s="276" t="s">
        <v>270</v>
      </c>
      <c r="D19" s="284">
        <v>0</v>
      </c>
      <c r="E19" s="285">
        <v>0</v>
      </c>
      <c r="F19" s="286">
        <f t="shared" si="1"/>
        <v>0</v>
      </c>
      <c r="G19" s="285">
        <v>0</v>
      </c>
      <c r="H19" s="284">
        <v>0</v>
      </c>
      <c r="I19" s="287">
        <f t="shared" si="2"/>
        <v>0</v>
      </c>
    </row>
    <row r="20" spans="1:9" x14ac:dyDescent="0.2">
      <c r="A20" s="274"/>
      <c r="B20" s="275"/>
      <c r="C20" s="276" t="s">
        <v>271</v>
      </c>
      <c r="D20" s="284">
        <v>0</v>
      </c>
      <c r="E20" s="285">
        <v>0</v>
      </c>
      <c r="F20" s="286">
        <f t="shared" si="1"/>
        <v>0</v>
      </c>
      <c r="G20" s="285">
        <v>0</v>
      </c>
      <c r="H20" s="284">
        <v>0</v>
      </c>
      <c r="I20" s="287">
        <f t="shared" si="2"/>
        <v>0</v>
      </c>
    </row>
    <row r="21" spans="1:9" x14ac:dyDescent="0.2">
      <c r="A21" s="269"/>
      <c r="B21" s="280" t="s">
        <v>272</v>
      </c>
      <c r="C21" s="280"/>
      <c r="D21" s="281">
        <f>+SUM(D22:D25)</f>
        <v>596100769.63</v>
      </c>
      <c r="E21" s="282">
        <f t="shared" ref="E21:I21" si="4">+SUM(E22:E25)</f>
        <v>105686320.24000001</v>
      </c>
      <c r="F21" s="281">
        <f t="shared" si="4"/>
        <v>701787089.87</v>
      </c>
      <c r="G21" s="282">
        <f t="shared" si="4"/>
        <v>305599013.80000001</v>
      </c>
      <c r="H21" s="281">
        <f t="shared" si="4"/>
        <v>305599013.80000001</v>
      </c>
      <c r="I21" s="283">
        <f t="shared" si="4"/>
        <v>396188076.06999999</v>
      </c>
    </row>
    <row r="22" spans="1:9" x14ac:dyDescent="0.2">
      <c r="A22" s="274"/>
      <c r="B22" s="275"/>
      <c r="C22" s="276" t="s">
        <v>273</v>
      </c>
      <c r="D22" s="288">
        <v>575086919.63</v>
      </c>
      <c r="E22" s="288">
        <v>105161897.24000001</v>
      </c>
      <c r="F22" s="286">
        <f t="shared" si="1"/>
        <v>680248816.87</v>
      </c>
      <c r="G22" s="288">
        <v>296643648.46000004</v>
      </c>
      <c r="H22" s="288">
        <v>296643648.46000004</v>
      </c>
      <c r="I22" s="287">
        <f t="shared" si="2"/>
        <v>383605168.40999997</v>
      </c>
    </row>
    <row r="23" spans="1:9" x14ac:dyDescent="0.2">
      <c r="A23" s="274"/>
      <c r="B23" s="275"/>
      <c r="C23" s="276" t="s">
        <v>274</v>
      </c>
      <c r="D23" s="288">
        <v>21013850</v>
      </c>
      <c r="E23" s="288">
        <v>524423</v>
      </c>
      <c r="F23" s="286">
        <f t="shared" si="1"/>
        <v>21538273</v>
      </c>
      <c r="G23" s="288">
        <v>8955365.3399999999</v>
      </c>
      <c r="H23" s="288">
        <v>8955365.3399999999</v>
      </c>
      <c r="I23" s="287">
        <f t="shared" si="2"/>
        <v>12582907.66</v>
      </c>
    </row>
    <row r="24" spans="1:9" x14ac:dyDescent="0.2">
      <c r="A24" s="274"/>
      <c r="B24" s="275"/>
      <c r="C24" s="276" t="s">
        <v>275</v>
      </c>
      <c r="D24" s="284">
        <v>0</v>
      </c>
      <c r="E24" s="285">
        <v>0</v>
      </c>
      <c r="F24" s="286">
        <f t="shared" si="1"/>
        <v>0</v>
      </c>
      <c r="G24" s="285">
        <v>0</v>
      </c>
      <c r="H24" s="284">
        <v>0</v>
      </c>
      <c r="I24" s="287">
        <f t="shared" si="2"/>
        <v>0</v>
      </c>
    </row>
    <row r="25" spans="1:9" x14ac:dyDescent="0.2">
      <c r="A25" s="274"/>
      <c r="B25" s="275"/>
      <c r="C25" s="276" t="s">
        <v>276</v>
      </c>
      <c r="D25" s="284">
        <v>0</v>
      </c>
      <c r="E25" s="285">
        <v>0</v>
      </c>
      <c r="F25" s="286">
        <f t="shared" si="1"/>
        <v>0</v>
      </c>
      <c r="G25" s="285">
        <v>0</v>
      </c>
      <c r="H25" s="284">
        <v>0</v>
      </c>
      <c r="I25" s="287">
        <f t="shared" si="2"/>
        <v>0</v>
      </c>
    </row>
    <row r="26" spans="1:9" x14ac:dyDescent="0.2">
      <c r="A26" s="269"/>
      <c r="B26" s="280" t="s">
        <v>277</v>
      </c>
      <c r="C26" s="280"/>
      <c r="D26" s="277">
        <v>0</v>
      </c>
      <c r="E26" s="278">
        <v>0</v>
      </c>
      <c r="F26" s="277">
        <v>0</v>
      </c>
      <c r="G26" s="278">
        <v>0</v>
      </c>
      <c r="H26" s="277">
        <v>0</v>
      </c>
      <c r="I26" s="279">
        <v>0</v>
      </c>
    </row>
    <row r="27" spans="1:9" x14ac:dyDescent="0.2">
      <c r="A27" s="274"/>
      <c r="B27" s="275"/>
      <c r="C27" s="276" t="s">
        <v>278</v>
      </c>
      <c r="D27" s="277">
        <v>0</v>
      </c>
      <c r="E27" s="278">
        <v>0</v>
      </c>
      <c r="F27" s="277">
        <v>0</v>
      </c>
      <c r="G27" s="278">
        <v>0</v>
      </c>
      <c r="H27" s="277">
        <v>0</v>
      </c>
      <c r="I27" s="279">
        <v>0</v>
      </c>
    </row>
    <row r="28" spans="1:9" x14ac:dyDescent="0.2">
      <c r="A28" s="274"/>
      <c r="B28" s="275"/>
      <c r="C28" s="276" t="s">
        <v>279</v>
      </c>
      <c r="D28" s="277">
        <v>0</v>
      </c>
      <c r="E28" s="278">
        <v>0</v>
      </c>
      <c r="F28" s="277">
        <v>0</v>
      </c>
      <c r="G28" s="278">
        <v>0</v>
      </c>
      <c r="H28" s="277">
        <v>0</v>
      </c>
      <c r="I28" s="279">
        <v>0</v>
      </c>
    </row>
    <row r="29" spans="1:9" x14ac:dyDescent="0.2">
      <c r="A29" s="274"/>
      <c r="B29" s="275"/>
      <c r="C29" s="276" t="s">
        <v>280</v>
      </c>
      <c r="D29" s="277">
        <v>0</v>
      </c>
      <c r="E29" s="278">
        <v>0</v>
      </c>
      <c r="F29" s="277">
        <v>0</v>
      </c>
      <c r="G29" s="278">
        <v>0</v>
      </c>
      <c r="H29" s="277">
        <v>0</v>
      </c>
      <c r="I29" s="279">
        <v>0</v>
      </c>
    </row>
    <row r="30" spans="1:9" x14ac:dyDescent="0.2">
      <c r="A30" s="274"/>
      <c r="B30" s="275"/>
      <c r="C30" s="276" t="s">
        <v>281</v>
      </c>
      <c r="D30" s="271">
        <v>0</v>
      </c>
      <c r="E30" s="272">
        <v>0</v>
      </c>
      <c r="F30" s="271">
        <v>0</v>
      </c>
      <c r="G30" s="272">
        <v>0</v>
      </c>
      <c r="H30" s="271">
        <v>0</v>
      </c>
      <c r="I30" s="273">
        <v>0</v>
      </c>
    </row>
    <row r="31" spans="1:9" x14ac:dyDescent="0.2">
      <c r="A31" s="274"/>
      <c r="B31" s="275"/>
      <c r="C31" s="276" t="s">
        <v>282</v>
      </c>
      <c r="D31" s="277">
        <v>0</v>
      </c>
      <c r="E31" s="278">
        <v>0</v>
      </c>
      <c r="F31" s="277">
        <v>0</v>
      </c>
      <c r="G31" s="278">
        <v>0</v>
      </c>
      <c r="H31" s="277">
        <v>0</v>
      </c>
      <c r="I31" s="279">
        <v>0</v>
      </c>
    </row>
    <row r="32" spans="1:9" x14ac:dyDescent="0.2">
      <c r="A32" s="274"/>
      <c r="B32" s="275"/>
      <c r="C32" s="289" t="s">
        <v>283</v>
      </c>
      <c r="D32" s="271">
        <v>0</v>
      </c>
      <c r="E32" s="272">
        <v>0</v>
      </c>
      <c r="F32" s="271">
        <v>0</v>
      </c>
      <c r="G32" s="272">
        <v>0</v>
      </c>
      <c r="H32" s="271">
        <v>0</v>
      </c>
      <c r="I32" s="273">
        <v>0</v>
      </c>
    </row>
    <row r="33" spans="1:9" x14ac:dyDescent="0.2">
      <c r="A33" s="274"/>
      <c r="B33" s="275"/>
      <c r="C33" s="289" t="s">
        <v>284</v>
      </c>
      <c r="D33" s="271">
        <v>0</v>
      </c>
      <c r="E33" s="272">
        <v>0</v>
      </c>
      <c r="F33" s="271">
        <v>0</v>
      </c>
      <c r="G33" s="272">
        <v>0</v>
      </c>
      <c r="H33" s="271">
        <v>0</v>
      </c>
      <c r="I33" s="273">
        <v>0</v>
      </c>
    </row>
    <row r="34" spans="1:9" x14ac:dyDescent="0.2">
      <c r="A34" s="274"/>
      <c r="B34" s="275"/>
      <c r="C34" s="289" t="s">
        <v>285</v>
      </c>
      <c r="D34" s="271">
        <v>0</v>
      </c>
      <c r="E34" s="272">
        <v>0</v>
      </c>
      <c r="F34" s="271">
        <v>0</v>
      </c>
      <c r="G34" s="272">
        <v>0</v>
      </c>
      <c r="H34" s="271">
        <v>0</v>
      </c>
      <c r="I34" s="273">
        <v>0</v>
      </c>
    </row>
    <row r="35" spans="1:9" ht="12" thickBot="1" x14ac:dyDescent="0.25">
      <c r="A35" s="290"/>
      <c r="B35" s="291"/>
      <c r="C35" s="292" t="s">
        <v>286</v>
      </c>
      <c r="D35" s="293"/>
      <c r="E35" s="294"/>
      <c r="F35" s="293"/>
      <c r="G35" s="294"/>
      <c r="H35" s="293"/>
      <c r="I35" s="295"/>
    </row>
    <row r="36" spans="1:9" ht="12" customHeight="1" thickBot="1" x14ac:dyDescent="0.25">
      <c r="A36" s="296" t="s">
        <v>287</v>
      </c>
      <c r="B36" s="297"/>
      <c r="C36" s="298"/>
      <c r="D36" s="299">
        <f>D6+D9+D13+D21</f>
        <v>19529889300.52</v>
      </c>
      <c r="E36" s="300">
        <f t="shared" ref="E36:I36" si="5">E6+E9+E13+E21</f>
        <v>896862739.09999871</v>
      </c>
      <c r="F36" s="300">
        <f t="shared" si="5"/>
        <v>20426752039.619999</v>
      </c>
      <c r="G36" s="300">
        <f t="shared" si="5"/>
        <v>7626567282.6000099</v>
      </c>
      <c r="H36" s="300">
        <f t="shared" si="5"/>
        <v>7625807418.0000114</v>
      </c>
      <c r="I36" s="301">
        <f t="shared" si="5"/>
        <v>12800184757.019989</v>
      </c>
    </row>
    <row r="37" spans="1:9" ht="15" x14ac:dyDescent="0.25">
      <c r="A37" s="247"/>
      <c r="B37" s="247"/>
      <c r="C37" s="302" t="s">
        <v>288</v>
      </c>
      <c r="D37" s="303"/>
      <c r="E37" s="303"/>
      <c r="F37" s="303"/>
      <c r="G37" s="303"/>
      <c r="H37" s="303"/>
      <c r="I37" s="303"/>
    </row>
    <row r="38" spans="1:9" x14ac:dyDescent="0.2">
      <c r="A38" s="247"/>
      <c r="B38" s="247"/>
      <c r="C38" s="247"/>
      <c r="D38" s="247"/>
      <c r="E38" s="247"/>
      <c r="F38" s="247"/>
      <c r="G38" s="247"/>
      <c r="H38" s="247"/>
      <c r="I38" s="247"/>
    </row>
    <row r="39" spans="1:9" x14ac:dyDescent="0.2">
      <c r="A39" s="247"/>
      <c r="B39" s="247"/>
      <c r="C39" s="247"/>
      <c r="D39" s="247"/>
      <c r="E39" s="247"/>
      <c r="F39" s="247"/>
      <c r="G39" s="247"/>
      <c r="H39" s="247"/>
      <c r="I39" s="247"/>
    </row>
    <row r="40" spans="1:9" x14ac:dyDescent="0.2">
      <c r="A40" s="247"/>
      <c r="B40" s="247"/>
      <c r="C40" s="247"/>
      <c r="D40" s="247"/>
      <c r="E40" s="247"/>
      <c r="F40" s="247"/>
      <c r="G40" s="247"/>
      <c r="H40" s="247"/>
      <c r="I40" s="247"/>
    </row>
    <row r="41" spans="1:9" x14ac:dyDescent="0.2">
      <c r="A41" s="247"/>
      <c r="B41" s="247"/>
      <c r="C41" s="247"/>
      <c r="D41" s="247"/>
      <c r="E41" s="247"/>
      <c r="F41" s="247"/>
      <c r="G41" s="247"/>
      <c r="H41" s="247"/>
      <c r="I41" s="247"/>
    </row>
    <row r="42" spans="1:9" x14ac:dyDescent="0.2">
      <c r="A42" s="247"/>
      <c r="B42" s="247"/>
      <c r="C42" s="247"/>
      <c r="D42" s="247"/>
      <c r="E42" s="247"/>
      <c r="F42" s="247"/>
      <c r="G42" s="247"/>
      <c r="H42" s="247"/>
      <c r="I42" s="247"/>
    </row>
    <row r="43" spans="1:9" x14ac:dyDescent="0.2">
      <c r="A43" s="247"/>
      <c r="B43" s="247"/>
      <c r="C43" s="247"/>
      <c r="D43" s="247"/>
      <c r="E43" s="247"/>
      <c r="F43" s="247"/>
      <c r="G43" s="247"/>
      <c r="H43" s="247"/>
      <c r="I43" s="247"/>
    </row>
    <row r="44" spans="1:9" x14ac:dyDescent="0.2">
      <c r="A44" s="247"/>
      <c r="B44" s="247"/>
      <c r="C44" s="247"/>
      <c r="D44" s="247"/>
      <c r="E44" s="247"/>
      <c r="F44" s="247"/>
      <c r="G44" s="247"/>
      <c r="H44" s="247"/>
      <c r="I44" s="247"/>
    </row>
    <row r="45" spans="1:9" x14ac:dyDescent="0.2">
      <c r="A45" s="247"/>
      <c r="B45" s="247"/>
      <c r="C45" s="247"/>
      <c r="D45" s="247"/>
      <c r="E45" s="247"/>
      <c r="F45" s="247"/>
      <c r="G45" s="247"/>
      <c r="H45" s="247"/>
      <c r="I45" s="247"/>
    </row>
    <row r="46" spans="1:9" x14ac:dyDescent="0.2">
      <c r="A46" s="247"/>
      <c r="B46" s="247"/>
      <c r="C46" s="247"/>
      <c r="D46" s="247"/>
      <c r="E46" s="247"/>
      <c r="F46" s="247"/>
      <c r="G46" s="247"/>
      <c r="H46" s="247"/>
      <c r="I46" s="247"/>
    </row>
    <row r="47" spans="1:9" x14ac:dyDescent="0.2">
      <c r="A47" s="247"/>
      <c r="B47" s="247"/>
      <c r="C47" s="247"/>
      <c r="D47" s="247"/>
      <c r="E47" s="247"/>
      <c r="F47" s="247"/>
      <c r="G47" s="247"/>
      <c r="H47" s="247"/>
      <c r="I47" s="247"/>
    </row>
    <row r="48" spans="1:9" x14ac:dyDescent="0.2">
      <c r="A48" s="247"/>
      <c r="B48" s="247"/>
      <c r="C48" s="247"/>
      <c r="D48" s="247"/>
      <c r="E48" s="247"/>
      <c r="F48" s="247"/>
      <c r="G48" s="247"/>
      <c r="H48" s="247"/>
      <c r="I48" s="247"/>
    </row>
    <row r="49" spans="3:9" x14ac:dyDescent="0.2">
      <c r="C49" s="247"/>
      <c r="D49" s="247"/>
      <c r="E49" s="247"/>
      <c r="F49" s="247"/>
      <c r="G49" s="247"/>
      <c r="H49" s="247"/>
      <c r="I49" s="247"/>
    </row>
    <row r="50" spans="3:9" x14ac:dyDescent="0.2">
      <c r="C50" s="247"/>
      <c r="D50" s="247"/>
      <c r="E50" s="247"/>
      <c r="F50" s="247"/>
      <c r="G50" s="247"/>
      <c r="H50" s="247"/>
      <c r="I50" s="247"/>
    </row>
  </sheetData>
  <protectedRanges>
    <protectedRange sqref="D36:I36" name="Rango1_1_2"/>
    <protectedRange sqref="D22:E25 D10:E12 G10:H12 D9:I9 D14:E20 G14:H20 D13:I13 G22:H25 D21:I21" name="Rango1_3_6"/>
    <protectedRange sqref="F10:F12 I10:I12 F14:F20 I14:I20 F22:F25 I22:I25" name="Rango1_2_2_2"/>
  </protectedRanges>
  <mergeCells count="36">
    <mergeCell ref="A31:B31"/>
    <mergeCell ref="A32:B32"/>
    <mergeCell ref="A33:B33"/>
    <mergeCell ref="A34:B34"/>
    <mergeCell ref="A35:B35"/>
    <mergeCell ref="A36:C36"/>
    <mergeCell ref="A25:B25"/>
    <mergeCell ref="B26:C26"/>
    <mergeCell ref="A27:B27"/>
    <mergeCell ref="A28:B28"/>
    <mergeCell ref="A29:B29"/>
    <mergeCell ref="A30:B30"/>
    <mergeCell ref="A19:B19"/>
    <mergeCell ref="A20:B20"/>
    <mergeCell ref="B21:C21"/>
    <mergeCell ref="A22:B22"/>
    <mergeCell ref="A23:B23"/>
    <mergeCell ref="A24:B24"/>
    <mergeCell ref="B13:C13"/>
    <mergeCell ref="A14:B14"/>
    <mergeCell ref="A15:B15"/>
    <mergeCell ref="A16:B16"/>
    <mergeCell ref="A17:B17"/>
    <mergeCell ref="A18:B18"/>
    <mergeCell ref="A7:B7"/>
    <mergeCell ref="A8:B8"/>
    <mergeCell ref="B9:C9"/>
    <mergeCell ref="A10:B10"/>
    <mergeCell ref="A11:B11"/>
    <mergeCell ref="A12:B12"/>
    <mergeCell ref="A1:I1"/>
    <mergeCell ref="A2:C3"/>
    <mergeCell ref="D2:H2"/>
    <mergeCell ref="I2:I3"/>
    <mergeCell ref="A4:C4"/>
    <mergeCell ref="A5:C5"/>
  </mergeCells>
  <pageMargins left="0.70866141732283472" right="0.70866141732283472" top="0.74803149606299213" bottom="0.74803149606299213" header="0.31496062992125984" footer="0.31496062992125984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14</vt:i4>
      </vt:variant>
    </vt:vector>
  </HeadingPairs>
  <TitlesOfParts>
    <vt:vector size="24" baseType="lpstr">
      <vt:lpstr>EAI</vt:lpstr>
      <vt:lpstr>CE Ingreso</vt:lpstr>
      <vt:lpstr>EAE-CA 1</vt:lpstr>
      <vt:lpstr>EAE-CA 2</vt:lpstr>
      <vt:lpstr>EAE-CA 3</vt:lpstr>
      <vt:lpstr>EAE-COG</vt:lpstr>
      <vt:lpstr>EAE-CFG</vt:lpstr>
      <vt:lpstr>EAE-CTG</vt:lpstr>
      <vt:lpstr>GCP</vt:lpstr>
      <vt:lpstr>PPI</vt:lpstr>
      <vt:lpstr>'CE Ingreso'!Área_de_impresión</vt:lpstr>
      <vt:lpstr>'EAE-CA 1'!Área_de_impresión</vt:lpstr>
      <vt:lpstr>'EAE-CA 2'!Área_de_impresión</vt:lpstr>
      <vt:lpstr>'EAE-CA 3'!Área_de_impresión</vt:lpstr>
      <vt:lpstr>'EAE-CFG'!Área_de_impresión</vt:lpstr>
      <vt:lpstr>'EAE-COG'!Área_de_impresión</vt:lpstr>
      <vt:lpstr>'EAE-CTG'!Área_de_impresión</vt:lpstr>
      <vt:lpstr>EAI!Área_de_impresión</vt:lpstr>
      <vt:lpstr>GCP!Área_de_impresión</vt:lpstr>
      <vt:lpstr>PPI!Área_de_impresión</vt:lpstr>
      <vt:lpstr>'CE Ingreso'!Títulos_a_imprimir</vt:lpstr>
      <vt:lpstr>'EAE-CA 1'!Títulos_a_imprimir</vt:lpstr>
      <vt:lpstr>'EAE-COG'!Títulos_a_imprimir</vt:lpstr>
      <vt:lpstr>PPI!Títulos_a_imprimir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2026-07-23T19:21:38Z</cp:lastPrinted>
  <dcterms:created xsi:type="dcterms:W3CDTF">2026-07-23T19:10:29Z</dcterms:created>
  <dcterms:modified xsi:type="dcterms:W3CDTF">2026-07-23T19:21:49Z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