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TRANSPARENCIA DEL GASTO EN SALUD\"/>
    </mc:Choice>
  </mc:AlternateContent>
  <xr:revisionPtr revIDLastSave="0" documentId="13_ncr:1_{D86AE773-3027-450A-A694-D75A0F541360}" xr6:coauthVersionLast="36" xr6:coauthVersionMax="36" xr10:uidLastSave="{00000000-0000-0000-0000-000000000000}"/>
  <bookViews>
    <workbookView xWindow="0" yWindow="0" windowWidth="28800" windowHeight="10305" xr2:uid="{AA0635EA-2513-4E41-9FDC-F6A38A1BAB06}"/>
  </bookViews>
  <sheets>
    <sheet name="EAI" sheetId="1" r:id="rId1"/>
    <sheet name="CE Ingreso" sheetId="10" r:id="rId2"/>
    <sheet name="EAE-CA 1" sheetId="3" r:id="rId3"/>
    <sheet name="EAE-CA 2" sheetId="4" r:id="rId4"/>
    <sheet name="EAE-CA 3" sheetId="5" r:id="rId5"/>
    <sheet name="EAE-COG" sheetId="2" r:id="rId6"/>
    <sheet name="EAE-CFG" sheetId="7" r:id="rId7"/>
    <sheet name="EAE-CTG" sheetId="6" r:id="rId8"/>
    <sheet name="GCP" sheetId="8" r:id="rId9"/>
    <sheet name="PPI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EAI!#REF!</definedName>
    <definedName name="_ftn1" localSheetId="1">'CE Ingreso'!#REF!</definedName>
    <definedName name="_ftn2" localSheetId="1">'CE Ingreso'!#REF!</definedName>
    <definedName name="_ftn3" localSheetId="1">'CE Ingreso'!#REF!</definedName>
    <definedName name="_ftn4" localSheetId="1">'CE Ingreso'!#REF!</definedName>
    <definedName name="_ftnref1" localSheetId="1">'CE Ingreso'!#REF!</definedName>
    <definedName name="_ftnref2" localSheetId="1">'CE Ingreso'!#REF!</definedName>
    <definedName name="_ftnref3" localSheetId="1">'CE Ingreso'!#REF!</definedName>
    <definedName name="_ftnref4" localSheetId="1">'CE Ingreso'!#REF!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1">'CE Ingreso'!$C$1:$J$122</definedName>
    <definedName name="_xlnm.Print_Area" localSheetId="5">'EAE-COG'!$A$1:$H$78</definedName>
    <definedName name="_xlnm.Print_Area" localSheetId="0">EAI!$A$1:$H$46</definedName>
    <definedName name="_xlnm.Print_Area" localSheetId="9">PPI!$A$1:$Q$84</definedName>
    <definedName name="B">[3]EGRESOS!#REF!</definedName>
    <definedName name="BASE" localSheetId="2">#REF!</definedName>
    <definedName name="BASE">#REF!</definedName>
    <definedName name="_xlnm.Database" localSheetId="2">[5]REPORTO!#REF!</definedName>
    <definedName name="_xlnm.Database">[5]REPORTO!#REF!</definedName>
    <definedName name="cba">[2]TOTAL!#REF!</definedName>
    <definedName name="cie">[1]ECABR!#REF!</definedName>
    <definedName name="ELOY" localSheetId="2">#REF!</definedName>
    <definedName name="ELOY">#REF!</definedName>
    <definedName name="ESF">#REF!</definedName>
    <definedName name="Fecha" localSheetId="2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 localSheetId="2">#REF!</definedName>
    <definedName name="N">#REF!</definedName>
    <definedName name="NDM">[5]REPORTO!#REF!</definedName>
    <definedName name="REPORTO" localSheetId="2">#REF!</definedName>
    <definedName name="REPORTO">#REF!</definedName>
    <definedName name="TCAIE">[7]CH1902!$B$20:$B$20</definedName>
    <definedName name="TCFEEIS" localSheetId="2">#REF!</definedName>
    <definedName name="TCFEEIS">#REF!</definedName>
    <definedName name="_xlnm.Print_Titles" localSheetId="1">'CE Ingreso'!$1:$8</definedName>
    <definedName name="_xlnm.Print_Titles" localSheetId="5">'EAE-COG'!$1:$4</definedName>
    <definedName name="TRASP" localSheetId="2">#REF!</definedName>
    <definedName name="TRASP">#REF!</definedName>
    <definedName name="U" localSheetId="2">#REF!</definedName>
    <definedName name="U">#REF!</definedName>
    <definedName name="x" localSheetId="2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8" i="10" l="1"/>
  <c r="G118" i="10"/>
  <c r="J117" i="10"/>
  <c r="G117" i="10"/>
  <c r="J116" i="10"/>
  <c r="G116" i="10"/>
  <c r="J115" i="10"/>
  <c r="G115" i="10"/>
  <c r="J114" i="10"/>
  <c r="G114" i="10"/>
  <c r="I113" i="10"/>
  <c r="J113" i="10" s="1"/>
  <c r="H113" i="10"/>
  <c r="F113" i="10"/>
  <c r="E113" i="10"/>
  <c r="G113" i="10" s="1"/>
  <c r="J112" i="10"/>
  <c r="G112" i="10"/>
  <c r="J111" i="10"/>
  <c r="G111" i="10"/>
  <c r="J110" i="10"/>
  <c r="G110" i="10"/>
  <c r="I109" i="10"/>
  <c r="J109" i="10" s="1"/>
  <c r="H109" i="10"/>
  <c r="G109" i="10"/>
  <c r="F109" i="10"/>
  <c r="E109" i="10"/>
  <c r="J108" i="10"/>
  <c r="G108" i="10"/>
  <c r="J107" i="10"/>
  <c r="G107" i="10"/>
  <c r="J106" i="10"/>
  <c r="G106" i="10"/>
  <c r="J105" i="10"/>
  <c r="G105" i="10"/>
  <c r="J104" i="10"/>
  <c r="G104" i="10"/>
  <c r="J103" i="10"/>
  <c r="I103" i="10"/>
  <c r="H103" i="10"/>
  <c r="G103" i="10"/>
  <c r="F103" i="10"/>
  <c r="E103" i="10"/>
  <c r="J102" i="10"/>
  <c r="G102" i="10"/>
  <c r="J101" i="10"/>
  <c r="G101" i="10"/>
  <c r="J100" i="10"/>
  <c r="G100" i="10"/>
  <c r="J99" i="10"/>
  <c r="G99" i="10"/>
  <c r="I98" i="10"/>
  <c r="I97" i="10" s="1"/>
  <c r="H98" i="10"/>
  <c r="H97" i="10" s="1"/>
  <c r="H95" i="10" s="1"/>
  <c r="H77" i="10" s="1"/>
  <c r="F98" i="10"/>
  <c r="F97" i="10" s="1"/>
  <c r="F95" i="10" s="1"/>
  <c r="E98" i="10"/>
  <c r="E97" i="10" s="1"/>
  <c r="J96" i="10"/>
  <c r="G96" i="10"/>
  <c r="J94" i="10"/>
  <c r="G94" i="10"/>
  <c r="J93" i="10"/>
  <c r="G93" i="10"/>
  <c r="J92" i="10"/>
  <c r="G92" i="10"/>
  <c r="J91" i="10"/>
  <c r="G91" i="10"/>
  <c r="I90" i="10"/>
  <c r="J90" i="10" s="1"/>
  <c r="H90" i="10"/>
  <c r="F90" i="10"/>
  <c r="E90" i="10"/>
  <c r="G90" i="10" s="1"/>
  <c r="J89" i="10"/>
  <c r="G89" i="10"/>
  <c r="J88" i="10"/>
  <c r="G88" i="10"/>
  <c r="J87" i="10"/>
  <c r="G87" i="10"/>
  <c r="J86" i="10"/>
  <c r="G86" i="10"/>
  <c r="J85" i="10"/>
  <c r="G85" i="10"/>
  <c r="J84" i="10"/>
  <c r="G84" i="10"/>
  <c r="J83" i="10"/>
  <c r="G83" i="10"/>
  <c r="I82" i="10"/>
  <c r="J82" i="10" s="1"/>
  <c r="H82" i="10"/>
  <c r="F82" i="10"/>
  <c r="E82" i="10"/>
  <c r="G82" i="10" s="1"/>
  <c r="J81" i="10"/>
  <c r="G81" i="10"/>
  <c r="J80" i="10"/>
  <c r="G80" i="10"/>
  <c r="J79" i="10"/>
  <c r="G79" i="10"/>
  <c r="I78" i="10"/>
  <c r="J78" i="10" s="1"/>
  <c r="H78" i="10"/>
  <c r="F78" i="10"/>
  <c r="F77" i="10" s="1"/>
  <c r="E78" i="10"/>
  <c r="J76" i="10"/>
  <c r="G76" i="10"/>
  <c r="J75" i="10"/>
  <c r="G75" i="10"/>
  <c r="J74" i="10"/>
  <c r="G74" i="10"/>
  <c r="J73" i="10"/>
  <c r="G73" i="10"/>
  <c r="J72" i="10"/>
  <c r="G72" i="10"/>
  <c r="I71" i="10"/>
  <c r="J71" i="10" s="1"/>
  <c r="H71" i="10"/>
  <c r="G71" i="10"/>
  <c r="F71" i="10"/>
  <c r="E71" i="10"/>
  <c r="J70" i="10"/>
  <c r="G70" i="10"/>
  <c r="J69" i="10"/>
  <c r="G69" i="10"/>
  <c r="J68" i="10"/>
  <c r="G68" i="10"/>
  <c r="J67" i="10"/>
  <c r="G67" i="10"/>
  <c r="J66" i="10"/>
  <c r="G66" i="10"/>
  <c r="I65" i="10"/>
  <c r="J65" i="10" s="1"/>
  <c r="H65" i="10"/>
  <c r="G65" i="10"/>
  <c r="F65" i="10"/>
  <c r="E65" i="10"/>
  <c r="J64" i="10"/>
  <c r="G64" i="10"/>
  <c r="J63" i="10"/>
  <c r="G63" i="10"/>
  <c r="J62" i="10"/>
  <c r="G62" i="10"/>
  <c r="J61" i="10"/>
  <c r="G61" i="10"/>
  <c r="I60" i="10"/>
  <c r="I59" i="10" s="1"/>
  <c r="H60" i="10"/>
  <c r="H59" i="10" s="1"/>
  <c r="H57" i="10" s="1"/>
  <c r="F60" i="10"/>
  <c r="F59" i="10" s="1"/>
  <c r="F57" i="10" s="1"/>
  <c r="E60" i="10"/>
  <c r="G60" i="10" s="1"/>
  <c r="J58" i="10"/>
  <c r="G58" i="10"/>
  <c r="J56" i="10"/>
  <c r="G56" i="10"/>
  <c r="J55" i="10"/>
  <c r="G55" i="10"/>
  <c r="I54" i="10"/>
  <c r="J54" i="10" s="1"/>
  <c r="H54" i="10"/>
  <c r="G54" i="10"/>
  <c r="F54" i="10"/>
  <c r="E54" i="10"/>
  <c r="J53" i="10"/>
  <c r="G53" i="10"/>
  <c r="J52" i="10"/>
  <c r="G52" i="10"/>
  <c r="J51" i="10"/>
  <c r="G51" i="10"/>
  <c r="I50" i="10"/>
  <c r="J50" i="10" s="1"/>
  <c r="H50" i="10"/>
  <c r="F50" i="10"/>
  <c r="E50" i="10"/>
  <c r="G50" i="10" s="1"/>
  <c r="J49" i="10"/>
  <c r="G49" i="10"/>
  <c r="J48" i="10"/>
  <c r="G48" i="10"/>
  <c r="J47" i="10"/>
  <c r="G47" i="10"/>
  <c r="J46" i="10"/>
  <c r="G46" i="10"/>
  <c r="J45" i="10"/>
  <c r="G45" i="10"/>
  <c r="I44" i="10"/>
  <c r="I43" i="10" s="1"/>
  <c r="J43" i="10" s="1"/>
  <c r="H44" i="10"/>
  <c r="F44" i="10"/>
  <c r="E44" i="10"/>
  <c r="G44" i="10" s="1"/>
  <c r="H43" i="10"/>
  <c r="F43" i="10"/>
  <c r="E43" i="10"/>
  <c r="G43" i="10" s="1"/>
  <c r="J42" i="10"/>
  <c r="G42" i="10"/>
  <c r="J41" i="10"/>
  <c r="G41" i="10"/>
  <c r="J40" i="10"/>
  <c r="G40" i="10"/>
  <c r="I39" i="10"/>
  <c r="J39" i="10" s="1"/>
  <c r="H39" i="10"/>
  <c r="F39" i="10"/>
  <c r="E39" i="10"/>
  <c r="G39" i="10" s="1"/>
  <c r="J38" i="10"/>
  <c r="G38" i="10"/>
  <c r="J37" i="10"/>
  <c r="G37" i="10"/>
  <c r="J36" i="10"/>
  <c r="G36" i="10"/>
  <c r="J35" i="10"/>
  <c r="G35" i="10"/>
  <c r="J34" i="10"/>
  <c r="G34" i="10"/>
  <c r="I33" i="10"/>
  <c r="J33" i="10" s="1"/>
  <c r="H33" i="10"/>
  <c r="F33" i="10"/>
  <c r="E33" i="10"/>
  <c r="G33" i="10" s="1"/>
  <c r="J32" i="10"/>
  <c r="G32" i="10"/>
  <c r="J31" i="10"/>
  <c r="G31" i="10"/>
  <c r="J30" i="10"/>
  <c r="G30" i="10"/>
  <c r="J29" i="10"/>
  <c r="G29" i="10"/>
  <c r="J28" i="10"/>
  <c r="G28" i="10"/>
  <c r="J27" i="10"/>
  <c r="G27" i="10"/>
  <c r="I26" i="10"/>
  <c r="J26" i="10" s="1"/>
  <c r="H26" i="10"/>
  <c r="G26" i="10"/>
  <c r="F26" i="10"/>
  <c r="E26" i="10"/>
  <c r="J25" i="10"/>
  <c r="G25" i="10"/>
  <c r="J24" i="10"/>
  <c r="G24" i="10"/>
  <c r="J23" i="10"/>
  <c r="G23" i="10"/>
  <c r="I22" i="10"/>
  <c r="I21" i="10" s="1"/>
  <c r="J21" i="10" s="1"/>
  <c r="H22" i="10"/>
  <c r="F22" i="10"/>
  <c r="E22" i="10"/>
  <c r="G22" i="10" s="1"/>
  <c r="H21" i="10"/>
  <c r="F21" i="10"/>
  <c r="E21" i="10"/>
  <c r="G21" i="10" s="1"/>
  <c r="J20" i="10"/>
  <c r="G20" i="10"/>
  <c r="J19" i="10"/>
  <c r="G19" i="10"/>
  <c r="I18" i="10"/>
  <c r="J18" i="10" s="1"/>
  <c r="H18" i="10"/>
  <c r="F18" i="10"/>
  <c r="E18" i="10"/>
  <c r="G18" i="10" s="1"/>
  <c r="J17" i="10"/>
  <c r="G17" i="10"/>
  <c r="J16" i="10"/>
  <c r="G16" i="10"/>
  <c r="I15" i="10"/>
  <c r="I12" i="10" s="1"/>
  <c r="H15" i="10"/>
  <c r="H12" i="10" s="1"/>
  <c r="H11" i="10" s="1"/>
  <c r="F15" i="10"/>
  <c r="F12" i="10" s="1"/>
  <c r="F11" i="10" s="1"/>
  <c r="E15" i="10"/>
  <c r="G15" i="10" s="1"/>
  <c r="J14" i="10"/>
  <c r="G14" i="10"/>
  <c r="I13" i="10"/>
  <c r="H13" i="10"/>
  <c r="F13" i="10"/>
  <c r="E13" i="10"/>
  <c r="J13" i="10" s="1"/>
  <c r="I57" i="10" l="1"/>
  <c r="G97" i="10"/>
  <c r="E95" i="10"/>
  <c r="G95" i="10" s="1"/>
  <c r="F10" i="10"/>
  <c r="H10" i="10"/>
  <c r="J97" i="10"/>
  <c r="I95" i="10"/>
  <c r="I11" i="10"/>
  <c r="G98" i="10"/>
  <c r="J44" i="10"/>
  <c r="J98" i="10"/>
  <c r="G78" i="10"/>
  <c r="E12" i="10"/>
  <c r="J60" i="10"/>
  <c r="J15" i="10"/>
  <c r="J22" i="10"/>
  <c r="E59" i="10"/>
  <c r="J59" i="10" s="1"/>
  <c r="G13" i="10"/>
  <c r="E11" i="10" l="1"/>
  <c r="G12" i="10"/>
  <c r="J95" i="10"/>
  <c r="I77" i="10"/>
  <c r="J12" i="10"/>
  <c r="I10" i="10"/>
  <c r="J11" i="10"/>
  <c r="H119" i="10"/>
  <c r="H9" i="10"/>
  <c r="F9" i="10"/>
  <c r="F119" i="10"/>
  <c r="G59" i="10"/>
  <c r="E57" i="10"/>
  <c r="G57" i="10" s="1"/>
  <c r="E77" i="10"/>
  <c r="G77" i="10" s="1"/>
  <c r="J57" i="10" l="1"/>
  <c r="J77" i="10"/>
  <c r="I119" i="10"/>
  <c r="I9" i="10"/>
  <c r="E10" i="10"/>
  <c r="G11" i="10"/>
  <c r="G10" i="10" l="1"/>
  <c r="E9" i="10"/>
  <c r="G9" i="10" s="1"/>
  <c r="E119" i="10"/>
  <c r="G119" i="10" s="1"/>
  <c r="J9" i="10"/>
  <c r="J10" i="10"/>
  <c r="J119" i="10" l="1"/>
  <c r="Q84" i="9" l="1"/>
  <c r="P84" i="9"/>
  <c r="I84" i="9"/>
  <c r="H84" i="9"/>
  <c r="G84" i="9"/>
  <c r="H36" i="7"/>
  <c r="H35" i="7"/>
  <c r="H34" i="7"/>
  <c r="H33" i="7"/>
  <c r="G32" i="7"/>
  <c r="F32" i="7"/>
  <c r="D32" i="7"/>
  <c r="C32" i="7"/>
  <c r="E32" i="7" s="1"/>
  <c r="H32" i="7" s="1"/>
  <c r="H31" i="7"/>
  <c r="H30" i="7"/>
  <c r="H29" i="7"/>
  <c r="H28" i="7"/>
  <c r="H27" i="7"/>
  <c r="H26" i="7"/>
  <c r="H25" i="7"/>
  <c r="H24" i="7"/>
  <c r="H23" i="7"/>
  <c r="G22" i="7"/>
  <c r="F22" i="7"/>
  <c r="E22" i="7"/>
  <c r="H22" i="7" s="1"/>
  <c r="D22" i="7"/>
  <c r="C22" i="7"/>
  <c r="H21" i="7"/>
  <c r="H20" i="7"/>
  <c r="H19" i="7"/>
  <c r="H18" i="7"/>
  <c r="E17" i="7"/>
  <c r="H17" i="7" s="1"/>
  <c r="H16" i="7"/>
  <c r="H15" i="7"/>
  <c r="G14" i="7"/>
  <c r="F14" i="7"/>
  <c r="D14" i="7"/>
  <c r="C14" i="7"/>
  <c r="E14" i="7" s="1"/>
  <c r="H14" i="7" s="1"/>
  <c r="H13" i="7"/>
  <c r="H12" i="7"/>
  <c r="H11" i="7"/>
  <c r="H10" i="7"/>
  <c r="H9" i="7"/>
  <c r="H8" i="7"/>
  <c r="H7" i="7"/>
  <c r="H6" i="7"/>
  <c r="G5" i="7"/>
  <c r="F5" i="7"/>
  <c r="D5" i="7"/>
  <c r="C5" i="7"/>
  <c r="F10" i="6"/>
  <c r="E10" i="6"/>
  <c r="C10" i="6"/>
  <c r="B10" i="6"/>
  <c r="G9" i="6"/>
  <c r="G8" i="6"/>
  <c r="G7" i="6"/>
  <c r="D6" i="6"/>
  <c r="G6" i="6" s="1"/>
  <c r="D5" i="6"/>
  <c r="F12" i="5"/>
  <c r="E12" i="5"/>
  <c r="C12" i="5"/>
  <c r="B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G5" i="5"/>
  <c r="D5" i="5"/>
  <c r="D12" i="5" s="1"/>
  <c r="F9" i="4"/>
  <c r="E9" i="4"/>
  <c r="C9" i="4"/>
  <c r="B9" i="4"/>
  <c r="D8" i="4"/>
  <c r="G8" i="4" s="1"/>
  <c r="D7" i="4"/>
  <c r="G7" i="4" s="1"/>
  <c r="D6" i="4"/>
  <c r="D9" i="4" s="1"/>
  <c r="F74" i="3"/>
  <c r="E74" i="3"/>
  <c r="C74" i="3"/>
  <c r="B74" i="3"/>
  <c r="D72" i="3"/>
  <c r="G72" i="3" s="1"/>
  <c r="D71" i="3"/>
  <c r="G71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1" i="3"/>
  <c r="G61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D52" i="3"/>
  <c r="G52" i="3" s="1"/>
  <c r="D51" i="3"/>
  <c r="G51" i="3" s="1"/>
  <c r="D50" i="3"/>
  <c r="G50" i="3" s="1"/>
  <c r="G49" i="3"/>
  <c r="D49" i="3"/>
  <c r="D48" i="3"/>
  <c r="G48" i="3" s="1"/>
  <c r="D47" i="3"/>
  <c r="G47" i="3" s="1"/>
  <c r="D46" i="3"/>
  <c r="G46" i="3" s="1"/>
  <c r="D45" i="3"/>
  <c r="G45" i="3" s="1"/>
  <c r="D44" i="3"/>
  <c r="G44" i="3" s="1"/>
  <c r="D43" i="3"/>
  <c r="G43" i="3" s="1"/>
  <c r="G42" i="3"/>
  <c r="D42" i="3"/>
  <c r="D41" i="3"/>
  <c r="G41" i="3" s="1"/>
  <c r="D40" i="3"/>
  <c r="G40" i="3" s="1"/>
  <c r="G39" i="3"/>
  <c r="D39" i="3"/>
  <c r="D38" i="3"/>
  <c r="G38" i="3" s="1"/>
  <c r="D37" i="3"/>
  <c r="G37" i="3" s="1"/>
  <c r="D36" i="3"/>
  <c r="G36" i="3" s="1"/>
  <c r="D35" i="3"/>
  <c r="G35" i="3" s="1"/>
  <c r="D34" i="3"/>
  <c r="G34" i="3" s="1"/>
  <c r="D33" i="3"/>
  <c r="G33" i="3" s="1"/>
  <c r="D32" i="3"/>
  <c r="G32" i="3" s="1"/>
  <c r="G31" i="3"/>
  <c r="D31" i="3"/>
  <c r="D30" i="3"/>
  <c r="G30" i="3" s="1"/>
  <c r="D29" i="3"/>
  <c r="G29" i="3" s="1"/>
  <c r="D28" i="3"/>
  <c r="G28" i="3" s="1"/>
  <c r="D27" i="3"/>
  <c r="G27" i="3" s="1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D10" i="3"/>
  <c r="G10" i="3" s="1"/>
  <c r="D9" i="3"/>
  <c r="G9" i="3" s="1"/>
  <c r="D8" i="3"/>
  <c r="G8" i="3" s="1"/>
  <c r="D7" i="3"/>
  <c r="G7" i="3" s="1"/>
  <c r="D6" i="3"/>
  <c r="G6" i="3" s="1"/>
  <c r="D5" i="3"/>
  <c r="H76" i="2"/>
  <c r="E76" i="2"/>
  <c r="E75" i="2"/>
  <c r="H75" i="2" s="1"/>
  <c r="E74" i="2"/>
  <c r="H74" i="2" s="1"/>
  <c r="E73" i="2"/>
  <c r="H73" i="2" s="1"/>
  <c r="E72" i="2"/>
  <c r="H72" i="2" s="1"/>
  <c r="E71" i="2"/>
  <c r="H71" i="2" s="1"/>
  <c r="E70" i="2"/>
  <c r="H70" i="2" s="1"/>
  <c r="G69" i="2"/>
  <c r="F69" i="2"/>
  <c r="D69" i="2"/>
  <c r="C69" i="2"/>
  <c r="E69" i="2" s="1"/>
  <c r="H69" i="2" s="1"/>
  <c r="E68" i="2"/>
  <c r="H68" i="2" s="1"/>
  <c r="E67" i="2"/>
  <c r="H67" i="2" s="1"/>
  <c r="E66" i="2"/>
  <c r="H66" i="2" s="1"/>
  <c r="G65" i="2"/>
  <c r="F65" i="2"/>
  <c r="D65" i="2"/>
  <c r="E65" i="2" s="1"/>
  <c r="H65" i="2" s="1"/>
  <c r="C65" i="2"/>
  <c r="E64" i="2"/>
  <c r="H64" i="2" s="1"/>
  <c r="E63" i="2"/>
  <c r="H63" i="2" s="1"/>
  <c r="E62" i="2"/>
  <c r="H62" i="2" s="1"/>
  <c r="E61" i="2"/>
  <c r="H61" i="2" s="1"/>
  <c r="E60" i="2"/>
  <c r="H60" i="2" s="1"/>
  <c r="E59" i="2"/>
  <c r="H59" i="2" s="1"/>
  <c r="E58" i="2"/>
  <c r="H58" i="2" s="1"/>
  <c r="G57" i="2"/>
  <c r="F57" i="2"/>
  <c r="D57" i="2"/>
  <c r="C57" i="2"/>
  <c r="E56" i="2"/>
  <c r="H56" i="2" s="1"/>
  <c r="E55" i="2"/>
  <c r="H55" i="2" s="1"/>
  <c r="E54" i="2"/>
  <c r="H54" i="2" s="1"/>
  <c r="G53" i="2"/>
  <c r="F53" i="2"/>
  <c r="D53" i="2"/>
  <c r="E53" i="2" s="1"/>
  <c r="H53" i="2" s="1"/>
  <c r="C53" i="2"/>
  <c r="E52" i="2"/>
  <c r="H52" i="2" s="1"/>
  <c r="E51" i="2"/>
  <c r="H51" i="2" s="1"/>
  <c r="E50" i="2"/>
  <c r="H50" i="2" s="1"/>
  <c r="E49" i="2"/>
  <c r="H49" i="2" s="1"/>
  <c r="E48" i="2"/>
  <c r="H48" i="2" s="1"/>
  <c r="E47" i="2"/>
  <c r="H47" i="2" s="1"/>
  <c r="E46" i="2"/>
  <c r="H46" i="2" s="1"/>
  <c r="H45" i="2"/>
  <c r="E45" i="2"/>
  <c r="H44" i="2"/>
  <c r="E44" i="2"/>
  <c r="G43" i="2"/>
  <c r="F43" i="2"/>
  <c r="D43" i="2"/>
  <c r="C43" i="2"/>
  <c r="E42" i="2"/>
  <c r="H42" i="2" s="1"/>
  <c r="E41" i="2"/>
  <c r="H41" i="2" s="1"/>
  <c r="E40" i="2"/>
  <c r="H40" i="2" s="1"/>
  <c r="E39" i="2"/>
  <c r="H39" i="2" s="1"/>
  <c r="H38" i="2"/>
  <c r="E38" i="2"/>
  <c r="E37" i="2"/>
  <c r="H37" i="2" s="1"/>
  <c r="H36" i="2"/>
  <c r="E36" i="2"/>
  <c r="E35" i="2"/>
  <c r="H35" i="2" s="1"/>
  <c r="E34" i="2"/>
  <c r="H34" i="2" s="1"/>
  <c r="G33" i="2"/>
  <c r="F33" i="2"/>
  <c r="D33" i="2"/>
  <c r="E33" i="2" s="1"/>
  <c r="H33" i="2" s="1"/>
  <c r="C33" i="2"/>
  <c r="E32" i="2"/>
  <c r="H32" i="2" s="1"/>
  <c r="E31" i="2"/>
  <c r="H31" i="2" s="1"/>
  <c r="E30" i="2"/>
  <c r="H30" i="2" s="1"/>
  <c r="H29" i="2"/>
  <c r="E29" i="2"/>
  <c r="E28" i="2"/>
  <c r="H28" i="2" s="1"/>
  <c r="E27" i="2"/>
  <c r="H27" i="2" s="1"/>
  <c r="E26" i="2"/>
  <c r="H26" i="2" s="1"/>
  <c r="H25" i="2"/>
  <c r="E25" i="2"/>
  <c r="E24" i="2"/>
  <c r="H24" i="2" s="1"/>
  <c r="G23" i="2"/>
  <c r="F23" i="2"/>
  <c r="D23" i="2"/>
  <c r="C23" i="2"/>
  <c r="E23" i="2" s="1"/>
  <c r="H23" i="2" s="1"/>
  <c r="E22" i="2"/>
  <c r="H22" i="2" s="1"/>
  <c r="E21" i="2"/>
  <c r="H21" i="2" s="1"/>
  <c r="E20" i="2"/>
  <c r="H20" i="2" s="1"/>
  <c r="H19" i="2"/>
  <c r="E19" i="2"/>
  <c r="E18" i="2"/>
  <c r="H18" i="2" s="1"/>
  <c r="E17" i="2"/>
  <c r="H17" i="2" s="1"/>
  <c r="E16" i="2"/>
  <c r="H16" i="2" s="1"/>
  <c r="E15" i="2"/>
  <c r="H15" i="2" s="1"/>
  <c r="E14" i="2"/>
  <c r="H14" i="2" s="1"/>
  <c r="G13" i="2"/>
  <c r="F13" i="2"/>
  <c r="D13" i="2"/>
  <c r="C13" i="2"/>
  <c r="E12" i="2"/>
  <c r="H12" i="2" s="1"/>
  <c r="E11" i="2"/>
  <c r="H11" i="2" s="1"/>
  <c r="E10" i="2"/>
  <c r="H10" i="2" s="1"/>
  <c r="E9" i="2"/>
  <c r="H9" i="2" s="1"/>
  <c r="E8" i="2"/>
  <c r="H8" i="2" s="1"/>
  <c r="E7" i="2"/>
  <c r="H7" i="2" s="1"/>
  <c r="E6" i="2"/>
  <c r="H6" i="2" s="1"/>
  <c r="G5" i="2"/>
  <c r="F5" i="2"/>
  <c r="D5" i="2"/>
  <c r="C5" i="2"/>
  <c r="H38" i="1"/>
  <c r="E38" i="1"/>
  <c r="H37" i="1"/>
  <c r="G37" i="1"/>
  <c r="F37" i="1"/>
  <c r="C37" i="1"/>
  <c r="H35" i="1"/>
  <c r="E35" i="1"/>
  <c r="H34" i="1"/>
  <c r="E34" i="1"/>
  <c r="H33" i="1"/>
  <c r="E33" i="1"/>
  <c r="H32" i="1"/>
  <c r="H31" i="1" s="1"/>
  <c r="E32" i="1"/>
  <c r="E31" i="1" s="1"/>
  <c r="G31" i="1"/>
  <c r="F31" i="1"/>
  <c r="D31" i="1"/>
  <c r="C31" i="1"/>
  <c r="H28" i="1"/>
  <c r="H21" i="1" s="1"/>
  <c r="E28" i="1"/>
  <c r="E21" i="1" s="1"/>
  <c r="G21" i="1"/>
  <c r="F21" i="1"/>
  <c r="D21" i="1"/>
  <c r="D39" i="1" s="1"/>
  <c r="C21" i="1"/>
  <c r="G16" i="1"/>
  <c r="F16" i="1"/>
  <c r="D16" i="1"/>
  <c r="C16" i="1"/>
  <c r="H15" i="1"/>
  <c r="H14" i="1"/>
  <c r="E14" i="1"/>
  <c r="H13" i="1"/>
  <c r="E13" i="1"/>
  <c r="H12" i="1"/>
  <c r="E12" i="1"/>
  <c r="H11" i="1"/>
  <c r="E11" i="1"/>
  <c r="H10" i="1"/>
  <c r="H9" i="1"/>
  <c r="H8" i="1"/>
  <c r="H7" i="1"/>
  <c r="H6" i="1"/>
  <c r="H5" i="1"/>
  <c r="D10" i="6" l="1"/>
  <c r="C37" i="7"/>
  <c r="D37" i="7"/>
  <c r="F37" i="7"/>
  <c r="G37" i="7"/>
  <c r="E43" i="2"/>
  <c r="H43" i="2" s="1"/>
  <c r="F77" i="2"/>
  <c r="G77" i="2"/>
  <c r="D77" i="2"/>
  <c r="E77" i="2" s="1"/>
  <c r="C77" i="2"/>
  <c r="E57" i="2"/>
  <c r="H57" i="2" s="1"/>
  <c r="D74" i="3"/>
  <c r="E16" i="1"/>
  <c r="E39" i="1"/>
  <c r="F39" i="1"/>
  <c r="G39" i="1"/>
  <c r="C39" i="1"/>
  <c r="H16" i="1"/>
  <c r="G12" i="5"/>
  <c r="H39" i="1"/>
  <c r="E13" i="2"/>
  <c r="H13" i="2" s="1"/>
  <c r="E5" i="7"/>
  <c r="G6" i="4"/>
  <c r="G9" i="4" s="1"/>
  <c r="G5" i="6"/>
  <c r="G10" i="6" s="1"/>
  <c r="G5" i="3"/>
  <c r="G74" i="3" s="1"/>
  <c r="E5" i="2"/>
  <c r="H5" i="2" s="1"/>
  <c r="H77" i="2" l="1"/>
  <c r="E37" i="7"/>
  <c r="H5" i="7"/>
  <c r="H37" i="7" s="1"/>
</calcChain>
</file>

<file path=xl/sharedStrings.xml><?xml version="1.0" encoding="utf-8"?>
<sst xmlns="http://schemas.openxmlformats.org/spreadsheetml/2006/main" count="1236" uniqueCount="681">
  <si>
    <t>INSTITUTO DE SALUD PÚBLICA DEL ESTADO DE GUANAJUATO
Estado Analítico de Ingresos
Del 1 de Enero al 30 de Junio de 2025
(Cifras en Pesos)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</si>
  <si>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</si>
  <si>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</si>
  <si>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</si>
  <si>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</si>
  <si>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</si>
  <si>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</si>
  <si>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</si>
  <si>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</si>
  <si>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</si>
  <si>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</si>
  <si>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</si>
  <si>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</si>
  <si>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</si>
  <si>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</si>
  <si>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</si>
  <si>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</si>
  <si>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</si>
  <si>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</si>
  <si>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</si>
  <si>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</si>
  <si>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</si>
  <si>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</si>
  <si>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</si>
  <si>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</si>
  <si>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</si>
  <si>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</si>
  <si>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</si>
  <si>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</si>
  <si>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</si>
  <si>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</si>
  <si>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</si>
  <si>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</si>
  <si>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</si>
  <si>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</si>
  <si>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</si>
  <si>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</si>
  <si>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</si>
  <si>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</si>
  <si>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</si>
  <si>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</si>
  <si>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</si>
  <si>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</si>
  <si>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</si>
  <si>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</si>
  <si>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</si>
  <si>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</si>
  <si>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</si>
  <si>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</si>
  <si>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</si>
  <si>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</si>
  <si>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DE SALUD PUBLICA DEL ESTADO DE GUANAJUATOe
Estado Analítico del Ejercicio del Presupuesto de Egresos
Clasificación por Objeto del Gasto (Capítulo y Concepto)
Del 1 de Enero al 30 de Junio de 2025
(Cifras en Pesos)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</si>
  <si>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</si>
  <si>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</si>
  <si>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</si>
  <si>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</si>
  <si>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</si>
  <si>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</si>
  <si>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</si>
  <si>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</si>
  <si>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</si>
  <si>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</si>
  <si>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</si>
  <si>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</si>
  <si>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</si>
  <si>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</si>
  <si>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</si>
  <si>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</si>
  <si>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</si>
  <si>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</si>
  <si>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</si>
  <si>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</si>
  <si>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</si>
  <si>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</si>
  <si>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</si>
  <si>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</si>
  <si>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</si>
  <si>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</si>
  <si>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</si>
  <si>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</si>
  <si>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</si>
  <si>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</si>
  <si>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</si>
  <si>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</si>
  <si>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</si>
  <si>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</si>
  <si>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</si>
  <si>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</si>
  <si>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</si>
  <si>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</si>
  <si>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</si>
  <si>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</si>
  <si>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</si>
  <si>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</si>
  <si>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</si>
  <si>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</si>
  <si>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</si>
  <si>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</si>
  <si>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</si>
  <si>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ob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</si>
  <si>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</si>
  <si>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</si>
  <si>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</si>
  <si>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</si>
  <si>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</si>
  <si>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</si>
  <si>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</si>
  <si>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</si>
  <si>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</si>
  <si>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</si>
  <si>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</si>
  <si>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</si>
  <si>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</si>
  <si>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</si>
  <si>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</si>
  <si>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</si>
  <si>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</si>
  <si>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</si>
  <si>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</si>
  <si>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</si>
  <si>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</si>
  <si>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</si>
  <si>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</si>
  <si>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</si>
  <si>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</si>
  <si>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</si>
  <si>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</si>
  <si>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</si>
  <si>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</si>
  <si>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</si>
  <si>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</si>
  <si>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</si>
  <si>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</si>
  <si>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</si>
  <si>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DE SALUD PUBLICA DEL ESTADO DE GUANAJUATO
Estado Analítico del Ejercicio del Presupuesto de Egresos
Clasificación Administrativa  
Del 1 de Enero al 30 de Junio de 2025
(Cifras en Pesos)</t>
  </si>
  <si>
    <t xml:space="preserve">Egresos </t>
  </si>
  <si>
    <t>211213019010000 DESPACHO DE LA DIRECCIÓN</t>
  </si>
  <si>
    <t>211213019010300 COORDINACIÓN DE ASUNTOS</t>
  </si>
  <si>
    <t>211213019010400 COORD DE COMUNICACIÓN SO</t>
  </si>
  <si>
    <t>211213019020000 COORD GRAL DE ADMON Y FI</t>
  </si>
  <si>
    <t>211213019020100 DIRECCIÓN GENERAL DE PLA</t>
  </si>
  <si>
    <t>211213019020200 DIR GRAL DE ADMINISTRACI</t>
  </si>
  <si>
    <t>211213019020300 DIR GRAL DE RECURSOS HUM</t>
  </si>
  <si>
    <t>211213019020400 DIR GRAL DE REC MAT Y SE</t>
  </si>
  <si>
    <t>211213019030000 COORD GENERAL DE SALUD P</t>
  </si>
  <si>
    <t>211213019030200 DIR GRAL DE PROT CONT RI</t>
  </si>
  <si>
    <t>211213019030300 DIR GRAL DE PREV Y PROM</t>
  </si>
  <si>
    <t>211213019030400 DIRECCIÓN GENERAL DE ATE</t>
  </si>
  <si>
    <t>211213019040100 JURISDICCIÓN SANITARIA I</t>
  </si>
  <si>
    <t>211213019040200 JURISDICCIÓN SANITARIA I</t>
  </si>
  <si>
    <t>211213019040300 JURISDICCIÓN SANITARIA I</t>
  </si>
  <si>
    <t>211213019040400 JURISDICCIÓN SANITARIA I</t>
  </si>
  <si>
    <t>211213019040500 JURISDICCIÓN SANITARIA V</t>
  </si>
  <si>
    <t>211213019040600 JURISDICCIÓN SANITARIA V</t>
  </si>
  <si>
    <t>211213019040700 JURISDICCIÓN SANITARIA V</t>
  </si>
  <si>
    <t>211213019040800 JURISDICCIÓN SANITARIA V</t>
  </si>
  <si>
    <t>211213019070101 HOSPITAL GENERAL ACÁMBAR</t>
  </si>
  <si>
    <t>211213019070102 HOSPITAL GENERAL CELAYA</t>
  </si>
  <si>
    <t>211213019070103 HOSPITAL GENERAL DOLORES</t>
  </si>
  <si>
    <t>211213019070104 HOSPITAL GENERAL GUANAJU</t>
  </si>
  <si>
    <t>211213019070105 HOSPITAL GENERAL IRAPUAT</t>
  </si>
  <si>
    <t>211213019070106 HOSPITAL GENERAL LEÓN</t>
  </si>
  <si>
    <t>211213019070107 HOSPITAL GENERAL PÉNJAMO</t>
  </si>
  <si>
    <t>211213019070108 HOSPITAL GENERAL PURÍSIM</t>
  </si>
  <si>
    <t>211213019070109 HOSPITAL GENERAL SALAMAN</t>
  </si>
  <si>
    <t>211213019070110 HOSPITAL GENERAL SALVATI</t>
  </si>
  <si>
    <t>211213019070111 HOSPITAL GENERAL SAN JOS</t>
  </si>
  <si>
    <t>211213019070112 HOSPITAL GENERAL SAN LUI</t>
  </si>
  <si>
    <t>211213019070113 HOSPITAL GENERAL SAN MIG</t>
  </si>
  <si>
    <t>211213019070114 HOSPITAL GENERAL SILAO</t>
  </si>
  <si>
    <t>211213019070115 HOSPITAL GENERAL URIANGA</t>
  </si>
  <si>
    <t>211213019070116 HOSPITAL GENERAL VALLE D</t>
  </si>
  <si>
    <t>211213019070201 CTRO ATEN INTEGRAL SALUD</t>
  </si>
  <si>
    <t>211213019070202 HOS DE ESPEC MATERNO INF</t>
  </si>
  <si>
    <t>211213019070203 HOS DE ESPECIALIDADES PE</t>
  </si>
  <si>
    <t>211213019070204 HOSPITAL MATER DE CELAYA</t>
  </si>
  <si>
    <t>211213019070205 HOSPITAL MATERNO INFANTI</t>
  </si>
  <si>
    <t>211213019070206 HOSPITAL MATERNO SAN LUI</t>
  </si>
  <si>
    <t>211213019070207 CTRO EST DE CUIDADOS CRÍ</t>
  </si>
  <si>
    <t>211213019070301 CENTRO ESTATAL DE MEDICI</t>
  </si>
  <si>
    <t>211213019070302 CENTRO ESTATAL DE TRASPL</t>
  </si>
  <si>
    <t>211213019070305 LABORATORIO ESTATAL DE S</t>
  </si>
  <si>
    <t>211213019070306 SISTEMA DE URGENCIAS DEL</t>
  </si>
  <si>
    <t>211213019070307 CTRO DE ATENCIÓN INTEGRA</t>
  </si>
  <si>
    <t>211213019070401 HOSPITAL COMUNITARIO ABA</t>
  </si>
  <si>
    <t>211213019070402 HOSPITAL COMUNITARIO APA</t>
  </si>
  <si>
    <t>211213019070403 HOSPITAL COMUNITARIO APA</t>
  </si>
  <si>
    <t>211213019070404 HOSPITAL COMUNITARIO COM</t>
  </si>
  <si>
    <t>211213019070405 HOSPITAL COMUNITARIO COR</t>
  </si>
  <si>
    <t>211213019070406 HOSPITAL COMUNITARIO HUA</t>
  </si>
  <si>
    <t>211213019070407 HOSPITAL COMUNITARIO JAR</t>
  </si>
  <si>
    <t>211213019070408 HOSPITAL COMUNITARIO JER</t>
  </si>
  <si>
    <t>211213019070409 HOSPITAL COMUNITARIO LAS</t>
  </si>
  <si>
    <t>211213019070410 HOSPITAL COMUNITARIO MAN</t>
  </si>
  <si>
    <t>211213019070411 HOSPITAL COMUNITARIO MOR</t>
  </si>
  <si>
    <t>211213019070412 HOSPITAL COMUNITARIO ROM</t>
  </si>
  <si>
    <t>211213019070413 HOS COMUNITARIO SAN DIEG</t>
  </si>
  <si>
    <t>211213019070414 HOSPITAL COMUNITARIO SAN</t>
  </si>
  <si>
    <t>211213019070415 HOS COMUNITARIO SAN FCO</t>
  </si>
  <si>
    <t>211213019070416 HOS COMUN STA CRUZ DE JU</t>
  </si>
  <si>
    <t>211213019070417 HOSPITAL COMUNITARIO TAR</t>
  </si>
  <si>
    <t>211213019070418 HOSPITAL COMUNITARIO VIL</t>
  </si>
  <si>
    <t>211213019070419 HOSPITAL COMUNITARIO YUR</t>
  </si>
  <si>
    <t>211213019A10000 ÓRGANO INTERNO DE CONTRO</t>
  </si>
  <si>
    <t>INSTITUTO DE SALUD PUBLICA DEL ESTADO DE GUANAJUATO
Estado Analítico del Ejercicio del Presupuesto de Egresos
Clasificación Administrativa  (Poderes)
Del 1 de Enero al 30 de Junio de 2025
(Cifras en Pesos)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</si>
  <si>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</si>
  <si>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</si>
  <si>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</si>
  <si>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</si>
  <si>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30 de Junio de 2025
(Cifras en Pesos)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</si>
  <si>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</si>
  <si>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</si>
  <si>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</si>
  <si>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</si>
  <si>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</si>
  <si>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</si>
  <si>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</si>
  <si>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INSTITUTO DE SALUD PUBLICA DEL ESTADO DE GUANAJUATO
Estado Analítico del Ejercicio del Presupuesto de Egresos
Clasificación Económica (por Tipo de Gasto)
Del 1 de Enero al 30 de Junio de 2025
(Cifras en Pesos)</t>
  </si>
  <si>
    <t>Gasto Corriente</t>
  </si>
  <si>
    <t>Gasto de Capital</t>
  </si>
  <si>
    <t>Amortización de la Deuda y Disminución de Pasivos</t>
  </si>
  <si>
    <t>INSTITUTO DE SALUD PUBLICA DEL ESTADO DE GUANAJUATO
Estado Analítico del Ejercicio del Presupuesto de Egresos
Clasificación Funcional (Finalidad y Función)
Del 1 de Enero al 30 de Junio de 2025
(Cifras en Pesos)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</si>
  <si>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</si>
  <si>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</si>
  <si>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</si>
  <si>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</si>
  <si>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</si>
  <si>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</si>
  <si>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</si>
  <si>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</si>
  <si>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</si>
  <si>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</si>
  <si>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</si>
  <si>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</si>
  <si>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</si>
  <si>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</si>
  <si>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</si>
  <si>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</si>
  <si>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</si>
  <si>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</si>
  <si>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</si>
  <si>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</si>
  <si>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</si>
  <si>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</si>
  <si>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</si>
  <si>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</si>
  <si>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</si>
  <si>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</si>
  <si>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</si>
  <si>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</si>
  <si>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</si>
  <si>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</si>
  <si>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</si>
  <si>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DE SALUD PUBLICA DEL ESTADO DE GUANAJUATO
Gasto por Categoría Programática
Del 1 de Enero al 30 de Junio de 2025
(Cifras en Pesos)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</si>
  <si>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</si>
  <si>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</si>
  <si>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</si>
  <si>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</si>
  <si>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</si>
  <si>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</si>
  <si>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</si>
  <si>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</si>
  <si>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</si>
  <si>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</si>
  <si>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</si>
  <si>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</si>
  <si>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</si>
  <si>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</si>
  <si>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</si>
  <si>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</si>
  <si>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</si>
  <si>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</si>
  <si>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</si>
  <si>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</si>
  <si>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</si>
  <si>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</si>
  <si>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</si>
  <si>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</si>
  <si>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</si>
  <si>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</si>
  <si>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</si>
  <si>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</si>
  <si>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</si>
  <si>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</si>
  <si>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</si>
  <si>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</si>
  <si>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</si>
  <si>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</si>
  <si>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</si>
  <si>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</si>
  <si>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</si>
  <si>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</si>
  <si>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</si>
  <si>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</si>
  <si>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</si>
  <si>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</si>
  <si>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</si>
  <si>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</si>
  <si>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</si>
  <si>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</si>
  <si>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</si>
  <si>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</si>
  <si>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</si>
  <si>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</si>
  <si>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</si>
  <si>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</si>
  <si>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INSTITUTO DE SALUD PUBLICA DEL ESTADO DE GUANAJUATO
Programas y Proyectos de Inversión
Del 1 de Enero al 30 de Junio de 2025
(Cifras en Pesos)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</si>
  <si>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</si>
  <si>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</si>
  <si>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</si>
  <si>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</si>
  <si>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</si>
  <si>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</si>
  <si>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</si>
  <si>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</si>
  <si>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</si>
  <si>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</si>
  <si>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</si>
  <si>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</si>
  <si>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</si>
  <si>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</si>
  <si>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</si>
  <si>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</si>
  <si>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</si>
  <si>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E012PB1284</t>
  </si>
  <si>
    <t>HOSPITALIZACIÓN Y VALORACIÓN DE PACIENTES EN EL HOSPITAL COMUNITARIO TARIMORO</t>
  </si>
  <si>
    <t>5110</t>
  </si>
  <si>
    <t>BIENES MUEBLES</t>
  </si>
  <si>
    <t>211213019070417</t>
  </si>
  <si>
    <t>HOSPITAL COMUNITARIO TARIMORO</t>
  </si>
  <si>
    <t>Porcentaje</t>
  </si>
  <si>
    <t>E064PB27792504175</t>
  </si>
  <si>
    <t>SALUD SEXUAL Y REPROD PARA ADOLESCENTES</t>
  </si>
  <si>
    <t>211213019030300</t>
  </si>
  <si>
    <t>DIR GRAL DE PREV Y PROM DE LA SALUD</t>
  </si>
  <si>
    <t>E064PB27792504193</t>
  </si>
  <si>
    <t>PERSONAS EN MOVILIDAD</t>
  </si>
  <si>
    <t>E064PB3414</t>
  </si>
  <si>
    <t>OPERACIÓN Y ADMINISTRACIÓN DE LA DIRECCIÓN GENERAL DE ATENCIÓN MÉDICA IMPULSANDO LAS ACCIONES DE ATE</t>
  </si>
  <si>
    <t>211213019030400</t>
  </si>
  <si>
    <t>DIRECCIÓN GENERAL DE ATENCIÓN MÉDICA</t>
  </si>
  <si>
    <t>E064PB34142504173</t>
  </si>
  <si>
    <t>PREVENCIÓN Y ATENCIÓN DE LAS ADICCIONES</t>
  </si>
  <si>
    <t>M006GB1117</t>
  </si>
  <si>
    <t>OPERACIÓN Y ADMINISTRACIÓN DE LA DIRECCIÓN GENERAL DE RECURSOS HUMANOS.</t>
  </si>
  <si>
    <t>211213019020300</t>
  </si>
  <si>
    <t>DIR GRAL DE RECURSOS HUMANOS ISAPEG</t>
  </si>
  <si>
    <t>E064PB27792504123</t>
  </si>
  <si>
    <t>SALUD PERINATAL</t>
  </si>
  <si>
    <t>5120</t>
  </si>
  <si>
    <t>E012PB1216</t>
  </si>
  <si>
    <t>HOSPITALIZACIÓN Y VALORACIÓN DE PACIENTES EN EL HOSPITAL GENERAL DE SILAO</t>
  </si>
  <si>
    <t>5150</t>
  </si>
  <si>
    <t>211213019070114</t>
  </si>
  <si>
    <t>HOSPITAL GENERAL SILAO</t>
  </si>
  <si>
    <t>E012PB1299</t>
  </si>
  <si>
    <t>HOSPITALIZACIÓN Y VALORACIÓN DE PACIENTES EN EL HOSPITAL COMUNITARIO SAN FELIPE</t>
  </si>
  <si>
    <t>211213019070414</t>
  </si>
  <si>
    <t>HOSPITAL COMUNITARIO SAN FELIPE</t>
  </si>
  <si>
    <t>E064PB11012499</t>
  </si>
  <si>
    <t>R24 JURISDICCIÓN VI</t>
  </si>
  <si>
    <t>211213019040600</t>
  </si>
  <si>
    <t>JURISDICCIÓN SANITARIA VI ISAPEG</t>
  </si>
  <si>
    <t>E064PB27792504017</t>
  </si>
  <si>
    <t>PLANIFICACIÓN FAMILIAR Y ANTICONCEPCIÓN</t>
  </si>
  <si>
    <t>E064PB27792504021</t>
  </si>
  <si>
    <t>SALUD BUCAL</t>
  </si>
  <si>
    <t>E064PB27792504118</t>
  </si>
  <si>
    <t>ABORTO SEGURO</t>
  </si>
  <si>
    <t>E064PB27792504166</t>
  </si>
  <si>
    <t>ENFERMEDADES CARDIOMETABOLICAS</t>
  </si>
  <si>
    <t>E064PB27792504187</t>
  </si>
  <si>
    <t>COMUNIDADES Y MUNICIPIOS</t>
  </si>
  <si>
    <t>E064PB27792504189</t>
  </si>
  <si>
    <t>ESTILOS DE VIDA SALUDABLES</t>
  </si>
  <si>
    <t>E064PB27792504194</t>
  </si>
  <si>
    <t>PREVENCIÓN Y CONTROL DE EDAS</t>
  </si>
  <si>
    <t>E064PB27792505009</t>
  </si>
  <si>
    <t>DENGUE</t>
  </si>
  <si>
    <t>E064PB27792505034</t>
  </si>
  <si>
    <t>VIGILANCIA EPIDEMIOLÓGICA</t>
  </si>
  <si>
    <t>E064PB27792505188</t>
  </si>
  <si>
    <t>EMERGENCIAS EN SALUD</t>
  </si>
  <si>
    <t>E064PB34142504184</t>
  </si>
  <si>
    <t>VIOLENCIA DE GÉNERO</t>
  </si>
  <si>
    <t>E064QC13282406</t>
  </si>
  <si>
    <t>FORTALECIMIENTO A OBSERVATORIOS DE LESIONES</t>
  </si>
  <si>
    <t>M005GA20982499</t>
  </si>
  <si>
    <t>R24 DIRECCIÓN ISAPEG</t>
  </si>
  <si>
    <t>211213019010000</t>
  </si>
  <si>
    <t>DESPACHO DE LA DIRECCIÓN GRAL DEL ISAPEG</t>
  </si>
  <si>
    <t>M006GB11152511089</t>
  </si>
  <si>
    <t>SISTEMAS DE INFORMACIÓN EN SALUD</t>
  </si>
  <si>
    <t>211213019020200</t>
  </si>
  <si>
    <t>DIR GRAL DE ADMINISTRACIÓN ISAPEG</t>
  </si>
  <si>
    <t>M006GB11172499</t>
  </si>
  <si>
    <t>R24 DIRECCIÓN RH</t>
  </si>
  <si>
    <t>M007GC11132499</t>
  </si>
  <si>
    <t>R24 DIRECCIÓN SALUD</t>
  </si>
  <si>
    <t>5190</t>
  </si>
  <si>
    <t>5210</t>
  </si>
  <si>
    <t>E012PB31982408082</t>
  </si>
  <si>
    <t>ENSEÑANZA</t>
  </si>
  <si>
    <t>5290</t>
  </si>
  <si>
    <t>E064PB27792504026</t>
  </si>
  <si>
    <t>SEGURIDAD VIAL</t>
  </si>
  <si>
    <t>5310</t>
  </si>
  <si>
    <t>E012PB1228</t>
  </si>
  <si>
    <t>HOSPITALIZACIÓN Y VALORACIÓN DE PACIENTES EN EL HOSPITAL GENERAL LEÓN</t>
  </si>
  <si>
    <t>211213019070106</t>
  </si>
  <si>
    <t>HOSPITAL GENERAL LEÓN</t>
  </si>
  <si>
    <t>E012PB12282499</t>
  </si>
  <si>
    <t>R24 HOSPITAL LEÓN</t>
  </si>
  <si>
    <t>E012PB27762504149</t>
  </si>
  <si>
    <t>VIG EN SALUD PÚBLICA POR LABORATORIO</t>
  </si>
  <si>
    <t>211213019070305</t>
  </si>
  <si>
    <t>LABORATORIO ESTATAL DE SALUD PUB DE GTO</t>
  </si>
  <si>
    <t>E064PB27792504182</t>
  </si>
  <si>
    <t>PREV Y CONTROL DE ENF ZOONÓTICAS Y EMERG</t>
  </si>
  <si>
    <t>E064QC13312501</t>
  </si>
  <si>
    <t>DETECCIÓN DE CÁNCER CÉRVICO UTERINO CON CITOLOGÍA BASE LIQUIDA</t>
  </si>
  <si>
    <t>5320</t>
  </si>
  <si>
    <t>5410</t>
  </si>
  <si>
    <t>5620</t>
  </si>
  <si>
    <t>M006GB11152499</t>
  </si>
  <si>
    <t>R24 DIRECCIÓN ADM</t>
  </si>
  <si>
    <t>5640</t>
  </si>
  <si>
    <t>5650</t>
  </si>
  <si>
    <t>E064PB27792504191</t>
  </si>
  <si>
    <t>MOD DE ATENCIÓN MÉDICA PREHOSPITALARIA</t>
  </si>
  <si>
    <t>E012PB11102499</t>
  </si>
  <si>
    <t>R24 CENTRO TRANSFUSIONAL</t>
  </si>
  <si>
    <t>5660</t>
  </si>
  <si>
    <t>211213019070301</t>
  </si>
  <si>
    <t>CENTRO ESTATAL DE MEDICINA TRANSFUSIONAL</t>
  </si>
  <si>
    <t>5670</t>
  </si>
  <si>
    <t>E012PB1251</t>
  </si>
  <si>
    <t>HOSPITALIZACIÓN Y VALORACIÓN DE PACIENTES EN EL HOSPITAL COMUNITARIO APASEO EL ALTO</t>
  </si>
  <si>
    <t>211213019070402</t>
  </si>
  <si>
    <t>HOSPITAL COMUNITARIO APASEO EL ALTO</t>
  </si>
  <si>
    <t>E012PB32832499</t>
  </si>
  <si>
    <t>R24 UNIDADES VI</t>
  </si>
  <si>
    <t>E064PB27792504190</t>
  </si>
  <si>
    <t>Operación y Administración de la Dirección General de Prevención y Promoción de la Salud</t>
  </si>
  <si>
    <t>5910</t>
  </si>
  <si>
    <t>Dirección General de Prevención y Promoción de la Salud</t>
  </si>
  <si>
    <t>E012QA14922301</t>
  </si>
  <si>
    <t>AMP Y REM HC ROMITA (URG, CEYE Y HOSP)</t>
  </si>
  <si>
    <t>6220</t>
  </si>
  <si>
    <t>OBRA</t>
  </si>
  <si>
    <t>211213019070412</t>
  </si>
  <si>
    <t>HOSPITAL COMUNITARIO ROMITA</t>
  </si>
  <si>
    <t>E012QA15242301</t>
  </si>
  <si>
    <t>UMAPS SAN JUAN DE CERANO YURIRIA</t>
  </si>
  <si>
    <t>211213019040500</t>
  </si>
  <si>
    <t>JURISDICCIÓN SANITARIA V ISAPEG</t>
  </si>
  <si>
    <t>E012QA26152301</t>
  </si>
  <si>
    <t>TERMINACIÓN DE LA DIG Y ADECUACIÓN DEL CAISAME</t>
  </si>
  <si>
    <t>211213019070201</t>
  </si>
  <si>
    <t>CTRO ATEN INTEGRAL SALUD MENTAL DE LEÓN</t>
  </si>
  <si>
    <t>E012QA27472401</t>
  </si>
  <si>
    <t>PROYECTO EJECUTIVO UMAPS OBRAJUELO</t>
  </si>
  <si>
    <t>211213019040300</t>
  </si>
  <si>
    <t>JURISDICCIÓN SANITARIA III ISAPEG</t>
  </si>
  <si>
    <t>E012QA28122301</t>
  </si>
  <si>
    <t>TERMINACIÓN REMODELACIÓN HC SAN FELIPE</t>
  </si>
  <si>
    <t>E012QA28142201</t>
  </si>
  <si>
    <t>SUSTITUCIÓN CAISES VILLAGRÁN</t>
  </si>
  <si>
    <t>E012QA32952301</t>
  </si>
  <si>
    <t>TERMINACIÓN DE AMP Y FORT DEL HG URIANGATO</t>
  </si>
  <si>
    <t>211213019070115</t>
  </si>
  <si>
    <t>HOSPITAL GENERAL URIANGATO</t>
  </si>
  <si>
    <t>E012QA34182401</t>
  </si>
  <si>
    <t>TERMINACIÓN CESSA XICHÚ</t>
  </si>
  <si>
    <t>211213019040200</t>
  </si>
  <si>
    <t>JURISDICCIÓN SANITARIA II ISAPEG</t>
  </si>
  <si>
    <t>E012QA37012401</t>
  </si>
  <si>
    <t>PROYECTO INTEGRAL CAISES LEÓN</t>
  </si>
  <si>
    <t>211213019040700</t>
  </si>
  <si>
    <t>JURISDICCIÓN SANITARIA VII ISAPEG</t>
  </si>
  <si>
    <t>E012QA38912301</t>
  </si>
  <si>
    <t>PE ÁREA DE RADIOTERAPIA HG LEÓN</t>
  </si>
  <si>
    <t>E012QA40142401</t>
  </si>
  <si>
    <t>PE SUST MURO UMAPS LA BORUNDA COMONFORT</t>
  </si>
  <si>
    <t>ESTADO ANALÍTICO DEL EJERCICIO DEL PRESUPUESTO DE INGRESOS</t>
  </si>
  <si>
    <t xml:space="preserve">CLASIFICACIÓN ECONÓMICA </t>
  </si>
  <si>
    <t>Del 1 de Enero al 30 de Junio de 2025</t>
  </si>
  <si>
    <t>Ente Público:</t>
  </si>
  <si>
    <t>INSTITUTO DE SALUD PUBLICA DEL ESTADO DE GUANAJUATO</t>
  </si>
  <si>
    <t>Código</t>
  </si>
  <si>
    <t>Recauadado</t>
  </si>
  <si>
    <t>INGRESOS</t>
  </si>
  <si>
    <t>INGRESOS CORRIENTES</t>
  </si>
  <si>
    <t>1.1.1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</si>
  <si>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</si>
  <si>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</si>
  <si>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</si>
  <si>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</si>
  <si>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</si>
  <si>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</si>
  <si>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</si>
  <si>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</si>
  <si>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</si>
  <si>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</si>
  <si>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</si>
  <si>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</si>
  <si>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</si>
  <si>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</si>
  <si>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</si>
  <si>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</si>
  <si>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</si>
  <si>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</si>
  <si>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</si>
  <si>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</si>
  <si>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</si>
  <si>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</si>
  <si>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</si>
  <si>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</si>
  <si>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</si>
  <si>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</si>
  <si>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</si>
  <si>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</si>
  <si>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</si>
  <si>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</si>
  <si>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</si>
  <si>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</si>
  <si>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</si>
  <si>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</si>
  <si>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</si>
  <si>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</si>
  <si>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</si>
  <si>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</si>
  <si>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</si>
  <si>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</si>
  <si>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</si>
  <si>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</si>
  <si>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</si>
  <si>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</si>
  <si>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</si>
  <si>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</si>
  <si>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</si>
  <si>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</si>
  <si>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</si>
  <si>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</si>
  <si>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</si>
  <si>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</si>
  <si>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</si>
  <si>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</si>
  <si>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</si>
  <si>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</si>
  <si>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</si>
  <si>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</si>
  <si>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</si>
  <si>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</si>
  <si>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</si>
  <si>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</si>
  <si>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</si>
  <si>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</si>
  <si>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</si>
  <si>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</si>
  <si>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</si>
  <si>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</si>
  <si>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</si>
  <si>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</si>
  <si>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</si>
  <si>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</si>
  <si>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</si>
  <si>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</si>
  <si>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</si>
  <si>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</si>
  <si>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</si>
  <si>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</si>
  <si>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</si>
  <si>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</si>
  <si>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</si>
  <si>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</si>
  <si>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</si>
  <si>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</si>
  <si>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</si>
  <si>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</si>
  <si>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</si>
  <si>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</si>
  <si>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</si>
  <si>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</si>
  <si>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</si>
  <si>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</si>
  <si>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</si>
  <si>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</si>
  <si>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</si>
  <si>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</si>
  <si>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</si>
  <si>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</si>
  <si>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</si>
  <si>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</si>
  <si>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</si>
  <si>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</si>
  <si>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</si>
  <si>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</si>
  <si>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</si>
  <si>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</si>
  <si>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</si>
  <si>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</si>
  <si>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</si>
  <si>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</si>
  <si>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</si>
  <si>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</si>
  <si>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</si>
  <si>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</si>
  <si>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</si>
  <si>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</si>
  <si>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</si>
  <si>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</si>
  <si>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</si>
  <si>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</si>
  <si>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</si>
  <si>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</si>
  <si>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</si>
  <si>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</si>
  <si>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</si>
  <si>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</si>
  <si>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</si>
  <si>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</si>
  <si>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</si>
  <si>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</si>
  <si>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</si>
  <si>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</si>
  <si>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</si>
  <si>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</si>
  <si>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</si>
  <si>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</si>
  <si>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</si>
  <si>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</si>
  <si>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</si>
  <si>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</si>
  <si>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</si>
  <si>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</si>
  <si>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</si>
  <si>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</si>
  <si>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</si>
  <si>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</si>
  <si>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</si>
  <si>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</si>
  <si>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</si>
  <si>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</si>
  <si>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</si>
  <si>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</si>
  <si>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</si>
  <si>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</si>
  <si>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</si>
  <si>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</si>
  <si>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</si>
  <si>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</si>
  <si>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</si>
  <si>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</si>
  <si>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</si>
  <si>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</si>
  <si>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</si>
  <si>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</si>
  <si>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</si>
  <si>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</si>
  <si>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</si>
  <si>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</si>
  <si>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</si>
  <si>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</si>
  <si>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</si>
  <si>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</si>
  <si>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</si>
  <si>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</si>
  <si>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</si>
  <si>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</si>
  <si>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</si>
  <si>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</si>
  <si>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</si>
  <si>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</si>
  <si>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</si>
  <si>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</si>
  <si>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</si>
  <si>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</si>
  <si>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</si>
  <si>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No se incluyen los ingresos del rubro 7 tipo 79 del clasificador por rubros de ingreso debido a que no se encuentran relacionadas en el ACUERDO por el que se emite la Clasificación Económica de los Ingresos, de los Gastos y del Financiamiento de los Entes Públicos.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</si>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</sst>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??_-;_-@_-"/>
  </numFmts>
  <fonts count="3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10"/>
      <color theme="0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0"/>
      <name val="Calibri Light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1" fillId="0" borderId="0"/>
    <xf numFmtId="0" fontId="15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" fontId="23" fillId="4" borderId="48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1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393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7" xfId="2" applyFont="1" applyFill="1" applyBorder="1" applyAlignment="1" applyProtection="1">
      <alignment horizontal="center" vertical="center" wrapText="1"/>
      <protection locked="0"/>
    </xf>
    <xf numFmtId="0" fontId="4" fillId="2" borderId="8" xfId="2" applyFont="1" applyFill="1" applyBorder="1" applyAlignment="1" applyProtection="1">
      <alignment horizontal="center" vertical="center" wrapText="1"/>
      <protection locked="0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top"/>
      <protection locked="0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8" xfId="2" quotePrefix="1" applyFont="1" applyFill="1" applyBorder="1" applyAlignment="1">
      <alignment horizontal="center" vertical="center" wrapText="1"/>
    </xf>
    <xf numFmtId="0" fontId="4" fillId="2" borderId="12" xfId="2" quotePrefix="1" applyFont="1" applyFill="1" applyBorder="1" applyAlignment="1">
      <alignment horizontal="center" vertical="center" wrapText="1"/>
    </xf>
    <xf numFmtId="0" fontId="4" fillId="2" borderId="16" xfId="2" quotePrefix="1" applyFont="1" applyFill="1" applyBorder="1" applyAlignment="1">
      <alignment horizontal="center" vertical="center" wrapText="1"/>
    </xf>
    <xf numFmtId="0" fontId="6" fillId="0" borderId="10" xfId="2" applyFont="1" applyFill="1" applyBorder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vertical="top" wrapText="1"/>
      <protection locked="0"/>
    </xf>
    <xf numFmtId="3" fontId="6" fillId="0" borderId="17" xfId="2" applyNumberFormat="1" applyFont="1" applyFill="1" applyBorder="1" applyAlignment="1" applyProtection="1">
      <alignment vertical="top"/>
      <protection locked="0"/>
    </xf>
    <xf numFmtId="3" fontId="6" fillId="0" borderId="9" xfId="2" applyNumberFormat="1" applyFont="1" applyFill="1" applyBorder="1" applyAlignment="1" applyProtection="1">
      <alignment vertical="top"/>
      <protection locked="0"/>
    </xf>
    <xf numFmtId="49" fontId="7" fillId="0" borderId="0" xfId="2" applyNumberFormat="1" applyFont="1" applyFill="1" applyBorder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0" fontId="8" fillId="0" borderId="10" xfId="2" applyFont="1" applyFill="1" applyBorder="1" applyAlignment="1" applyProtection="1">
      <alignment vertical="top"/>
      <protection locked="0"/>
    </xf>
    <xf numFmtId="0" fontId="8" fillId="0" borderId="0" xfId="2" applyFont="1" applyFill="1" applyBorder="1" applyAlignment="1" applyProtection="1">
      <alignment vertical="top" wrapText="1"/>
      <protection locked="0"/>
    </xf>
    <xf numFmtId="3" fontId="6" fillId="0" borderId="18" xfId="2" applyNumberFormat="1" applyFont="1" applyFill="1" applyBorder="1" applyAlignment="1" applyProtection="1">
      <alignment vertical="top"/>
      <protection locked="0"/>
    </xf>
    <xf numFmtId="3" fontId="6" fillId="0" borderId="19" xfId="2" applyNumberFormat="1" applyFont="1" applyFill="1" applyBorder="1" applyAlignment="1" applyProtection="1">
      <alignment vertical="top"/>
      <protection locked="0"/>
    </xf>
    <xf numFmtId="0" fontId="0" fillId="0" borderId="10" xfId="2" applyFont="1" applyFill="1" applyBorder="1" applyAlignment="1" applyProtection="1">
      <alignment vertical="top"/>
      <protection locked="0"/>
    </xf>
    <xf numFmtId="3" fontId="6" fillId="0" borderId="18" xfId="3" applyNumberFormat="1" applyFont="1" applyBorder="1" applyAlignment="1" applyProtection="1">
      <alignment vertical="top"/>
      <protection locked="0"/>
    </xf>
    <xf numFmtId="3" fontId="6" fillId="0" borderId="19" xfId="3" applyNumberFormat="1" applyFont="1" applyBorder="1" applyAlignment="1" applyProtection="1">
      <alignment vertical="top"/>
      <protection locked="0"/>
    </xf>
    <xf numFmtId="3" fontId="6" fillId="0" borderId="18" xfId="2" applyNumberFormat="1" applyFont="1" applyBorder="1" applyAlignment="1" applyProtection="1">
      <alignment vertical="top"/>
      <protection locked="0"/>
    </xf>
    <xf numFmtId="3" fontId="6" fillId="0" borderId="19" xfId="2" applyNumberFormat="1" applyFont="1" applyBorder="1" applyAlignment="1" applyProtection="1">
      <alignment vertical="top"/>
      <protection locked="0"/>
    </xf>
    <xf numFmtId="3" fontId="6" fillId="0" borderId="20" xfId="2" applyNumberFormat="1" applyFont="1" applyFill="1" applyBorder="1" applyAlignment="1" applyProtection="1">
      <alignment vertical="top"/>
      <protection locked="0"/>
    </xf>
    <xf numFmtId="3" fontId="6" fillId="0" borderId="13" xfId="2" applyNumberFormat="1" applyFont="1" applyFill="1" applyBorder="1" applyAlignment="1" applyProtection="1">
      <alignment vertical="top"/>
      <protection locked="0"/>
    </xf>
    <xf numFmtId="0" fontId="8" fillId="0" borderId="21" xfId="2" quotePrefix="1" applyFont="1" applyFill="1" applyBorder="1" applyAlignment="1" applyProtection="1">
      <alignment horizontal="center" vertical="top"/>
      <protection locked="0"/>
    </xf>
    <xf numFmtId="0" fontId="4" fillId="0" borderId="7" xfId="2" applyFont="1" applyFill="1" applyBorder="1" applyAlignment="1" applyProtection="1">
      <alignment horizontal="left" vertical="top" indent="3"/>
      <protection locked="0"/>
    </xf>
    <xf numFmtId="3" fontId="4" fillId="0" borderId="12" xfId="2" applyNumberFormat="1" applyFont="1" applyFill="1" applyBorder="1" applyAlignment="1" applyProtection="1">
      <alignment vertical="top"/>
      <protection locked="0"/>
    </xf>
    <xf numFmtId="3" fontId="4" fillId="0" borderId="16" xfId="2" applyNumberFormat="1" applyFont="1" applyFill="1" applyBorder="1" applyAlignment="1" applyProtection="1">
      <alignment vertical="top"/>
      <protection locked="0"/>
    </xf>
    <xf numFmtId="0" fontId="8" fillId="0" borderId="4" xfId="2" quotePrefix="1" applyFont="1" applyFill="1" applyBorder="1" applyAlignment="1" applyProtection="1">
      <alignment horizontal="center" vertical="top"/>
      <protection locked="0"/>
    </xf>
    <xf numFmtId="0" fontId="8" fillId="0" borderId="22" xfId="2" applyFont="1" applyFill="1" applyBorder="1" applyAlignment="1" applyProtection="1">
      <alignment vertical="top"/>
      <protection locked="0"/>
    </xf>
    <xf numFmtId="3" fontId="4" fillId="0" borderId="22" xfId="2" applyNumberFormat="1" applyFont="1" applyFill="1" applyBorder="1" applyAlignment="1" applyProtection="1">
      <alignment vertical="top"/>
      <protection locked="0"/>
    </xf>
    <xf numFmtId="3" fontId="4" fillId="0" borderId="5" xfId="2" applyNumberFormat="1" applyFont="1" applyFill="1" applyBorder="1" applyAlignment="1" applyProtection="1">
      <alignment vertical="top"/>
      <protection locked="0"/>
    </xf>
    <xf numFmtId="3" fontId="4" fillId="0" borderId="6" xfId="2" applyNumberFormat="1" applyFont="1" applyFill="1" applyBorder="1" applyAlignment="1" applyProtection="1">
      <alignment vertical="top"/>
      <protection locked="0"/>
    </xf>
    <xf numFmtId="3" fontId="4" fillId="0" borderId="7" xfId="2" applyNumberFormat="1" applyFont="1" applyFill="1" applyBorder="1" applyAlignment="1" applyProtection="1">
      <alignment vertical="top"/>
      <protection locked="0"/>
    </xf>
    <xf numFmtId="3" fontId="4" fillId="0" borderId="13" xfId="2" applyNumberFormat="1" applyFont="1" applyFill="1" applyBorder="1" applyAlignment="1" applyProtection="1">
      <alignment vertical="top"/>
      <protection locked="0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3" fontId="4" fillId="2" borderId="6" xfId="2" applyNumberFormat="1" applyFont="1" applyFill="1" applyBorder="1" applyAlignment="1" applyProtection="1">
      <alignment horizontal="center" vertical="center" wrapText="1"/>
      <protection locked="0"/>
    </xf>
    <xf numFmtId="3" fontId="4" fillId="2" borderId="7" xfId="2" applyNumberFormat="1" applyFont="1" applyFill="1" applyBorder="1" applyAlignment="1" applyProtection="1">
      <alignment horizontal="center" vertical="center" wrapText="1"/>
      <protection locked="0"/>
    </xf>
    <xf numFmtId="3" fontId="4" fillId="2" borderId="8" xfId="2" applyNumberFormat="1" applyFont="1" applyFill="1" applyBorder="1" applyAlignment="1" applyProtection="1">
      <alignment horizontal="center" vertical="center" wrapText="1"/>
      <protection locked="0"/>
    </xf>
    <xf numFmtId="3" fontId="4" fillId="2" borderId="9" xfId="2" applyNumberFormat="1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3" fontId="4" fillId="2" borderId="8" xfId="2" applyNumberFormat="1" applyFont="1" applyFill="1" applyBorder="1" applyAlignment="1">
      <alignment horizontal="center" vertical="center" wrapText="1"/>
    </xf>
    <xf numFmtId="3" fontId="4" fillId="2" borderId="12" xfId="2" applyNumberFormat="1" applyFont="1" applyFill="1" applyBorder="1" applyAlignment="1">
      <alignment horizontal="center" vertical="center" wrapText="1"/>
    </xf>
    <xf numFmtId="3" fontId="4" fillId="2" borderId="6" xfId="2" applyNumberFormat="1" applyFont="1" applyFill="1" applyBorder="1" applyAlignment="1">
      <alignment horizontal="center" vertical="center" wrapText="1"/>
    </xf>
    <xf numFmtId="3" fontId="4" fillId="2" borderId="13" xfId="2" applyNumberFormat="1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3" fontId="4" fillId="2" borderId="8" xfId="2" quotePrefix="1" applyNumberFormat="1" applyFont="1" applyFill="1" applyBorder="1" applyAlignment="1">
      <alignment horizontal="center" vertical="center" wrapText="1"/>
    </xf>
    <xf numFmtId="3" fontId="4" fillId="2" borderId="12" xfId="2" quotePrefix="1" applyNumberFormat="1" applyFont="1" applyFill="1" applyBorder="1" applyAlignment="1">
      <alignment horizontal="center" vertical="center" wrapText="1"/>
    </xf>
    <xf numFmtId="3" fontId="4" fillId="2" borderId="16" xfId="2" quotePrefix="1" applyNumberFormat="1" applyFont="1" applyFill="1" applyBorder="1" applyAlignment="1">
      <alignment horizontal="center" vertical="center" wrapText="1"/>
    </xf>
    <xf numFmtId="0" fontId="4" fillId="0" borderId="10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justify" vertical="top" wrapText="1"/>
    </xf>
    <xf numFmtId="3" fontId="4" fillId="0" borderId="17" xfId="2" applyNumberFormat="1" applyFont="1" applyFill="1" applyBorder="1" applyAlignment="1" applyProtection="1">
      <alignment vertical="top"/>
      <protection locked="0"/>
    </xf>
    <xf numFmtId="3" fontId="4" fillId="0" borderId="9" xfId="2" applyNumberFormat="1" applyFont="1" applyFill="1" applyBorder="1" applyAlignment="1" applyProtection="1">
      <alignment vertical="top"/>
      <protection locked="0"/>
    </xf>
    <xf numFmtId="0" fontId="8" fillId="0" borderId="10" xfId="2" applyFont="1" applyFill="1" applyBorder="1" applyAlignment="1" applyProtection="1">
      <alignment horizontal="center" vertical="top"/>
    </xf>
    <xf numFmtId="0" fontId="8" fillId="0" borderId="0" xfId="2" applyFont="1" applyFill="1" applyBorder="1" applyAlignment="1" applyProtection="1">
      <alignment horizontal="left" vertical="top" wrapText="1"/>
    </xf>
    <xf numFmtId="3" fontId="8" fillId="0" borderId="18" xfId="2" applyNumberFormat="1" applyFont="1" applyFill="1" applyBorder="1" applyAlignment="1" applyProtection="1">
      <alignment vertical="top"/>
      <protection locked="0"/>
    </xf>
    <xf numFmtId="3" fontId="8" fillId="0" borderId="23" xfId="2" applyNumberFormat="1" applyFont="1" applyFill="1" applyBorder="1" applyAlignment="1" applyProtection="1">
      <alignment vertical="top"/>
      <protection locked="0"/>
    </xf>
    <xf numFmtId="3" fontId="8" fillId="0" borderId="19" xfId="2" applyNumberFormat="1" applyFont="1" applyFill="1" applyBorder="1" applyAlignment="1" applyProtection="1">
      <alignment vertical="top"/>
      <protection locked="0"/>
    </xf>
    <xf numFmtId="3" fontId="6" fillId="0" borderId="18" xfId="4" applyNumberFormat="1" applyFont="1" applyFill="1" applyBorder="1" applyAlignment="1" applyProtection="1">
      <alignment vertical="top"/>
      <protection locked="0"/>
    </xf>
    <xf numFmtId="3" fontId="6" fillId="0" borderId="23" xfId="4" applyNumberFormat="1" applyFont="1" applyFill="1" applyBorder="1" applyAlignment="1" applyProtection="1">
      <alignment vertical="top"/>
      <protection locked="0"/>
    </xf>
    <xf numFmtId="3" fontId="6" fillId="0" borderId="0" xfId="2" applyNumberFormat="1" applyFont="1" applyFill="1" applyBorder="1" applyAlignment="1" applyProtection="1">
      <alignment vertical="top"/>
      <protection locked="0"/>
    </xf>
    <xf numFmtId="0" fontId="4" fillId="0" borderId="10" xfId="2" applyFont="1" applyFill="1" applyBorder="1" applyAlignment="1" applyProtection="1">
      <alignment horizontal="left" vertical="top" wrapText="1"/>
    </xf>
    <xf numFmtId="0" fontId="4" fillId="0" borderId="11" xfId="2" applyFont="1" applyFill="1" applyBorder="1" applyAlignment="1" applyProtection="1">
      <alignment horizontal="left" vertical="top" wrapText="1"/>
    </xf>
    <xf numFmtId="3" fontId="4" fillId="0" borderId="18" xfId="2" applyNumberFormat="1" applyFont="1" applyFill="1" applyBorder="1" applyAlignment="1" applyProtection="1">
      <alignment vertical="top"/>
      <protection locked="0"/>
    </xf>
    <xf numFmtId="3" fontId="4" fillId="0" borderId="23" xfId="2" applyNumberFormat="1" applyFont="1" applyFill="1" applyBorder="1" applyAlignment="1" applyProtection="1">
      <alignment vertical="top"/>
      <protection locked="0"/>
    </xf>
    <xf numFmtId="3" fontId="4" fillId="0" borderId="19" xfId="2" applyNumberFormat="1" applyFont="1" applyFill="1" applyBorder="1" applyAlignment="1" applyProtection="1">
      <alignment vertical="top"/>
      <protection locked="0"/>
    </xf>
    <xf numFmtId="3" fontId="8" fillId="0" borderId="18" xfId="2" applyNumberFormat="1" applyFont="1" applyBorder="1" applyAlignment="1" applyProtection="1">
      <alignment vertical="top"/>
      <protection locked="0"/>
    </xf>
    <xf numFmtId="3" fontId="8" fillId="0" borderId="19" xfId="2" applyNumberFormat="1" applyFont="1" applyBorder="1" applyAlignment="1" applyProtection="1">
      <alignment vertical="top"/>
      <protection locked="0"/>
    </xf>
    <xf numFmtId="3" fontId="8" fillId="0" borderId="18" xfId="3" applyNumberFormat="1" applyFont="1" applyBorder="1" applyAlignment="1" applyProtection="1">
      <alignment vertical="top"/>
      <protection locked="0"/>
    </xf>
    <xf numFmtId="3" fontId="8" fillId="0" borderId="19" xfId="3" applyNumberFormat="1" applyFont="1" applyBorder="1" applyAlignment="1" applyProtection="1">
      <alignment vertical="top"/>
      <protection locked="0"/>
    </xf>
    <xf numFmtId="0" fontId="4" fillId="0" borderId="10" xfId="2" applyFont="1" applyFill="1" applyBorder="1" applyAlignment="1" applyProtection="1">
      <alignment vertical="top"/>
    </xf>
    <xf numFmtId="0" fontId="4" fillId="0" borderId="0" xfId="2" applyFont="1" applyFill="1" applyBorder="1" applyAlignment="1" applyProtection="1">
      <alignment vertical="top"/>
    </xf>
    <xf numFmtId="0" fontId="4" fillId="0" borderId="10" xfId="5" applyFont="1" applyFill="1" applyBorder="1" applyAlignment="1" applyProtection="1">
      <alignment horizontal="center" vertical="top"/>
    </xf>
    <xf numFmtId="0" fontId="8" fillId="0" borderId="21" xfId="2" quotePrefix="1" applyFont="1" applyFill="1" applyBorder="1" applyAlignment="1" applyProtection="1">
      <alignment horizontal="center" vertical="top"/>
    </xf>
    <xf numFmtId="0" fontId="4" fillId="0" borderId="7" xfId="2" applyFont="1" applyFill="1" applyBorder="1" applyAlignment="1" applyProtection="1">
      <alignment horizontal="center" vertical="top" wrapText="1"/>
    </xf>
    <xf numFmtId="0" fontId="8" fillId="0" borderId="24" xfId="2" quotePrefix="1" applyFont="1" applyFill="1" applyBorder="1" applyAlignment="1" applyProtection="1">
      <alignment horizontal="center" vertical="top"/>
      <protection locked="0"/>
    </xf>
    <xf numFmtId="0" fontId="8" fillId="0" borderId="25" xfId="2" applyFont="1" applyFill="1" applyBorder="1" applyAlignment="1" applyProtection="1">
      <alignment vertical="top"/>
      <protection locked="0"/>
    </xf>
    <xf numFmtId="4" fontId="4" fillId="0" borderId="25" xfId="2" applyNumberFormat="1" applyFont="1" applyFill="1" applyBorder="1" applyAlignment="1" applyProtection="1">
      <alignment vertical="top"/>
      <protection locked="0"/>
    </xf>
    <xf numFmtId="4" fontId="4" fillId="0" borderId="26" xfId="2" applyNumberFormat="1" applyFont="1" applyFill="1" applyBorder="1" applyAlignment="1" applyProtection="1">
      <alignment vertical="top"/>
      <protection locked="0"/>
    </xf>
    <xf numFmtId="4" fontId="4" fillId="0" borderId="27" xfId="2" applyNumberFormat="1" applyFont="1" applyFill="1" applyBorder="1" applyAlignment="1" applyProtection="1">
      <alignment vertical="top"/>
      <protection locked="0"/>
    </xf>
    <xf numFmtId="3" fontId="4" fillId="0" borderId="28" xfId="2" applyNumberFormat="1" applyFont="1" applyFill="1" applyBorder="1" applyAlignment="1" applyProtection="1">
      <alignment vertical="top"/>
      <protection locked="0"/>
    </xf>
    <xf numFmtId="0" fontId="8" fillId="0" borderId="0" xfId="2" quotePrefix="1" applyFont="1" applyFill="1" applyBorder="1" applyAlignment="1" applyProtection="1">
      <alignment horizontal="center" vertical="top"/>
      <protection locked="0"/>
    </xf>
    <xf numFmtId="0" fontId="8" fillId="0" borderId="0" xfId="2" applyFont="1" applyFill="1" applyBorder="1" applyAlignment="1" applyProtection="1">
      <alignment vertical="top"/>
      <protection locked="0"/>
    </xf>
    <xf numFmtId="4" fontId="8" fillId="0" borderId="0" xfId="2" applyNumberFormat="1" applyFont="1" applyFill="1" applyBorder="1" applyAlignment="1" applyProtection="1">
      <alignment vertical="top"/>
      <protection locked="0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2" applyFont="1" applyFill="1" applyBorder="1" applyAlignment="1" applyProtection="1">
      <alignment horizontal="left" vertical="top" wrapText="1"/>
      <protection locked="0"/>
    </xf>
    <xf numFmtId="0" fontId="0" fillId="0" borderId="0" xfId="2" applyFont="1" applyFill="1" applyBorder="1" applyAlignment="1" applyProtection="1">
      <alignment vertical="top"/>
      <protection locked="0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6" fillId="2" borderId="1" xfId="6" applyFont="1" applyFill="1" applyBorder="1" applyAlignment="1" applyProtection="1">
      <alignment horizontal="center" vertical="center" wrapText="1"/>
      <protection locked="0"/>
    </xf>
    <xf numFmtId="0" fontId="16" fillId="2" borderId="2" xfId="6" applyFont="1" applyFill="1" applyBorder="1" applyAlignment="1" applyProtection="1">
      <alignment horizontal="center" vertical="center" wrapText="1"/>
      <protection locked="0"/>
    </xf>
    <xf numFmtId="0" fontId="16" fillId="2" borderId="3" xfId="6" applyFont="1" applyFill="1" applyBorder="1" applyAlignment="1" applyProtection="1">
      <alignment horizontal="center" vertical="center" wrapText="1"/>
      <protection locked="0"/>
    </xf>
    <xf numFmtId="0" fontId="17" fillId="0" borderId="0" xfId="7" applyFont="1" applyAlignment="1">
      <alignment vertical="center"/>
    </xf>
    <xf numFmtId="0" fontId="16" fillId="2" borderId="4" xfId="6" applyFont="1" applyFill="1" applyBorder="1" applyAlignment="1">
      <alignment horizontal="center" vertical="center"/>
    </xf>
    <xf numFmtId="0" fontId="16" fillId="2" borderId="5" xfId="6" applyFont="1" applyFill="1" applyBorder="1" applyAlignment="1">
      <alignment horizontal="center" vertical="center"/>
    </xf>
    <xf numFmtId="0" fontId="16" fillId="2" borderId="6" xfId="6" applyFont="1" applyFill="1" applyBorder="1" applyAlignment="1" applyProtection="1">
      <alignment horizontal="center" vertical="center" wrapText="1"/>
      <protection locked="0"/>
    </xf>
    <xf numFmtId="0" fontId="16" fillId="2" borderId="7" xfId="6" applyFont="1" applyFill="1" applyBorder="1" applyAlignment="1" applyProtection="1">
      <alignment horizontal="center" vertical="center" wrapText="1"/>
      <protection locked="0"/>
    </xf>
    <xf numFmtId="0" fontId="16" fillId="2" borderId="8" xfId="6" applyFont="1" applyFill="1" applyBorder="1" applyAlignment="1" applyProtection="1">
      <alignment horizontal="center" vertical="center" wrapText="1"/>
      <protection locked="0"/>
    </xf>
    <xf numFmtId="4" fontId="16" fillId="2" borderId="9" xfId="6" applyNumberFormat="1" applyFont="1" applyFill="1" applyBorder="1" applyAlignment="1">
      <alignment horizontal="center" vertical="center" wrapText="1"/>
    </xf>
    <xf numFmtId="0" fontId="16" fillId="2" borderId="10" xfId="6" applyFont="1" applyFill="1" applyBorder="1" applyAlignment="1">
      <alignment horizontal="center" vertical="center"/>
    </xf>
    <xf numFmtId="0" fontId="16" fillId="2" borderId="11" xfId="6" applyFont="1" applyFill="1" applyBorder="1" applyAlignment="1">
      <alignment horizontal="center" vertical="center"/>
    </xf>
    <xf numFmtId="4" fontId="16" fillId="2" borderId="12" xfId="6" applyNumberFormat="1" applyFont="1" applyFill="1" applyBorder="1" applyAlignment="1">
      <alignment horizontal="center" vertical="center" wrapText="1"/>
    </xf>
    <xf numFmtId="4" fontId="16" fillId="2" borderId="13" xfId="6" applyNumberFormat="1" applyFont="1" applyFill="1" applyBorder="1" applyAlignment="1">
      <alignment horizontal="center" vertical="center" wrapText="1"/>
    </xf>
    <xf numFmtId="0" fontId="16" fillId="2" borderId="14" xfId="6" applyFont="1" applyFill="1" applyBorder="1" applyAlignment="1">
      <alignment horizontal="center" vertical="center"/>
    </xf>
    <xf numFmtId="0" fontId="16" fillId="2" borderId="15" xfId="6" applyFont="1" applyFill="1" applyBorder="1" applyAlignment="1">
      <alignment horizontal="center" vertical="center"/>
    </xf>
    <xf numFmtId="0" fontId="16" fillId="2" borderId="12" xfId="6" applyNumberFormat="1" applyFont="1" applyFill="1" applyBorder="1" applyAlignment="1">
      <alignment horizontal="center" vertical="center" wrapText="1"/>
    </xf>
    <xf numFmtId="0" fontId="16" fillId="2" borderId="16" xfId="6" applyNumberFormat="1" applyFont="1" applyFill="1" applyBorder="1" applyAlignment="1">
      <alignment horizontal="center" vertical="center" wrapText="1"/>
    </xf>
    <xf numFmtId="0" fontId="18" fillId="0" borderId="10" xfId="7" applyFont="1" applyBorder="1" applyAlignment="1">
      <alignment horizontal="left" vertical="center" wrapText="1"/>
    </xf>
    <xf numFmtId="0" fontId="18" fillId="0" borderId="0" xfId="7" applyFont="1" applyBorder="1" applyAlignment="1">
      <alignment horizontal="left" vertical="center" wrapText="1"/>
    </xf>
    <xf numFmtId="3" fontId="4" fillId="0" borderId="17" xfId="0" applyNumberFormat="1" applyFont="1" applyBorder="1" applyProtection="1">
      <protection locked="0"/>
    </xf>
    <xf numFmtId="3" fontId="4" fillId="0" borderId="9" xfId="0" applyNumberFormat="1" applyFont="1" applyBorder="1" applyProtection="1">
      <protection locked="0"/>
    </xf>
    <xf numFmtId="0" fontId="7" fillId="0" borderId="10" xfId="7" applyFont="1" applyBorder="1" applyAlignment="1">
      <alignment horizontal="center" vertical="center" wrapText="1"/>
    </xf>
    <xf numFmtId="0" fontId="19" fillId="0" borderId="0" xfId="7" applyFont="1" applyBorder="1" applyAlignment="1">
      <alignment vertical="center" wrapText="1"/>
    </xf>
    <xf numFmtId="3" fontId="8" fillId="0" borderId="18" xfId="0" applyNumberFormat="1" applyFont="1" applyBorder="1" applyProtection="1">
      <protection locked="0"/>
    </xf>
    <xf numFmtId="3" fontId="8" fillId="0" borderId="19" xfId="0" applyNumberFormat="1" applyFont="1" applyBorder="1" applyProtection="1">
      <protection locked="0"/>
    </xf>
    <xf numFmtId="3" fontId="4" fillId="0" borderId="18" xfId="0" applyNumberFormat="1" applyFont="1" applyBorder="1" applyProtection="1">
      <protection locked="0"/>
    </xf>
    <xf numFmtId="3" fontId="4" fillId="0" borderId="19" xfId="0" applyNumberFormat="1" applyFont="1" applyBorder="1" applyProtection="1">
      <protection locked="0"/>
    </xf>
    <xf numFmtId="4" fontId="8" fillId="0" borderId="18" xfId="0" applyNumberFormat="1" applyFont="1" applyBorder="1" applyProtection="1">
      <protection locked="0"/>
    </xf>
    <xf numFmtId="3" fontId="8" fillId="0" borderId="20" xfId="0" applyNumberFormat="1" applyFont="1" applyBorder="1" applyProtection="1">
      <protection locked="0"/>
    </xf>
    <xf numFmtId="3" fontId="8" fillId="0" borderId="13" xfId="0" applyNumberFormat="1" applyFont="1" applyBorder="1" applyProtection="1">
      <protection locked="0"/>
    </xf>
    <xf numFmtId="0" fontId="5" fillId="0" borderId="24" xfId="7" applyFont="1" applyBorder="1" applyAlignment="1">
      <alignment horizontal="justify" vertical="center" wrapText="1"/>
    </xf>
    <xf numFmtId="0" fontId="5" fillId="0" borderId="27" xfId="7" applyFont="1" applyBorder="1" applyAlignment="1">
      <alignment horizontal="justify" vertical="center" wrapText="1"/>
    </xf>
    <xf numFmtId="3" fontId="21" fillId="3" borderId="30" xfId="8" applyNumberFormat="1" applyFont="1" applyFill="1" applyBorder="1" applyAlignment="1">
      <alignment vertical="center"/>
    </xf>
    <xf numFmtId="3" fontId="21" fillId="3" borderId="28" xfId="8" applyNumberFormat="1" applyFont="1" applyFill="1" applyBorder="1" applyAlignment="1">
      <alignment vertical="center"/>
    </xf>
    <xf numFmtId="0" fontId="6" fillId="0" borderId="0" xfId="7" applyFont="1"/>
    <xf numFmtId="3" fontId="17" fillId="0" borderId="0" xfId="7" applyNumberFormat="1" applyFont="1" applyAlignment="1">
      <alignment vertical="center"/>
    </xf>
    <xf numFmtId="0" fontId="4" fillId="2" borderId="31" xfId="5" applyFont="1" applyFill="1" applyBorder="1" applyAlignment="1">
      <alignment horizontal="center" vertical="center" wrapText="1"/>
    </xf>
    <xf numFmtId="0" fontId="4" fillId="2" borderId="32" xfId="5" applyFont="1" applyFill="1" applyBorder="1" applyAlignment="1">
      <alignment horizontal="center" vertical="center"/>
    </xf>
    <xf numFmtId="0" fontId="4" fillId="2" borderId="33" xfId="5" applyFont="1" applyFill="1" applyBorder="1" applyAlignment="1">
      <alignment horizontal="center" vertical="center"/>
    </xf>
    <xf numFmtId="0" fontId="17" fillId="0" borderId="0" xfId="9" applyFont="1"/>
    <xf numFmtId="0" fontId="4" fillId="2" borderId="31" xfId="9" applyFont="1" applyFill="1" applyBorder="1" applyAlignment="1">
      <alignment horizontal="center" vertical="center"/>
    </xf>
    <xf numFmtId="0" fontId="4" fillId="2" borderId="34" xfId="9" applyFont="1" applyFill="1" applyBorder="1" applyAlignment="1">
      <alignment horizontal="center" vertical="center" wrapText="1"/>
    </xf>
    <xf numFmtId="0" fontId="4" fillId="2" borderId="35" xfId="9" applyFont="1" applyFill="1" applyBorder="1" applyAlignment="1">
      <alignment horizontal="center" vertical="center" wrapText="1"/>
    </xf>
    <xf numFmtId="0" fontId="4" fillId="2" borderId="36" xfId="9" applyFont="1" applyFill="1" applyBorder="1" applyAlignment="1">
      <alignment horizontal="center" vertical="center" wrapText="1"/>
    </xf>
    <xf numFmtId="0" fontId="4" fillId="2" borderId="37" xfId="9" applyFont="1" applyFill="1" applyBorder="1" applyAlignment="1">
      <alignment horizontal="center" vertical="center" wrapText="1"/>
    </xf>
    <xf numFmtId="0" fontId="17" fillId="3" borderId="0" xfId="9" applyFont="1" applyFill="1"/>
    <xf numFmtId="0" fontId="4" fillId="2" borderId="10" xfId="9" applyFont="1" applyFill="1" applyBorder="1" applyAlignment="1">
      <alignment horizontal="center" vertical="center"/>
    </xf>
    <xf numFmtId="0" fontId="4" fillId="2" borderId="38" xfId="9" applyFont="1" applyFill="1" applyBorder="1" applyAlignment="1">
      <alignment horizontal="center" vertical="center" wrapText="1"/>
    </xf>
    <xf numFmtId="0" fontId="4" fillId="2" borderId="39" xfId="9" applyFont="1" applyFill="1" applyBorder="1" applyAlignment="1">
      <alignment horizontal="center" vertical="center" wrapText="1"/>
    </xf>
    <xf numFmtId="0" fontId="4" fillId="2" borderId="40" xfId="9" applyFont="1" applyFill="1" applyBorder="1" applyAlignment="1">
      <alignment horizontal="center" vertical="center" wrapText="1"/>
    </xf>
    <xf numFmtId="0" fontId="4" fillId="2" borderId="41" xfId="9" applyFont="1" applyFill="1" applyBorder="1" applyAlignment="1">
      <alignment horizontal="center" vertical="center" wrapText="1"/>
    </xf>
    <xf numFmtId="0" fontId="4" fillId="2" borderId="42" xfId="9" applyFont="1" applyFill="1" applyBorder="1" applyAlignment="1">
      <alignment horizontal="center" vertical="center"/>
    </xf>
    <xf numFmtId="0" fontId="4" fillId="2" borderId="43" xfId="9" applyFont="1" applyFill="1" applyBorder="1" applyAlignment="1">
      <alignment horizontal="center" vertical="center" wrapText="1"/>
    </xf>
    <xf numFmtId="0" fontId="8" fillId="0" borderId="44" xfId="0" applyFont="1" applyBorder="1" applyAlignment="1" applyProtection="1">
      <alignment horizontal="left" indent="1"/>
      <protection locked="0"/>
    </xf>
    <xf numFmtId="0" fontId="8" fillId="0" borderId="44" xfId="0" applyFont="1" applyFill="1" applyBorder="1" applyAlignment="1" applyProtection="1">
      <alignment horizontal="left" indent="1"/>
      <protection locked="0"/>
    </xf>
    <xf numFmtId="3" fontId="8" fillId="0" borderId="18" xfId="0" applyNumberFormat="1" applyFont="1" applyFill="1" applyBorder="1" applyProtection="1">
      <protection locked="0"/>
    </xf>
    <xf numFmtId="3" fontId="8" fillId="0" borderId="19" xfId="0" applyNumberFormat="1" applyFont="1" applyFill="1" applyBorder="1" applyProtection="1">
      <protection locked="0"/>
    </xf>
    <xf numFmtId="0" fontId="4" fillId="0" borderId="39" xfId="0" applyFont="1" applyFill="1" applyBorder="1" applyAlignment="1" applyProtection="1">
      <alignment horizontal="center"/>
      <protection locked="0"/>
    </xf>
    <xf numFmtId="3" fontId="4" fillId="0" borderId="39" xfId="0" applyNumberFormat="1" applyFont="1" applyFill="1" applyBorder="1" applyProtection="1">
      <protection locked="0"/>
    </xf>
    <xf numFmtId="3" fontId="4" fillId="0" borderId="45" xfId="0" applyNumberFormat="1" applyFont="1" applyFill="1" applyBorder="1" applyProtection="1">
      <protection locked="0"/>
    </xf>
    <xf numFmtId="3" fontId="4" fillId="0" borderId="46" xfId="0" applyNumberFormat="1" applyFont="1" applyFill="1" applyBorder="1" applyProtection="1">
      <protection locked="0"/>
    </xf>
    <xf numFmtId="0" fontId="6" fillId="3" borderId="0" xfId="9" applyFont="1" applyFill="1"/>
    <xf numFmtId="0" fontId="4" fillId="2" borderId="31" xfId="5" applyFont="1" applyFill="1" applyBorder="1" applyAlignment="1">
      <alignment horizontal="center" wrapText="1"/>
    </xf>
    <xf numFmtId="0" fontId="4" fillId="2" borderId="32" xfId="5" applyFont="1" applyFill="1" applyBorder="1" applyAlignment="1">
      <alignment horizontal="center"/>
    </xf>
    <xf numFmtId="0" fontId="4" fillId="2" borderId="33" xfId="5" applyFont="1" applyFill="1" applyBorder="1" applyAlignment="1">
      <alignment horizontal="center"/>
    </xf>
    <xf numFmtId="0" fontId="22" fillId="0" borderId="0" xfId="5" applyFont="1" applyAlignment="1">
      <alignment vertical="center"/>
    </xf>
    <xf numFmtId="0" fontId="4" fillId="2" borderId="47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8" fillId="5" borderId="49" xfId="12" applyNumberFormat="1" applyFont="1" applyFill="1" applyBorder="1" applyAlignment="1" applyProtection="1">
      <alignment horizontal="left" vertical="center" wrapText="1"/>
      <protection locked="0"/>
    </xf>
    <xf numFmtId="0" fontId="8" fillId="5" borderId="44" xfId="12" applyNumberFormat="1" applyFont="1" applyFill="1" applyBorder="1" applyAlignment="1" applyProtection="1">
      <alignment horizontal="left" vertical="center" wrapText="1"/>
      <protection locked="0"/>
    </xf>
    <xf numFmtId="0" fontId="4" fillId="5" borderId="50" xfId="12" applyNumberFormat="1" applyFont="1" applyFill="1" applyBorder="1" applyAlignment="1" applyProtection="1">
      <alignment horizontal="center" vertical="center" wrapText="1"/>
      <protection locked="0"/>
    </xf>
    <xf numFmtId="3" fontId="4" fillId="0" borderId="30" xfId="13" applyNumberFormat="1" applyFont="1" applyBorder="1" applyAlignment="1">
      <alignment vertical="center"/>
    </xf>
    <xf numFmtId="3" fontId="4" fillId="0" borderId="28" xfId="13" applyNumberFormat="1" applyFont="1" applyBorder="1" applyAlignment="1">
      <alignment vertical="center"/>
    </xf>
    <xf numFmtId="0" fontId="8" fillId="5" borderId="0" xfId="12" applyNumberFormat="1" applyFont="1" applyFill="1" applyBorder="1" applyAlignment="1" applyProtection="1">
      <alignment horizontal="left" vertical="center" wrapText="1"/>
      <protection locked="0"/>
    </xf>
    <xf numFmtId="3" fontId="17" fillId="0" borderId="0" xfId="5" applyNumberFormat="1" applyFont="1"/>
    <xf numFmtId="3" fontId="22" fillId="0" borderId="0" xfId="5" applyNumberFormat="1" applyFont="1" applyAlignment="1">
      <alignment vertical="center"/>
    </xf>
    <xf numFmtId="0" fontId="4" fillId="2" borderId="1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11" fillId="0" borderId="0" xfId="5" applyFont="1" applyAlignment="1">
      <alignment vertical="center"/>
    </xf>
    <xf numFmtId="0" fontId="4" fillId="2" borderId="49" xfId="5" applyFont="1" applyFill="1" applyBorder="1" applyAlignment="1">
      <alignment horizontal="center" vertical="center"/>
    </xf>
    <xf numFmtId="0" fontId="4" fillId="2" borderId="51" xfId="5" applyFont="1" applyFill="1" applyBorder="1" applyAlignment="1">
      <alignment horizontal="center" vertical="center" wrapText="1"/>
    </xf>
    <xf numFmtId="0" fontId="4" fillId="2" borderId="52" xfId="5" applyFont="1" applyFill="1" applyBorder="1" applyAlignment="1">
      <alignment horizontal="center" vertical="center" wrapText="1"/>
    </xf>
    <xf numFmtId="0" fontId="4" fillId="2" borderId="53" xfId="5" applyFont="1" applyFill="1" applyBorder="1" applyAlignment="1">
      <alignment horizontal="center" vertical="center" wrapText="1"/>
    </xf>
    <xf numFmtId="0" fontId="4" fillId="2" borderId="54" xfId="5" applyFont="1" applyFill="1" applyBorder="1" applyAlignment="1">
      <alignment horizontal="center" vertical="center" wrapText="1"/>
    </xf>
    <xf numFmtId="0" fontId="4" fillId="2" borderId="44" xfId="5" applyFont="1" applyFill="1" applyBorder="1" applyAlignment="1">
      <alignment horizontal="center" vertical="center"/>
    </xf>
    <xf numFmtId="0" fontId="4" fillId="2" borderId="55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56" xfId="5" applyFont="1" applyFill="1" applyBorder="1" applyAlignment="1">
      <alignment horizontal="center" vertical="center"/>
    </xf>
    <xf numFmtId="0" fontId="4" fillId="2" borderId="57" xfId="5" applyFont="1" applyFill="1" applyBorder="1" applyAlignment="1">
      <alignment horizontal="center" vertical="center" wrapText="1"/>
    </xf>
    <xf numFmtId="0" fontId="8" fillId="0" borderId="44" xfId="5" applyFont="1" applyFill="1" applyBorder="1" applyAlignment="1" applyProtection="1">
      <alignment vertical="center"/>
    </xf>
    <xf numFmtId="0" fontId="8" fillId="0" borderId="44" xfId="5" applyFont="1" applyFill="1" applyBorder="1" applyAlignment="1" applyProtection="1">
      <alignment vertical="center" wrapText="1"/>
    </xf>
    <xf numFmtId="0" fontId="5" fillId="0" borderId="50" xfId="5" applyFont="1" applyFill="1" applyBorder="1" applyAlignment="1" applyProtection="1">
      <alignment horizontal="center" vertical="center"/>
    </xf>
    <xf numFmtId="3" fontId="5" fillId="0" borderId="30" xfId="5" applyNumberFormat="1" applyFont="1" applyBorder="1" applyAlignment="1" applyProtection="1">
      <alignment horizontal="right" vertical="center"/>
      <protection locked="0"/>
    </xf>
    <xf numFmtId="3" fontId="5" fillId="0" borderId="28" xfId="5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vertical="center"/>
    </xf>
    <xf numFmtId="164" fontId="8" fillId="0" borderId="0" xfId="5" applyNumberFormat="1" applyFont="1" applyAlignment="1">
      <alignment vertical="center"/>
    </xf>
    <xf numFmtId="4" fontId="4" fillId="0" borderId="0" xfId="5" applyNumberFormat="1" applyFont="1" applyFill="1" applyBorder="1" applyAlignment="1" applyProtection="1">
      <alignment vertical="center"/>
      <protection locked="0"/>
    </xf>
    <xf numFmtId="0" fontId="4" fillId="2" borderId="1" xfId="6" applyFont="1" applyFill="1" applyBorder="1" applyAlignment="1" applyProtection="1">
      <alignment horizontal="center" vertical="center" wrapText="1"/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4" fillId="2" borderId="49" xfId="6" applyFont="1" applyFill="1" applyBorder="1" applyAlignment="1">
      <alignment horizontal="center" vertical="center"/>
    </xf>
    <xf numFmtId="0" fontId="4" fillId="2" borderId="51" xfId="6" applyFont="1" applyFill="1" applyBorder="1" applyAlignment="1" applyProtection="1">
      <alignment horizontal="center" vertical="center" wrapText="1"/>
      <protection locked="0"/>
    </xf>
    <xf numFmtId="0" fontId="4" fillId="2" borderId="52" xfId="6" applyFont="1" applyFill="1" applyBorder="1" applyAlignment="1" applyProtection="1">
      <alignment horizontal="center" vertical="center" wrapText="1"/>
      <protection locked="0"/>
    </xf>
    <xf numFmtId="0" fontId="4" fillId="2" borderId="53" xfId="6" applyFont="1" applyFill="1" applyBorder="1" applyAlignment="1" applyProtection="1">
      <alignment horizontal="center" vertical="center" wrapText="1"/>
      <protection locked="0"/>
    </xf>
    <xf numFmtId="4" fontId="4" fillId="2" borderId="54" xfId="6" applyNumberFormat="1" applyFont="1" applyFill="1" applyBorder="1" applyAlignment="1">
      <alignment horizontal="center" vertical="center" wrapText="1"/>
    </xf>
    <xf numFmtId="0" fontId="4" fillId="2" borderId="44" xfId="6" applyFont="1" applyFill="1" applyBorder="1" applyAlignment="1">
      <alignment horizontal="center" vertical="center"/>
    </xf>
    <xf numFmtId="4" fontId="4" fillId="2" borderId="55" xfId="6" applyNumberFormat="1" applyFont="1" applyFill="1" applyBorder="1" applyAlignment="1">
      <alignment horizontal="center" vertical="center" wrapText="1"/>
    </xf>
    <xf numFmtId="4" fontId="4" fillId="2" borderId="13" xfId="6" applyNumberFormat="1" applyFont="1" applyFill="1" applyBorder="1" applyAlignment="1">
      <alignment horizontal="center" vertical="center" wrapText="1"/>
    </xf>
    <xf numFmtId="0" fontId="4" fillId="2" borderId="56" xfId="6" applyFont="1" applyFill="1" applyBorder="1" applyAlignment="1">
      <alignment horizontal="center" vertical="center"/>
    </xf>
    <xf numFmtId="0" fontId="4" fillId="2" borderId="55" xfId="6" applyNumberFormat="1" applyFont="1" applyFill="1" applyBorder="1" applyAlignment="1">
      <alignment horizontal="center" vertical="center" wrapText="1"/>
    </xf>
    <xf numFmtId="0" fontId="4" fillId="2" borderId="57" xfId="6" applyNumberFormat="1" applyFont="1" applyFill="1" applyBorder="1" applyAlignment="1">
      <alignment horizontal="center" vertical="center" wrapText="1"/>
    </xf>
    <xf numFmtId="0" fontId="8" fillId="0" borderId="10" xfId="0" applyFont="1" applyBorder="1" applyProtection="1"/>
    <xf numFmtId="0" fontId="6" fillId="0" borderId="0" xfId="0" applyFont="1" applyBorder="1" applyAlignment="1" applyProtection="1">
      <alignment horizontal="left" vertical="top" wrapText="1"/>
      <protection locked="0"/>
    </xf>
    <xf numFmtId="0" fontId="4" fillId="0" borderId="50" xfId="0" applyFont="1" applyFill="1" applyBorder="1" applyAlignment="1" applyProtection="1">
      <alignment horizontal="left"/>
      <protection locked="0"/>
    </xf>
    <xf numFmtId="3" fontId="4" fillId="0" borderId="30" xfId="0" applyNumberFormat="1" applyFont="1" applyFill="1" applyBorder="1" applyProtection="1">
      <protection locked="0"/>
    </xf>
    <xf numFmtId="3" fontId="4" fillId="0" borderId="28" xfId="0" applyNumberFormat="1" applyFont="1" applyFill="1" applyBorder="1" applyProtection="1">
      <protection locked="0"/>
    </xf>
    <xf numFmtId="0" fontId="6" fillId="0" borderId="0" xfId="0" applyFont="1"/>
    <xf numFmtId="3" fontId="13" fillId="0" borderId="0" xfId="0" applyNumberFormat="1" applyFont="1"/>
    <xf numFmtId="0" fontId="6" fillId="0" borderId="0" xfId="0" applyFont="1" applyBorder="1" applyProtection="1">
      <protection locked="0"/>
    </xf>
    <xf numFmtId="0" fontId="24" fillId="2" borderId="51" xfId="6" applyFont="1" applyFill="1" applyBorder="1" applyAlignment="1" applyProtection="1">
      <alignment horizontal="center" vertical="center" wrapText="1"/>
      <protection locked="0"/>
    </xf>
    <xf numFmtId="0" fontId="24" fillId="2" borderId="52" xfId="6" applyFont="1" applyFill="1" applyBorder="1" applyAlignment="1" applyProtection="1">
      <alignment horizontal="center" vertical="center" wrapText="1"/>
      <protection locked="0"/>
    </xf>
    <xf numFmtId="0" fontId="24" fillId="2" borderId="53" xfId="6" applyFont="1" applyFill="1" applyBorder="1" applyAlignment="1" applyProtection="1">
      <alignment horizontal="center" vertical="center" wrapText="1"/>
      <protection locked="0"/>
    </xf>
    <xf numFmtId="0" fontId="24" fillId="2" borderId="58" xfId="6" applyFont="1" applyFill="1" applyBorder="1" applyAlignment="1">
      <alignment horizontal="center" vertical="center"/>
    </xf>
    <xf numFmtId="0" fontId="24" fillId="2" borderId="5" xfId="6" applyFont="1" applyFill="1" applyBorder="1" applyAlignment="1">
      <alignment horizontal="center" vertical="center"/>
    </xf>
    <xf numFmtId="4" fontId="24" fillId="2" borderId="17" xfId="6" applyNumberFormat="1" applyFont="1" applyFill="1" applyBorder="1" applyAlignment="1">
      <alignment horizontal="center" vertical="center" wrapText="1"/>
    </xf>
    <xf numFmtId="0" fontId="24" fillId="2" borderId="23" xfId="6" applyFont="1" applyFill="1" applyBorder="1" applyAlignment="1">
      <alignment horizontal="center" vertical="center"/>
    </xf>
    <xf numFmtId="0" fontId="24" fillId="2" borderId="11" xfId="6" applyFont="1" applyFill="1" applyBorder="1" applyAlignment="1">
      <alignment horizontal="center" vertical="center"/>
    </xf>
    <xf numFmtId="4" fontId="24" fillId="2" borderId="55" xfId="6" applyNumberFormat="1" applyFont="1" applyFill="1" applyBorder="1" applyAlignment="1">
      <alignment horizontal="center" vertical="center" wrapText="1"/>
    </xf>
    <xf numFmtId="4" fontId="24" fillId="2" borderId="20" xfId="6" applyNumberFormat="1" applyFont="1" applyFill="1" applyBorder="1" applyAlignment="1">
      <alignment horizontal="center" vertical="center" wrapText="1"/>
    </xf>
    <xf numFmtId="0" fontId="24" fillId="2" borderId="59" xfId="6" applyFont="1" applyFill="1" applyBorder="1" applyAlignment="1">
      <alignment horizontal="center" vertical="center"/>
    </xf>
    <xf numFmtId="0" fontId="24" fillId="2" borderId="15" xfId="6" applyFont="1" applyFill="1" applyBorder="1" applyAlignment="1">
      <alignment horizontal="center" vertical="center"/>
    </xf>
    <xf numFmtId="0" fontId="24" fillId="2" borderId="55" xfId="6" applyNumberFormat="1" applyFont="1" applyFill="1" applyBorder="1" applyAlignment="1">
      <alignment horizontal="center" vertical="center" wrapText="1"/>
    </xf>
    <xf numFmtId="0" fontId="25" fillId="3" borderId="23" xfId="7" applyFont="1" applyFill="1" applyBorder="1" applyAlignment="1">
      <alignment horizontal="left" vertical="center" wrapText="1"/>
    </xf>
    <xf numFmtId="0" fontId="25" fillId="3" borderId="11" xfId="7" applyFont="1" applyFill="1" applyBorder="1" applyAlignment="1">
      <alignment horizontal="left" vertical="center" wrapText="1"/>
    </xf>
    <xf numFmtId="3" fontId="25" fillId="3" borderId="18" xfId="16" applyNumberFormat="1" applyFont="1" applyFill="1" applyBorder="1" applyAlignment="1">
      <alignment vertical="center"/>
    </xf>
    <xf numFmtId="0" fontId="25" fillId="0" borderId="0" xfId="7" applyFont="1" applyAlignment="1">
      <alignment vertical="center"/>
    </xf>
    <xf numFmtId="0" fontId="26" fillId="3" borderId="23" xfId="7" applyFont="1" applyFill="1" applyBorder="1" applyAlignment="1">
      <alignment horizontal="left" vertical="center"/>
    </xf>
    <xf numFmtId="0" fontId="17" fillId="3" borderId="11" xfId="7" applyFont="1" applyFill="1" applyBorder="1" applyAlignment="1">
      <alignment horizontal="justify" vertical="center"/>
    </xf>
    <xf numFmtId="3" fontId="17" fillId="3" borderId="18" xfId="16" applyNumberFormat="1" applyFont="1" applyFill="1" applyBorder="1" applyAlignment="1">
      <alignment vertical="center"/>
    </xf>
    <xf numFmtId="3" fontId="17" fillId="3" borderId="18" xfId="7" applyNumberFormat="1" applyFont="1" applyFill="1" applyBorder="1" applyAlignment="1">
      <alignment vertical="center"/>
    </xf>
    <xf numFmtId="0" fontId="25" fillId="3" borderId="51" xfId="7" applyFont="1" applyFill="1" applyBorder="1" applyAlignment="1">
      <alignment horizontal="left" vertical="center"/>
    </xf>
    <xf numFmtId="0" fontId="25" fillId="3" borderId="53" xfId="7" applyFont="1" applyFill="1" applyBorder="1" applyAlignment="1">
      <alignment vertical="center"/>
    </xf>
    <xf numFmtId="3" fontId="25" fillId="3" borderId="55" xfId="16" applyNumberFormat="1" applyFont="1" applyFill="1" applyBorder="1" applyAlignment="1">
      <alignment vertical="center"/>
    </xf>
    <xf numFmtId="0" fontId="17" fillId="0" borderId="0" xfId="7" applyFont="1" applyAlignment="1">
      <alignment horizontal="left" vertical="center"/>
    </xf>
    <xf numFmtId="0" fontId="6" fillId="3" borderId="0" xfId="7" applyFont="1" applyFill="1" applyAlignment="1">
      <alignment vertical="center"/>
    </xf>
    <xf numFmtId="3" fontId="13" fillId="0" borderId="0" xfId="7" applyNumberFormat="1" applyFont="1" applyAlignment="1">
      <alignment vertical="center"/>
    </xf>
    <xf numFmtId="41" fontId="17" fillId="0" borderId="0" xfId="7" applyNumberFormat="1" applyFont="1" applyAlignment="1">
      <alignment vertical="center"/>
    </xf>
    <xf numFmtId="0" fontId="6" fillId="0" borderId="0" xfId="7" applyFont="1" applyProtection="1">
      <protection locked="0"/>
    </xf>
    <xf numFmtId="0" fontId="4" fillId="2" borderId="60" xfId="6" applyFont="1" applyFill="1" applyBorder="1" applyAlignment="1">
      <alignment horizontal="center" vertical="center"/>
    </xf>
    <xf numFmtId="0" fontId="4" fillId="2" borderId="22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10" xfId="6" applyFont="1" applyFill="1" applyBorder="1" applyAlignment="1">
      <alignment horizontal="center" vertical="center"/>
    </xf>
    <xf numFmtId="0" fontId="4" fillId="2" borderId="0" xfId="6" applyFont="1" applyFill="1" applyBorder="1" applyAlignment="1">
      <alignment horizontal="center" vertical="center"/>
    </xf>
    <xf numFmtId="0" fontId="4" fillId="2" borderId="11" xfId="6" applyFont="1" applyFill="1" applyBorder="1" applyAlignment="1">
      <alignment horizontal="center" vertical="center"/>
    </xf>
    <xf numFmtId="4" fontId="4" fillId="2" borderId="53" xfId="6" applyNumberFormat="1" applyFont="1" applyFill="1" applyBorder="1" applyAlignment="1">
      <alignment horizontal="center" vertical="center" wrapText="1"/>
    </xf>
    <xf numFmtId="4" fontId="4" fillId="2" borderId="51" xfId="6" applyNumberFormat="1" applyFont="1" applyFill="1" applyBorder="1" applyAlignment="1">
      <alignment horizontal="center" vertical="center" wrapText="1"/>
    </xf>
    <xf numFmtId="0" fontId="4" fillId="2" borderId="14" xfId="6" applyFont="1" applyFill="1" applyBorder="1" applyAlignment="1">
      <alignment horizontal="center" vertical="center"/>
    </xf>
    <xf numFmtId="0" fontId="4" fillId="2" borderId="29" xfId="6" applyFont="1" applyFill="1" applyBorder="1" applyAlignment="1">
      <alignment horizontal="center" vertical="center"/>
    </xf>
    <xf numFmtId="0" fontId="4" fillId="2" borderId="15" xfId="6" applyFont="1" applyFill="1" applyBorder="1" applyAlignment="1">
      <alignment horizontal="center" vertical="center"/>
    </xf>
    <xf numFmtId="0" fontId="4" fillId="0" borderId="10" xfId="6" applyFont="1" applyFill="1" applyBorder="1" applyAlignment="1" applyProtection="1"/>
    <xf numFmtId="0" fontId="4" fillId="0" borderId="0" xfId="17" applyFont="1" applyFill="1" applyBorder="1" applyAlignment="1" applyProtection="1"/>
    <xf numFmtId="3" fontId="4" fillId="0" borderId="18" xfId="3" applyNumberFormat="1" applyFont="1" applyBorder="1" applyAlignment="1" applyProtection="1">
      <alignment horizontal="right"/>
      <protection locked="0"/>
    </xf>
    <xf numFmtId="0" fontId="27" fillId="0" borderId="10" xfId="7" applyFont="1" applyBorder="1" applyProtection="1">
      <protection locked="0"/>
    </xf>
    <xf numFmtId="0" fontId="4" fillId="0" borderId="0" xfId="5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3" fontId="4" fillId="0" borderId="18" xfId="3" applyNumberFormat="1" applyFont="1" applyBorder="1" applyProtection="1">
      <protection locked="0"/>
    </xf>
    <xf numFmtId="0" fontId="7" fillId="0" borderId="10" xfId="7" applyFont="1" applyBorder="1" applyProtection="1">
      <protection locked="0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3" fontId="8" fillId="0" borderId="18" xfId="3" applyNumberFormat="1" applyFont="1" applyBorder="1" applyProtection="1">
      <protection locked="0"/>
    </xf>
    <xf numFmtId="0" fontId="4" fillId="0" borderId="61" xfId="7" applyFont="1" applyFill="1" applyBorder="1" applyAlignment="1" applyProtection="1">
      <alignment horizontal="center"/>
      <protection locked="0"/>
    </xf>
    <xf numFmtId="0" fontId="4" fillId="0" borderId="45" xfId="7" applyFont="1" applyFill="1" applyBorder="1" applyAlignment="1" applyProtection="1">
      <alignment horizontal="center"/>
      <protection locked="0"/>
    </xf>
    <xf numFmtId="3" fontId="4" fillId="0" borderId="34" xfId="3" applyNumberFormat="1" applyFont="1" applyBorder="1" applyProtection="1">
      <protection locked="0"/>
    </xf>
    <xf numFmtId="3" fontId="4" fillId="0" borderId="35" xfId="3" applyNumberFormat="1" applyFont="1" applyBorder="1" applyProtection="1">
      <protection locked="0"/>
    </xf>
    <xf numFmtId="3" fontId="4" fillId="0" borderId="62" xfId="3" applyNumberFormat="1" applyFont="1" applyBorder="1" applyProtection="1">
      <protection locked="0"/>
    </xf>
    <xf numFmtId="3" fontId="6" fillId="0" borderId="0" xfId="7" applyNumberFormat="1" applyFont="1" applyProtection="1">
      <protection locked="0"/>
    </xf>
    <xf numFmtId="4" fontId="6" fillId="0" borderId="0" xfId="7" applyNumberFormat="1" applyFont="1" applyProtection="1">
      <protection locked="0"/>
    </xf>
    <xf numFmtId="0" fontId="4" fillId="2" borderId="63" xfId="18" applyFont="1" applyFill="1" applyBorder="1" applyAlignment="1" applyProtection="1">
      <alignment horizontal="center" wrapText="1"/>
      <protection locked="0"/>
    </xf>
    <xf numFmtId="0" fontId="4" fillId="2" borderId="64" xfId="18" applyFont="1" applyFill="1" applyBorder="1" applyAlignment="1" applyProtection="1">
      <alignment horizontal="center" wrapText="1"/>
      <protection locked="0"/>
    </xf>
    <xf numFmtId="0" fontId="4" fillId="2" borderId="65" xfId="18" applyFont="1" applyFill="1" applyBorder="1" applyAlignment="1" applyProtection="1">
      <alignment horizontal="center" wrapText="1"/>
      <protection locked="0"/>
    </xf>
    <xf numFmtId="0" fontId="4" fillId="2" borderId="47" xfId="19" applyFont="1" applyFill="1" applyBorder="1" applyAlignment="1" applyProtection="1">
      <alignment horizontal="center" vertical="top" wrapText="1"/>
      <protection locked="0"/>
    </xf>
    <xf numFmtId="0" fontId="4" fillId="2" borderId="55" xfId="19" applyFont="1" applyFill="1" applyBorder="1" applyAlignment="1" applyProtection="1">
      <alignment horizontal="center" vertical="top" wrapText="1"/>
      <protection locked="0"/>
    </xf>
    <xf numFmtId="0" fontId="4" fillId="2" borderId="55" xfId="18" applyFont="1" applyFill="1" applyBorder="1" applyAlignment="1" applyProtection="1">
      <alignment horizontal="center" wrapText="1"/>
      <protection locked="0"/>
    </xf>
    <xf numFmtId="0" fontId="4" fillId="2" borderId="55" xfId="18" applyFont="1" applyFill="1" applyBorder="1" applyAlignment="1" applyProtection="1">
      <alignment horizontal="center"/>
      <protection locked="0"/>
    </xf>
    <xf numFmtId="0" fontId="4" fillId="2" borderId="55" xfId="20" applyFont="1" applyFill="1" applyBorder="1" applyAlignment="1" applyProtection="1">
      <alignment horizontal="center" vertical="center"/>
      <protection locked="0"/>
    </xf>
    <xf numFmtId="0" fontId="4" fillId="2" borderId="57" xfId="20" applyFont="1" applyFill="1" applyBorder="1" applyAlignment="1" applyProtection="1">
      <alignment horizontal="center" vertical="center"/>
      <protection locked="0"/>
    </xf>
    <xf numFmtId="0" fontId="4" fillId="2" borderId="55" xfId="18" applyFont="1" applyFill="1" applyBorder="1" applyAlignment="1" applyProtection="1">
      <alignment horizontal="center" vertical="center" wrapText="1"/>
      <protection locked="0"/>
    </xf>
    <xf numFmtId="0" fontId="4" fillId="2" borderId="55" xfId="18" applyFont="1" applyFill="1" applyBorder="1" applyAlignment="1" applyProtection="1">
      <alignment horizontal="center" wrapText="1"/>
      <protection locked="0"/>
    </xf>
    <xf numFmtId="4" fontId="4" fillId="2" borderId="55" xfId="20" applyNumberFormat="1" applyFont="1" applyFill="1" applyBorder="1" applyAlignment="1" applyProtection="1">
      <alignment horizontal="center" vertical="center" wrapText="1"/>
      <protection locked="0"/>
    </xf>
    <xf numFmtId="4" fontId="4" fillId="2" borderId="57" xfId="20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19" applyNumberFormat="1" applyFont="1" applyBorder="1" applyAlignment="1" applyProtection="1">
      <alignment horizontal="left" vertical="top" wrapText="1"/>
      <protection locked="0"/>
    </xf>
    <xf numFmtId="49" fontId="8" fillId="0" borderId="20" xfId="19" applyNumberFormat="1" applyFont="1" applyBorder="1" applyAlignment="1" applyProtection="1">
      <alignment horizontal="center" vertical="top" wrapText="1"/>
      <protection locked="0"/>
    </xf>
    <xf numFmtId="43" fontId="8" fillId="0" borderId="55" xfId="21" applyFont="1" applyBorder="1" applyAlignment="1" applyProtection="1">
      <alignment horizontal="center" vertical="center" wrapText="1"/>
      <protection locked="0"/>
    </xf>
    <xf numFmtId="0" fontId="8" fillId="0" borderId="55" xfId="22" applyFont="1" applyBorder="1" applyAlignment="1" applyProtection="1">
      <alignment horizontal="center" vertical="center" wrapText="1"/>
      <protection locked="0"/>
    </xf>
    <xf numFmtId="0" fontId="8" fillId="0" borderId="55" xfId="22" applyFont="1" applyBorder="1" applyAlignment="1" applyProtection="1">
      <alignment vertical="center" wrapText="1"/>
      <protection locked="0"/>
    </xf>
    <xf numFmtId="10" fontId="8" fillId="0" borderId="55" xfId="23" applyNumberFormat="1" applyFont="1" applyBorder="1" applyAlignment="1" applyProtection="1">
      <alignment horizontal="center" vertical="center" wrapText="1"/>
      <protection locked="0"/>
    </xf>
    <xf numFmtId="10" fontId="8" fillId="0" borderId="55" xfId="23" applyNumberFormat="1" applyFont="1" applyBorder="1" applyAlignment="1" applyProtection="1">
      <alignment vertical="center" wrapText="1"/>
      <protection locked="0"/>
    </xf>
    <xf numFmtId="43" fontId="8" fillId="0" borderId="20" xfId="21" applyFont="1" applyBorder="1" applyAlignment="1" applyProtection="1">
      <alignment horizontal="center" vertical="top" wrapText="1"/>
      <protection locked="0"/>
    </xf>
    <xf numFmtId="3" fontId="1" fillId="0" borderId="0" xfId="3" applyNumberFormat="1" applyFont="1"/>
    <xf numFmtId="49" fontId="28" fillId="0" borderId="42" xfId="19" applyNumberFormat="1" applyFont="1" applyBorder="1" applyAlignment="1" applyProtection="1">
      <alignment horizontal="left" vertical="top" wrapText="1"/>
      <protection locked="0"/>
    </xf>
    <xf numFmtId="49" fontId="28" fillId="0" borderId="66" xfId="19" applyNumberFormat="1" applyFont="1" applyBorder="1" applyAlignment="1" applyProtection="1">
      <alignment horizontal="left" vertical="top" wrapText="1"/>
      <protection locked="0"/>
    </xf>
    <xf numFmtId="3" fontId="28" fillId="0" borderId="30" xfId="18" applyNumberFormat="1" applyFont="1" applyBorder="1" applyAlignment="1" applyProtection="1">
      <alignment horizontal="right" vertical="center" wrapText="1"/>
      <protection locked="0"/>
    </xf>
    <xf numFmtId="0" fontId="28" fillId="0" borderId="30" xfId="18" applyFont="1" applyBorder="1" applyAlignment="1" applyProtection="1">
      <alignment horizontal="center" vertical="center" wrapText="1"/>
      <protection locked="0"/>
    </xf>
    <xf numFmtId="0" fontId="28" fillId="0" borderId="30" xfId="18" applyFont="1" applyBorder="1" applyAlignment="1" applyProtection="1">
      <alignment vertical="center" wrapText="1"/>
      <protection locked="0"/>
    </xf>
    <xf numFmtId="10" fontId="28" fillId="0" borderId="30" xfId="1" applyNumberFormat="1" applyFont="1" applyBorder="1" applyAlignment="1" applyProtection="1">
      <alignment horizontal="center" vertical="center" wrapText="1"/>
      <protection locked="0"/>
    </xf>
    <xf numFmtId="10" fontId="28" fillId="0" borderId="30" xfId="1" applyNumberFormat="1" applyFont="1" applyBorder="1" applyAlignment="1" applyProtection="1">
      <alignment vertical="center" wrapText="1"/>
      <protection locked="0"/>
    </xf>
    <xf numFmtId="10" fontId="28" fillId="0" borderId="28" xfId="1" applyNumberFormat="1" applyFont="1" applyBorder="1" applyAlignment="1" applyProtection="1">
      <alignment vertical="center" wrapText="1"/>
      <protection locked="0"/>
    </xf>
    <xf numFmtId="0" fontId="0" fillId="3" borderId="0" xfId="0" applyFill="1"/>
    <xf numFmtId="0" fontId="0" fillId="3" borderId="0" xfId="0" applyFont="1" applyFill="1" applyBorder="1" applyAlignment="1">
      <alignment horizontal="left"/>
    </xf>
    <xf numFmtId="3" fontId="3" fillId="3" borderId="38" xfId="0" applyNumberFormat="1" applyFont="1" applyFill="1" applyBorder="1" applyAlignment="1">
      <alignment horizontal="right"/>
    </xf>
    <xf numFmtId="3" fontId="3" fillId="3" borderId="67" xfId="0" applyNumberFormat="1" applyFont="1" applyFill="1" applyBorder="1" applyAlignment="1">
      <alignment horizontal="right"/>
    </xf>
    <xf numFmtId="3" fontId="3" fillId="3" borderId="68" xfId="0" applyNumberFormat="1" applyFont="1" applyFill="1" applyBorder="1" applyAlignment="1">
      <alignment horizontal="right"/>
    </xf>
    <xf numFmtId="0" fontId="0" fillId="3" borderId="0" xfId="0" applyFont="1" applyFill="1" applyBorder="1"/>
    <xf numFmtId="10" fontId="7" fillId="3" borderId="0" xfId="1" applyNumberFormat="1" applyFont="1" applyFill="1" applyBorder="1" applyAlignment="1" applyProtection="1">
      <alignment vertical="center" wrapText="1"/>
      <protection locked="0"/>
    </xf>
    <xf numFmtId="0" fontId="0" fillId="3" borderId="0" xfId="0" applyFill="1" applyBorder="1"/>
    <xf numFmtId="0" fontId="29" fillId="3" borderId="0" xfId="24" applyFont="1" applyFill="1" applyBorder="1"/>
    <xf numFmtId="0" fontId="30" fillId="3" borderId="31" xfId="24" applyFont="1" applyFill="1" applyBorder="1" applyAlignment="1">
      <alignment horizontal="center"/>
    </xf>
    <xf numFmtId="0" fontId="30" fillId="3" borderId="32" xfId="24" applyFont="1" applyFill="1" applyBorder="1" applyAlignment="1">
      <alignment horizontal="center"/>
    </xf>
    <xf numFmtId="0" fontId="30" fillId="3" borderId="33" xfId="24" applyFont="1" applyFill="1" applyBorder="1" applyAlignment="1">
      <alignment horizontal="center"/>
    </xf>
    <xf numFmtId="0" fontId="31" fillId="0" borderId="0" xfId="24" applyFont="1"/>
    <xf numFmtId="0" fontId="30" fillId="3" borderId="10" xfId="24" applyFont="1" applyFill="1" applyBorder="1" applyAlignment="1">
      <alignment horizontal="center"/>
    </xf>
    <xf numFmtId="0" fontId="30" fillId="3" borderId="0" xfId="24" applyFont="1" applyFill="1" applyBorder="1" applyAlignment="1">
      <alignment horizontal="center"/>
    </xf>
    <xf numFmtId="0" fontId="30" fillId="3" borderId="69" xfId="24" applyFont="1" applyFill="1" applyBorder="1" applyAlignment="1">
      <alignment horizontal="center"/>
    </xf>
    <xf numFmtId="0" fontId="30" fillId="3" borderId="10" xfId="24" applyFont="1" applyFill="1" applyBorder="1" applyAlignment="1">
      <alignment horizontal="center"/>
    </xf>
    <xf numFmtId="0" fontId="30" fillId="3" borderId="0" xfId="24" applyFont="1" applyFill="1" applyBorder="1" applyAlignment="1">
      <alignment horizontal="center"/>
    </xf>
    <xf numFmtId="3" fontId="30" fillId="3" borderId="0" xfId="16" applyNumberFormat="1" applyFont="1" applyFill="1" applyBorder="1" applyAlignment="1">
      <alignment horizontal="center"/>
    </xf>
    <xf numFmtId="3" fontId="30" fillId="3" borderId="69" xfId="16" applyNumberFormat="1" applyFont="1" applyFill="1" applyBorder="1" applyAlignment="1">
      <alignment horizontal="center"/>
    </xf>
    <xf numFmtId="0" fontId="30" fillId="3" borderId="0" xfId="24" applyFont="1" applyFill="1" applyBorder="1" applyAlignment="1">
      <alignment horizontal="right"/>
    </xf>
    <xf numFmtId="3" fontId="30" fillId="3" borderId="29" xfId="16" applyNumberFormat="1" applyFont="1" applyFill="1" applyBorder="1" applyAlignment="1" applyProtection="1">
      <protection locked="0"/>
    </xf>
    <xf numFmtId="3" fontId="30" fillId="3" borderId="29" xfId="16" applyNumberFormat="1" applyFont="1" applyFill="1" applyBorder="1" applyAlignment="1">
      <alignment horizontal="center"/>
    </xf>
    <xf numFmtId="0" fontId="30" fillId="6" borderId="49" xfId="24" applyFont="1" applyFill="1" applyBorder="1" applyAlignment="1">
      <alignment horizontal="center" vertical="center" wrapText="1"/>
    </xf>
    <xf numFmtId="0" fontId="30" fillId="6" borderId="22" xfId="24" applyFont="1" applyFill="1" applyBorder="1" applyAlignment="1">
      <alignment horizontal="center" vertical="center"/>
    </xf>
    <xf numFmtId="3" fontId="30" fillId="6" borderId="55" xfId="16" applyNumberFormat="1" applyFont="1" applyFill="1" applyBorder="1" applyAlignment="1">
      <alignment horizontal="center" vertical="center" wrapText="1"/>
    </xf>
    <xf numFmtId="3" fontId="30" fillId="6" borderId="57" xfId="16" applyNumberFormat="1" applyFont="1" applyFill="1" applyBorder="1" applyAlignment="1">
      <alignment horizontal="center" vertical="center" wrapText="1"/>
    </xf>
    <xf numFmtId="0" fontId="30" fillId="6" borderId="44" xfId="24" applyFont="1" applyFill="1" applyBorder="1" applyAlignment="1">
      <alignment horizontal="center" vertical="center" wrapText="1"/>
    </xf>
    <xf numFmtId="0" fontId="30" fillId="6" borderId="0" xfId="24" applyFont="1" applyFill="1" applyBorder="1" applyAlignment="1">
      <alignment horizontal="center" vertical="center"/>
    </xf>
    <xf numFmtId="3" fontId="30" fillId="6" borderId="55" xfId="16" applyNumberFormat="1" applyFont="1" applyFill="1" applyBorder="1" applyAlignment="1">
      <alignment horizontal="center" vertical="center" wrapText="1"/>
    </xf>
    <xf numFmtId="3" fontId="30" fillId="6" borderId="70" xfId="16" applyNumberFormat="1" applyFont="1" applyFill="1" applyBorder="1" applyAlignment="1">
      <alignment horizontal="center" vertical="center" wrapText="1"/>
    </xf>
    <xf numFmtId="0" fontId="32" fillId="3" borderId="0" xfId="24" applyFont="1" applyFill="1" applyBorder="1" applyAlignment="1">
      <alignment horizontal="justify" vertical="top"/>
    </xf>
    <xf numFmtId="0" fontId="30" fillId="6" borderId="47" xfId="24" applyFont="1" applyFill="1" applyBorder="1" applyAlignment="1">
      <alignment horizontal="justify" vertical="top"/>
    </xf>
    <xf numFmtId="0" fontId="30" fillId="6" borderId="52" xfId="24" applyFont="1" applyFill="1" applyBorder="1" applyAlignment="1">
      <alignment horizontal="justify" vertical="top"/>
    </xf>
    <xf numFmtId="3" fontId="30" fillId="6" borderId="55" xfId="16" applyNumberFormat="1" applyFont="1" applyFill="1" applyBorder="1"/>
    <xf numFmtId="3" fontId="30" fillId="6" borderId="70" xfId="16" applyNumberFormat="1" applyFont="1" applyFill="1" applyBorder="1"/>
    <xf numFmtId="0" fontId="30" fillId="7" borderId="44" xfId="24" applyFont="1" applyFill="1" applyBorder="1" applyAlignment="1">
      <alignment horizontal="justify" vertical="top"/>
    </xf>
    <xf numFmtId="0" fontId="30" fillId="7" borderId="0" xfId="24" applyFont="1" applyFill="1" applyBorder="1" applyAlignment="1">
      <alignment horizontal="justify" vertical="top"/>
    </xf>
    <xf numFmtId="3" fontId="30" fillId="7" borderId="18" xfId="16" applyNumberFormat="1" applyFont="1" applyFill="1" applyBorder="1"/>
    <xf numFmtId="3" fontId="30" fillId="7" borderId="69" xfId="16" applyNumberFormat="1" applyFont="1" applyFill="1" applyBorder="1"/>
    <xf numFmtId="0" fontId="30" fillId="0" borderId="44" xfId="24" applyFont="1" applyBorder="1" applyAlignment="1">
      <alignment horizontal="justify" vertical="top"/>
    </xf>
    <xf numFmtId="0" fontId="30" fillId="0" borderId="0" xfId="24" applyFont="1" applyBorder="1" applyAlignment="1">
      <alignment horizontal="justify" vertical="top"/>
    </xf>
    <xf numFmtId="3" fontId="30" fillId="0" borderId="18" xfId="16" applyNumberFormat="1" applyFont="1" applyBorder="1"/>
    <xf numFmtId="3" fontId="30" fillId="0" borderId="69" xfId="16" applyNumberFormat="1" applyFont="1" applyBorder="1"/>
    <xf numFmtId="0" fontId="29" fillId="3" borderId="0" xfId="24" applyFont="1" applyFill="1" applyBorder="1" applyAlignment="1">
      <alignment horizontal="justify" vertical="top"/>
    </xf>
    <xf numFmtId="0" fontId="31" fillId="0" borderId="44" xfId="24" applyFont="1" applyBorder="1" applyAlignment="1">
      <alignment horizontal="justify" vertical="top"/>
    </xf>
    <xf numFmtId="0" fontId="31" fillId="0" borderId="0" xfId="24" applyFont="1" applyBorder="1" applyAlignment="1">
      <alignment horizontal="justify" vertical="top"/>
    </xf>
    <xf numFmtId="3" fontId="31" fillId="0" borderId="18" xfId="16" applyNumberFormat="1" applyFont="1" applyBorder="1"/>
    <xf numFmtId="3" fontId="31" fillId="0" borderId="69" xfId="16" applyNumberFormat="1" applyFont="1" applyBorder="1"/>
    <xf numFmtId="0" fontId="30" fillId="3" borderId="44" xfId="24" applyFont="1" applyFill="1" applyBorder="1" applyAlignment="1">
      <alignment horizontal="justify" vertical="top"/>
    </xf>
    <xf numFmtId="0" fontId="30" fillId="3" borderId="0" xfId="24" applyFont="1" applyFill="1" applyBorder="1" applyAlignment="1">
      <alignment horizontal="justify" vertical="top"/>
    </xf>
    <xf numFmtId="0" fontId="31" fillId="3" borderId="44" xfId="24" applyFont="1" applyFill="1" applyBorder="1" applyAlignment="1">
      <alignment horizontal="justify" vertical="top"/>
    </xf>
    <xf numFmtId="0" fontId="31" fillId="3" borderId="0" xfId="24" applyFont="1" applyFill="1" applyBorder="1" applyAlignment="1">
      <alignment horizontal="justify" vertical="top"/>
    </xf>
    <xf numFmtId="3" fontId="31" fillId="7" borderId="18" xfId="16" applyNumberFormat="1" applyFont="1" applyFill="1" applyBorder="1"/>
    <xf numFmtId="3" fontId="31" fillId="7" borderId="69" xfId="16" applyNumberFormat="1" applyFont="1" applyFill="1" applyBorder="1"/>
    <xf numFmtId="3" fontId="30" fillId="7" borderId="19" xfId="16" applyNumberFormat="1" applyFont="1" applyFill="1" applyBorder="1"/>
    <xf numFmtId="0" fontId="31" fillId="0" borderId="56" xfId="24" applyFont="1" applyBorder="1" applyAlignment="1">
      <alignment horizontal="justify" vertical="top"/>
    </xf>
    <xf numFmtId="3" fontId="31" fillId="0" borderId="20" xfId="16" applyNumberFormat="1" applyFont="1" applyBorder="1"/>
    <xf numFmtId="0" fontId="30" fillId="6" borderId="24" xfId="24" applyFont="1" applyFill="1" applyBorder="1" applyAlignment="1">
      <alignment horizontal="justify" vertical="top"/>
    </xf>
    <xf numFmtId="0" fontId="30" fillId="6" borderId="25" xfId="24" applyFont="1" applyFill="1" applyBorder="1" applyAlignment="1">
      <alignment horizontal="justify" vertical="top"/>
    </xf>
    <xf numFmtId="3" fontId="30" fillId="6" borderId="26" xfId="16" applyNumberFormat="1" applyFont="1" applyFill="1" applyBorder="1"/>
    <xf numFmtId="3" fontId="30" fillId="6" borderId="28" xfId="16" applyNumberFormat="1" applyFont="1" applyFill="1" applyBorder="1"/>
    <xf numFmtId="0" fontId="3" fillId="0" borderId="0" xfId="24" applyFont="1" applyFill="1" applyBorder="1" applyAlignment="1">
      <alignment horizontal="justify"/>
    </xf>
    <xf numFmtId="0" fontId="3" fillId="0" borderId="0" xfId="24" applyFont="1" applyFill="1" applyAlignment="1">
      <alignment horizontal="justify"/>
    </xf>
    <xf numFmtId="0" fontId="6" fillId="3" borderId="0" xfId="24" applyFont="1" applyFill="1"/>
    <xf numFmtId="0" fontId="13" fillId="0" borderId="0" xfId="24" applyFont="1"/>
    <xf numFmtId="3" fontId="13" fillId="0" borderId="0" xfId="16" applyNumberFormat="1" applyFont="1"/>
    <xf numFmtId="3" fontId="31" fillId="0" borderId="0" xfId="16" applyNumberFormat="1" applyFont="1"/>
    <xf numFmtId="0" fontId="33" fillId="0" borderId="0" xfId="24" applyFont="1" applyAlignment="1">
      <alignment horizontal="center"/>
    </xf>
    <xf numFmtId="3" fontId="33" fillId="0" borderId="0" xfId="16" applyNumberFormat="1" applyFont="1" applyAlignment="1">
      <alignment horizontal="center"/>
    </xf>
  </cellXfs>
  <cellStyles count="25">
    <cellStyle name="Millares 10" xfId="16" xr:uid="{8DBBFB85-D372-43A0-B84D-BB7ADF425503}"/>
    <cellStyle name="Millares 2 2" xfId="8" xr:uid="{090BE6FD-E7D5-4AB7-B133-DC44D87B80B1}"/>
    <cellStyle name="Millares 2 2 2 2" xfId="13" xr:uid="{22C1DDA3-9494-4496-9A63-2B57EF68ED1A}"/>
    <cellStyle name="Millares 2 31" xfId="11" xr:uid="{255F168A-F875-46AB-8A41-71C0EA613F72}"/>
    <cellStyle name="Millares 2 4 17" xfId="21" xr:uid="{59CB4987-4CBD-477A-B394-7064FFF38D8D}"/>
    <cellStyle name="Millares 5 2 2" xfId="14" xr:uid="{6415DA6C-2A5D-49CE-BE89-C7F294AEC862}"/>
    <cellStyle name="Normal" xfId="0" builtinId="0"/>
    <cellStyle name="Normal 16 6" xfId="24" xr:uid="{ADE3926A-3616-4EA3-8E7E-1E6D3C126480}"/>
    <cellStyle name="Normal 2 2" xfId="5" xr:uid="{CAA1A7C2-B8B1-4760-9BA3-D6F63BD299CF}"/>
    <cellStyle name="Normal 2 2 2 9" xfId="3" xr:uid="{3B656746-600A-4A7E-830A-A26589292987}"/>
    <cellStyle name="Normal 2 24" xfId="2" xr:uid="{48AF4F61-DF55-41BF-917E-A7DC3E6856EE}"/>
    <cellStyle name="Normal 2 3 3" xfId="7" xr:uid="{35BCD404-15FF-4DFC-BE86-FE04E2D6554A}"/>
    <cellStyle name="Normal 2 31" xfId="10" xr:uid="{E0D6A305-D5B9-4867-8FAC-F9D6D07687EC}"/>
    <cellStyle name="Normal 2 48" xfId="4" xr:uid="{2806FAD2-BCC4-4F56-B475-C256CC9F4EF8}"/>
    <cellStyle name="Normal 3 10 2" xfId="17" xr:uid="{E7823BD0-29F8-40CA-BE8A-10F1FF86A53E}"/>
    <cellStyle name="Normal 3 2 3" xfId="6" xr:uid="{68F9C380-D3FA-455F-B6A4-62C1B1032B1E}"/>
    <cellStyle name="Normal 4 2" xfId="20" xr:uid="{AC791B5D-C037-49B8-9F55-235E18A21DD2}"/>
    <cellStyle name="Normal 5 3 2 8" xfId="9" xr:uid="{80A750AC-D264-4E02-AA05-CF983C13C8D6}"/>
    <cellStyle name="Normal 5 3 3 2" xfId="15" xr:uid="{1E7B3768-3067-45E8-A95D-C38D70B25E63}"/>
    <cellStyle name="Normal 8" xfId="18" xr:uid="{CDFDBCB1-5C7E-4739-8702-C14A5D62AB10}"/>
    <cellStyle name="Normal 8 13" xfId="22" xr:uid="{A6D350F3-170A-4AFA-ACA8-2EDAF20725BD}"/>
    <cellStyle name="Normal_141008Reportes Cuadros Institucionales-sectorialesADV" xfId="19" xr:uid="{FB394434-71F6-4D20-AC29-8CDC7E9F88F7}"/>
    <cellStyle name="Porcentaje" xfId="1" builtinId="5"/>
    <cellStyle name="Porcentaje 6" xfId="23" xr:uid="{F9A9CE2D-49CE-483A-993D-67A2410D5135}"/>
    <cellStyle name="SAPBEXstdItem" xfId="12" xr:uid="{E68EC260-B2C5-471F-B37A-EFF61E5F8F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5/CUENTA%20P&#218;BLICA/SEGUNDO%20TRIMESTRE/EDITABLES/3019%20ISAPEG%20CP%202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 (2)"/>
      <sheetName val="EAI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18BC-C253-4191-81E9-F3FBA1E0507B}">
  <sheetPr>
    <tabColor theme="7" tint="-0.249977111117893"/>
    <pageSetUpPr fitToPage="1"/>
  </sheetPr>
  <dimension ref="A1:I50"/>
  <sheetViews>
    <sheetView showGridLines="0" tabSelected="1" zoomScaleNormal="100" workbookViewId="0">
      <selection activeCell="D7" sqref="D7"/>
    </sheetView>
  </sheetViews>
  <sheetFormatPr baseColWidth="10" defaultColWidth="12" defaultRowHeight="11.25" x14ac:dyDescent="0.2"/>
  <cols>
    <col min="1" max="1" width="1.83203125" style="28" customWidth="1"/>
    <col min="2" max="2" width="62.5" style="28" customWidth="1"/>
    <col min="3" max="3" width="17.83203125" style="28" customWidth="1"/>
    <col min="4" max="4" width="19.83203125" style="28" customWidth="1"/>
    <col min="5" max="5" width="17.83203125" style="28" customWidth="1"/>
    <col min="6" max="7" width="20.83203125" style="28" customWidth="1"/>
    <col min="8" max="8" width="18.83203125" style="28" customWidth="1"/>
    <col min="9" max="9" width="2.5" style="28" hidden="1" customWidth="1"/>
    <col min="10" max="16384" width="12" style="28"/>
  </cols>
  <sheetData>
    <row r="1" spans="1:9" s="4" customFormat="1" ht="43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7" t="s">
        <v>2</v>
      </c>
      <c r="D2" s="8"/>
      <c r="E2" s="8"/>
      <c r="F2" s="8"/>
      <c r="G2" s="9"/>
      <c r="H2" s="10" t="s">
        <v>3</v>
      </c>
    </row>
    <row r="3" spans="1:9" s="17" customFormat="1" ht="24.95" customHeight="1" x14ac:dyDescent="0.2">
      <c r="A3" s="11"/>
      <c r="B3" s="12"/>
      <c r="C3" s="13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6"/>
    </row>
    <row r="4" spans="1:9" s="17" customFormat="1" x14ac:dyDescent="0.2">
      <c r="A4" s="18"/>
      <c r="B4" s="19"/>
      <c r="C4" s="20" t="s">
        <v>9</v>
      </c>
      <c r="D4" s="21" t="s">
        <v>10</v>
      </c>
      <c r="E4" s="21" t="s">
        <v>11</v>
      </c>
      <c r="F4" s="21" t="s">
        <v>12</v>
      </c>
      <c r="G4" s="21" t="s">
        <v>13</v>
      </c>
      <c r="H4" s="22" t="s">
        <v>14</v>
      </c>
    </row>
    <row r="5" spans="1:9" x14ac:dyDescent="0.2">
      <c r="A5" s="23"/>
      <c r="B5" s="24" t="s">
        <v>15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6">
        <f t="shared" ref="H5:H15" si="0">+G5-C5</f>
        <v>0</v>
      </c>
      <c r="I5" s="27" t="s">
        <v>16</v>
      </c>
    </row>
    <row r="6" spans="1:9" x14ac:dyDescent="0.2">
      <c r="A6" s="29"/>
      <c r="B6" s="30" t="s">
        <v>17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2">
        <f t="shared" si="0"/>
        <v>0</v>
      </c>
      <c r="I6" s="27" t="s">
        <v>18</v>
      </c>
    </row>
    <row r="7" spans="1:9" x14ac:dyDescent="0.2">
      <c r="A7" s="23"/>
      <c r="B7" s="24" t="s">
        <v>19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2">
        <f t="shared" si="0"/>
        <v>0</v>
      </c>
      <c r="I7" s="27" t="s">
        <v>20</v>
      </c>
    </row>
    <row r="8" spans="1:9" x14ac:dyDescent="0.2">
      <c r="A8" s="23"/>
      <c r="B8" s="24" t="s">
        <v>21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2">
        <f t="shared" si="0"/>
        <v>0</v>
      </c>
      <c r="I8" s="27" t="s">
        <v>22</v>
      </c>
    </row>
    <row r="9" spans="1:9" x14ac:dyDescent="0.2">
      <c r="A9" s="23"/>
      <c r="B9" s="24" t="s">
        <v>23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2">
        <f t="shared" si="0"/>
        <v>0</v>
      </c>
      <c r="I9" s="27" t="s">
        <v>24</v>
      </c>
    </row>
    <row r="10" spans="1:9" x14ac:dyDescent="0.2">
      <c r="A10" s="29"/>
      <c r="B10" s="30" t="s">
        <v>25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2">
        <f t="shared" si="0"/>
        <v>0</v>
      </c>
      <c r="I10" s="27" t="s">
        <v>26</v>
      </c>
    </row>
    <row r="11" spans="1:9" x14ac:dyDescent="0.2">
      <c r="A11" s="33"/>
      <c r="B11" s="24" t="s">
        <v>27</v>
      </c>
      <c r="C11" s="34">
        <v>61429640</v>
      </c>
      <c r="D11" s="34">
        <v>246376043.75</v>
      </c>
      <c r="E11" s="34">
        <f t="shared" ref="E11:E14" si="1">C11+D11</f>
        <v>307805683.75</v>
      </c>
      <c r="F11" s="34">
        <v>37652356.240000002</v>
      </c>
      <c r="G11" s="34">
        <v>37652356.240000002</v>
      </c>
      <c r="H11" s="35">
        <f t="shared" ref="H11:H14" si="2">G11-C11</f>
        <v>-23777283.759999998</v>
      </c>
      <c r="I11" s="27" t="s">
        <v>28</v>
      </c>
    </row>
    <row r="12" spans="1:9" ht="22.5" x14ac:dyDescent="0.2">
      <c r="A12" s="33"/>
      <c r="B12" s="24" t="s">
        <v>29</v>
      </c>
      <c r="C12" s="34">
        <v>9348943142</v>
      </c>
      <c r="D12" s="34">
        <v>28192849.579999998</v>
      </c>
      <c r="E12" s="34">
        <f t="shared" si="1"/>
        <v>9377135991.5799999</v>
      </c>
      <c r="F12" s="34">
        <v>4493901505.8699999</v>
      </c>
      <c r="G12" s="34">
        <v>4493901505.8699999</v>
      </c>
      <c r="H12" s="35">
        <f t="shared" si="2"/>
        <v>-4855041636.1300001</v>
      </c>
      <c r="I12" s="27" t="s">
        <v>30</v>
      </c>
    </row>
    <row r="13" spans="1:9" ht="22.5" x14ac:dyDescent="0.2">
      <c r="A13" s="33"/>
      <c r="B13" s="24" t="s">
        <v>31</v>
      </c>
      <c r="C13" s="34">
        <v>8925638699.5100002</v>
      </c>
      <c r="D13" s="34">
        <v>671854703.05999994</v>
      </c>
      <c r="E13" s="34">
        <f t="shared" si="1"/>
        <v>9597493402.5699997</v>
      </c>
      <c r="F13" s="34">
        <v>4681495296.5900002</v>
      </c>
      <c r="G13" s="34">
        <v>4681495296.5900002</v>
      </c>
      <c r="H13" s="35">
        <f t="shared" si="2"/>
        <v>-4244143402.9200001</v>
      </c>
      <c r="I13" s="27" t="s">
        <v>32</v>
      </c>
    </row>
    <row r="14" spans="1:9" x14ac:dyDescent="0.2">
      <c r="A14" s="23"/>
      <c r="B14" s="24" t="s">
        <v>33</v>
      </c>
      <c r="C14" s="36">
        <v>0</v>
      </c>
      <c r="D14" s="36">
        <v>0</v>
      </c>
      <c r="E14" s="36">
        <f t="shared" si="1"/>
        <v>0</v>
      </c>
      <c r="F14" s="36">
        <v>0</v>
      </c>
      <c r="G14" s="36">
        <v>0</v>
      </c>
      <c r="H14" s="37">
        <f t="shared" si="2"/>
        <v>0</v>
      </c>
      <c r="I14" s="27" t="s">
        <v>34</v>
      </c>
    </row>
    <row r="15" spans="1:9" x14ac:dyDescent="0.2">
      <c r="A15" s="23"/>
      <c r="C15" s="38"/>
      <c r="D15" s="38"/>
      <c r="E15" s="38"/>
      <c r="F15" s="38">
        <v>0</v>
      </c>
      <c r="G15" s="38">
        <v>0</v>
      </c>
      <c r="H15" s="39">
        <f t="shared" si="0"/>
        <v>0</v>
      </c>
      <c r="I15" s="27" t="s">
        <v>35</v>
      </c>
    </row>
    <row r="16" spans="1:9" x14ac:dyDescent="0.2">
      <c r="A16" s="40"/>
      <c r="B16" s="41" t="s">
        <v>36</v>
      </c>
      <c r="C16" s="42">
        <f t="shared" ref="C16:H16" si="3">SUM(C5:C15)</f>
        <v>18336011481.510002</v>
      </c>
      <c r="D16" s="42">
        <f t="shared" si="3"/>
        <v>946423596.38999987</v>
      </c>
      <c r="E16" s="42">
        <f t="shared" si="3"/>
        <v>19282435077.900002</v>
      </c>
      <c r="F16" s="42">
        <f t="shared" si="3"/>
        <v>9213049158.7000008</v>
      </c>
      <c r="G16" s="42">
        <f t="shared" si="3"/>
        <v>9213049158.7000008</v>
      </c>
      <c r="H16" s="43">
        <f t="shared" si="3"/>
        <v>-9122962322.8100014</v>
      </c>
      <c r="I16" s="27" t="s">
        <v>35</v>
      </c>
    </row>
    <row r="17" spans="1:9" x14ac:dyDescent="0.2">
      <c r="A17" s="44"/>
      <c r="B17" s="45"/>
      <c r="C17" s="46"/>
      <c r="D17" s="46"/>
      <c r="E17" s="47"/>
      <c r="F17" s="48" t="s">
        <v>37</v>
      </c>
      <c r="G17" s="49"/>
      <c r="H17" s="50">
        <v>0</v>
      </c>
      <c r="I17" s="27" t="s">
        <v>35</v>
      </c>
    </row>
    <row r="18" spans="1:9" ht="10.15" customHeight="1" x14ac:dyDescent="0.2">
      <c r="A18" s="51" t="s">
        <v>38</v>
      </c>
      <c r="B18" s="52"/>
      <c r="C18" s="53" t="s">
        <v>2</v>
      </c>
      <c r="D18" s="54"/>
      <c r="E18" s="54"/>
      <c r="F18" s="54"/>
      <c r="G18" s="55"/>
      <c r="H18" s="56" t="s">
        <v>3</v>
      </c>
      <c r="I18" s="27" t="s">
        <v>35</v>
      </c>
    </row>
    <row r="19" spans="1:9" ht="22.5" x14ac:dyDescent="0.2">
      <c r="A19" s="57"/>
      <c r="B19" s="58"/>
      <c r="C19" s="59" t="s">
        <v>4</v>
      </c>
      <c r="D19" s="60" t="s">
        <v>5</v>
      </c>
      <c r="E19" s="60" t="s">
        <v>6</v>
      </c>
      <c r="F19" s="60" t="s">
        <v>7</v>
      </c>
      <c r="G19" s="61" t="s">
        <v>8</v>
      </c>
      <c r="H19" s="62"/>
      <c r="I19" s="27" t="s">
        <v>35</v>
      </c>
    </row>
    <row r="20" spans="1:9" x14ac:dyDescent="0.2">
      <c r="A20" s="63"/>
      <c r="B20" s="64"/>
      <c r="C20" s="65" t="s">
        <v>9</v>
      </c>
      <c r="D20" s="66" t="s">
        <v>10</v>
      </c>
      <c r="E20" s="66" t="s">
        <v>11</v>
      </c>
      <c r="F20" s="66" t="s">
        <v>12</v>
      </c>
      <c r="G20" s="66" t="s">
        <v>13</v>
      </c>
      <c r="H20" s="67" t="s">
        <v>14</v>
      </c>
      <c r="I20" s="27" t="s">
        <v>35</v>
      </c>
    </row>
    <row r="21" spans="1:9" x14ac:dyDescent="0.2">
      <c r="A21" s="68" t="s">
        <v>39</v>
      </c>
      <c r="B21" s="69"/>
      <c r="C21" s="70">
        <f>SUM(C22+C23+C24+C25+C26+C27+C28+C29)</f>
        <v>9348943142</v>
      </c>
      <c r="D21" s="70">
        <f>SUM(D22+D23+D24+D25+D26+D27+D28+D29)</f>
        <v>28192849.579999998</v>
      </c>
      <c r="E21" s="70">
        <f>SUM(E22+E23+E24+E25+E26+E27+E28+E29)</f>
        <v>9377135991.5799999</v>
      </c>
      <c r="F21" s="70">
        <f>SUM(F22+F23+F24+F25+F26+F27+F28+F29)</f>
        <v>4493901505.8699999</v>
      </c>
      <c r="G21" s="70">
        <f>SUM(G22+G23+G24+G25+G26+G27+G28+G29)</f>
        <v>4493901505.8699999</v>
      </c>
      <c r="H21" s="71">
        <f>SUM(H22:H29)</f>
        <v>-4855041636.1300001</v>
      </c>
      <c r="I21" s="27" t="s">
        <v>35</v>
      </c>
    </row>
    <row r="22" spans="1:9" x14ac:dyDescent="0.2">
      <c r="A22" s="72"/>
      <c r="B22" s="73" t="s">
        <v>15</v>
      </c>
      <c r="C22" s="74">
        <v>0</v>
      </c>
      <c r="D22" s="74">
        <v>0</v>
      </c>
      <c r="E22" s="74">
        <v>0</v>
      </c>
      <c r="F22" s="75">
        <v>0</v>
      </c>
      <c r="G22" s="74">
        <v>0</v>
      </c>
      <c r="H22" s="76">
        <v>0</v>
      </c>
      <c r="I22" s="27" t="s">
        <v>16</v>
      </c>
    </row>
    <row r="23" spans="1:9" x14ac:dyDescent="0.2">
      <c r="A23" s="72"/>
      <c r="B23" s="73" t="s">
        <v>17</v>
      </c>
      <c r="C23" s="74">
        <v>0</v>
      </c>
      <c r="D23" s="74">
        <v>0</v>
      </c>
      <c r="E23" s="74">
        <v>0</v>
      </c>
      <c r="F23" s="75">
        <v>0</v>
      </c>
      <c r="G23" s="74">
        <v>0</v>
      </c>
      <c r="H23" s="76">
        <v>0</v>
      </c>
      <c r="I23" s="27" t="s">
        <v>18</v>
      </c>
    </row>
    <row r="24" spans="1:9" x14ac:dyDescent="0.2">
      <c r="A24" s="72"/>
      <c r="B24" s="73" t="s">
        <v>19</v>
      </c>
      <c r="C24" s="74">
        <v>0</v>
      </c>
      <c r="D24" s="74">
        <v>0</v>
      </c>
      <c r="E24" s="74">
        <v>0</v>
      </c>
      <c r="F24" s="75">
        <v>0</v>
      </c>
      <c r="G24" s="74">
        <v>0</v>
      </c>
      <c r="H24" s="76">
        <v>0</v>
      </c>
      <c r="I24" s="27" t="s">
        <v>20</v>
      </c>
    </row>
    <row r="25" spans="1:9" x14ac:dyDescent="0.2">
      <c r="A25" s="72"/>
      <c r="B25" s="73" t="s">
        <v>21</v>
      </c>
      <c r="C25" s="74">
        <v>0</v>
      </c>
      <c r="D25" s="74">
        <v>0</v>
      </c>
      <c r="E25" s="74">
        <v>0</v>
      </c>
      <c r="F25" s="75">
        <v>0</v>
      </c>
      <c r="G25" s="74">
        <v>0</v>
      </c>
      <c r="H25" s="76">
        <v>0</v>
      </c>
      <c r="I25" s="27" t="s">
        <v>22</v>
      </c>
    </row>
    <row r="26" spans="1:9" x14ac:dyDescent="0.2">
      <c r="A26" s="72"/>
      <c r="B26" s="73" t="s">
        <v>40</v>
      </c>
      <c r="C26" s="74">
        <v>0</v>
      </c>
      <c r="D26" s="74">
        <v>0</v>
      </c>
      <c r="E26" s="74">
        <v>0</v>
      </c>
      <c r="F26" s="75">
        <v>0</v>
      </c>
      <c r="G26" s="74">
        <v>0</v>
      </c>
      <c r="H26" s="76">
        <v>0</v>
      </c>
      <c r="I26" s="27" t="s">
        <v>24</v>
      </c>
    </row>
    <row r="27" spans="1:9" x14ac:dyDescent="0.2">
      <c r="A27" s="72"/>
      <c r="B27" s="73" t="s">
        <v>41</v>
      </c>
      <c r="C27" s="77">
        <v>0</v>
      </c>
      <c r="D27" s="77">
        <v>0</v>
      </c>
      <c r="E27" s="77">
        <v>0</v>
      </c>
      <c r="F27" s="78">
        <v>0</v>
      </c>
      <c r="G27" s="77">
        <v>0</v>
      </c>
      <c r="H27" s="76">
        <v>0</v>
      </c>
      <c r="I27" s="27" t="s">
        <v>26</v>
      </c>
    </row>
    <row r="28" spans="1:9" ht="22.5" x14ac:dyDescent="0.2">
      <c r="A28" s="72"/>
      <c r="B28" s="73" t="s">
        <v>42</v>
      </c>
      <c r="C28" s="34">
        <v>9348943142</v>
      </c>
      <c r="D28" s="34">
        <v>28192849.579999998</v>
      </c>
      <c r="E28" s="34">
        <f t="shared" ref="E28" si="4">C28+D28</f>
        <v>9377135991.5799999</v>
      </c>
      <c r="F28" s="34">
        <v>4493901505.8699999</v>
      </c>
      <c r="G28" s="34">
        <v>4493901505.8699999</v>
      </c>
      <c r="H28" s="35">
        <f t="shared" ref="H28" si="5">G28-C28</f>
        <v>-4855041636.1300001</v>
      </c>
      <c r="I28" s="27" t="s">
        <v>30</v>
      </c>
    </row>
    <row r="29" spans="1:9" ht="22.5" x14ac:dyDescent="0.2">
      <c r="A29" s="72"/>
      <c r="B29" s="73" t="s">
        <v>31</v>
      </c>
      <c r="C29" s="74">
        <v>0</v>
      </c>
      <c r="D29" s="74">
        <v>0</v>
      </c>
      <c r="E29" s="74">
        <v>0</v>
      </c>
      <c r="F29" s="79">
        <v>0</v>
      </c>
      <c r="G29" s="31">
        <v>0</v>
      </c>
      <c r="H29" s="76">
        <v>0</v>
      </c>
      <c r="I29" s="27" t="s">
        <v>32</v>
      </c>
    </row>
    <row r="30" spans="1:9" x14ac:dyDescent="0.2">
      <c r="A30" s="72"/>
      <c r="B30" s="73"/>
      <c r="C30" s="74"/>
      <c r="D30" s="74"/>
      <c r="E30" s="74"/>
      <c r="F30" s="75"/>
      <c r="G30" s="74"/>
      <c r="H30" s="76"/>
      <c r="I30" s="27" t="s">
        <v>35</v>
      </c>
    </row>
    <row r="31" spans="1:9" ht="38.25" customHeight="1" x14ac:dyDescent="0.2">
      <c r="A31" s="80" t="s">
        <v>43</v>
      </c>
      <c r="B31" s="81"/>
      <c r="C31" s="82">
        <f t="shared" ref="C31:H31" si="6">SUM(C32:C35)</f>
        <v>8987068339.5100002</v>
      </c>
      <c r="D31" s="82">
        <f t="shared" si="6"/>
        <v>918230746.80999994</v>
      </c>
      <c r="E31" s="82">
        <f t="shared" si="6"/>
        <v>9905299086.3199997</v>
      </c>
      <c r="F31" s="83">
        <f t="shared" si="6"/>
        <v>4719147652.8299999</v>
      </c>
      <c r="G31" s="82">
        <f t="shared" si="6"/>
        <v>4719147652.8299999</v>
      </c>
      <c r="H31" s="84">
        <f t="shared" si="6"/>
        <v>-4267920686.6800003</v>
      </c>
      <c r="I31" s="27" t="s">
        <v>35</v>
      </c>
    </row>
    <row r="32" spans="1:9" x14ac:dyDescent="0.2">
      <c r="A32" s="72"/>
      <c r="B32" s="73" t="s">
        <v>17</v>
      </c>
      <c r="C32" s="85">
        <v>0</v>
      </c>
      <c r="D32" s="85">
        <v>0</v>
      </c>
      <c r="E32" s="85">
        <f>C32+D32</f>
        <v>0</v>
      </c>
      <c r="F32" s="85">
        <v>0</v>
      </c>
      <c r="G32" s="85">
        <v>0</v>
      </c>
      <c r="H32" s="86">
        <f>G32-C32</f>
        <v>0</v>
      </c>
      <c r="I32" s="27" t="s">
        <v>18</v>
      </c>
    </row>
    <row r="33" spans="1:9" x14ac:dyDescent="0.2">
      <c r="A33" s="72"/>
      <c r="B33" s="73" t="s">
        <v>44</v>
      </c>
      <c r="C33" s="85">
        <v>0</v>
      </c>
      <c r="D33" s="85">
        <v>0</v>
      </c>
      <c r="E33" s="85">
        <f>C33+D33</f>
        <v>0</v>
      </c>
      <c r="F33" s="85">
        <v>0</v>
      </c>
      <c r="G33" s="85">
        <v>0</v>
      </c>
      <c r="H33" s="86">
        <f t="shared" ref="H33:H35" si="7">G33-C33</f>
        <v>0</v>
      </c>
      <c r="I33" s="27" t="s">
        <v>24</v>
      </c>
    </row>
    <row r="34" spans="1:9" x14ac:dyDescent="0.2">
      <c r="A34" s="72"/>
      <c r="B34" s="73" t="s">
        <v>45</v>
      </c>
      <c r="C34" s="87">
        <v>61429640</v>
      </c>
      <c r="D34" s="87">
        <v>246376043.75</v>
      </c>
      <c r="E34" s="87">
        <f>C34+D34</f>
        <v>307805683.75</v>
      </c>
      <c r="F34" s="87">
        <v>37652356.240000002</v>
      </c>
      <c r="G34" s="87">
        <v>37652356.240000002</v>
      </c>
      <c r="H34" s="88">
        <f t="shared" si="7"/>
        <v>-23777283.759999998</v>
      </c>
      <c r="I34" s="27" t="s">
        <v>28</v>
      </c>
    </row>
    <row r="35" spans="1:9" ht="22.5" x14ac:dyDescent="0.2">
      <c r="A35" s="72"/>
      <c r="B35" s="73" t="s">
        <v>31</v>
      </c>
      <c r="C35" s="87">
        <v>8925638699.5100002</v>
      </c>
      <c r="D35" s="87">
        <v>671854703.05999994</v>
      </c>
      <c r="E35" s="87">
        <f>C35+D35</f>
        <v>9597493402.5699997</v>
      </c>
      <c r="F35" s="87">
        <v>4681495296.5900002</v>
      </c>
      <c r="G35" s="87">
        <v>4681495296.5900002</v>
      </c>
      <c r="H35" s="88">
        <f t="shared" si="7"/>
        <v>-4244143402.9200001</v>
      </c>
      <c r="I35" s="27" t="s">
        <v>32</v>
      </c>
    </row>
    <row r="36" spans="1:9" x14ac:dyDescent="0.2">
      <c r="A36" s="72"/>
      <c r="B36" s="73"/>
      <c r="C36" s="74"/>
      <c r="D36" s="74"/>
      <c r="E36" s="74"/>
      <c r="F36" s="75"/>
      <c r="G36" s="74"/>
      <c r="H36" s="76"/>
      <c r="I36" s="27" t="s">
        <v>35</v>
      </c>
    </row>
    <row r="37" spans="1:9" x14ac:dyDescent="0.2">
      <c r="A37" s="89" t="s">
        <v>46</v>
      </c>
      <c r="B37" s="90"/>
      <c r="C37" s="82">
        <f>SUM(C38)</f>
        <v>0</v>
      </c>
      <c r="D37" s="82">
        <v>0</v>
      </c>
      <c r="E37" s="82">
        <v>0</v>
      </c>
      <c r="F37" s="83">
        <f>+F38</f>
        <v>0</v>
      </c>
      <c r="G37" s="82">
        <f>+G38</f>
        <v>0</v>
      </c>
      <c r="H37" s="84">
        <f>+H38</f>
        <v>0</v>
      </c>
      <c r="I37" s="27" t="s">
        <v>35</v>
      </c>
    </row>
    <row r="38" spans="1:9" x14ac:dyDescent="0.2">
      <c r="A38" s="91"/>
      <c r="B38" s="73" t="s">
        <v>33</v>
      </c>
      <c r="C38" s="74">
        <v>0</v>
      </c>
      <c r="D38" s="74">
        <v>0</v>
      </c>
      <c r="E38" s="74">
        <f>+C38+D38</f>
        <v>0</v>
      </c>
      <c r="F38" s="78">
        <v>0</v>
      </c>
      <c r="G38" s="77">
        <v>0</v>
      </c>
      <c r="H38" s="76">
        <f>+G38-C38</f>
        <v>0</v>
      </c>
      <c r="I38" s="27" t="s">
        <v>34</v>
      </c>
    </row>
    <row r="39" spans="1:9" x14ac:dyDescent="0.2">
      <c r="A39" s="92"/>
      <c r="B39" s="93" t="s">
        <v>36</v>
      </c>
      <c r="C39" s="42">
        <f t="shared" ref="C39:H39" si="8">+C21+C31+C37</f>
        <v>18336011481.510002</v>
      </c>
      <c r="D39" s="42">
        <f t="shared" si="8"/>
        <v>946423596.38999999</v>
      </c>
      <c r="E39" s="42">
        <f t="shared" si="8"/>
        <v>19282435077.900002</v>
      </c>
      <c r="F39" s="42">
        <f t="shared" si="8"/>
        <v>9213049158.7000008</v>
      </c>
      <c r="G39" s="42">
        <f t="shared" si="8"/>
        <v>9213049158.7000008</v>
      </c>
      <c r="H39" s="43">
        <f t="shared" si="8"/>
        <v>-9122962322.8100014</v>
      </c>
      <c r="I39" s="27" t="s">
        <v>35</v>
      </c>
    </row>
    <row r="40" spans="1:9" ht="12" thickBot="1" x14ac:dyDescent="0.25">
      <c r="A40" s="94"/>
      <c r="B40" s="95"/>
      <c r="C40" s="96"/>
      <c r="D40" s="96"/>
      <c r="E40" s="96"/>
      <c r="F40" s="97" t="s">
        <v>37</v>
      </c>
      <c r="G40" s="98"/>
      <c r="H40" s="99">
        <v>0</v>
      </c>
      <c r="I40" s="27" t="s">
        <v>35</v>
      </c>
    </row>
    <row r="41" spans="1:9" x14ac:dyDescent="0.2">
      <c r="A41" s="100"/>
      <c r="B41" s="101"/>
      <c r="C41" s="102"/>
      <c r="D41" s="102"/>
      <c r="E41" s="102"/>
      <c r="F41" s="103"/>
      <c r="G41" s="103"/>
      <c r="H41" s="102"/>
      <c r="I41" s="27"/>
    </row>
    <row r="42" spans="1:9" x14ac:dyDescent="0.2">
      <c r="B42" s="104" t="s">
        <v>47</v>
      </c>
    </row>
    <row r="43" spans="1:9" ht="11.25" customHeight="1" x14ac:dyDescent="0.2">
      <c r="B43" s="105" t="s">
        <v>48</v>
      </c>
      <c r="C43" s="105"/>
      <c r="D43" s="105"/>
      <c r="E43" s="105"/>
      <c r="F43" s="105"/>
    </row>
    <row r="44" spans="1:9" x14ac:dyDescent="0.2">
      <c r="B44" s="106" t="s">
        <v>49</v>
      </c>
    </row>
    <row r="45" spans="1:9" ht="30.75" customHeight="1" x14ac:dyDescent="0.2">
      <c r="B45" s="105" t="s">
        <v>50</v>
      </c>
      <c r="C45" s="105"/>
      <c r="D45" s="105"/>
      <c r="E45" s="105"/>
      <c r="F45" s="105"/>
      <c r="G45" s="105"/>
      <c r="H45" s="105"/>
    </row>
    <row r="47" spans="1:9" x14ac:dyDescent="0.2">
      <c r="D47" s="79"/>
      <c r="E47" s="79"/>
    </row>
    <row r="48" spans="1:9" ht="13.5" customHeight="1" x14ac:dyDescent="0.2">
      <c r="A48" s="108"/>
      <c r="B48" s="108"/>
      <c r="C48" s="108"/>
      <c r="D48" s="107"/>
      <c r="E48" s="109"/>
      <c r="F48" s="109"/>
      <c r="G48" s="109"/>
      <c r="H48" s="109"/>
      <c r="I48" s="109"/>
    </row>
    <row r="49" spans="1:9" ht="13.5" customHeight="1" x14ac:dyDescent="0.2">
      <c r="A49" s="108"/>
      <c r="B49" s="108"/>
      <c r="C49" s="108"/>
      <c r="D49" s="107"/>
      <c r="E49" s="109"/>
      <c r="F49" s="109"/>
      <c r="G49" s="109"/>
      <c r="H49" s="109"/>
      <c r="I49" s="109"/>
    </row>
    <row r="50" spans="1:9" ht="13.5" customHeight="1" x14ac:dyDescent="0.2">
      <c r="A50" s="108"/>
      <c r="B50" s="108"/>
      <c r="C50" s="108"/>
      <c r="D50" s="107"/>
      <c r="E50" s="109"/>
      <c r="F50" s="109"/>
      <c r="G50" s="109"/>
      <c r="H50" s="109"/>
      <c r="I50" s="109"/>
    </row>
  </sheetData>
  <sheetProtection formatCells="0" formatColumns="0" formatRows="0" insertRows="0" autoFilter="0"/>
  <mergeCells count="10">
    <mergeCell ref="A31:B31"/>
    <mergeCell ref="B43:F43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13FA-7D00-4A6C-9D1F-3BB89EB4170B}">
  <sheetPr>
    <pageSetUpPr fitToPage="1"/>
  </sheetPr>
  <dimension ref="A1:Q87"/>
  <sheetViews>
    <sheetView workbookViewId="0">
      <selection activeCell="D7" sqref="D7"/>
    </sheetView>
  </sheetViews>
  <sheetFormatPr baseColWidth="10" defaultRowHeight="11.25" x14ac:dyDescent="0.2"/>
  <cols>
    <col min="1" max="1" width="19.6640625" customWidth="1"/>
    <col min="2" max="2" width="70.1640625" customWidth="1"/>
    <col min="3" max="3" width="12.1640625" customWidth="1"/>
    <col min="4" max="4" width="17.6640625" customWidth="1"/>
    <col min="5" max="5" width="18.1640625" customWidth="1"/>
    <col min="6" max="6" width="47.83203125" customWidth="1"/>
    <col min="7" max="9" width="17.33203125" customWidth="1"/>
    <col min="10" max="10" width="13.33203125" customWidth="1"/>
    <col min="11" max="11" width="13.1640625" customWidth="1"/>
    <col min="14" max="14" width="12.6640625" customWidth="1"/>
  </cols>
  <sheetData>
    <row r="1" spans="1:17" ht="46.5" customHeight="1" x14ac:dyDescent="0.2">
      <c r="A1" s="293" t="s">
        <v>306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5"/>
    </row>
    <row r="2" spans="1:17" x14ac:dyDescent="0.2">
      <c r="A2" s="296"/>
      <c r="B2" s="297"/>
      <c r="C2" s="297"/>
      <c r="D2" s="297"/>
      <c r="E2" s="297"/>
      <c r="F2" s="297"/>
      <c r="G2" s="298" t="s">
        <v>307</v>
      </c>
      <c r="H2" s="298"/>
      <c r="I2" s="298"/>
      <c r="J2" s="298" t="s">
        <v>308</v>
      </c>
      <c r="K2" s="298"/>
      <c r="L2" s="298"/>
      <c r="M2" s="298"/>
      <c r="N2" s="299" t="s">
        <v>309</v>
      </c>
      <c r="O2" s="299"/>
      <c r="P2" s="300" t="s">
        <v>310</v>
      </c>
      <c r="Q2" s="301"/>
    </row>
    <row r="3" spans="1:17" ht="33.75" x14ac:dyDescent="0.2">
      <c r="A3" s="296" t="s">
        <v>311</v>
      </c>
      <c r="B3" s="297" t="s">
        <v>312</v>
      </c>
      <c r="C3" s="297" t="s">
        <v>313</v>
      </c>
      <c r="D3" s="297" t="s">
        <v>314</v>
      </c>
      <c r="E3" s="297" t="s">
        <v>315</v>
      </c>
      <c r="F3" s="297" t="s">
        <v>316</v>
      </c>
      <c r="G3" s="302" t="s">
        <v>55</v>
      </c>
      <c r="H3" s="302" t="s">
        <v>6</v>
      </c>
      <c r="I3" s="302" t="s">
        <v>7</v>
      </c>
      <c r="J3" s="302" t="s">
        <v>317</v>
      </c>
      <c r="K3" s="302" t="s">
        <v>6</v>
      </c>
      <c r="L3" s="302" t="s">
        <v>318</v>
      </c>
      <c r="M3" s="302" t="s">
        <v>319</v>
      </c>
      <c r="N3" s="303" t="s">
        <v>320</v>
      </c>
      <c r="O3" s="303" t="s">
        <v>321</v>
      </c>
      <c r="P3" s="304" t="s">
        <v>322</v>
      </c>
      <c r="Q3" s="305" t="s">
        <v>323</v>
      </c>
    </row>
    <row r="4" spans="1:17" ht="22.5" x14ac:dyDescent="0.2">
      <c r="A4" s="306" t="s">
        <v>324</v>
      </c>
      <c r="B4" s="306" t="s">
        <v>325</v>
      </c>
      <c r="C4" s="307" t="s">
        <v>326</v>
      </c>
      <c r="D4" s="307" t="s">
        <v>327</v>
      </c>
      <c r="E4" s="307" t="s">
        <v>328</v>
      </c>
      <c r="F4" s="307" t="s">
        <v>329</v>
      </c>
      <c r="G4" s="308">
        <v>0</v>
      </c>
      <c r="H4" s="308">
        <v>59185.5</v>
      </c>
      <c r="I4" s="308">
        <v>0</v>
      </c>
      <c r="J4" s="309"/>
      <c r="K4" s="309"/>
      <c r="L4" s="309"/>
      <c r="M4" s="310" t="s">
        <v>330</v>
      </c>
      <c r="N4" s="311">
        <v>0</v>
      </c>
      <c r="O4" s="311">
        <v>0</v>
      </c>
      <c r="P4" s="312">
        <v>0</v>
      </c>
      <c r="Q4" s="312">
        <v>0</v>
      </c>
    </row>
    <row r="5" spans="1:17" x14ac:dyDescent="0.2">
      <c r="A5" s="306" t="s">
        <v>331</v>
      </c>
      <c r="B5" s="306" t="s">
        <v>332</v>
      </c>
      <c r="C5" s="307" t="s">
        <v>326</v>
      </c>
      <c r="D5" s="307" t="s">
        <v>327</v>
      </c>
      <c r="E5" s="307" t="s">
        <v>333</v>
      </c>
      <c r="F5" s="307" t="s">
        <v>334</v>
      </c>
      <c r="G5" s="308">
        <v>0</v>
      </c>
      <c r="H5" s="308">
        <v>12000</v>
      </c>
      <c r="I5" s="308">
        <v>0</v>
      </c>
      <c r="J5" s="309"/>
      <c r="K5" s="309"/>
      <c r="L5" s="309"/>
      <c r="M5" s="310" t="s">
        <v>330</v>
      </c>
      <c r="N5" s="311">
        <v>0</v>
      </c>
      <c r="O5" s="311">
        <v>0</v>
      </c>
      <c r="P5" s="312">
        <v>0</v>
      </c>
      <c r="Q5" s="312">
        <v>0</v>
      </c>
    </row>
    <row r="6" spans="1:17" ht="26.25" customHeight="1" x14ac:dyDescent="0.2">
      <c r="A6" s="306" t="s">
        <v>335</v>
      </c>
      <c r="B6" s="306" t="s">
        <v>336</v>
      </c>
      <c r="C6" s="307" t="s">
        <v>326</v>
      </c>
      <c r="D6" s="307" t="s">
        <v>327</v>
      </c>
      <c r="E6" s="307" t="s">
        <v>333</v>
      </c>
      <c r="F6" s="307" t="s">
        <v>334</v>
      </c>
      <c r="G6" s="308">
        <v>0</v>
      </c>
      <c r="H6" s="308">
        <v>10880</v>
      </c>
      <c r="I6" s="308">
        <v>0</v>
      </c>
      <c r="J6" s="309"/>
      <c r="K6" s="309"/>
      <c r="L6" s="309"/>
      <c r="M6" s="310" t="s">
        <v>330</v>
      </c>
      <c r="N6" s="311">
        <v>0</v>
      </c>
      <c r="O6" s="311">
        <v>0</v>
      </c>
      <c r="P6" s="312">
        <v>0</v>
      </c>
      <c r="Q6" s="312">
        <v>0</v>
      </c>
    </row>
    <row r="7" spans="1:17" ht="22.5" x14ac:dyDescent="0.2">
      <c r="A7" s="306" t="s">
        <v>337</v>
      </c>
      <c r="B7" s="306" t="s">
        <v>338</v>
      </c>
      <c r="C7" s="307" t="s">
        <v>326</v>
      </c>
      <c r="D7" s="307" t="s">
        <v>327</v>
      </c>
      <c r="E7" s="307" t="s">
        <v>339</v>
      </c>
      <c r="F7" s="307" t="s">
        <v>340</v>
      </c>
      <c r="G7" s="308">
        <v>0</v>
      </c>
      <c r="H7" s="308">
        <v>0</v>
      </c>
      <c r="I7" s="308">
        <v>0</v>
      </c>
      <c r="J7" s="309"/>
      <c r="K7" s="309"/>
      <c r="L7" s="309"/>
      <c r="M7" s="310" t="s">
        <v>330</v>
      </c>
      <c r="N7" s="311">
        <v>0</v>
      </c>
      <c r="O7" s="311">
        <v>0</v>
      </c>
      <c r="P7" s="312">
        <v>0</v>
      </c>
      <c r="Q7" s="312">
        <v>0</v>
      </c>
    </row>
    <row r="8" spans="1:17" x14ac:dyDescent="0.2">
      <c r="A8" s="306" t="s">
        <v>341</v>
      </c>
      <c r="B8" s="306" t="s">
        <v>342</v>
      </c>
      <c r="C8" s="307" t="s">
        <v>326</v>
      </c>
      <c r="D8" s="307" t="s">
        <v>327</v>
      </c>
      <c r="E8" s="307" t="s">
        <v>339</v>
      </c>
      <c r="F8" s="307" t="s">
        <v>340</v>
      </c>
      <c r="G8" s="308">
        <v>0</v>
      </c>
      <c r="H8" s="308">
        <v>762000</v>
      </c>
      <c r="I8" s="308">
        <v>0</v>
      </c>
      <c r="J8" s="309"/>
      <c r="K8" s="309"/>
      <c r="L8" s="309"/>
      <c r="M8" s="310" t="s">
        <v>330</v>
      </c>
      <c r="N8" s="311">
        <v>0</v>
      </c>
      <c r="O8" s="311">
        <v>0</v>
      </c>
      <c r="P8" s="312">
        <v>0</v>
      </c>
      <c r="Q8" s="312">
        <v>0</v>
      </c>
    </row>
    <row r="9" spans="1:17" ht="22.5" x14ac:dyDescent="0.2">
      <c r="A9" s="306" t="s">
        <v>343</v>
      </c>
      <c r="B9" s="306" t="s">
        <v>344</v>
      </c>
      <c r="C9" s="307" t="s">
        <v>326</v>
      </c>
      <c r="D9" s="307" t="s">
        <v>327</v>
      </c>
      <c r="E9" s="307" t="s">
        <v>345</v>
      </c>
      <c r="F9" s="307" t="s">
        <v>346</v>
      </c>
      <c r="G9" s="308">
        <v>0</v>
      </c>
      <c r="H9" s="308">
        <v>70275</v>
      </c>
      <c r="I9" s="308">
        <v>19836</v>
      </c>
      <c r="J9" s="309"/>
      <c r="K9" s="309"/>
      <c r="L9" s="309"/>
      <c r="M9" s="310" t="s">
        <v>330</v>
      </c>
      <c r="N9" s="311">
        <v>0</v>
      </c>
      <c r="O9" s="311">
        <v>0.28226254002134471</v>
      </c>
      <c r="P9" s="312">
        <v>0</v>
      </c>
      <c r="Q9" s="312">
        <v>0</v>
      </c>
    </row>
    <row r="10" spans="1:17" x14ac:dyDescent="0.2">
      <c r="A10" s="306" t="s">
        <v>347</v>
      </c>
      <c r="B10" s="306" t="s">
        <v>348</v>
      </c>
      <c r="C10" s="307" t="s">
        <v>349</v>
      </c>
      <c r="D10" s="307" t="s">
        <v>327</v>
      </c>
      <c r="E10" s="307" t="s">
        <v>333</v>
      </c>
      <c r="F10" s="307" t="s">
        <v>334</v>
      </c>
      <c r="G10" s="308">
        <v>0</v>
      </c>
      <c r="H10" s="308">
        <v>112500</v>
      </c>
      <c r="I10" s="308">
        <v>0</v>
      </c>
      <c r="J10" s="309"/>
      <c r="K10" s="309"/>
      <c r="L10" s="309"/>
      <c r="M10" s="310" t="s">
        <v>330</v>
      </c>
      <c r="N10" s="311">
        <v>0</v>
      </c>
      <c r="O10" s="311">
        <v>0</v>
      </c>
      <c r="P10" s="312">
        <v>0</v>
      </c>
      <c r="Q10" s="312">
        <v>0</v>
      </c>
    </row>
    <row r="11" spans="1:17" ht="22.5" x14ac:dyDescent="0.2">
      <c r="A11" s="306" t="s">
        <v>350</v>
      </c>
      <c r="B11" s="306" t="s">
        <v>351</v>
      </c>
      <c r="C11" s="307" t="s">
        <v>352</v>
      </c>
      <c r="D11" s="307" t="s">
        <v>327</v>
      </c>
      <c r="E11" s="307" t="s">
        <v>353</v>
      </c>
      <c r="F11" s="307" t="s">
        <v>354</v>
      </c>
      <c r="G11" s="308">
        <v>0</v>
      </c>
      <c r="H11" s="308">
        <v>54411</v>
      </c>
      <c r="I11" s="308">
        <v>0</v>
      </c>
      <c r="J11" s="309"/>
      <c r="K11" s="309"/>
      <c r="L11" s="309"/>
      <c r="M11" s="310" t="s">
        <v>330</v>
      </c>
      <c r="N11" s="311">
        <v>0</v>
      </c>
      <c r="O11" s="311">
        <v>0</v>
      </c>
      <c r="P11" s="312">
        <v>0</v>
      </c>
      <c r="Q11" s="312">
        <v>0</v>
      </c>
    </row>
    <row r="12" spans="1:17" ht="22.5" x14ac:dyDescent="0.2">
      <c r="A12" s="306" t="s">
        <v>355</v>
      </c>
      <c r="B12" s="306" t="s">
        <v>356</v>
      </c>
      <c r="C12" s="307" t="s">
        <v>352</v>
      </c>
      <c r="D12" s="307" t="s">
        <v>327</v>
      </c>
      <c r="E12" s="307" t="s">
        <v>357</v>
      </c>
      <c r="F12" s="307" t="s">
        <v>358</v>
      </c>
      <c r="G12" s="308">
        <v>0</v>
      </c>
      <c r="H12" s="308">
        <v>10129.32</v>
      </c>
      <c r="I12" s="308">
        <v>0</v>
      </c>
      <c r="J12" s="309"/>
      <c r="K12" s="309"/>
      <c r="L12" s="309"/>
      <c r="M12" s="310" t="s">
        <v>330</v>
      </c>
      <c r="N12" s="311">
        <v>0</v>
      </c>
      <c r="O12" s="311">
        <v>0</v>
      </c>
      <c r="P12" s="312">
        <v>0</v>
      </c>
      <c r="Q12" s="312">
        <v>0</v>
      </c>
    </row>
    <row r="13" spans="1:17" x14ac:dyDescent="0.2">
      <c r="A13" s="306" t="s">
        <v>359</v>
      </c>
      <c r="B13" s="306" t="s">
        <v>360</v>
      </c>
      <c r="C13" s="307" t="s">
        <v>352</v>
      </c>
      <c r="D13" s="307" t="s">
        <v>327</v>
      </c>
      <c r="E13" s="307" t="s">
        <v>361</v>
      </c>
      <c r="F13" s="307" t="s">
        <v>362</v>
      </c>
      <c r="G13" s="308">
        <v>0</v>
      </c>
      <c r="H13" s="308">
        <v>131162.35999999999</v>
      </c>
      <c r="I13" s="308">
        <v>131162.35999999999</v>
      </c>
      <c r="J13" s="309"/>
      <c r="K13" s="309"/>
      <c r="L13" s="309"/>
      <c r="M13" s="310" t="s">
        <v>330</v>
      </c>
      <c r="N13" s="311">
        <v>0</v>
      </c>
      <c r="O13" s="311">
        <v>1</v>
      </c>
      <c r="P13" s="312">
        <v>0</v>
      </c>
      <c r="Q13" s="312">
        <v>0</v>
      </c>
    </row>
    <row r="14" spans="1:17" x14ac:dyDescent="0.2">
      <c r="A14" s="306" t="s">
        <v>363</v>
      </c>
      <c r="B14" s="306" t="s">
        <v>364</v>
      </c>
      <c r="C14" s="307" t="s">
        <v>352</v>
      </c>
      <c r="D14" s="307" t="s">
        <v>327</v>
      </c>
      <c r="E14" s="307" t="s">
        <v>333</v>
      </c>
      <c r="F14" s="307" t="s">
        <v>334</v>
      </c>
      <c r="G14" s="308">
        <v>0</v>
      </c>
      <c r="H14" s="308">
        <v>30000</v>
      </c>
      <c r="I14" s="308">
        <v>0</v>
      </c>
      <c r="J14" s="309"/>
      <c r="K14" s="309"/>
      <c r="L14" s="309"/>
      <c r="M14" s="310" t="s">
        <v>330</v>
      </c>
      <c r="N14" s="311">
        <v>0</v>
      </c>
      <c r="O14" s="311">
        <v>0</v>
      </c>
      <c r="P14" s="312">
        <v>0</v>
      </c>
      <c r="Q14" s="312">
        <v>0</v>
      </c>
    </row>
    <row r="15" spans="1:17" x14ac:dyDescent="0.2">
      <c r="A15" s="306" t="s">
        <v>365</v>
      </c>
      <c r="B15" s="306" t="s">
        <v>366</v>
      </c>
      <c r="C15" s="307" t="s">
        <v>352</v>
      </c>
      <c r="D15" s="307" t="s">
        <v>327</v>
      </c>
      <c r="E15" s="307" t="s">
        <v>333</v>
      </c>
      <c r="F15" s="307" t="s">
        <v>334</v>
      </c>
      <c r="G15" s="308">
        <v>0</v>
      </c>
      <c r="H15" s="308">
        <v>12000</v>
      </c>
      <c r="I15" s="308">
        <v>0</v>
      </c>
      <c r="J15" s="309"/>
      <c r="K15" s="309"/>
      <c r="L15" s="309"/>
      <c r="M15" s="310" t="s">
        <v>330</v>
      </c>
      <c r="N15" s="311">
        <v>0</v>
      </c>
      <c r="O15" s="311">
        <v>0</v>
      </c>
      <c r="P15" s="312">
        <v>0</v>
      </c>
      <c r="Q15" s="312">
        <v>0</v>
      </c>
    </row>
    <row r="16" spans="1:17" x14ac:dyDescent="0.2">
      <c r="A16" s="306" t="s">
        <v>367</v>
      </c>
      <c r="B16" s="306" t="s">
        <v>368</v>
      </c>
      <c r="C16" s="307" t="s">
        <v>352</v>
      </c>
      <c r="D16" s="307" t="s">
        <v>327</v>
      </c>
      <c r="E16" s="307" t="s">
        <v>333</v>
      </c>
      <c r="F16" s="307" t="s">
        <v>334</v>
      </c>
      <c r="G16" s="308">
        <v>0</v>
      </c>
      <c r="H16" s="308">
        <v>20000</v>
      </c>
      <c r="I16" s="308">
        <v>0</v>
      </c>
      <c r="J16" s="309"/>
      <c r="K16" s="309"/>
      <c r="L16" s="309"/>
      <c r="M16" s="310" t="s">
        <v>330</v>
      </c>
      <c r="N16" s="311">
        <v>0</v>
      </c>
      <c r="O16" s="311">
        <v>0</v>
      </c>
      <c r="P16" s="312">
        <v>0</v>
      </c>
      <c r="Q16" s="312">
        <v>0</v>
      </c>
    </row>
    <row r="17" spans="1:17" x14ac:dyDescent="0.2">
      <c r="A17" s="306" t="s">
        <v>369</v>
      </c>
      <c r="B17" s="306" t="s">
        <v>370</v>
      </c>
      <c r="C17" s="307" t="s">
        <v>352</v>
      </c>
      <c r="D17" s="307" t="s">
        <v>327</v>
      </c>
      <c r="E17" s="307" t="s">
        <v>333</v>
      </c>
      <c r="F17" s="307" t="s">
        <v>334</v>
      </c>
      <c r="G17" s="308">
        <v>0</v>
      </c>
      <c r="H17" s="308">
        <v>3600000</v>
      </c>
      <c r="I17" s="308">
        <v>0</v>
      </c>
      <c r="J17" s="309"/>
      <c r="K17" s="309"/>
      <c r="L17" s="309"/>
      <c r="M17" s="310" t="s">
        <v>330</v>
      </c>
      <c r="N17" s="311">
        <v>0</v>
      </c>
      <c r="O17" s="311">
        <v>0</v>
      </c>
      <c r="P17" s="312">
        <v>0</v>
      </c>
      <c r="Q17" s="312">
        <v>0</v>
      </c>
    </row>
    <row r="18" spans="1:17" x14ac:dyDescent="0.2">
      <c r="A18" s="306" t="s">
        <v>371</v>
      </c>
      <c r="B18" s="306" t="s">
        <v>372</v>
      </c>
      <c r="C18" s="307" t="s">
        <v>352</v>
      </c>
      <c r="D18" s="307" t="s">
        <v>327</v>
      </c>
      <c r="E18" s="307" t="s">
        <v>333</v>
      </c>
      <c r="F18" s="307" t="s">
        <v>334</v>
      </c>
      <c r="G18" s="308">
        <v>0</v>
      </c>
      <c r="H18" s="308">
        <v>64000</v>
      </c>
      <c r="I18" s="308">
        <v>0</v>
      </c>
      <c r="J18" s="309"/>
      <c r="K18" s="309"/>
      <c r="L18" s="309"/>
      <c r="M18" s="310" t="s">
        <v>330</v>
      </c>
      <c r="N18" s="311">
        <v>0</v>
      </c>
      <c r="O18" s="311">
        <v>0</v>
      </c>
      <c r="P18" s="312">
        <v>0</v>
      </c>
      <c r="Q18" s="312">
        <v>0</v>
      </c>
    </row>
    <row r="19" spans="1:17" x14ac:dyDescent="0.2">
      <c r="A19" s="306" t="s">
        <v>373</v>
      </c>
      <c r="B19" s="306" t="s">
        <v>374</v>
      </c>
      <c r="C19" s="307" t="s">
        <v>352</v>
      </c>
      <c r="D19" s="307" t="s">
        <v>327</v>
      </c>
      <c r="E19" s="307" t="s">
        <v>333</v>
      </c>
      <c r="F19" s="307" t="s">
        <v>334</v>
      </c>
      <c r="G19" s="308">
        <v>0</v>
      </c>
      <c r="H19" s="308">
        <v>144000</v>
      </c>
      <c r="I19" s="308">
        <v>0</v>
      </c>
      <c r="J19" s="309"/>
      <c r="K19" s="309"/>
      <c r="L19" s="309"/>
      <c r="M19" s="310" t="s">
        <v>330</v>
      </c>
      <c r="N19" s="311">
        <v>0</v>
      </c>
      <c r="O19" s="311">
        <v>0</v>
      </c>
      <c r="P19" s="312">
        <v>0</v>
      </c>
      <c r="Q19" s="312">
        <v>0</v>
      </c>
    </row>
    <row r="20" spans="1:17" x14ac:dyDescent="0.2">
      <c r="A20" s="306" t="s">
        <v>375</v>
      </c>
      <c r="B20" s="306" t="s">
        <v>376</v>
      </c>
      <c r="C20" s="307" t="s">
        <v>352</v>
      </c>
      <c r="D20" s="307" t="s">
        <v>327</v>
      </c>
      <c r="E20" s="307" t="s">
        <v>333</v>
      </c>
      <c r="F20" s="307" t="s">
        <v>334</v>
      </c>
      <c r="G20" s="308">
        <v>0</v>
      </c>
      <c r="H20" s="308">
        <v>120000</v>
      </c>
      <c r="I20" s="308">
        <v>0</v>
      </c>
      <c r="J20" s="309"/>
      <c r="K20" s="309"/>
      <c r="L20" s="309"/>
      <c r="M20" s="310" t="s">
        <v>330</v>
      </c>
      <c r="N20" s="311">
        <v>0</v>
      </c>
      <c r="O20" s="311">
        <v>0</v>
      </c>
      <c r="P20" s="312">
        <v>0</v>
      </c>
      <c r="Q20" s="312">
        <v>0</v>
      </c>
    </row>
    <row r="21" spans="1:17" x14ac:dyDescent="0.2">
      <c r="A21" s="306" t="s">
        <v>377</v>
      </c>
      <c r="B21" s="306" t="s">
        <v>378</v>
      </c>
      <c r="C21" s="307" t="s">
        <v>352</v>
      </c>
      <c r="D21" s="307" t="s">
        <v>327</v>
      </c>
      <c r="E21" s="307" t="s">
        <v>333</v>
      </c>
      <c r="F21" s="307" t="s">
        <v>334</v>
      </c>
      <c r="G21" s="308">
        <v>0</v>
      </c>
      <c r="H21" s="308">
        <v>350000</v>
      </c>
      <c r="I21" s="308">
        <v>0</v>
      </c>
      <c r="J21" s="309"/>
      <c r="K21" s="309"/>
      <c r="L21" s="309"/>
      <c r="M21" s="310" t="s">
        <v>330</v>
      </c>
      <c r="N21" s="311">
        <v>0</v>
      </c>
      <c r="O21" s="311">
        <v>0</v>
      </c>
      <c r="P21" s="312">
        <v>0</v>
      </c>
      <c r="Q21" s="312">
        <v>0</v>
      </c>
    </row>
    <row r="22" spans="1:17" x14ac:dyDescent="0.2">
      <c r="A22" s="306" t="s">
        <v>379</v>
      </c>
      <c r="B22" s="306" t="s">
        <v>380</v>
      </c>
      <c r="C22" s="307" t="s">
        <v>352</v>
      </c>
      <c r="D22" s="307" t="s">
        <v>327</v>
      </c>
      <c r="E22" s="307" t="s">
        <v>333</v>
      </c>
      <c r="F22" s="307" t="s">
        <v>334</v>
      </c>
      <c r="G22" s="308">
        <v>0</v>
      </c>
      <c r="H22" s="308">
        <v>362950</v>
      </c>
      <c r="I22" s="308">
        <v>0</v>
      </c>
      <c r="J22" s="309"/>
      <c r="K22" s="309"/>
      <c r="L22" s="309"/>
      <c r="M22" s="310" t="s">
        <v>330</v>
      </c>
      <c r="N22" s="311">
        <v>0</v>
      </c>
      <c r="O22" s="311">
        <v>0</v>
      </c>
      <c r="P22" s="312">
        <v>0</v>
      </c>
      <c r="Q22" s="312">
        <v>0</v>
      </c>
    </row>
    <row r="23" spans="1:17" x14ac:dyDescent="0.2">
      <c r="A23" s="306" t="s">
        <v>381</v>
      </c>
      <c r="B23" s="306" t="s">
        <v>382</v>
      </c>
      <c r="C23" s="307" t="s">
        <v>352</v>
      </c>
      <c r="D23" s="307" t="s">
        <v>327</v>
      </c>
      <c r="E23" s="307" t="s">
        <v>333</v>
      </c>
      <c r="F23" s="307" t="s">
        <v>334</v>
      </c>
      <c r="G23" s="308">
        <v>0</v>
      </c>
      <c r="H23" s="308">
        <v>120000</v>
      </c>
      <c r="I23" s="308">
        <v>0</v>
      </c>
      <c r="J23" s="309"/>
      <c r="K23" s="309"/>
      <c r="L23" s="309"/>
      <c r="M23" s="310" t="s">
        <v>330</v>
      </c>
      <c r="N23" s="311">
        <v>0</v>
      </c>
      <c r="O23" s="311">
        <v>0</v>
      </c>
      <c r="P23" s="312">
        <v>0</v>
      </c>
      <c r="Q23" s="312">
        <v>0</v>
      </c>
    </row>
    <row r="24" spans="1:17" ht="22.5" x14ac:dyDescent="0.2">
      <c r="A24" s="306" t="s">
        <v>337</v>
      </c>
      <c r="B24" s="306" t="s">
        <v>338</v>
      </c>
      <c r="C24" s="307" t="s">
        <v>352</v>
      </c>
      <c r="D24" s="307" t="s">
        <v>327</v>
      </c>
      <c r="E24" s="307" t="s">
        <v>339</v>
      </c>
      <c r="F24" s="307" t="s">
        <v>340</v>
      </c>
      <c r="G24" s="308">
        <v>0</v>
      </c>
      <c r="H24" s="308">
        <v>0</v>
      </c>
      <c r="I24" s="308">
        <v>0</v>
      </c>
      <c r="J24" s="309"/>
      <c r="K24" s="309"/>
      <c r="L24" s="309"/>
      <c r="M24" s="310" t="s">
        <v>330</v>
      </c>
      <c r="N24" s="311">
        <v>0</v>
      </c>
      <c r="O24" s="311">
        <v>0</v>
      </c>
      <c r="P24" s="312">
        <v>0</v>
      </c>
      <c r="Q24" s="312">
        <v>0</v>
      </c>
    </row>
    <row r="25" spans="1:17" x14ac:dyDescent="0.2">
      <c r="A25" s="306" t="s">
        <v>341</v>
      </c>
      <c r="B25" s="306" t="s">
        <v>342</v>
      </c>
      <c r="C25" s="307" t="s">
        <v>352</v>
      </c>
      <c r="D25" s="307" t="s">
        <v>327</v>
      </c>
      <c r="E25" s="307" t="s">
        <v>339</v>
      </c>
      <c r="F25" s="307" t="s">
        <v>340</v>
      </c>
      <c r="G25" s="308">
        <v>0</v>
      </c>
      <c r="H25" s="308">
        <v>580000</v>
      </c>
      <c r="I25" s="308">
        <v>0</v>
      </c>
      <c r="J25" s="309"/>
      <c r="K25" s="309"/>
      <c r="L25" s="309"/>
      <c r="M25" s="310" t="s">
        <v>330</v>
      </c>
      <c r="N25" s="311">
        <v>0</v>
      </c>
      <c r="O25" s="311">
        <v>0</v>
      </c>
      <c r="P25" s="312">
        <v>0</v>
      </c>
      <c r="Q25" s="312">
        <v>0</v>
      </c>
    </row>
    <row r="26" spans="1:17" x14ac:dyDescent="0.2">
      <c r="A26" s="306" t="s">
        <v>383</v>
      </c>
      <c r="B26" s="306" t="s">
        <v>384</v>
      </c>
      <c r="C26" s="307" t="s">
        <v>352</v>
      </c>
      <c r="D26" s="307" t="s">
        <v>327</v>
      </c>
      <c r="E26" s="307" t="s">
        <v>339</v>
      </c>
      <c r="F26" s="307" t="s">
        <v>340</v>
      </c>
      <c r="G26" s="308">
        <v>0</v>
      </c>
      <c r="H26" s="308">
        <v>40000</v>
      </c>
      <c r="I26" s="308">
        <v>0</v>
      </c>
      <c r="J26" s="309"/>
      <c r="K26" s="309"/>
      <c r="L26" s="309"/>
      <c r="M26" s="310" t="s">
        <v>330</v>
      </c>
      <c r="N26" s="311">
        <v>0</v>
      </c>
      <c r="O26" s="311">
        <v>0</v>
      </c>
      <c r="P26" s="312">
        <v>0</v>
      </c>
      <c r="Q26" s="312">
        <v>0</v>
      </c>
    </row>
    <row r="27" spans="1:17" x14ac:dyDescent="0.2">
      <c r="A27" s="306" t="s">
        <v>385</v>
      </c>
      <c r="B27" s="306" t="s">
        <v>386</v>
      </c>
      <c r="C27" s="307" t="s">
        <v>352</v>
      </c>
      <c r="D27" s="307" t="s">
        <v>327</v>
      </c>
      <c r="E27" s="307" t="s">
        <v>333</v>
      </c>
      <c r="F27" s="307" t="s">
        <v>334</v>
      </c>
      <c r="G27" s="308">
        <v>0</v>
      </c>
      <c r="H27" s="308">
        <v>304641</v>
      </c>
      <c r="I27" s="308">
        <v>304641</v>
      </c>
      <c r="J27" s="309"/>
      <c r="K27" s="309"/>
      <c r="L27" s="309"/>
      <c r="M27" s="310" t="s">
        <v>330</v>
      </c>
      <c r="N27" s="311">
        <v>0</v>
      </c>
      <c r="O27" s="311">
        <v>1</v>
      </c>
      <c r="P27" s="312">
        <v>0</v>
      </c>
      <c r="Q27" s="312">
        <v>0</v>
      </c>
    </row>
    <row r="28" spans="1:17" x14ac:dyDescent="0.2">
      <c r="A28" s="306" t="s">
        <v>387</v>
      </c>
      <c r="B28" s="306" t="s">
        <v>388</v>
      </c>
      <c r="C28" s="307" t="s">
        <v>352</v>
      </c>
      <c r="D28" s="307" t="s">
        <v>327</v>
      </c>
      <c r="E28" s="307" t="s">
        <v>389</v>
      </c>
      <c r="F28" s="307" t="s">
        <v>390</v>
      </c>
      <c r="G28" s="308">
        <v>0</v>
      </c>
      <c r="H28" s="308">
        <v>27800</v>
      </c>
      <c r="I28" s="308">
        <v>27800</v>
      </c>
      <c r="J28" s="309"/>
      <c r="K28" s="309"/>
      <c r="L28" s="309"/>
      <c r="M28" s="310" t="s">
        <v>330</v>
      </c>
      <c r="N28" s="311">
        <v>0</v>
      </c>
      <c r="O28" s="311">
        <v>1</v>
      </c>
      <c r="P28" s="312">
        <v>0</v>
      </c>
      <c r="Q28" s="312">
        <v>0</v>
      </c>
    </row>
    <row r="29" spans="1:17" x14ac:dyDescent="0.2">
      <c r="A29" s="306" t="s">
        <v>391</v>
      </c>
      <c r="B29" s="306" t="s">
        <v>392</v>
      </c>
      <c r="C29" s="307" t="s">
        <v>352</v>
      </c>
      <c r="D29" s="307" t="s">
        <v>327</v>
      </c>
      <c r="E29" s="307" t="s">
        <v>393</v>
      </c>
      <c r="F29" s="307" t="s">
        <v>394</v>
      </c>
      <c r="G29" s="308">
        <v>0</v>
      </c>
      <c r="H29" s="308">
        <v>1387022.29</v>
      </c>
      <c r="I29" s="308">
        <v>0</v>
      </c>
      <c r="J29" s="309"/>
      <c r="K29" s="309"/>
      <c r="L29" s="309"/>
      <c r="M29" s="310" t="s">
        <v>330</v>
      </c>
      <c r="N29" s="311">
        <v>0</v>
      </c>
      <c r="O29" s="311">
        <v>0</v>
      </c>
      <c r="P29" s="312">
        <v>0</v>
      </c>
      <c r="Q29" s="312">
        <v>0</v>
      </c>
    </row>
    <row r="30" spans="1:17" x14ac:dyDescent="0.2">
      <c r="A30" s="306" t="s">
        <v>395</v>
      </c>
      <c r="B30" s="306" t="s">
        <v>396</v>
      </c>
      <c r="C30" s="307" t="s">
        <v>352</v>
      </c>
      <c r="D30" s="307" t="s">
        <v>327</v>
      </c>
      <c r="E30" s="307" t="s">
        <v>345</v>
      </c>
      <c r="F30" s="307" t="s">
        <v>346</v>
      </c>
      <c r="G30" s="308">
        <v>0</v>
      </c>
      <c r="H30" s="308">
        <v>227500</v>
      </c>
      <c r="I30" s="308">
        <v>227500</v>
      </c>
      <c r="J30" s="309"/>
      <c r="K30" s="309"/>
      <c r="L30" s="309"/>
      <c r="M30" s="310" t="s">
        <v>330</v>
      </c>
      <c r="N30" s="311">
        <v>0</v>
      </c>
      <c r="O30" s="311">
        <v>1</v>
      </c>
      <c r="P30" s="312">
        <v>0</v>
      </c>
      <c r="Q30" s="312">
        <v>0</v>
      </c>
    </row>
    <row r="31" spans="1:17" x14ac:dyDescent="0.2">
      <c r="A31" s="306" t="s">
        <v>397</v>
      </c>
      <c r="B31" s="306" t="s">
        <v>398</v>
      </c>
      <c r="C31" s="307" t="s">
        <v>352</v>
      </c>
      <c r="D31" s="307" t="s">
        <v>327</v>
      </c>
      <c r="E31" s="307" t="s">
        <v>339</v>
      </c>
      <c r="F31" s="307" t="s">
        <v>340</v>
      </c>
      <c r="G31" s="308">
        <v>0</v>
      </c>
      <c r="H31" s="308">
        <v>7920.33</v>
      </c>
      <c r="I31" s="308">
        <v>7920.33</v>
      </c>
      <c r="J31" s="309"/>
      <c r="K31" s="309"/>
      <c r="L31" s="309"/>
      <c r="M31" s="310" t="s">
        <v>330</v>
      </c>
      <c r="N31" s="311">
        <v>0</v>
      </c>
      <c r="O31" s="311">
        <v>1</v>
      </c>
      <c r="P31" s="312">
        <v>0</v>
      </c>
      <c r="Q31" s="312">
        <v>0</v>
      </c>
    </row>
    <row r="32" spans="1:17" ht="22.5" x14ac:dyDescent="0.2">
      <c r="A32" s="306" t="s">
        <v>350</v>
      </c>
      <c r="B32" s="306" t="s">
        <v>351</v>
      </c>
      <c r="C32" s="307" t="s">
        <v>399</v>
      </c>
      <c r="D32" s="307" t="s">
        <v>327</v>
      </c>
      <c r="E32" s="307" t="s">
        <v>353</v>
      </c>
      <c r="F32" s="307" t="s">
        <v>354</v>
      </c>
      <c r="G32" s="308">
        <v>0</v>
      </c>
      <c r="H32" s="308">
        <v>7737</v>
      </c>
      <c r="I32" s="308">
        <v>0</v>
      </c>
      <c r="J32" s="309"/>
      <c r="K32" s="309"/>
      <c r="L32" s="309"/>
      <c r="M32" s="310" t="s">
        <v>330</v>
      </c>
      <c r="N32" s="311">
        <v>0</v>
      </c>
      <c r="O32" s="311">
        <v>0</v>
      </c>
      <c r="P32" s="312">
        <v>0</v>
      </c>
      <c r="Q32" s="312">
        <v>0</v>
      </c>
    </row>
    <row r="33" spans="1:17" x14ac:dyDescent="0.2">
      <c r="A33" s="306" t="s">
        <v>391</v>
      </c>
      <c r="B33" s="306" t="s">
        <v>392</v>
      </c>
      <c r="C33" s="307" t="s">
        <v>399</v>
      </c>
      <c r="D33" s="307" t="s">
        <v>327</v>
      </c>
      <c r="E33" s="307" t="s">
        <v>393</v>
      </c>
      <c r="F33" s="307" t="s">
        <v>394</v>
      </c>
      <c r="G33" s="308">
        <v>0</v>
      </c>
      <c r="H33" s="308">
        <v>70216.710000000006</v>
      </c>
      <c r="I33" s="308">
        <v>0</v>
      </c>
      <c r="J33" s="309"/>
      <c r="K33" s="309"/>
      <c r="L33" s="309"/>
      <c r="M33" s="310" t="s">
        <v>330</v>
      </c>
      <c r="N33" s="311">
        <v>0</v>
      </c>
      <c r="O33" s="311">
        <v>0</v>
      </c>
      <c r="P33" s="312">
        <v>0</v>
      </c>
      <c r="Q33" s="312">
        <v>0</v>
      </c>
    </row>
    <row r="34" spans="1:17" ht="22.5" x14ac:dyDescent="0.2">
      <c r="A34" s="306" t="s">
        <v>343</v>
      </c>
      <c r="B34" s="306" t="s">
        <v>344</v>
      </c>
      <c r="C34" s="307" t="s">
        <v>399</v>
      </c>
      <c r="D34" s="307" t="s">
        <v>327</v>
      </c>
      <c r="E34" s="307" t="s">
        <v>345</v>
      </c>
      <c r="F34" s="307" t="s">
        <v>346</v>
      </c>
      <c r="G34" s="308">
        <v>0</v>
      </c>
      <c r="H34" s="308">
        <v>3000</v>
      </c>
      <c r="I34" s="308">
        <v>0</v>
      </c>
      <c r="J34" s="309"/>
      <c r="K34" s="309"/>
      <c r="L34" s="309"/>
      <c r="M34" s="310" t="s">
        <v>330</v>
      </c>
      <c r="N34" s="311">
        <v>0</v>
      </c>
      <c r="O34" s="311">
        <v>0</v>
      </c>
      <c r="P34" s="312">
        <v>0</v>
      </c>
      <c r="Q34" s="312">
        <v>0</v>
      </c>
    </row>
    <row r="35" spans="1:17" ht="22.5" x14ac:dyDescent="0.2">
      <c r="A35" s="306" t="s">
        <v>355</v>
      </c>
      <c r="B35" s="306" t="s">
        <v>356</v>
      </c>
      <c r="C35" s="307" t="s">
        <v>400</v>
      </c>
      <c r="D35" s="307" t="s">
        <v>327</v>
      </c>
      <c r="E35" s="307" t="s">
        <v>357</v>
      </c>
      <c r="F35" s="307" t="s">
        <v>358</v>
      </c>
      <c r="G35" s="308">
        <v>0</v>
      </c>
      <c r="H35" s="308">
        <v>10317.5</v>
      </c>
      <c r="I35" s="308">
        <v>0</v>
      </c>
      <c r="J35" s="309"/>
      <c r="K35" s="309"/>
      <c r="L35" s="309"/>
      <c r="M35" s="310" t="s">
        <v>330</v>
      </c>
      <c r="N35" s="311">
        <v>0</v>
      </c>
      <c r="O35" s="311">
        <v>0</v>
      </c>
      <c r="P35" s="312">
        <v>0</v>
      </c>
      <c r="Q35" s="312">
        <v>0</v>
      </c>
    </row>
    <row r="36" spans="1:17" x14ac:dyDescent="0.2">
      <c r="A36" s="306" t="s">
        <v>363</v>
      </c>
      <c r="B36" s="306" t="s">
        <v>364</v>
      </c>
      <c r="C36" s="307" t="s">
        <v>400</v>
      </c>
      <c r="D36" s="307" t="s">
        <v>327</v>
      </c>
      <c r="E36" s="307" t="s">
        <v>333</v>
      </c>
      <c r="F36" s="307" t="s">
        <v>334</v>
      </c>
      <c r="G36" s="308">
        <v>0</v>
      </c>
      <c r="H36" s="308">
        <v>15000</v>
      </c>
      <c r="I36" s="308">
        <v>0</v>
      </c>
      <c r="J36" s="309"/>
      <c r="K36" s="309"/>
      <c r="L36" s="309"/>
      <c r="M36" s="310" t="s">
        <v>330</v>
      </c>
      <c r="N36" s="311">
        <v>0</v>
      </c>
      <c r="O36" s="311">
        <v>0</v>
      </c>
      <c r="P36" s="312">
        <v>0</v>
      </c>
      <c r="Q36" s="312">
        <v>0</v>
      </c>
    </row>
    <row r="37" spans="1:17" x14ac:dyDescent="0.2">
      <c r="A37" s="306" t="s">
        <v>335</v>
      </c>
      <c r="B37" s="306" t="s">
        <v>336</v>
      </c>
      <c r="C37" s="307" t="s">
        <v>400</v>
      </c>
      <c r="D37" s="307" t="s">
        <v>327</v>
      </c>
      <c r="E37" s="307" t="s">
        <v>333</v>
      </c>
      <c r="F37" s="307" t="s">
        <v>334</v>
      </c>
      <c r="G37" s="308">
        <v>0</v>
      </c>
      <c r="H37" s="308">
        <v>37000</v>
      </c>
      <c r="I37" s="308">
        <v>0</v>
      </c>
      <c r="J37" s="309"/>
      <c r="K37" s="309"/>
      <c r="L37" s="309"/>
      <c r="M37" s="310" t="s">
        <v>330</v>
      </c>
      <c r="N37" s="311">
        <v>0</v>
      </c>
      <c r="O37" s="311">
        <v>0</v>
      </c>
      <c r="P37" s="312">
        <v>0</v>
      </c>
      <c r="Q37" s="312">
        <v>0</v>
      </c>
    </row>
    <row r="38" spans="1:17" ht="22.5" x14ac:dyDescent="0.2">
      <c r="A38" s="306" t="s">
        <v>343</v>
      </c>
      <c r="B38" s="306" t="s">
        <v>344</v>
      </c>
      <c r="C38" s="307" t="s">
        <v>400</v>
      </c>
      <c r="D38" s="307" t="s">
        <v>327</v>
      </c>
      <c r="E38" s="307" t="s">
        <v>345</v>
      </c>
      <c r="F38" s="307" t="s">
        <v>346</v>
      </c>
      <c r="G38" s="308">
        <v>0</v>
      </c>
      <c r="H38" s="308">
        <v>18500</v>
      </c>
      <c r="I38" s="308">
        <v>0</v>
      </c>
      <c r="J38" s="309"/>
      <c r="K38" s="309"/>
      <c r="L38" s="309"/>
      <c r="M38" s="310" t="s">
        <v>330</v>
      </c>
      <c r="N38" s="311">
        <v>0</v>
      </c>
      <c r="O38" s="311">
        <v>0</v>
      </c>
      <c r="P38" s="312">
        <v>0</v>
      </c>
      <c r="Q38" s="312">
        <v>0</v>
      </c>
    </row>
    <row r="39" spans="1:17" x14ac:dyDescent="0.2">
      <c r="A39" s="306" t="s">
        <v>401</v>
      </c>
      <c r="B39" s="306" t="s">
        <v>402</v>
      </c>
      <c r="C39" s="307" t="s">
        <v>403</v>
      </c>
      <c r="D39" s="307" t="s">
        <v>327</v>
      </c>
      <c r="E39" s="307" t="s">
        <v>339</v>
      </c>
      <c r="F39" s="307" t="s">
        <v>340</v>
      </c>
      <c r="G39" s="308">
        <v>0</v>
      </c>
      <c r="H39" s="308">
        <v>3027553.6</v>
      </c>
      <c r="I39" s="308">
        <v>3027553.6</v>
      </c>
      <c r="J39" s="309"/>
      <c r="K39" s="309"/>
      <c r="L39" s="309"/>
      <c r="M39" s="310" t="s">
        <v>330</v>
      </c>
      <c r="N39" s="311">
        <v>0</v>
      </c>
      <c r="O39" s="311">
        <v>1</v>
      </c>
      <c r="P39" s="312">
        <v>0</v>
      </c>
      <c r="Q39" s="312">
        <v>0</v>
      </c>
    </row>
    <row r="40" spans="1:17" x14ac:dyDescent="0.2">
      <c r="A40" s="306" t="s">
        <v>404</v>
      </c>
      <c r="B40" s="306" t="s">
        <v>405</v>
      </c>
      <c r="C40" s="307" t="s">
        <v>403</v>
      </c>
      <c r="D40" s="307" t="s">
        <v>327</v>
      </c>
      <c r="E40" s="307" t="s">
        <v>333</v>
      </c>
      <c r="F40" s="307" t="s">
        <v>334</v>
      </c>
      <c r="G40" s="308">
        <v>0</v>
      </c>
      <c r="H40" s="308">
        <v>81000</v>
      </c>
      <c r="I40" s="308">
        <v>0</v>
      </c>
      <c r="J40" s="309"/>
      <c r="K40" s="309"/>
      <c r="L40" s="309"/>
      <c r="M40" s="310" t="s">
        <v>330</v>
      </c>
      <c r="N40" s="311">
        <v>0</v>
      </c>
      <c r="O40" s="311">
        <v>0</v>
      </c>
      <c r="P40" s="312">
        <v>0</v>
      </c>
      <c r="Q40" s="312">
        <v>0</v>
      </c>
    </row>
    <row r="41" spans="1:17" ht="22.5" x14ac:dyDescent="0.2">
      <c r="A41" s="306" t="s">
        <v>337</v>
      </c>
      <c r="B41" s="306" t="s">
        <v>338</v>
      </c>
      <c r="C41" s="307" t="s">
        <v>403</v>
      </c>
      <c r="D41" s="307" t="s">
        <v>327</v>
      </c>
      <c r="E41" s="307" t="s">
        <v>339</v>
      </c>
      <c r="F41" s="307" t="s">
        <v>340</v>
      </c>
      <c r="G41" s="308">
        <v>0</v>
      </c>
      <c r="H41" s="308">
        <v>0</v>
      </c>
      <c r="I41" s="308">
        <v>0</v>
      </c>
      <c r="J41" s="309"/>
      <c r="K41" s="309"/>
      <c r="L41" s="309"/>
      <c r="M41" s="310" t="s">
        <v>330</v>
      </c>
      <c r="N41" s="311">
        <v>0</v>
      </c>
      <c r="O41" s="311">
        <v>0</v>
      </c>
      <c r="P41" s="312">
        <v>0</v>
      </c>
      <c r="Q41" s="312">
        <v>0</v>
      </c>
    </row>
    <row r="42" spans="1:17" x14ac:dyDescent="0.2">
      <c r="A42" s="306" t="s">
        <v>341</v>
      </c>
      <c r="B42" s="306" t="s">
        <v>342</v>
      </c>
      <c r="C42" s="307" t="s">
        <v>403</v>
      </c>
      <c r="D42" s="307" t="s">
        <v>327</v>
      </c>
      <c r="E42" s="307" t="s">
        <v>339</v>
      </c>
      <c r="F42" s="307" t="s">
        <v>340</v>
      </c>
      <c r="G42" s="308">
        <v>0</v>
      </c>
      <c r="H42" s="308">
        <v>80000</v>
      </c>
      <c r="I42" s="308">
        <v>0</v>
      </c>
      <c r="J42" s="309"/>
      <c r="K42" s="309"/>
      <c r="L42" s="309"/>
      <c r="M42" s="310" t="s">
        <v>330</v>
      </c>
      <c r="N42" s="311">
        <v>0</v>
      </c>
      <c r="O42" s="311">
        <v>0</v>
      </c>
      <c r="P42" s="312">
        <v>0</v>
      </c>
      <c r="Q42" s="312">
        <v>0</v>
      </c>
    </row>
    <row r="43" spans="1:17" ht="22.5" x14ac:dyDescent="0.2">
      <c r="A43" s="306" t="s">
        <v>350</v>
      </c>
      <c r="B43" s="306" t="s">
        <v>351</v>
      </c>
      <c r="C43" s="307" t="s">
        <v>406</v>
      </c>
      <c r="D43" s="307" t="s">
        <v>327</v>
      </c>
      <c r="E43" s="307" t="s">
        <v>353</v>
      </c>
      <c r="F43" s="307" t="s">
        <v>354</v>
      </c>
      <c r="G43" s="308">
        <v>0</v>
      </c>
      <c r="H43" s="308">
        <v>2631578.25</v>
      </c>
      <c r="I43" s="308">
        <v>0</v>
      </c>
      <c r="J43" s="309"/>
      <c r="K43" s="309"/>
      <c r="L43" s="309"/>
      <c r="M43" s="310" t="s">
        <v>330</v>
      </c>
      <c r="N43" s="311">
        <v>0</v>
      </c>
      <c r="O43" s="311">
        <v>0</v>
      </c>
      <c r="P43" s="312">
        <v>0</v>
      </c>
      <c r="Q43" s="312">
        <v>0</v>
      </c>
    </row>
    <row r="44" spans="1:17" ht="22.5" x14ac:dyDescent="0.2">
      <c r="A44" s="306" t="s">
        <v>407</v>
      </c>
      <c r="B44" s="306" t="s">
        <v>408</v>
      </c>
      <c r="C44" s="307" t="s">
        <v>406</v>
      </c>
      <c r="D44" s="307" t="s">
        <v>327</v>
      </c>
      <c r="E44" s="307" t="s">
        <v>409</v>
      </c>
      <c r="F44" s="307" t="s">
        <v>410</v>
      </c>
      <c r="G44" s="308">
        <v>0</v>
      </c>
      <c r="H44" s="308">
        <v>105963</v>
      </c>
      <c r="I44" s="308">
        <v>0</v>
      </c>
      <c r="J44" s="309"/>
      <c r="K44" s="309"/>
      <c r="L44" s="309"/>
      <c r="M44" s="310" t="s">
        <v>330</v>
      </c>
      <c r="N44" s="311">
        <v>0</v>
      </c>
      <c r="O44" s="311">
        <v>0</v>
      </c>
      <c r="P44" s="312">
        <v>0</v>
      </c>
      <c r="Q44" s="312">
        <v>0</v>
      </c>
    </row>
    <row r="45" spans="1:17" x14ac:dyDescent="0.2">
      <c r="A45" s="306" t="s">
        <v>411</v>
      </c>
      <c r="B45" s="306" t="s">
        <v>412</v>
      </c>
      <c r="C45" s="307" t="s">
        <v>406</v>
      </c>
      <c r="D45" s="307" t="s">
        <v>327</v>
      </c>
      <c r="E45" s="307" t="s">
        <v>409</v>
      </c>
      <c r="F45" s="307" t="s">
        <v>410</v>
      </c>
      <c r="G45" s="308">
        <v>0</v>
      </c>
      <c r="H45" s="308">
        <v>2305186.67</v>
      </c>
      <c r="I45" s="308">
        <v>0</v>
      </c>
      <c r="J45" s="309"/>
      <c r="K45" s="309"/>
      <c r="L45" s="309"/>
      <c r="M45" s="310" t="s">
        <v>330</v>
      </c>
      <c r="N45" s="311">
        <v>0</v>
      </c>
      <c r="O45" s="311">
        <v>0</v>
      </c>
      <c r="P45" s="312">
        <v>0</v>
      </c>
      <c r="Q45" s="312">
        <v>0</v>
      </c>
    </row>
    <row r="46" spans="1:17" x14ac:dyDescent="0.2">
      <c r="A46" s="306" t="s">
        <v>413</v>
      </c>
      <c r="B46" s="306" t="s">
        <v>414</v>
      </c>
      <c r="C46" s="307" t="s">
        <v>406</v>
      </c>
      <c r="D46" s="307" t="s">
        <v>327</v>
      </c>
      <c r="E46" s="307" t="s">
        <v>415</v>
      </c>
      <c r="F46" s="307" t="s">
        <v>416</v>
      </c>
      <c r="G46" s="308">
        <v>0</v>
      </c>
      <c r="H46" s="308">
        <v>2549452</v>
      </c>
      <c r="I46" s="308">
        <v>0</v>
      </c>
      <c r="J46" s="309"/>
      <c r="K46" s="309"/>
      <c r="L46" s="309"/>
      <c r="M46" s="310" t="s">
        <v>330</v>
      </c>
      <c r="N46" s="311">
        <v>0</v>
      </c>
      <c r="O46" s="311">
        <v>0</v>
      </c>
      <c r="P46" s="312">
        <v>0</v>
      </c>
      <c r="Q46" s="312">
        <v>0</v>
      </c>
    </row>
    <row r="47" spans="1:17" x14ac:dyDescent="0.2">
      <c r="A47" s="306" t="s">
        <v>363</v>
      </c>
      <c r="B47" s="306" t="s">
        <v>364</v>
      </c>
      <c r="C47" s="307" t="s">
        <v>406</v>
      </c>
      <c r="D47" s="307" t="s">
        <v>327</v>
      </c>
      <c r="E47" s="307" t="s">
        <v>333</v>
      </c>
      <c r="F47" s="307" t="s">
        <v>334</v>
      </c>
      <c r="G47" s="308">
        <v>0</v>
      </c>
      <c r="H47" s="308">
        <v>218100</v>
      </c>
      <c r="I47" s="308">
        <v>0</v>
      </c>
      <c r="J47" s="309"/>
      <c r="K47" s="309"/>
      <c r="L47" s="309"/>
      <c r="M47" s="310" t="s">
        <v>330</v>
      </c>
      <c r="N47" s="311">
        <v>0</v>
      </c>
      <c r="O47" s="311">
        <v>0</v>
      </c>
      <c r="P47" s="312">
        <v>0</v>
      </c>
      <c r="Q47" s="312">
        <v>0</v>
      </c>
    </row>
    <row r="48" spans="1:17" x14ac:dyDescent="0.2">
      <c r="A48" s="306" t="s">
        <v>404</v>
      </c>
      <c r="B48" s="306" t="s">
        <v>405</v>
      </c>
      <c r="C48" s="307" t="s">
        <v>406</v>
      </c>
      <c r="D48" s="307" t="s">
        <v>327</v>
      </c>
      <c r="E48" s="307" t="s">
        <v>333</v>
      </c>
      <c r="F48" s="307" t="s">
        <v>334</v>
      </c>
      <c r="G48" s="308">
        <v>0</v>
      </c>
      <c r="H48" s="308">
        <v>55000</v>
      </c>
      <c r="I48" s="308">
        <v>0</v>
      </c>
      <c r="J48" s="309"/>
      <c r="K48" s="309"/>
      <c r="L48" s="309"/>
      <c r="M48" s="310" t="s">
        <v>330</v>
      </c>
      <c r="N48" s="311">
        <v>0</v>
      </c>
      <c r="O48" s="311">
        <v>0</v>
      </c>
      <c r="P48" s="312">
        <v>0</v>
      </c>
      <c r="Q48" s="312">
        <v>0</v>
      </c>
    </row>
    <row r="49" spans="1:17" x14ac:dyDescent="0.2">
      <c r="A49" s="306" t="s">
        <v>347</v>
      </c>
      <c r="B49" s="306" t="s">
        <v>348</v>
      </c>
      <c r="C49" s="307" t="s">
        <v>406</v>
      </c>
      <c r="D49" s="307" t="s">
        <v>327</v>
      </c>
      <c r="E49" s="307" t="s">
        <v>333</v>
      </c>
      <c r="F49" s="307" t="s">
        <v>334</v>
      </c>
      <c r="G49" s="308">
        <v>0</v>
      </c>
      <c r="H49" s="308">
        <v>568800</v>
      </c>
      <c r="I49" s="308">
        <v>0</v>
      </c>
      <c r="J49" s="309"/>
      <c r="K49" s="309"/>
      <c r="L49" s="309"/>
      <c r="M49" s="310" t="s">
        <v>330</v>
      </c>
      <c r="N49" s="311">
        <v>0</v>
      </c>
      <c r="O49" s="311">
        <v>0</v>
      </c>
      <c r="P49" s="312">
        <v>0</v>
      </c>
      <c r="Q49" s="312">
        <v>0</v>
      </c>
    </row>
    <row r="50" spans="1:17" x14ac:dyDescent="0.2">
      <c r="A50" s="306" t="s">
        <v>417</v>
      </c>
      <c r="B50" s="306" t="s">
        <v>418</v>
      </c>
      <c r="C50" s="307" t="s">
        <v>406</v>
      </c>
      <c r="D50" s="307" t="s">
        <v>327</v>
      </c>
      <c r="E50" s="307" t="s">
        <v>333</v>
      </c>
      <c r="F50" s="307" t="s">
        <v>334</v>
      </c>
      <c r="G50" s="308">
        <v>0</v>
      </c>
      <c r="H50" s="308">
        <v>104000</v>
      </c>
      <c r="I50" s="308">
        <v>0</v>
      </c>
      <c r="J50" s="309"/>
      <c r="K50" s="309"/>
      <c r="L50" s="309"/>
      <c r="M50" s="310" t="s">
        <v>330</v>
      </c>
      <c r="N50" s="311">
        <v>0</v>
      </c>
      <c r="O50" s="311">
        <v>0</v>
      </c>
      <c r="P50" s="312">
        <v>0</v>
      </c>
      <c r="Q50" s="312">
        <v>0</v>
      </c>
    </row>
    <row r="51" spans="1:17" x14ac:dyDescent="0.2">
      <c r="A51" s="306" t="s">
        <v>383</v>
      </c>
      <c r="B51" s="306" t="s">
        <v>384</v>
      </c>
      <c r="C51" s="307" t="s">
        <v>406</v>
      </c>
      <c r="D51" s="307" t="s">
        <v>327</v>
      </c>
      <c r="E51" s="307" t="s">
        <v>339</v>
      </c>
      <c r="F51" s="307" t="s">
        <v>340</v>
      </c>
      <c r="G51" s="308">
        <v>0</v>
      </c>
      <c r="H51" s="308">
        <v>19000</v>
      </c>
      <c r="I51" s="308">
        <v>0</v>
      </c>
      <c r="J51" s="309"/>
      <c r="K51" s="309"/>
      <c r="L51" s="309"/>
      <c r="M51" s="310" t="s">
        <v>330</v>
      </c>
      <c r="N51" s="311">
        <v>0</v>
      </c>
      <c r="O51" s="311">
        <v>0</v>
      </c>
      <c r="P51" s="312">
        <v>0</v>
      </c>
      <c r="Q51" s="312">
        <v>0</v>
      </c>
    </row>
    <row r="52" spans="1:17" x14ac:dyDescent="0.2">
      <c r="A52" s="306" t="s">
        <v>419</v>
      </c>
      <c r="B52" s="306" t="s">
        <v>420</v>
      </c>
      <c r="C52" s="307" t="s">
        <v>406</v>
      </c>
      <c r="D52" s="307" t="s">
        <v>327</v>
      </c>
      <c r="E52" s="307" t="s">
        <v>333</v>
      </c>
      <c r="F52" s="307" t="s">
        <v>334</v>
      </c>
      <c r="G52" s="308">
        <v>7000000</v>
      </c>
      <c r="H52" s="308">
        <v>4583556.72</v>
      </c>
      <c r="I52" s="308">
        <v>0</v>
      </c>
      <c r="J52" s="309"/>
      <c r="K52" s="309"/>
      <c r="L52" s="309"/>
      <c r="M52" s="310" t="s">
        <v>330</v>
      </c>
      <c r="N52" s="311">
        <v>0</v>
      </c>
      <c r="O52" s="311">
        <v>0</v>
      </c>
      <c r="P52" s="312">
        <v>0</v>
      </c>
      <c r="Q52" s="312">
        <v>0</v>
      </c>
    </row>
    <row r="53" spans="1:17" x14ac:dyDescent="0.2">
      <c r="A53" s="306" t="s">
        <v>363</v>
      </c>
      <c r="B53" s="306" t="s">
        <v>364</v>
      </c>
      <c r="C53" s="307" t="s">
        <v>421</v>
      </c>
      <c r="D53" s="307" t="s">
        <v>327</v>
      </c>
      <c r="E53" s="307" t="s">
        <v>333</v>
      </c>
      <c r="F53" s="307" t="s">
        <v>334</v>
      </c>
      <c r="G53" s="308">
        <v>0</v>
      </c>
      <c r="H53" s="308">
        <v>534600</v>
      </c>
      <c r="I53" s="308">
        <v>0</v>
      </c>
      <c r="J53" s="309"/>
      <c r="K53" s="309"/>
      <c r="L53" s="309"/>
      <c r="M53" s="310" t="s">
        <v>330</v>
      </c>
      <c r="N53" s="311">
        <v>0</v>
      </c>
      <c r="O53" s="311">
        <v>0</v>
      </c>
      <c r="P53" s="312">
        <v>0</v>
      </c>
      <c r="Q53" s="312">
        <v>0</v>
      </c>
    </row>
    <row r="54" spans="1:17" x14ac:dyDescent="0.2">
      <c r="A54" s="306" t="s">
        <v>369</v>
      </c>
      <c r="B54" s="306" t="s">
        <v>370</v>
      </c>
      <c r="C54" s="307" t="s">
        <v>421</v>
      </c>
      <c r="D54" s="307" t="s">
        <v>327</v>
      </c>
      <c r="E54" s="307" t="s">
        <v>333</v>
      </c>
      <c r="F54" s="307" t="s">
        <v>334</v>
      </c>
      <c r="G54" s="308">
        <v>0</v>
      </c>
      <c r="H54" s="308">
        <v>7200000</v>
      </c>
      <c r="I54" s="308">
        <v>0</v>
      </c>
      <c r="J54" s="309"/>
      <c r="K54" s="309"/>
      <c r="L54" s="309"/>
      <c r="M54" s="310" t="s">
        <v>330</v>
      </c>
      <c r="N54" s="311">
        <v>0</v>
      </c>
      <c r="O54" s="311">
        <v>0</v>
      </c>
      <c r="P54" s="312">
        <v>0</v>
      </c>
      <c r="Q54" s="312">
        <v>0</v>
      </c>
    </row>
    <row r="55" spans="1:17" x14ac:dyDescent="0.2">
      <c r="A55" s="306" t="s">
        <v>417</v>
      </c>
      <c r="B55" s="306" t="s">
        <v>418</v>
      </c>
      <c r="C55" s="307" t="s">
        <v>421</v>
      </c>
      <c r="D55" s="307" t="s">
        <v>327</v>
      </c>
      <c r="E55" s="307" t="s">
        <v>333</v>
      </c>
      <c r="F55" s="307" t="s">
        <v>334</v>
      </c>
      <c r="G55" s="308">
        <v>0</v>
      </c>
      <c r="H55" s="308">
        <v>75000</v>
      </c>
      <c r="I55" s="308">
        <v>0</v>
      </c>
      <c r="J55" s="309"/>
      <c r="K55" s="309"/>
      <c r="L55" s="309"/>
      <c r="M55" s="310" t="s">
        <v>330</v>
      </c>
      <c r="N55" s="311">
        <v>0</v>
      </c>
      <c r="O55" s="311">
        <v>0</v>
      </c>
      <c r="P55" s="312">
        <v>0</v>
      </c>
      <c r="Q55" s="312">
        <v>0</v>
      </c>
    </row>
    <row r="56" spans="1:17" x14ac:dyDescent="0.2">
      <c r="A56" s="306" t="s">
        <v>331</v>
      </c>
      <c r="B56" s="306" t="s">
        <v>332</v>
      </c>
      <c r="C56" s="307" t="s">
        <v>422</v>
      </c>
      <c r="D56" s="307" t="s">
        <v>327</v>
      </c>
      <c r="E56" s="307" t="s">
        <v>333</v>
      </c>
      <c r="F56" s="307" t="s">
        <v>334</v>
      </c>
      <c r="G56" s="308">
        <v>0</v>
      </c>
      <c r="H56" s="308">
        <v>2200000</v>
      </c>
      <c r="I56" s="308">
        <v>0</v>
      </c>
      <c r="J56" s="309"/>
      <c r="K56" s="309"/>
      <c r="L56" s="309"/>
      <c r="M56" s="310" t="s">
        <v>330</v>
      </c>
      <c r="N56" s="311">
        <v>0</v>
      </c>
      <c r="O56" s="311">
        <v>0</v>
      </c>
      <c r="P56" s="312">
        <v>0</v>
      </c>
      <c r="Q56" s="312">
        <v>0</v>
      </c>
    </row>
    <row r="57" spans="1:17" x14ac:dyDescent="0.2">
      <c r="A57" s="306" t="s">
        <v>417</v>
      </c>
      <c r="B57" s="306" t="s">
        <v>418</v>
      </c>
      <c r="C57" s="307" t="s">
        <v>422</v>
      </c>
      <c r="D57" s="307" t="s">
        <v>327</v>
      </c>
      <c r="E57" s="307" t="s">
        <v>333</v>
      </c>
      <c r="F57" s="307" t="s">
        <v>334</v>
      </c>
      <c r="G57" s="308">
        <v>0</v>
      </c>
      <c r="H57" s="308">
        <v>550000</v>
      </c>
      <c r="I57" s="308">
        <v>0</v>
      </c>
      <c r="J57" s="309"/>
      <c r="K57" s="309"/>
      <c r="L57" s="309"/>
      <c r="M57" s="310" t="s">
        <v>330</v>
      </c>
      <c r="N57" s="311">
        <v>0</v>
      </c>
      <c r="O57" s="311">
        <v>0</v>
      </c>
      <c r="P57" s="312">
        <v>0</v>
      </c>
      <c r="Q57" s="312">
        <v>0</v>
      </c>
    </row>
    <row r="58" spans="1:17" x14ac:dyDescent="0.2">
      <c r="A58" s="306" t="s">
        <v>377</v>
      </c>
      <c r="B58" s="306" t="s">
        <v>378</v>
      </c>
      <c r="C58" s="307" t="s">
        <v>422</v>
      </c>
      <c r="D58" s="307" t="s">
        <v>327</v>
      </c>
      <c r="E58" s="307" t="s">
        <v>333</v>
      </c>
      <c r="F58" s="307" t="s">
        <v>334</v>
      </c>
      <c r="G58" s="308">
        <v>0</v>
      </c>
      <c r="H58" s="308">
        <v>3450000</v>
      </c>
      <c r="I58" s="308">
        <v>0</v>
      </c>
      <c r="J58" s="309"/>
      <c r="K58" s="309"/>
      <c r="L58" s="309"/>
      <c r="M58" s="310" t="s">
        <v>330</v>
      </c>
      <c r="N58" s="311">
        <v>0</v>
      </c>
      <c r="O58" s="311">
        <v>0</v>
      </c>
      <c r="P58" s="312">
        <v>0</v>
      </c>
      <c r="Q58" s="312">
        <v>0</v>
      </c>
    </row>
    <row r="59" spans="1:17" x14ac:dyDescent="0.2">
      <c r="A59" s="306" t="s">
        <v>379</v>
      </c>
      <c r="B59" s="306" t="s">
        <v>380</v>
      </c>
      <c r="C59" s="307" t="s">
        <v>422</v>
      </c>
      <c r="D59" s="307" t="s">
        <v>327</v>
      </c>
      <c r="E59" s="307" t="s">
        <v>333</v>
      </c>
      <c r="F59" s="307" t="s">
        <v>334</v>
      </c>
      <c r="G59" s="308">
        <v>0</v>
      </c>
      <c r="H59" s="308">
        <v>990000</v>
      </c>
      <c r="I59" s="308">
        <v>0</v>
      </c>
      <c r="J59" s="309"/>
      <c r="K59" s="309"/>
      <c r="L59" s="309"/>
      <c r="M59" s="310" t="s">
        <v>330</v>
      </c>
      <c r="N59" s="311">
        <v>0</v>
      </c>
      <c r="O59" s="311">
        <v>0</v>
      </c>
      <c r="P59" s="312">
        <v>0</v>
      </c>
      <c r="Q59" s="312">
        <v>0</v>
      </c>
    </row>
    <row r="60" spans="1:17" ht="22.5" x14ac:dyDescent="0.2">
      <c r="A60" s="306" t="s">
        <v>350</v>
      </c>
      <c r="B60" s="306" t="s">
        <v>351</v>
      </c>
      <c r="C60" s="307" t="s">
        <v>423</v>
      </c>
      <c r="D60" s="307" t="s">
        <v>327</v>
      </c>
      <c r="E60" s="307" t="s">
        <v>353</v>
      </c>
      <c r="F60" s="307" t="s">
        <v>354</v>
      </c>
      <c r="G60" s="308">
        <v>0</v>
      </c>
      <c r="H60" s="308">
        <v>42046</v>
      </c>
      <c r="I60" s="308">
        <v>0</v>
      </c>
      <c r="J60" s="309"/>
      <c r="K60" s="309"/>
      <c r="L60" s="309"/>
      <c r="M60" s="310" t="s">
        <v>330</v>
      </c>
      <c r="N60" s="311">
        <v>0</v>
      </c>
      <c r="O60" s="311">
        <v>0</v>
      </c>
      <c r="P60" s="312">
        <v>0</v>
      </c>
      <c r="Q60" s="312">
        <v>0</v>
      </c>
    </row>
    <row r="61" spans="1:17" x14ac:dyDescent="0.2">
      <c r="A61" s="306" t="s">
        <v>424</v>
      </c>
      <c r="B61" s="306" t="s">
        <v>425</v>
      </c>
      <c r="C61" s="307" t="s">
        <v>426</v>
      </c>
      <c r="D61" s="307" t="s">
        <v>327</v>
      </c>
      <c r="E61" s="307" t="s">
        <v>393</v>
      </c>
      <c r="F61" s="307" t="s">
        <v>394</v>
      </c>
      <c r="G61" s="308">
        <v>0</v>
      </c>
      <c r="H61" s="308">
        <v>138995.95000000001</v>
      </c>
      <c r="I61" s="308">
        <v>138995.95000000001</v>
      </c>
      <c r="J61" s="309"/>
      <c r="K61" s="309"/>
      <c r="L61" s="309"/>
      <c r="M61" s="310" t="s">
        <v>330</v>
      </c>
      <c r="N61" s="311">
        <v>0</v>
      </c>
      <c r="O61" s="311">
        <v>1</v>
      </c>
      <c r="P61" s="312">
        <v>0</v>
      </c>
      <c r="Q61" s="312">
        <v>0</v>
      </c>
    </row>
    <row r="62" spans="1:17" ht="22.5" x14ac:dyDescent="0.2">
      <c r="A62" s="306" t="s">
        <v>350</v>
      </c>
      <c r="B62" s="306" t="s">
        <v>351</v>
      </c>
      <c r="C62" s="307" t="s">
        <v>427</v>
      </c>
      <c r="D62" s="307" t="s">
        <v>327</v>
      </c>
      <c r="E62" s="307" t="s">
        <v>353</v>
      </c>
      <c r="F62" s="307" t="s">
        <v>354</v>
      </c>
      <c r="G62" s="308">
        <v>0</v>
      </c>
      <c r="H62" s="308">
        <v>57420</v>
      </c>
      <c r="I62" s="308">
        <v>0</v>
      </c>
      <c r="J62" s="309"/>
      <c r="K62" s="309"/>
      <c r="L62" s="309"/>
      <c r="M62" s="310" t="s">
        <v>330</v>
      </c>
      <c r="N62" s="311">
        <v>0</v>
      </c>
      <c r="O62" s="311">
        <v>0</v>
      </c>
      <c r="P62" s="312">
        <v>0</v>
      </c>
      <c r="Q62" s="312">
        <v>0</v>
      </c>
    </row>
    <row r="63" spans="1:17" x14ac:dyDescent="0.2">
      <c r="A63" s="306" t="s">
        <v>404</v>
      </c>
      <c r="B63" s="306" t="s">
        <v>405</v>
      </c>
      <c r="C63" s="307" t="s">
        <v>427</v>
      </c>
      <c r="D63" s="307" t="s">
        <v>327</v>
      </c>
      <c r="E63" s="307" t="s">
        <v>333</v>
      </c>
      <c r="F63" s="307" t="s">
        <v>334</v>
      </c>
      <c r="G63" s="308">
        <v>0</v>
      </c>
      <c r="H63" s="308">
        <v>1000</v>
      </c>
      <c r="I63" s="308">
        <v>0</v>
      </c>
      <c r="J63" s="309"/>
      <c r="K63" s="309"/>
      <c r="L63" s="309"/>
      <c r="M63" s="310" t="s">
        <v>330</v>
      </c>
      <c r="N63" s="311">
        <v>0</v>
      </c>
      <c r="O63" s="311">
        <v>0</v>
      </c>
      <c r="P63" s="312">
        <v>0</v>
      </c>
      <c r="Q63" s="312">
        <v>0</v>
      </c>
    </row>
    <row r="64" spans="1:17" x14ac:dyDescent="0.2">
      <c r="A64" s="306" t="s">
        <v>428</v>
      </c>
      <c r="B64" s="306" t="s">
        <v>429</v>
      </c>
      <c r="C64" s="307" t="s">
        <v>427</v>
      </c>
      <c r="D64" s="307" t="s">
        <v>327</v>
      </c>
      <c r="E64" s="307" t="s">
        <v>333</v>
      </c>
      <c r="F64" s="307" t="s">
        <v>334</v>
      </c>
      <c r="G64" s="308">
        <v>0</v>
      </c>
      <c r="H64" s="308">
        <v>234825.35</v>
      </c>
      <c r="I64" s="308">
        <v>0</v>
      </c>
      <c r="J64" s="309"/>
      <c r="K64" s="309"/>
      <c r="L64" s="309"/>
      <c r="M64" s="310" t="s">
        <v>330</v>
      </c>
      <c r="N64" s="311">
        <v>0</v>
      </c>
      <c r="O64" s="311">
        <v>0</v>
      </c>
      <c r="P64" s="312">
        <v>0</v>
      </c>
      <c r="Q64" s="312">
        <v>0</v>
      </c>
    </row>
    <row r="65" spans="1:17" x14ac:dyDescent="0.2">
      <c r="A65" s="306" t="s">
        <v>430</v>
      </c>
      <c r="B65" s="306" t="s">
        <v>431</v>
      </c>
      <c r="C65" s="307" t="s">
        <v>432</v>
      </c>
      <c r="D65" s="307" t="s">
        <v>327</v>
      </c>
      <c r="E65" s="307" t="s">
        <v>433</v>
      </c>
      <c r="F65" s="307" t="s">
        <v>434</v>
      </c>
      <c r="G65" s="308">
        <v>0</v>
      </c>
      <c r="H65" s="308">
        <v>21589.74</v>
      </c>
      <c r="I65" s="308">
        <v>21589.74</v>
      </c>
      <c r="J65" s="309"/>
      <c r="K65" s="309"/>
      <c r="L65" s="309"/>
      <c r="M65" s="310" t="s">
        <v>330</v>
      </c>
      <c r="N65" s="311">
        <v>0</v>
      </c>
      <c r="O65" s="311">
        <v>1</v>
      </c>
      <c r="P65" s="312">
        <v>0</v>
      </c>
      <c r="Q65" s="312">
        <v>0</v>
      </c>
    </row>
    <row r="66" spans="1:17" ht="22.5" x14ac:dyDescent="0.2">
      <c r="A66" s="306" t="s">
        <v>355</v>
      </c>
      <c r="B66" s="306" t="s">
        <v>356</v>
      </c>
      <c r="C66" s="307" t="s">
        <v>432</v>
      </c>
      <c r="D66" s="307" t="s">
        <v>327</v>
      </c>
      <c r="E66" s="307" t="s">
        <v>357</v>
      </c>
      <c r="F66" s="307" t="s">
        <v>358</v>
      </c>
      <c r="G66" s="308">
        <v>0</v>
      </c>
      <c r="H66" s="308">
        <v>30561.7</v>
      </c>
      <c r="I66" s="308">
        <v>0</v>
      </c>
      <c r="J66" s="309"/>
      <c r="K66" s="309"/>
      <c r="L66" s="309"/>
      <c r="M66" s="310" t="s">
        <v>330</v>
      </c>
      <c r="N66" s="311">
        <v>0</v>
      </c>
      <c r="O66" s="311">
        <v>0</v>
      </c>
      <c r="P66" s="312">
        <v>0</v>
      </c>
      <c r="Q66" s="312">
        <v>0</v>
      </c>
    </row>
    <row r="67" spans="1:17" ht="22.5" x14ac:dyDescent="0.2">
      <c r="A67" s="306" t="s">
        <v>407</v>
      </c>
      <c r="B67" s="306" t="s">
        <v>408</v>
      </c>
      <c r="C67" s="307" t="s">
        <v>435</v>
      </c>
      <c r="D67" s="307" t="s">
        <v>327</v>
      </c>
      <c r="E67" s="307" t="s">
        <v>409</v>
      </c>
      <c r="F67" s="307" t="s">
        <v>410</v>
      </c>
      <c r="G67" s="308">
        <v>0</v>
      </c>
      <c r="H67" s="308">
        <v>35000</v>
      </c>
      <c r="I67" s="308">
        <v>0</v>
      </c>
      <c r="J67" s="309"/>
      <c r="K67" s="309"/>
      <c r="L67" s="309"/>
      <c r="M67" s="310" t="s">
        <v>330</v>
      </c>
      <c r="N67" s="311">
        <v>0</v>
      </c>
      <c r="O67" s="311">
        <v>0</v>
      </c>
      <c r="P67" s="312">
        <v>0</v>
      </c>
      <c r="Q67" s="312">
        <v>0</v>
      </c>
    </row>
    <row r="68" spans="1:17" ht="22.5" x14ac:dyDescent="0.2">
      <c r="A68" s="306" t="s">
        <v>436</v>
      </c>
      <c r="B68" s="306" t="s">
        <v>437</v>
      </c>
      <c r="C68" s="307" t="s">
        <v>435</v>
      </c>
      <c r="D68" s="307" t="s">
        <v>327</v>
      </c>
      <c r="E68" s="307" t="s">
        <v>438</v>
      </c>
      <c r="F68" s="307" t="s">
        <v>439</v>
      </c>
      <c r="G68" s="308">
        <v>0</v>
      </c>
      <c r="H68" s="308">
        <v>12000</v>
      </c>
      <c r="I68" s="308">
        <v>0</v>
      </c>
      <c r="J68" s="309"/>
      <c r="K68" s="309"/>
      <c r="L68" s="309"/>
      <c r="M68" s="310" t="s">
        <v>330</v>
      </c>
      <c r="N68" s="311">
        <v>0</v>
      </c>
      <c r="O68" s="311">
        <v>0</v>
      </c>
      <c r="P68" s="312">
        <v>0</v>
      </c>
      <c r="Q68" s="312">
        <v>0</v>
      </c>
    </row>
    <row r="69" spans="1:17" x14ac:dyDescent="0.2">
      <c r="A69" s="306" t="s">
        <v>440</v>
      </c>
      <c r="B69" s="306" t="s">
        <v>441</v>
      </c>
      <c r="C69" s="307" t="s">
        <v>435</v>
      </c>
      <c r="D69" s="307" t="s">
        <v>327</v>
      </c>
      <c r="E69" s="307" t="s">
        <v>361</v>
      </c>
      <c r="F69" s="307" t="s">
        <v>362</v>
      </c>
      <c r="G69" s="308">
        <v>0</v>
      </c>
      <c r="H69" s="308">
        <v>44330</v>
      </c>
      <c r="I69" s="308">
        <v>44330</v>
      </c>
      <c r="J69" s="309"/>
      <c r="K69" s="309"/>
      <c r="L69" s="309"/>
      <c r="M69" s="310" t="s">
        <v>330</v>
      </c>
      <c r="N69" s="311">
        <v>0</v>
      </c>
      <c r="O69" s="311">
        <v>1</v>
      </c>
      <c r="P69" s="312">
        <v>0</v>
      </c>
      <c r="Q69" s="312">
        <v>0</v>
      </c>
    </row>
    <row r="70" spans="1:17" x14ac:dyDescent="0.2">
      <c r="A70" s="306" t="s">
        <v>359</v>
      </c>
      <c r="B70" s="306" t="s">
        <v>360</v>
      </c>
      <c r="C70" s="307" t="s">
        <v>435</v>
      </c>
      <c r="D70" s="307" t="s">
        <v>327</v>
      </c>
      <c r="E70" s="307" t="s">
        <v>361</v>
      </c>
      <c r="F70" s="307" t="s">
        <v>362</v>
      </c>
      <c r="G70" s="308">
        <v>0</v>
      </c>
      <c r="H70" s="308">
        <v>1320</v>
      </c>
      <c r="I70" s="308">
        <v>0</v>
      </c>
      <c r="J70" s="309"/>
      <c r="K70" s="309"/>
      <c r="L70" s="309"/>
      <c r="M70" s="310" t="s">
        <v>330</v>
      </c>
      <c r="N70" s="311">
        <v>0</v>
      </c>
      <c r="O70" s="311">
        <v>0</v>
      </c>
      <c r="P70" s="312">
        <v>0</v>
      </c>
      <c r="Q70" s="312">
        <v>0</v>
      </c>
    </row>
    <row r="71" spans="1:17" ht="22.5" x14ac:dyDescent="0.25">
      <c r="A71" s="306" t="s">
        <v>442</v>
      </c>
      <c r="B71" s="306" t="s">
        <v>443</v>
      </c>
      <c r="C71" s="307" t="s">
        <v>444</v>
      </c>
      <c r="D71" s="307" t="s">
        <v>327</v>
      </c>
      <c r="E71" s="307">
        <v>211213019030300</v>
      </c>
      <c r="F71" s="307" t="s">
        <v>445</v>
      </c>
      <c r="G71" s="313">
        <v>0</v>
      </c>
      <c r="H71" s="308">
        <v>6000</v>
      </c>
      <c r="I71" s="308">
        <v>0</v>
      </c>
      <c r="J71" s="314"/>
      <c r="K71" s="309"/>
      <c r="L71" s="309"/>
      <c r="M71" s="310" t="s">
        <v>330</v>
      </c>
      <c r="N71" s="311">
        <v>0</v>
      </c>
      <c r="O71" s="311">
        <v>0</v>
      </c>
      <c r="P71" s="312">
        <v>0</v>
      </c>
      <c r="Q71" s="312">
        <v>0</v>
      </c>
    </row>
    <row r="72" spans="1:17" x14ac:dyDescent="0.2">
      <c r="A72" s="306" t="s">
        <v>446</v>
      </c>
      <c r="B72" s="306" t="s">
        <v>447</v>
      </c>
      <c r="C72" s="307" t="s">
        <v>448</v>
      </c>
      <c r="D72" s="307" t="s">
        <v>449</v>
      </c>
      <c r="E72" s="307" t="s">
        <v>450</v>
      </c>
      <c r="F72" s="307" t="s">
        <v>451</v>
      </c>
      <c r="G72" s="308">
        <v>0</v>
      </c>
      <c r="H72" s="308">
        <v>10248840.77</v>
      </c>
      <c r="I72" s="308">
        <v>1733801.42</v>
      </c>
      <c r="J72" s="309"/>
      <c r="K72" s="309"/>
      <c r="L72" s="309"/>
      <c r="M72" s="310" t="s">
        <v>330</v>
      </c>
      <c r="N72" s="311">
        <v>0</v>
      </c>
      <c r="O72" s="311">
        <v>0.16917049048855504</v>
      </c>
      <c r="P72" s="312">
        <v>0</v>
      </c>
      <c r="Q72" s="312">
        <v>0</v>
      </c>
    </row>
    <row r="73" spans="1:17" x14ac:dyDescent="0.2">
      <c r="A73" s="306" t="s">
        <v>452</v>
      </c>
      <c r="B73" s="306" t="s">
        <v>453</v>
      </c>
      <c r="C73" s="307" t="s">
        <v>448</v>
      </c>
      <c r="D73" s="307" t="s">
        <v>449</v>
      </c>
      <c r="E73" s="307" t="s">
        <v>454</v>
      </c>
      <c r="F73" s="307" t="s">
        <v>455</v>
      </c>
      <c r="G73" s="308">
        <v>0</v>
      </c>
      <c r="H73" s="308">
        <v>616662.72</v>
      </c>
      <c r="I73" s="308">
        <v>616662.72</v>
      </c>
      <c r="J73" s="309"/>
      <c r="K73" s="309"/>
      <c r="L73" s="309"/>
      <c r="M73" s="310" t="s">
        <v>330</v>
      </c>
      <c r="N73" s="311">
        <v>0</v>
      </c>
      <c r="O73" s="311">
        <v>1</v>
      </c>
      <c r="P73" s="312">
        <v>0</v>
      </c>
      <c r="Q73" s="312">
        <v>0</v>
      </c>
    </row>
    <row r="74" spans="1:17" x14ac:dyDescent="0.2">
      <c r="A74" s="306" t="s">
        <v>456</v>
      </c>
      <c r="B74" s="306" t="s">
        <v>457</v>
      </c>
      <c r="C74" s="307" t="s">
        <v>448</v>
      </c>
      <c r="D74" s="307" t="s">
        <v>449</v>
      </c>
      <c r="E74" s="307" t="s">
        <v>458</v>
      </c>
      <c r="F74" s="307" t="s">
        <v>459</v>
      </c>
      <c r="G74" s="308">
        <v>0</v>
      </c>
      <c r="H74" s="308">
        <v>3272825.77</v>
      </c>
      <c r="I74" s="308">
        <v>0</v>
      </c>
      <c r="J74" s="309"/>
      <c r="K74" s="309"/>
      <c r="L74" s="309"/>
      <c r="M74" s="310" t="s">
        <v>330</v>
      </c>
      <c r="N74" s="311">
        <v>0</v>
      </c>
      <c r="O74" s="311">
        <v>0</v>
      </c>
      <c r="P74" s="312">
        <v>0</v>
      </c>
      <c r="Q74" s="312">
        <v>0</v>
      </c>
    </row>
    <row r="75" spans="1:17" x14ac:dyDescent="0.2">
      <c r="A75" s="306" t="s">
        <v>460</v>
      </c>
      <c r="B75" s="306" t="s">
        <v>461</v>
      </c>
      <c r="C75" s="307" t="s">
        <v>448</v>
      </c>
      <c r="D75" s="307" t="s">
        <v>449</v>
      </c>
      <c r="E75" s="307" t="s">
        <v>462</v>
      </c>
      <c r="F75" s="307" t="s">
        <v>463</v>
      </c>
      <c r="G75" s="308">
        <v>0</v>
      </c>
      <c r="H75" s="308">
        <v>131337.54</v>
      </c>
      <c r="I75" s="308">
        <v>131337.54</v>
      </c>
      <c r="J75" s="309"/>
      <c r="K75" s="309"/>
      <c r="L75" s="309"/>
      <c r="M75" s="310" t="s">
        <v>330</v>
      </c>
      <c r="N75" s="311">
        <v>0</v>
      </c>
      <c r="O75" s="311">
        <v>1</v>
      </c>
      <c r="P75" s="312">
        <v>0</v>
      </c>
      <c r="Q75" s="312">
        <v>0</v>
      </c>
    </row>
    <row r="76" spans="1:17" x14ac:dyDescent="0.2">
      <c r="A76" s="306" t="s">
        <v>464</v>
      </c>
      <c r="B76" s="306" t="s">
        <v>465</v>
      </c>
      <c r="C76" s="307" t="s">
        <v>448</v>
      </c>
      <c r="D76" s="307" t="s">
        <v>449</v>
      </c>
      <c r="E76" s="307" t="s">
        <v>357</v>
      </c>
      <c r="F76" s="307" t="s">
        <v>358</v>
      </c>
      <c r="G76" s="308">
        <v>0</v>
      </c>
      <c r="H76" s="308">
        <v>8675677.6400000006</v>
      </c>
      <c r="I76" s="308">
        <v>6169201.7599999998</v>
      </c>
      <c r="J76" s="309"/>
      <c r="K76" s="309"/>
      <c r="L76" s="309"/>
      <c r="M76" s="310" t="s">
        <v>330</v>
      </c>
      <c r="N76" s="311">
        <v>0</v>
      </c>
      <c r="O76" s="311">
        <v>0.71109163064753977</v>
      </c>
      <c r="P76" s="312">
        <v>0</v>
      </c>
      <c r="Q76" s="312">
        <v>0</v>
      </c>
    </row>
    <row r="77" spans="1:17" x14ac:dyDescent="0.2">
      <c r="A77" s="306" t="s">
        <v>466</v>
      </c>
      <c r="B77" s="306" t="s">
        <v>467</v>
      </c>
      <c r="C77" s="307" t="s">
        <v>448</v>
      </c>
      <c r="D77" s="307" t="s">
        <v>449</v>
      </c>
      <c r="E77" s="307" t="s">
        <v>462</v>
      </c>
      <c r="F77" s="307" t="s">
        <v>463</v>
      </c>
      <c r="G77" s="308">
        <v>0</v>
      </c>
      <c r="H77" s="308">
        <v>311436.74</v>
      </c>
      <c r="I77" s="308">
        <v>0</v>
      </c>
      <c r="J77" s="309"/>
      <c r="K77" s="309"/>
      <c r="L77" s="309"/>
      <c r="M77" s="310" t="s">
        <v>330</v>
      </c>
      <c r="N77" s="311">
        <v>0</v>
      </c>
      <c r="O77" s="311">
        <v>0</v>
      </c>
      <c r="P77" s="312">
        <v>0</v>
      </c>
      <c r="Q77" s="312">
        <v>0</v>
      </c>
    </row>
    <row r="78" spans="1:17" x14ac:dyDescent="0.2">
      <c r="A78" s="306" t="s">
        <v>468</v>
      </c>
      <c r="B78" s="306" t="s">
        <v>469</v>
      </c>
      <c r="C78" s="307" t="s">
        <v>448</v>
      </c>
      <c r="D78" s="307" t="s">
        <v>449</v>
      </c>
      <c r="E78" s="307" t="s">
        <v>470</v>
      </c>
      <c r="F78" s="307" t="s">
        <v>471</v>
      </c>
      <c r="G78" s="308">
        <v>0</v>
      </c>
      <c r="H78" s="308">
        <v>27735423.640000001</v>
      </c>
      <c r="I78" s="308">
        <v>2262639.6</v>
      </c>
      <c r="J78" s="309"/>
      <c r="K78" s="309"/>
      <c r="L78" s="309"/>
      <c r="M78" s="310" t="s">
        <v>330</v>
      </c>
      <c r="N78" s="311">
        <v>0</v>
      </c>
      <c r="O78" s="311">
        <v>8.1579413726236491E-2</v>
      </c>
      <c r="P78" s="312">
        <v>0</v>
      </c>
      <c r="Q78" s="312">
        <v>0</v>
      </c>
    </row>
    <row r="79" spans="1:17" x14ac:dyDescent="0.2">
      <c r="A79" s="306" t="s">
        <v>472</v>
      </c>
      <c r="B79" s="306" t="s">
        <v>473</v>
      </c>
      <c r="C79" s="307" t="s">
        <v>448</v>
      </c>
      <c r="D79" s="307" t="s">
        <v>449</v>
      </c>
      <c r="E79" s="307" t="s">
        <v>474</v>
      </c>
      <c r="F79" s="307" t="s">
        <v>475</v>
      </c>
      <c r="G79" s="308">
        <v>0</v>
      </c>
      <c r="H79" s="308">
        <v>57630504.740000002</v>
      </c>
      <c r="I79" s="308">
        <v>12869618.970000001</v>
      </c>
      <c r="J79" s="309"/>
      <c r="K79" s="309"/>
      <c r="L79" s="309"/>
      <c r="M79" s="310" t="s">
        <v>330</v>
      </c>
      <c r="N79" s="311">
        <v>0</v>
      </c>
      <c r="O79" s="311">
        <v>0.2233126193855369</v>
      </c>
      <c r="P79" s="312">
        <v>0</v>
      </c>
      <c r="Q79" s="312">
        <v>0</v>
      </c>
    </row>
    <row r="80" spans="1:17" x14ac:dyDescent="0.2">
      <c r="A80" s="306" t="s">
        <v>476</v>
      </c>
      <c r="B80" s="306" t="s">
        <v>477</v>
      </c>
      <c r="C80" s="307" t="s">
        <v>448</v>
      </c>
      <c r="D80" s="307" t="s">
        <v>449</v>
      </c>
      <c r="E80" s="307" t="s">
        <v>478</v>
      </c>
      <c r="F80" s="307" t="s">
        <v>479</v>
      </c>
      <c r="G80" s="308">
        <v>0</v>
      </c>
      <c r="H80" s="308">
        <v>116921803.77</v>
      </c>
      <c r="I80" s="308">
        <v>7229569.9100000001</v>
      </c>
      <c r="J80" s="309"/>
      <c r="K80" s="309"/>
      <c r="L80" s="309"/>
      <c r="M80" s="310" t="s">
        <v>330</v>
      </c>
      <c r="N80" s="311">
        <v>0</v>
      </c>
      <c r="O80" s="311">
        <v>6.1832521197000008E-2</v>
      </c>
      <c r="P80" s="312">
        <v>0</v>
      </c>
      <c r="Q80" s="312">
        <v>0</v>
      </c>
    </row>
    <row r="81" spans="1:17" x14ac:dyDescent="0.2">
      <c r="A81" s="306" t="s">
        <v>480</v>
      </c>
      <c r="B81" s="306" t="s">
        <v>481</v>
      </c>
      <c r="C81" s="307" t="s">
        <v>448</v>
      </c>
      <c r="D81" s="307" t="s">
        <v>449</v>
      </c>
      <c r="E81" s="307" t="s">
        <v>409</v>
      </c>
      <c r="F81" s="307" t="s">
        <v>410</v>
      </c>
      <c r="G81" s="308">
        <v>0</v>
      </c>
      <c r="H81" s="308">
        <v>30308.79</v>
      </c>
      <c r="I81" s="308">
        <v>30308.79</v>
      </c>
      <c r="J81" s="309"/>
      <c r="K81" s="309"/>
      <c r="L81" s="309"/>
      <c r="M81" s="310" t="s">
        <v>330</v>
      </c>
      <c r="N81" s="311">
        <v>0</v>
      </c>
      <c r="O81" s="311">
        <v>1</v>
      </c>
      <c r="P81" s="312">
        <v>0</v>
      </c>
      <c r="Q81" s="312">
        <v>0</v>
      </c>
    </row>
    <row r="82" spans="1:17" x14ac:dyDescent="0.2">
      <c r="A82" s="306" t="s">
        <v>482</v>
      </c>
      <c r="B82" s="306" t="s">
        <v>483</v>
      </c>
      <c r="C82" s="307" t="s">
        <v>448</v>
      </c>
      <c r="D82" s="307" t="s">
        <v>449</v>
      </c>
      <c r="E82" s="307" t="s">
        <v>462</v>
      </c>
      <c r="F82" s="307" t="s">
        <v>463</v>
      </c>
      <c r="G82" s="308">
        <v>0</v>
      </c>
      <c r="H82" s="308">
        <v>240597.66</v>
      </c>
      <c r="I82" s="308">
        <v>97850.84</v>
      </c>
      <c r="J82" s="309"/>
      <c r="K82" s="309"/>
      <c r="L82" s="309"/>
      <c r="M82" s="310" t="s">
        <v>330</v>
      </c>
      <c r="N82" s="311">
        <v>0</v>
      </c>
      <c r="O82" s="311">
        <v>0.40669905102152698</v>
      </c>
      <c r="P82" s="312">
        <v>0</v>
      </c>
      <c r="Q82" s="312">
        <v>0</v>
      </c>
    </row>
    <row r="83" spans="1:17" s="323" customFormat="1" ht="12" thickBot="1" x14ac:dyDescent="0.25">
      <c r="A83" s="315"/>
      <c r="B83" s="316"/>
      <c r="C83" s="316"/>
      <c r="D83" s="316"/>
      <c r="E83" s="316"/>
      <c r="F83" s="316"/>
      <c r="G83" s="317"/>
      <c r="H83" s="317"/>
      <c r="I83" s="317"/>
      <c r="J83" s="318"/>
      <c r="K83" s="318"/>
      <c r="L83" s="318"/>
      <c r="M83" s="319"/>
      <c r="N83" s="320"/>
      <c r="O83" s="320"/>
      <c r="P83" s="321"/>
      <c r="Q83" s="322"/>
    </row>
    <row r="84" spans="1:17" s="330" customFormat="1" ht="15.75" thickBot="1" x14ac:dyDescent="0.3">
      <c r="A84" s="263" t="s">
        <v>47</v>
      </c>
      <c r="B84" s="324"/>
      <c r="C84" s="324"/>
      <c r="D84" s="324"/>
      <c r="E84" s="324"/>
      <c r="F84" s="324"/>
      <c r="G84" s="325">
        <f>SUM(G4:G83)</f>
        <v>7000000</v>
      </c>
      <c r="H84" s="326">
        <f>SUM(H4:H83)</f>
        <v>266551446.76999998</v>
      </c>
      <c r="I84" s="327">
        <f>SUM(I4:I83)</f>
        <v>35092320.530000009</v>
      </c>
      <c r="J84" s="328"/>
      <c r="K84" s="328"/>
      <c r="L84" s="328"/>
      <c r="M84" s="328"/>
      <c r="N84" s="328"/>
      <c r="O84" s="328"/>
      <c r="P84" s="329">
        <f t="shared" ref="P84" si="0">IF(J84=0,0,L84/J84)</f>
        <v>0</v>
      </c>
      <c r="Q84" s="329">
        <f t="shared" ref="Q84" si="1">IF(L84=0,0,L84/K84)</f>
        <v>0</v>
      </c>
    </row>
    <row r="85" spans="1:17" s="323" customFormat="1" x14ac:dyDescent="0.2">
      <c r="P85" s="330"/>
      <c r="Q85" s="330"/>
    </row>
    <row r="86" spans="1:17" s="323" customFormat="1" x14ac:dyDescent="0.2">
      <c r="P86" s="330"/>
      <c r="Q86" s="330"/>
    </row>
    <row r="87" spans="1:17" s="323" customFormat="1" x14ac:dyDescent="0.2">
      <c r="P87" s="330"/>
      <c r="Q87" s="330"/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CFCD-EEA4-49D4-B4E0-DE78AE0905DF}">
  <sheetPr>
    <tabColor theme="9" tint="-0.249977111117893"/>
    <pageSetUpPr fitToPage="1"/>
  </sheetPr>
  <dimension ref="B1:J123"/>
  <sheetViews>
    <sheetView showGridLines="0" topLeftCell="A121" workbookViewId="0">
      <selection activeCell="D7" sqref="D7:D8"/>
    </sheetView>
  </sheetViews>
  <sheetFormatPr baseColWidth="10" defaultColWidth="13.33203125" defaultRowHeight="12.75" x14ac:dyDescent="0.2"/>
  <cols>
    <col min="1" max="1" width="13.33203125" style="335"/>
    <col min="2" max="2" width="8.6640625" style="331" customWidth="1"/>
    <col min="3" max="3" width="13.33203125" style="335"/>
    <col min="4" max="4" width="52.6640625" style="335" customWidth="1"/>
    <col min="5" max="10" width="23.6640625" style="390" customWidth="1"/>
    <col min="11" max="12" width="19.5" style="335" bestFit="1" customWidth="1"/>
    <col min="13" max="16384" width="13.33203125" style="335"/>
  </cols>
  <sheetData>
    <row r="1" spans="2:10" x14ac:dyDescent="0.2">
      <c r="C1" s="332" t="s">
        <v>484</v>
      </c>
      <c r="D1" s="333"/>
      <c r="E1" s="333"/>
      <c r="F1" s="333"/>
      <c r="G1" s="333"/>
      <c r="H1" s="333"/>
      <c r="I1" s="333"/>
      <c r="J1" s="334"/>
    </row>
    <row r="2" spans="2:10" x14ac:dyDescent="0.2">
      <c r="C2" s="336" t="s">
        <v>485</v>
      </c>
      <c r="D2" s="337"/>
      <c r="E2" s="337"/>
      <c r="F2" s="337"/>
      <c r="G2" s="337"/>
      <c r="H2" s="337"/>
      <c r="I2" s="337"/>
      <c r="J2" s="338"/>
    </row>
    <row r="3" spans="2:10" x14ac:dyDescent="0.2">
      <c r="C3" s="336" t="s">
        <v>486</v>
      </c>
      <c r="D3" s="337"/>
      <c r="E3" s="337"/>
      <c r="F3" s="337"/>
      <c r="G3" s="337"/>
      <c r="H3" s="337"/>
      <c r="I3" s="337"/>
      <c r="J3" s="338"/>
    </row>
    <row r="4" spans="2:10" x14ac:dyDescent="0.2">
      <c r="C4" s="339"/>
      <c r="D4" s="340"/>
      <c r="E4" s="341"/>
      <c r="F4" s="341"/>
      <c r="G4" s="341"/>
      <c r="H4" s="341"/>
      <c r="I4" s="341"/>
      <c r="J4" s="342"/>
    </row>
    <row r="5" spans="2:10" x14ac:dyDescent="0.2">
      <c r="C5" s="339"/>
      <c r="D5" s="343" t="s">
        <v>487</v>
      </c>
      <c r="E5" s="344" t="s">
        <v>488</v>
      </c>
      <c r="F5" s="345"/>
      <c r="G5" s="345"/>
      <c r="H5" s="345"/>
      <c r="I5" s="341"/>
      <c r="J5" s="342"/>
    </row>
    <row r="6" spans="2:10" x14ac:dyDescent="0.2">
      <c r="C6" s="339"/>
      <c r="D6" s="340"/>
      <c r="E6" s="341"/>
      <c r="F6" s="341"/>
      <c r="G6" s="341"/>
      <c r="H6" s="341"/>
      <c r="I6" s="341"/>
      <c r="J6" s="342"/>
    </row>
    <row r="7" spans="2:10" x14ac:dyDescent="0.2">
      <c r="C7" s="346" t="s">
        <v>489</v>
      </c>
      <c r="D7" s="347" t="s">
        <v>52</v>
      </c>
      <c r="E7" s="348" t="s">
        <v>135</v>
      </c>
      <c r="F7" s="348"/>
      <c r="G7" s="348"/>
      <c r="H7" s="348"/>
      <c r="I7" s="348"/>
      <c r="J7" s="349" t="s">
        <v>3</v>
      </c>
    </row>
    <row r="8" spans="2:10" ht="34.5" customHeight="1" x14ac:dyDescent="0.2">
      <c r="C8" s="350"/>
      <c r="D8" s="351"/>
      <c r="E8" s="352" t="s">
        <v>4</v>
      </c>
      <c r="F8" s="352" t="s">
        <v>56</v>
      </c>
      <c r="G8" s="352" t="s">
        <v>6</v>
      </c>
      <c r="H8" s="352" t="s">
        <v>7</v>
      </c>
      <c r="I8" s="352" t="s">
        <v>490</v>
      </c>
      <c r="J8" s="353"/>
    </row>
    <row r="9" spans="2:10" ht="15" customHeight="1" x14ac:dyDescent="0.2">
      <c r="B9" s="354"/>
      <c r="C9" s="355">
        <v>1</v>
      </c>
      <c r="D9" s="356" t="s">
        <v>491</v>
      </c>
      <c r="E9" s="357">
        <f>+E10+E77</f>
        <v>18332494555.510002</v>
      </c>
      <c r="F9" s="357">
        <f t="shared" ref="F9:I9" si="0">+F10+F77</f>
        <v>705641445.66000104</v>
      </c>
      <c r="G9" s="357">
        <f>+E9+F9</f>
        <v>19038136001.170002</v>
      </c>
      <c r="H9" s="357">
        <f t="shared" si="0"/>
        <v>9211501165.4399986</v>
      </c>
      <c r="I9" s="357">
        <f t="shared" si="0"/>
        <v>9211501165.4399986</v>
      </c>
      <c r="J9" s="358">
        <f>+I9-E9</f>
        <v>-9120993390.0700035</v>
      </c>
    </row>
    <row r="10" spans="2:10" ht="15" customHeight="1" x14ac:dyDescent="0.2">
      <c r="B10" s="354"/>
      <c r="C10" s="355">
        <v>1.1000000000000001</v>
      </c>
      <c r="D10" s="356" t="s">
        <v>492</v>
      </c>
      <c r="E10" s="357">
        <f>+E11+E33+E38+E39+E43+E50+E54+E57+E75</f>
        <v>18325494555.510002</v>
      </c>
      <c r="F10" s="357">
        <f t="shared" ref="F10:I10" si="1">+F11+F33+F38+F39+F43+F50+F54+F57+F75</f>
        <v>522181225.54000098</v>
      </c>
      <c r="G10" s="357">
        <f t="shared" ref="G10:G73" si="2">+E10+F10</f>
        <v>18847675781.050003</v>
      </c>
      <c r="H10" s="357">
        <f t="shared" si="1"/>
        <v>9162292409.4399986</v>
      </c>
      <c r="I10" s="357">
        <f t="shared" si="1"/>
        <v>9162292409.4399986</v>
      </c>
      <c r="J10" s="358">
        <f t="shared" ref="J10:J73" si="3">+I10-E10</f>
        <v>-9163202146.0700035</v>
      </c>
    </row>
    <row r="11" spans="2:10" ht="15" customHeight="1" x14ac:dyDescent="0.2">
      <c r="B11" s="354"/>
      <c r="C11" s="359" t="s">
        <v>493</v>
      </c>
      <c r="D11" s="360" t="s">
        <v>15</v>
      </c>
      <c r="E11" s="361">
        <f>+E12+E18+E20+E21+E26+E29+E30+E31+E32</f>
        <v>0</v>
      </c>
      <c r="F11" s="361">
        <f t="shared" ref="F11:I11" si="4">+F12+F18+F20+F21+F26+F29+F30+F31+F32</f>
        <v>0</v>
      </c>
      <c r="G11" s="361">
        <f t="shared" si="2"/>
        <v>0</v>
      </c>
      <c r="H11" s="361">
        <f t="shared" si="4"/>
        <v>0</v>
      </c>
      <c r="I11" s="361">
        <f t="shared" si="4"/>
        <v>0</v>
      </c>
      <c r="J11" s="362">
        <f t="shared" si="3"/>
        <v>0</v>
      </c>
    </row>
    <row r="12" spans="2:10" ht="15" customHeight="1" x14ac:dyDescent="0.2">
      <c r="B12" s="354"/>
      <c r="C12" s="359" t="s">
        <v>494</v>
      </c>
      <c r="D12" s="360" t="s">
        <v>495</v>
      </c>
      <c r="E12" s="361">
        <f>+E13+E15+E17</f>
        <v>0</v>
      </c>
      <c r="F12" s="361">
        <f t="shared" ref="F12:I12" si="5">+F13+F15+F17</f>
        <v>0</v>
      </c>
      <c r="G12" s="361">
        <f t="shared" si="2"/>
        <v>0</v>
      </c>
      <c r="H12" s="361">
        <f t="shared" si="5"/>
        <v>0</v>
      </c>
      <c r="I12" s="361">
        <f t="shared" si="5"/>
        <v>0</v>
      </c>
      <c r="J12" s="362">
        <f t="shared" si="3"/>
        <v>0</v>
      </c>
    </row>
    <row r="13" spans="2:10" ht="15" customHeight="1" x14ac:dyDescent="0.2">
      <c r="B13" s="354"/>
      <c r="C13" s="363" t="s">
        <v>496</v>
      </c>
      <c r="D13" s="364" t="s">
        <v>497</v>
      </c>
      <c r="E13" s="365">
        <f>+E14</f>
        <v>0</v>
      </c>
      <c r="F13" s="365">
        <f t="shared" ref="F13:I13" si="6">+F14</f>
        <v>0</v>
      </c>
      <c r="G13" s="365">
        <f t="shared" si="2"/>
        <v>0</v>
      </c>
      <c r="H13" s="365">
        <f t="shared" si="6"/>
        <v>0</v>
      </c>
      <c r="I13" s="365">
        <f t="shared" si="6"/>
        <v>0</v>
      </c>
      <c r="J13" s="366">
        <f t="shared" si="3"/>
        <v>0</v>
      </c>
    </row>
    <row r="14" spans="2:10" ht="15" customHeight="1" x14ac:dyDescent="0.2">
      <c r="B14" s="367">
        <v>111111</v>
      </c>
      <c r="C14" s="368" t="s">
        <v>498</v>
      </c>
      <c r="D14" s="369" t="s">
        <v>499</v>
      </c>
      <c r="E14" s="370"/>
      <c r="F14" s="370"/>
      <c r="G14" s="370">
        <f t="shared" si="2"/>
        <v>0</v>
      </c>
      <c r="H14" s="370"/>
      <c r="I14" s="370"/>
      <c r="J14" s="371">
        <f t="shared" si="3"/>
        <v>0</v>
      </c>
    </row>
    <row r="15" spans="2:10" ht="15" customHeight="1" x14ac:dyDescent="0.2">
      <c r="B15" s="354"/>
      <c r="C15" s="363" t="s">
        <v>500</v>
      </c>
      <c r="D15" s="364" t="s">
        <v>501</v>
      </c>
      <c r="E15" s="365">
        <f>+E16</f>
        <v>0</v>
      </c>
      <c r="F15" s="365">
        <f t="shared" ref="F15:I15" si="7">+F16</f>
        <v>0</v>
      </c>
      <c r="G15" s="365">
        <f t="shared" si="2"/>
        <v>0</v>
      </c>
      <c r="H15" s="365">
        <f t="shared" si="7"/>
        <v>0</v>
      </c>
      <c r="I15" s="365">
        <f t="shared" si="7"/>
        <v>0</v>
      </c>
      <c r="J15" s="366">
        <f t="shared" si="3"/>
        <v>0</v>
      </c>
    </row>
    <row r="16" spans="2:10" ht="15" customHeight="1" x14ac:dyDescent="0.2">
      <c r="B16" s="367">
        <v>111121</v>
      </c>
      <c r="C16" s="368" t="s">
        <v>502</v>
      </c>
      <c r="D16" s="369" t="s">
        <v>499</v>
      </c>
      <c r="E16" s="370"/>
      <c r="F16" s="370"/>
      <c r="G16" s="370">
        <f t="shared" si="2"/>
        <v>0</v>
      </c>
      <c r="H16" s="370"/>
      <c r="I16" s="370"/>
      <c r="J16" s="371">
        <f t="shared" si="3"/>
        <v>0</v>
      </c>
    </row>
    <row r="17" spans="2:10" ht="15" customHeight="1" x14ac:dyDescent="0.2">
      <c r="B17" s="367">
        <v>11113</v>
      </c>
      <c r="C17" s="363" t="s">
        <v>503</v>
      </c>
      <c r="D17" s="364" t="s">
        <v>504</v>
      </c>
      <c r="E17" s="370"/>
      <c r="F17" s="370"/>
      <c r="G17" s="370">
        <f t="shared" si="2"/>
        <v>0</v>
      </c>
      <c r="H17" s="370"/>
      <c r="I17" s="370"/>
      <c r="J17" s="371">
        <f t="shared" si="3"/>
        <v>0</v>
      </c>
    </row>
    <row r="18" spans="2:10" ht="15" customHeight="1" x14ac:dyDescent="0.2">
      <c r="B18" s="354"/>
      <c r="C18" s="359" t="s">
        <v>505</v>
      </c>
      <c r="D18" s="360" t="s">
        <v>506</v>
      </c>
      <c r="E18" s="361">
        <f>SUM(E19)</f>
        <v>0</v>
      </c>
      <c r="F18" s="361">
        <f t="shared" ref="F18:I18" si="8">SUM(F19)</f>
        <v>0</v>
      </c>
      <c r="G18" s="361">
        <f t="shared" si="2"/>
        <v>0</v>
      </c>
      <c r="H18" s="361">
        <f t="shared" si="8"/>
        <v>0</v>
      </c>
      <c r="I18" s="361">
        <f t="shared" si="8"/>
        <v>0</v>
      </c>
      <c r="J18" s="362">
        <f t="shared" si="3"/>
        <v>0</v>
      </c>
    </row>
    <row r="19" spans="2:10" ht="15" customHeight="1" x14ac:dyDescent="0.2">
      <c r="B19" s="367">
        <v>11121</v>
      </c>
      <c r="C19" s="368" t="s">
        <v>507</v>
      </c>
      <c r="D19" s="369" t="s">
        <v>508</v>
      </c>
      <c r="E19" s="370"/>
      <c r="F19" s="370"/>
      <c r="G19" s="370">
        <f t="shared" si="2"/>
        <v>0</v>
      </c>
      <c r="H19" s="370"/>
      <c r="I19" s="370"/>
      <c r="J19" s="371">
        <f t="shared" si="3"/>
        <v>0</v>
      </c>
    </row>
    <row r="20" spans="2:10" ht="15" customHeight="1" x14ac:dyDescent="0.2">
      <c r="B20" s="367">
        <v>1113</v>
      </c>
      <c r="C20" s="359" t="s">
        <v>509</v>
      </c>
      <c r="D20" s="360" t="s">
        <v>510</v>
      </c>
      <c r="E20" s="361"/>
      <c r="F20" s="361"/>
      <c r="G20" s="361">
        <f t="shared" si="2"/>
        <v>0</v>
      </c>
      <c r="H20" s="361"/>
      <c r="I20" s="361"/>
      <c r="J20" s="362">
        <f t="shared" si="3"/>
        <v>0</v>
      </c>
    </row>
    <row r="21" spans="2:10" ht="15" customHeight="1" x14ac:dyDescent="0.2">
      <c r="B21" s="354"/>
      <c r="C21" s="359" t="s">
        <v>511</v>
      </c>
      <c r="D21" s="360" t="s">
        <v>512</v>
      </c>
      <c r="E21" s="361">
        <f>+E22</f>
        <v>0</v>
      </c>
      <c r="F21" s="361">
        <f t="shared" ref="F21:I21" si="9">+F22</f>
        <v>0</v>
      </c>
      <c r="G21" s="361">
        <f t="shared" si="2"/>
        <v>0</v>
      </c>
      <c r="H21" s="361">
        <f t="shared" si="9"/>
        <v>0</v>
      </c>
      <c r="I21" s="361">
        <f t="shared" si="9"/>
        <v>0</v>
      </c>
      <c r="J21" s="362">
        <f t="shared" si="3"/>
        <v>0</v>
      </c>
    </row>
    <row r="22" spans="2:10" ht="15" customHeight="1" x14ac:dyDescent="0.2">
      <c r="B22" s="367"/>
      <c r="C22" s="363" t="s">
        <v>513</v>
      </c>
      <c r="D22" s="364" t="s">
        <v>514</v>
      </c>
      <c r="E22" s="365">
        <f>SUM(E23:E25)</f>
        <v>0</v>
      </c>
      <c r="F22" s="365">
        <f t="shared" ref="F22:I22" si="10">SUM(F23:F25)</f>
        <v>0</v>
      </c>
      <c r="G22" s="365">
        <f t="shared" si="2"/>
        <v>0</v>
      </c>
      <c r="H22" s="365">
        <f t="shared" si="10"/>
        <v>0</v>
      </c>
      <c r="I22" s="365">
        <f t="shared" si="10"/>
        <v>0</v>
      </c>
      <c r="J22" s="366">
        <f t="shared" si="3"/>
        <v>0</v>
      </c>
    </row>
    <row r="23" spans="2:10" ht="15" customHeight="1" x14ac:dyDescent="0.2">
      <c r="B23" s="367">
        <v>111411</v>
      </c>
      <c r="C23" s="368" t="s">
        <v>515</v>
      </c>
      <c r="D23" s="369" t="s">
        <v>516</v>
      </c>
      <c r="E23" s="370"/>
      <c r="F23" s="370"/>
      <c r="G23" s="370">
        <f t="shared" si="2"/>
        <v>0</v>
      </c>
      <c r="H23" s="370"/>
      <c r="I23" s="370"/>
      <c r="J23" s="371">
        <f t="shared" si="3"/>
        <v>0</v>
      </c>
    </row>
    <row r="24" spans="2:10" ht="15" customHeight="1" x14ac:dyDescent="0.2">
      <c r="B24" s="367">
        <v>111412</v>
      </c>
      <c r="C24" s="368" t="s">
        <v>517</v>
      </c>
      <c r="D24" s="369" t="s">
        <v>518</v>
      </c>
      <c r="E24" s="370"/>
      <c r="F24" s="370"/>
      <c r="G24" s="370">
        <f t="shared" si="2"/>
        <v>0</v>
      </c>
      <c r="H24" s="370"/>
      <c r="I24" s="370"/>
      <c r="J24" s="371">
        <f t="shared" si="3"/>
        <v>0</v>
      </c>
    </row>
    <row r="25" spans="2:10" ht="15" customHeight="1" x14ac:dyDescent="0.2">
      <c r="B25" s="367">
        <v>111413</v>
      </c>
      <c r="C25" s="368" t="s">
        <v>519</v>
      </c>
      <c r="D25" s="369" t="s">
        <v>520</v>
      </c>
      <c r="E25" s="370"/>
      <c r="F25" s="370"/>
      <c r="G25" s="370">
        <f t="shared" si="2"/>
        <v>0</v>
      </c>
      <c r="H25" s="370"/>
      <c r="I25" s="370"/>
      <c r="J25" s="371">
        <f t="shared" si="3"/>
        <v>0</v>
      </c>
    </row>
    <row r="26" spans="2:10" ht="15" customHeight="1" x14ac:dyDescent="0.2">
      <c r="B26" s="354"/>
      <c r="C26" s="359" t="s">
        <v>521</v>
      </c>
      <c r="D26" s="360" t="s">
        <v>522</v>
      </c>
      <c r="E26" s="361">
        <f>SUM(E27:E28)</f>
        <v>0</v>
      </c>
      <c r="F26" s="361">
        <f t="shared" ref="F26:I26" si="11">SUM(F27:F28)</f>
        <v>0</v>
      </c>
      <c r="G26" s="361">
        <f t="shared" si="2"/>
        <v>0</v>
      </c>
      <c r="H26" s="361">
        <f t="shared" si="11"/>
        <v>0</v>
      </c>
      <c r="I26" s="361">
        <f t="shared" si="11"/>
        <v>0</v>
      </c>
      <c r="J26" s="362">
        <f t="shared" si="3"/>
        <v>0</v>
      </c>
    </row>
    <row r="27" spans="2:10" ht="15" customHeight="1" x14ac:dyDescent="0.2">
      <c r="B27" s="367">
        <v>11151</v>
      </c>
      <c r="C27" s="368" t="s">
        <v>523</v>
      </c>
      <c r="D27" s="369" t="s">
        <v>524</v>
      </c>
      <c r="E27" s="370"/>
      <c r="F27" s="370">
        <v>0</v>
      </c>
      <c r="G27" s="370">
        <f t="shared" si="2"/>
        <v>0</v>
      </c>
      <c r="H27" s="370"/>
      <c r="I27" s="370"/>
      <c r="J27" s="371">
        <f t="shared" si="3"/>
        <v>0</v>
      </c>
    </row>
    <row r="28" spans="2:10" ht="15" customHeight="1" x14ac:dyDescent="0.2">
      <c r="B28" s="367">
        <v>11152</v>
      </c>
      <c r="C28" s="368" t="s">
        <v>525</v>
      </c>
      <c r="D28" s="369" t="s">
        <v>526</v>
      </c>
      <c r="E28" s="370"/>
      <c r="F28" s="370"/>
      <c r="G28" s="370">
        <f t="shared" si="2"/>
        <v>0</v>
      </c>
      <c r="H28" s="370"/>
      <c r="I28" s="370"/>
      <c r="J28" s="371">
        <f t="shared" si="3"/>
        <v>0</v>
      </c>
    </row>
    <row r="29" spans="2:10" ht="15" customHeight="1" x14ac:dyDescent="0.2">
      <c r="B29" s="367">
        <v>1116</v>
      </c>
      <c r="C29" s="359" t="s">
        <v>527</v>
      </c>
      <c r="D29" s="360" t="s">
        <v>528</v>
      </c>
      <c r="E29" s="361"/>
      <c r="F29" s="361"/>
      <c r="G29" s="361">
        <f t="shared" si="2"/>
        <v>0</v>
      </c>
      <c r="H29" s="361"/>
      <c r="I29" s="361"/>
      <c r="J29" s="362">
        <f t="shared" si="3"/>
        <v>0</v>
      </c>
    </row>
    <row r="30" spans="2:10" ht="15" customHeight="1" x14ac:dyDescent="0.2">
      <c r="B30" s="367">
        <v>1117</v>
      </c>
      <c r="C30" s="359" t="s">
        <v>529</v>
      </c>
      <c r="D30" s="360" t="s">
        <v>530</v>
      </c>
      <c r="E30" s="361"/>
      <c r="F30" s="361"/>
      <c r="G30" s="361">
        <f t="shared" si="2"/>
        <v>0</v>
      </c>
      <c r="H30" s="361"/>
      <c r="I30" s="361"/>
      <c r="J30" s="362">
        <f t="shared" si="3"/>
        <v>0</v>
      </c>
    </row>
    <row r="31" spans="2:10" ht="15" customHeight="1" x14ac:dyDescent="0.2">
      <c r="B31" s="367">
        <v>1118</v>
      </c>
      <c r="C31" s="359" t="s">
        <v>531</v>
      </c>
      <c r="D31" s="360" t="s">
        <v>532</v>
      </c>
      <c r="E31" s="361"/>
      <c r="F31" s="361"/>
      <c r="G31" s="361">
        <f t="shared" si="2"/>
        <v>0</v>
      </c>
      <c r="H31" s="361"/>
      <c r="I31" s="361"/>
      <c r="J31" s="362">
        <f t="shared" si="3"/>
        <v>0</v>
      </c>
    </row>
    <row r="32" spans="2:10" ht="15" customHeight="1" x14ac:dyDescent="0.2">
      <c r="B32" s="367">
        <v>1119</v>
      </c>
      <c r="C32" s="359" t="s">
        <v>533</v>
      </c>
      <c r="D32" s="360" t="s">
        <v>534</v>
      </c>
      <c r="E32" s="361"/>
      <c r="F32" s="361"/>
      <c r="G32" s="361">
        <f t="shared" si="2"/>
        <v>0</v>
      </c>
      <c r="H32" s="361"/>
      <c r="I32" s="361"/>
      <c r="J32" s="362">
        <f t="shared" si="3"/>
        <v>0</v>
      </c>
    </row>
    <row r="33" spans="2:10" ht="15" customHeight="1" x14ac:dyDescent="0.2">
      <c r="B33" s="354"/>
      <c r="C33" s="359" t="s">
        <v>535</v>
      </c>
      <c r="D33" s="360" t="s">
        <v>536</v>
      </c>
      <c r="E33" s="361">
        <f>SUM(E34:E37)</f>
        <v>0</v>
      </c>
      <c r="F33" s="361">
        <f t="shared" ref="F33:I33" si="12">SUM(F34:F37)</f>
        <v>0</v>
      </c>
      <c r="G33" s="361">
        <f t="shared" si="2"/>
        <v>0</v>
      </c>
      <c r="H33" s="361">
        <f t="shared" si="12"/>
        <v>0</v>
      </c>
      <c r="I33" s="361">
        <f t="shared" si="12"/>
        <v>0</v>
      </c>
      <c r="J33" s="362">
        <f t="shared" si="3"/>
        <v>0</v>
      </c>
    </row>
    <row r="34" spans="2:10" ht="15" customHeight="1" x14ac:dyDescent="0.2">
      <c r="B34" s="367">
        <v>1121</v>
      </c>
      <c r="C34" s="368" t="s">
        <v>537</v>
      </c>
      <c r="D34" s="369" t="s">
        <v>538</v>
      </c>
      <c r="E34" s="370"/>
      <c r="F34" s="370"/>
      <c r="G34" s="370">
        <f t="shared" si="2"/>
        <v>0</v>
      </c>
      <c r="H34" s="370"/>
      <c r="I34" s="370"/>
      <c r="J34" s="371">
        <f t="shared" si="3"/>
        <v>0</v>
      </c>
    </row>
    <row r="35" spans="2:10" ht="15" customHeight="1" x14ac:dyDescent="0.2">
      <c r="B35" s="367">
        <v>1122</v>
      </c>
      <c r="C35" s="368" t="s">
        <v>539</v>
      </c>
      <c r="D35" s="369" t="s">
        <v>540</v>
      </c>
      <c r="E35" s="370"/>
      <c r="F35" s="370"/>
      <c r="G35" s="370">
        <f t="shared" si="2"/>
        <v>0</v>
      </c>
      <c r="H35" s="370"/>
      <c r="I35" s="370"/>
      <c r="J35" s="371">
        <f t="shared" si="3"/>
        <v>0</v>
      </c>
    </row>
    <row r="36" spans="2:10" ht="15" customHeight="1" x14ac:dyDescent="0.2">
      <c r="B36" s="367">
        <v>1123</v>
      </c>
      <c r="C36" s="368" t="s">
        <v>541</v>
      </c>
      <c r="D36" s="369" t="s">
        <v>542</v>
      </c>
      <c r="E36" s="370"/>
      <c r="F36" s="370"/>
      <c r="G36" s="370">
        <f t="shared" si="2"/>
        <v>0</v>
      </c>
      <c r="H36" s="370"/>
      <c r="I36" s="370"/>
      <c r="J36" s="371">
        <f t="shared" si="3"/>
        <v>0</v>
      </c>
    </row>
    <row r="37" spans="2:10" ht="15" customHeight="1" x14ac:dyDescent="0.2">
      <c r="B37" s="367">
        <v>1124</v>
      </c>
      <c r="C37" s="368" t="s">
        <v>543</v>
      </c>
      <c r="D37" s="369" t="s">
        <v>544</v>
      </c>
      <c r="E37" s="370"/>
      <c r="F37" s="370"/>
      <c r="G37" s="370">
        <f t="shared" si="2"/>
        <v>0</v>
      </c>
      <c r="H37" s="370"/>
      <c r="I37" s="370"/>
      <c r="J37" s="371">
        <f t="shared" si="3"/>
        <v>0</v>
      </c>
    </row>
    <row r="38" spans="2:10" ht="15" customHeight="1" x14ac:dyDescent="0.2">
      <c r="B38" s="367">
        <v>113</v>
      </c>
      <c r="C38" s="359" t="s">
        <v>545</v>
      </c>
      <c r="D38" s="360" t="s">
        <v>19</v>
      </c>
      <c r="E38" s="361"/>
      <c r="F38" s="361"/>
      <c r="G38" s="361">
        <f t="shared" si="2"/>
        <v>0</v>
      </c>
      <c r="H38" s="361"/>
      <c r="I38" s="361"/>
      <c r="J38" s="362">
        <f t="shared" si="3"/>
        <v>0</v>
      </c>
    </row>
    <row r="39" spans="2:10" ht="15" customHeight="1" x14ac:dyDescent="0.2">
      <c r="B39" s="354"/>
      <c r="C39" s="359" t="s">
        <v>546</v>
      </c>
      <c r="D39" s="360" t="s">
        <v>547</v>
      </c>
      <c r="E39" s="361">
        <f>SUM(E40:E42)</f>
        <v>0</v>
      </c>
      <c r="F39" s="361">
        <f t="shared" ref="F39:I39" si="13">SUM(F40:F42)</f>
        <v>0</v>
      </c>
      <c r="G39" s="361">
        <f t="shared" si="2"/>
        <v>0</v>
      </c>
      <c r="H39" s="361">
        <f t="shared" si="13"/>
        <v>0</v>
      </c>
      <c r="I39" s="361">
        <f t="shared" si="13"/>
        <v>0</v>
      </c>
      <c r="J39" s="362">
        <f t="shared" si="3"/>
        <v>0</v>
      </c>
    </row>
    <row r="40" spans="2:10" ht="15" customHeight="1" x14ac:dyDescent="0.2">
      <c r="B40" s="367">
        <v>1141</v>
      </c>
      <c r="C40" s="368" t="s">
        <v>548</v>
      </c>
      <c r="D40" s="369" t="s">
        <v>549</v>
      </c>
      <c r="E40" s="370"/>
      <c r="F40" s="370"/>
      <c r="G40" s="370">
        <f t="shared" si="2"/>
        <v>0</v>
      </c>
      <c r="H40" s="370"/>
      <c r="I40" s="370"/>
      <c r="J40" s="371">
        <f t="shared" si="3"/>
        <v>0</v>
      </c>
    </row>
    <row r="41" spans="2:10" ht="15" customHeight="1" x14ac:dyDescent="0.2">
      <c r="B41" s="367">
        <v>1142</v>
      </c>
      <c r="C41" s="368" t="s">
        <v>550</v>
      </c>
      <c r="D41" s="369" t="s">
        <v>551</v>
      </c>
      <c r="E41" s="370"/>
      <c r="F41" s="370"/>
      <c r="G41" s="370">
        <f t="shared" si="2"/>
        <v>0</v>
      </c>
      <c r="H41" s="370"/>
      <c r="I41" s="370"/>
      <c r="J41" s="371">
        <f t="shared" si="3"/>
        <v>0</v>
      </c>
    </row>
    <row r="42" spans="2:10" ht="15" customHeight="1" x14ac:dyDescent="0.2">
      <c r="B42" s="367">
        <v>1143</v>
      </c>
      <c r="C42" s="368" t="s">
        <v>552</v>
      </c>
      <c r="D42" s="369" t="s">
        <v>553</v>
      </c>
      <c r="E42" s="370"/>
      <c r="F42" s="370"/>
      <c r="G42" s="370">
        <f t="shared" si="2"/>
        <v>0</v>
      </c>
      <c r="H42" s="370"/>
      <c r="I42" s="370"/>
      <c r="J42" s="371">
        <f t="shared" si="3"/>
        <v>0</v>
      </c>
    </row>
    <row r="43" spans="2:10" ht="15" customHeight="1" x14ac:dyDescent="0.2">
      <c r="B43" s="354"/>
      <c r="C43" s="359" t="s">
        <v>554</v>
      </c>
      <c r="D43" s="360" t="s">
        <v>555</v>
      </c>
      <c r="E43" s="361">
        <f>+E44+E47+E48+E49</f>
        <v>0</v>
      </c>
      <c r="F43" s="361">
        <f t="shared" ref="F43:I43" si="14">+F44+F47+F48+F49</f>
        <v>0</v>
      </c>
      <c r="G43" s="361">
        <f t="shared" si="2"/>
        <v>0</v>
      </c>
      <c r="H43" s="361">
        <f t="shared" si="14"/>
        <v>0</v>
      </c>
      <c r="I43" s="361">
        <f t="shared" si="14"/>
        <v>0</v>
      </c>
      <c r="J43" s="362">
        <f t="shared" si="3"/>
        <v>0</v>
      </c>
    </row>
    <row r="44" spans="2:10" ht="15" customHeight="1" x14ac:dyDescent="0.2">
      <c r="B44" s="367"/>
      <c r="C44" s="363" t="s">
        <v>556</v>
      </c>
      <c r="D44" s="364" t="s">
        <v>557</v>
      </c>
      <c r="E44" s="365">
        <f>+E45+E46</f>
        <v>0</v>
      </c>
      <c r="F44" s="365">
        <f t="shared" ref="F44:I44" si="15">+F45+F46</f>
        <v>0</v>
      </c>
      <c r="G44" s="365">
        <f t="shared" si="2"/>
        <v>0</v>
      </c>
      <c r="H44" s="365">
        <f t="shared" si="15"/>
        <v>0</v>
      </c>
      <c r="I44" s="365">
        <f t="shared" si="15"/>
        <v>0</v>
      </c>
      <c r="J44" s="366">
        <f t="shared" si="3"/>
        <v>0</v>
      </c>
    </row>
    <row r="45" spans="2:10" ht="15" customHeight="1" x14ac:dyDescent="0.2">
      <c r="B45" s="367">
        <v>11511</v>
      </c>
      <c r="C45" s="368" t="s">
        <v>558</v>
      </c>
      <c r="D45" s="369" t="s">
        <v>559</v>
      </c>
      <c r="E45" s="370"/>
      <c r="F45" s="370"/>
      <c r="G45" s="370">
        <f t="shared" si="2"/>
        <v>0</v>
      </c>
      <c r="H45" s="370"/>
      <c r="I45" s="370"/>
      <c r="J45" s="371">
        <f t="shared" si="3"/>
        <v>0</v>
      </c>
    </row>
    <row r="46" spans="2:10" ht="15" customHeight="1" x14ac:dyDescent="0.2">
      <c r="B46" s="367">
        <v>11512</v>
      </c>
      <c r="C46" s="368" t="s">
        <v>560</v>
      </c>
      <c r="D46" s="369" t="s">
        <v>561</v>
      </c>
      <c r="E46" s="370"/>
      <c r="F46" s="370"/>
      <c r="G46" s="370">
        <f t="shared" si="2"/>
        <v>0</v>
      </c>
      <c r="H46" s="370"/>
      <c r="I46" s="370"/>
      <c r="J46" s="371">
        <f t="shared" si="3"/>
        <v>0</v>
      </c>
    </row>
    <row r="47" spans="2:10" ht="15" customHeight="1" x14ac:dyDescent="0.2">
      <c r="B47" s="367">
        <v>1152</v>
      </c>
      <c r="C47" s="363" t="s">
        <v>562</v>
      </c>
      <c r="D47" s="364" t="s">
        <v>563</v>
      </c>
      <c r="E47" s="365"/>
      <c r="F47" s="365"/>
      <c r="G47" s="365">
        <f t="shared" si="2"/>
        <v>0</v>
      </c>
      <c r="H47" s="365"/>
      <c r="I47" s="365"/>
      <c r="J47" s="366">
        <f t="shared" si="3"/>
        <v>0</v>
      </c>
    </row>
    <row r="48" spans="2:10" ht="15" customHeight="1" x14ac:dyDescent="0.2">
      <c r="B48" s="367">
        <v>1153</v>
      </c>
      <c r="C48" s="363" t="s">
        <v>564</v>
      </c>
      <c r="D48" s="364" t="s">
        <v>565</v>
      </c>
      <c r="E48" s="365"/>
      <c r="F48" s="365"/>
      <c r="G48" s="365">
        <f t="shared" si="2"/>
        <v>0</v>
      </c>
      <c r="H48" s="365"/>
      <c r="I48" s="365"/>
      <c r="J48" s="366">
        <f t="shared" si="3"/>
        <v>0</v>
      </c>
    </row>
    <row r="49" spans="2:10" ht="15" customHeight="1" x14ac:dyDescent="0.2">
      <c r="B49" s="367">
        <v>1154</v>
      </c>
      <c r="C49" s="363" t="s">
        <v>566</v>
      </c>
      <c r="D49" s="364" t="s">
        <v>567</v>
      </c>
      <c r="E49" s="365"/>
      <c r="F49" s="365"/>
      <c r="G49" s="365">
        <f t="shared" si="2"/>
        <v>0</v>
      </c>
      <c r="H49" s="365"/>
      <c r="I49" s="365"/>
      <c r="J49" s="366">
        <f t="shared" si="3"/>
        <v>0</v>
      </c>
    </row>
    <row r="50" spans="2:10" ht="15" customHeight="1" x14ac:dyDescent="0.2">
      <c r="B50" s="354"/>
      <c r="C50" s="359" t="s">
        <v>568</v>
      </c>
      <c r="D50" s="360" t="s">
        <v>569</v>
      </c>
      <c r="E50" s="361">
        <f>SUM(E51:E53)</f>
        <v>57912714</v>
      </c>
      <c r="F50" s="361">
        <f t="shared" ref="F50:I50" si="16">SUM(F51:F53)</f>
        <v>5593893.0199999996</v>
      </c>
      <c r="G50" s="361">
        <f t="shared" si="2"/>
        <v>63506607.019999996</v>
      </c>
      <c r="H50" s="361">
        <f t="shared" si="16"/>
        <v>36104362.980000004</v>
      </c>
      <c r="I50" s="361">
        <f t="shared" si="16"/>
        <v>36104362.980000004</v>
      </c>
      <c r="J50" s="362">
        <f t="shared" si="3"/>
        <v>-21808351.019999996</v>
      </c>
    </row>
    <row r="51" spans="2:10" ht="15" customHeight="1" x14ac:dyDescent="0.2">
      <c r="B51" s="367">
        <v>1161</v>
      </c>
      <c r="C51" s="368" t="s">
        <v>570</v>
      </c>
      <c r="D51" s="369" t="s">
        <v>571</v>
      </c>
      <c r="E51" s="370"/>
      <c r="F51" s="370"/>
      <c r="G51" s="370">
        <f t="shared" si="2"/>
        <v>0</v>
      </c>
      <c r="H51" s="370"/>
      <c r="I51" s="370"/>
      <c r="J51" s="371">
        <f t="shared" si="3"/>
        <v>0</v>
      </c>
    </row>
    <row r="52" spans="2:10" ht="15" customHeight="1" x14ac:dyDescent="0.2">
      <c r="B52" s="367">
        <v>1162</v>
      </c>
      <c r="C52" s="368" t="s">
        <v>572</v>
      </c>
      <c r="D52" s="369" t="s">
        <v>573</v>
      </c>
      <c r="E52" s="370"/>
      <c r="F52" s="370">
        <v>0</v>
      </c>
      <c r="G52" s="370">
        <f t="shared" si="2"/>
        <v>0</v>
      </c>
      <c r="H52" s="370"/>
      <c r="I52" s="370"/>
      <c r="J52" s="371">
        <f t="shared" si="3"/>
        <v>0</v>
      </c>
    </row>
    <row r="53" spans="2:10" ht="15" customHeight="1" x14ac:dyDescent="0.2">
      <c r="B53" s="367">
        <v>1163</v>
      </c>
      <c r="C53" s="368" t="s">
        <v>574</v>
      </c>
      <c r="D53" s="369" t="s">
        <v>575</v>
      </c>
      <c r="E53" s="370">
        <v>57912714</v>
      </c>
      <c r="F53" s="370">
        <v>5593893.0199999996</v>
      </c>
      <c r="G53" s="370">
        <f t="shared" si="2"/>
        <v>63506607.019999996</v>
      </c>
      <c r="H53" s="370">
        <v>36104362.980000004</v>
      </c>
      <c r="I53" s="370">
        <v>36104362.980000004</v>
      </c>
      <c r="J53" s="371">
        <f t="shared" si="3"/>
        <v>-21808351.019999996</v>
      </c>
    </row>
    <row r="54" spans="2:10" ht="15" customHeight="1" x14ac:dyDescent="0.2">
      <c r="B54" s="354"/>
      <c r="C54" s="359" t="s">
        <v>576</v>
      </c>
      <c r="D54" s="360" t="s">
        <v>577</v>
      </c>
      <c r="E54" s="361">
        <f>SUM(E55:E56)</f>
        <v>0</v>
      </c>
      <c r="F54" s="361">
        <f t="shared" ref="F54:I54" si="17">SUM(F55:F56)</f>
        <v>0</v>
      </c>
      <c r="G54" s="361">
        <f t="shared" si="2"/>
        <v>0</v>
      </c>
      <c r="H54" s="361">
        <f t="shared" si="17"/>
        <v>0</v>
      </c>
      <c r="I54" s="361">
        <f t="shared" si="17"/>
        <v>0</v>
      </c>
      <c r="J54" s="362">
        <f t="shared" si="3"/>
        <v>0</v>
      </c>
    </row>
    <row r="55" spans="2:10" ht="15" customHeight="1" x14ac:dyDescent="0.2">
      <c r="B55" s="367">
        <v>1171</v>
      </c>
      <c r="C55" s="368" t="s">
        <v>578</v>
      </c>
      <c r="D55" s="369" t="s">
        <v>579</v>
      </c>
      <c r="E55" s="370"/>
      <c r="F55" s="370"/>
      <c r="G55" s="370">
        <f t="shared" si="2"/>
        <v>0</v>
      </c>
      <c r="H55" s="370"/>
      <c r="I55" s="370"/>
      <c r="J55" s="371">
        <f t="shared" si="3"/>
        <v>0</v>
      </c>
    </row>
    <row r="56" spans="2:10" ht="15" customHeight="1" x14ac:dyDescent="0.2">
      <c r="B56" s="367">
        <v>1172</v>
      </c>
      <c r="C56" s="368" t="s">
        <v>580</v>
      </c>
      <c r="D56" s="369" t="s">
        <v>581</v>
      </c>
      <c r="E56" s="370"/>
      <c r="F56" s="370"/>
      <c r="G56" s="370">
        <f t="shared" si="2"/>
        <v>0</v>
      </c>
      <c r="H56" s="370"/>
      <c r="I56" s="370"/>
      <c r="J56" s="371">
        <f t="shared" si="3"/>
        <v>0</v>
      </c>
    </row>
    <row r="57" spans="2:10" ht="15" customHeight="1" x14ac:dyDescent="0.2">
      <c r="B57" s="354"/>
      <c r="C57" s="359" t="s">
        <v>582</v>
      </c>
      <c r="D57" s="360" t="s">
        <v>583</v>
      </c>
      <c r="E57" s="361">
        <f>+E58+E59+E71</f>
        <v>18267581841.510002</v>
      </c>
      <c r="F57" s="361">
        <f t="shared" ref="F57:I57" si="18">+F58+F59+F71</f>
        <v>516587332.52000099</v>
      </c>
      <c r="G57" s="361">
        <f t="shared" si="2"/>
        <v>18784169174.030003</v>
      </c>
      <c r="H57" s="361">
        <f t="shared" si="18"/>
        <v>9126188046.4599991</v>
      </c>
      <c r="I57" s="361">
        <f t="shared" si="18"/>
        <v>9126188046.4599991</v>
      </c>
      <c r="J57" s="362">
        <f t="shared" si="3"/>
        <v>-9141393795.0500031</v>
      </c>
    </row>
    <row r="58" spans="2:10" ht="15" customHeight="1" x14ac:dyDescent="0.2">
      <c r="B58" s="367">
        <v>1181</v>
      </c>
      <c r="C58" s="359" t="s">
        <v>584</v>
      </c>
      <c r="D58" s="360" t="s">
        <v>585</v>
      </c>
      <c r="E58" s="361"/>
      <c r="F58" s="361"/>
      <c r="G58" s="361">
        <f t="shared" si="2"/>
        <v>0</v>
      </c>
      <c r="H58" s="361"/>
      <c r="I58" s="361"/>
      <c r="J58" s="362">
        <f t="shared" si="3"/>
        <v>0</v>
      </c>
    </row>
    <row r="59" spans="2:10" ht="15" customHeight="1" x14ac:dyDescent="0.2">
      <c r="B59" s="367"/>
      <c r="C59" s="359" t="s">
        <v>586</v>
      </c>
      <c r="D59" s="360" t="s">
        <v>587</v>
      </c>
      <c r="E59" s="361">
        <f>+E60+E65+E70</f>
        <v>18267581841.510002</v>
      </c>
      <c r="F59" s="361">
        <f t="shared" ref="F59:I59" si="19">+F60+F65+F70</f>
        <v>516587332.52000099</v>
      </c>
      <c r="G59" s="361">
        <f t="shared" si="2"/>
        <v>18784169174.030003</v>
      </c>
      <c r="H59" s="361">
        <f t="shared" si="19"/>
        <v>9126188046.4599991</v>
      </c>
      <c r="I59" s="361">
        <f t="shared" si="19"/>
        <v>9126188046.4599991</v>
      </c>
      <c r="J59" s="362">
        <f t="shared" si="3"/>
        <v>-9141393795.0500031</v>
      </c>
    </row>
    <row r="60" spans="2:10" ht="15" customHeight="1" x14ac:dyDescent="0.2">
      <c r="B60" s="367"/>
      <c r="C60" s="372" t="s">
        <v>588</v>
      </c>
      <c r="D60" s="373" t="s">
        <v>589</v>
      </c>
      <c r="E60" s="365">
        <f>SUM(E61:E64)</f>
        <v>8918638699.5100021</v>
      </c>
      <c r="F60" s="365">
        <f t="shared" ref="F60:I60" si="20">SUM(F61:F64)</f>
        <v>515160829.29000098</v>
      </c>
      <c r="G60" s="365">
        <f t="shared" si="2"/>
        <v>9433799528.8000031</v>
      </c>
      <c r="H60" s="365">
        <f t="shared" si="20"/>
        <v>4651572170.6999998</v>
      </c>
      <c r="I60" s="365">
        <f t="shared" si="20"/>
        <v>4651572170.6999998</v>
      </c>
      <c r="J60" s="366">
        <f t="shared" si="3"/>
        <v>-4267066528.8100023</v>
      </c>
    </row>
    <row r="61" spans="2:10" ht="15" customHeight="1" x14ac:dyDescent="0.2">
      <c r="B61" s="367">
        <v>118211</v>
      </c>
      <c r="C61" s="374" t="s">
        <v>590</v>
      </c>
      <c r="D61" s="375" t="s">
        <v>591</v>
      </c>
      <c r="E61" s="370">
        <v>8918638699.5100021</v>
      </c>
      <c r="F61" s="370">
        <v>515160829.29000098</v>
      </c>
      <c r="G61" s="370">
        <f t="shared" si="2"/>
        <v>9433799528.8000031</v>
      </c>
      <c r="H61" s="370">
        <v>4651572170.6999998</v>
      </c>
      <c r="I61" s="370">
        <v>4651572170.6999998</v>
      </c>
      <c r="J61" s="371">
        <f t="shared" si="3"/>
        <v>-4267066528.8100023</v>
      </c>
    </row>
    <row r="62" spans="2:10" ht="15" customHeight="1" x14ac:dyDescent="0.2">
      <c r="B62" s="367">
        <v>118212</v>
      </c>
      <c r="C62" s="374" t="s">
        <v>592</v>
      </c>
      <c r="D62" s="375" t="s">
        <v>593</v>
      </c>
      <c r="E62" s="370"/>
      <c r="F62" s="370"/>
      <c r="G62" s="370">
        <f t="shared" si="2"/>
        <v>0</v>
      </c>
      <c r="H62" s="370"/>
      <c r="I62" s="370"/>
      <c r="J62" s="371">
        <f t="shared" si="3"/>
        <v>0</v>
      </c>
    </row>
    <row r="63" spans="2:10" ht="15" customHeight="1" x14ac:dyDescent="0.2">
      <c r="B63" s="367">
        <v>118213</v>
      </c>
      <c r="C63" s="374" t="s">
        <v>594</v>
      </c>
      <c r="D63" s="375" t="s">
        <v>93</v>
      </c>
      <c r="E63" s="370"/>
      <c r="F63" s="370"/>
      <c r="G63" s="370">
        <f t="shared" si="2"/>
        <v>0</v>
      </c>
      <c r="H63" s="370"/>
      <c r="I63" s="370"/>
      <c r="J63" s="371">
        <f t="shared" si="3"/>
        <v>0</v>
      </c>
    </row>
    <row r="64" spans="2:10" ht="15" customHeight="1" x14ac:dyDescent="0.2">
      <c r="B64" s="367">
        <v>118214</v>
      </c>
      <c r="C64" s="374" t="s">
        <v>595</v>
      </c>
      <c r="D64" s="375" t="s">
        <v>596</v>
      </c>
      <c r="E64" s="370"/>
      <c r="F64" s="370"/>
      <c r="G64" s="370">
        <f t="shared" si="2"/>
        <v>0</v>
      </c>
      <c r="H64" s="370"/>
      <c r="I64" s="370"/>
      <c r="J64" s="371">
        <f t="shared" si="3"/>
        <v>0</v>
      </c>
    </row>
    <row r="65" spans="2:10" ht="15" customHeight="1" x14ac:dyDescent="0.2">
      <c r="B65" s="367"/>
      <c r="C65" s="372" t="s">
        <v>597</v>
      </c>
      <c r="D65" s="373" t="s">
        <v>598</v>
      </c>
      <c r="E65" s="365">
        <f>SUM(E66:E69)</f>
        <v>9348943142</v>
      </c>
      <c r="F65" s="365">
        <f t="shared" ref="F65:I65" si="21">SUM(F66:F69)</f>
        <v>1426503.2300000191</v>
      </c>
      <c r="G65" s="365">
        <f t="shared" si="2"/>
        <v>9350369645.2299995</v>
      </c>
      <c r="H65" s="365">
        <f t="shared" si="21"/>
        <v>4474615875.7599993</v>
      </c>
      <c r="I65" s="365">
        <f t="shared" si="21"/>
        <v>4474615875.7599993</v>
      </c>
      <c r="J65" s="366">
        <f t="shared" si="3"/>
        <v>-4874327266.2400007</v>
      </c>
    </row>
    <row r="66" spans="2:10" ht="15" customHeight="1" x14ac:dyDescent="0.2">
      <c r="B66" s="367">
        <v>118221</v>
      </c>
      <c r="C66" s="374" t="s">
        <v>599</v>
      </c>
      <c r="D66" s="375" t="s">
        <v>591</v>
      </c>
      <c r="E66" s="370">
        <v>9348943142</v>
      </c>
      <c r="F66" s="370">
        <v>1426503.2300000191</v>
      </c>
      <c r="G66" s="370">
        <f t="shared" si="2"/>
        <v>9350369645.2299995</v>
      </c>
      <c r="H66" s="370">
        <v>4474615875.7599993</v>
      </c>
      <c r="I66" s="370">
        <v>4474615875.7599993</v>
      </c>
      <c r="J66" s="371">
        <f t="shared" si="3"/>
        <v>-4874327266.2400007</v>
      </c>
    </row>
    <row r="67" spans="2:10" ht="15" customHeight="1" x14ac:dyDescent="0.2">
      <c r="B67" s="367">
        <v>118222</v>
      </c>
      <c r="C67" s="374" t="s">
        <v>600</v>
      </c>
      <c r="D67" s="375" t="s">
        <v>593</v>
      </c>
      <c r="E67" s="370"/>
      <c r="F67" s="370"/>
      <c r="G67" s="370">
        <f t="shared" si="2"/>
        <v>0</v>
      </c>
      <c r="H67" s="370"/>
      <c r="I67" s="370"/>
      <c r="J67" s="371">
        <f t="shared" si="3"/>
        <v>0</v>
      </c>
    </row>
    <row r="68" spans="2:10" ht="15" customHeight="1" x14ac:dyDescent="0.2">
      <c r="B68" s="367">
        <v>118223</v>
      </c>
      <c r="C68" s="374" t="s">
        <v>601</v>
      </c>
      <c r="D68" s="375" t="s">
        <v>93</v>
      </c>
      <c r="E68" s="370"/>
      <c r="F68" s="370"/>
      <c r="G68" s="370">
        <f t="shared" si="2"/>
        <v>0</v>
      </c>
      <c r="H68" s="370"/>
      <c r="I68" s="370"/>
      <c r="J68" s="371">
        <f t="shared" si="3"/>
        <v>0</v>
      </c>
    </row>
    <row r="69" spans="2:10" ht="15" customHeight="1" x14ac:dyDescent="0.2">
      <c r="B69" s="367">
        <v>118224</v>
      </c>
      <c r="C69" s="374" t="s">
        <v>602</v>
      </c>
      <c r="D69" s="375" t="s">
        <v>596</v>
      </c>
      <c r="E69" s="370"/>
      <c r="F69" s="370"/>
      <c r="G69" s="370">
        <f t="shared" si="2"/>
        <v>0</v>
      </c>
      <c r="H69" s="370"/>
      <c r="I69" s="370"/>
      <c r="J69" s="371">
        <f t="shared" si="3"/>
        <v>0</v>
      </c>
    </row>
    <row r="70" spans="2:10" ht="15" customHeight="1" x14ac:dyDescent="0.2">
      <c r="B70" s="367">
        <v>11823</v>
      </c>
      <c r="C70" s="372" t="s">
        <v>603</v>
      </c>
      <c r="D70" s="373" t="s">
        <v>604</v>
      </c>
      <c r="E70" s="365"/>
      <c r="F70" s="365"/>
      <c r="G70" s="365">
        <f t="shared" si="2"/>
        <v>0</v>
      </c>
      <c r="H70" s="365"/>
      <c r="I70" s="365"/>
      <c r="J70" s="366">
        <f t="shared" si="3"/>
        <v>0</v>
      </c>
    </row>
    <row r="71" spans="2:10" ht="15" customHeight="1" x14ac:dyDescent="0.2">
      <c r="B71" s="367"/>
      <c r="C71" s="359" t="s">
        <v>605</v>
      </c>
      <c r="D71" s="360" t="s">
        <v>606</v>
      </c>
      <c r="E71" s="361">
        <f>SUM(E72:E74)</f>
        <v>0</v>
      </c>
      <c r="F71" s="361">
        <f t="shared" ref="F71:I71" si="22">SUM(F72:F74)</f>
        <v>0</v>
      </c>
      <c r="G71" s="361">
        <f t="shared" si="2"/>
        <v>0</v>
      </c>
      <c r="H71" s="361">
        <f t="shared" si="22"/>
        <v>0</v>
      </c>
      <c r="I71" s="361">
        <f t="shared" si="22"/>
        <v>0</v>
      </c>
      <c r="J71" s="362">
        <f t="shared" si="3"/>
        <v>0</v>
      </c>
    </row>
    <row r="72" spans="2:10" ht="15" customHeight="1" x14ac:dyDescent="0.2">
      <c r="B72" s="367">
        <v>11831</v>
      </c>
      <c r="C72" s="374" t="s">
        <v>607</v>
      </c>
      <c r="D72" s="375" t="s">
        <v>608</v>
      </c>
      <c r="E72" s="370"/>
      <c r="F72" s="370"/>
      <c r="G72" s="370">
        <f t="shared" si="2"/>
        <v>0</v>
      </c>
      <c r="H72" s="370"/>
      <c r="I72" s="370"/>
      <c r="J72" s="371">
        <f t="shared" si="3"/>
        <v>0</v>
      </c>
    </row>
    <row r="73" spans="2:10" ht="15" customHeight="1" x14ac:dyDescent="0.2">
      <c r="B73" s="367">
        <v>11832</v>
      </c>
      <c r="C73" s="374" t="s">
        <v>609</v>
      </c>
      <c r="D73" s="375" t="s">
        <v>610</v>
      </c>
      <c r="E73" s="370"/>
      <c r="F73" s="370"/>
      <c r="G73" s="370">
        <f t="shared" si="2"/>
        <v>0</v>
      </c>
      <c r="H73" s="370"/>
      <c r="I73" s="370"/>
      <c r="J73" s="371">
        <f t="shared" si="3"/>
        <v>0</v>
      </c>
    </row>
    <row r="74" spans="2:10" ht="15" customHeight="1" x14ac:dyDescent="0.2">
      <c r="B74" s="367">
        <v>11833</v>
      </c>
      <c r="C74" s="374" t="s">
        <v>611</v>
      </c>
      <c r="D74" s="375" t="s">
        <v>612</v>
      </c>
      <c r="E74" s="370"/>
      <c r="F74" s="370"/>
      <c r="G74" s="370">
        <f t="shared" ref="G74:G119" si="23">+E74+F74</f>
        <v>0</v>
      </c>
      <c r="H74" s="370"/>
      <c r="I74" s="370"/>
      <c r="J74" s="371">
        <f t="shared" ref="J74:J119" si="24">+I74-E74</f>
        <v>0</v>
      </c>
    </row>
    <row r="75" spans="2:10" ht="15" customHeight="1" x14ac:dyDescent="0.2">
      <c r="B75" s="367">
        <v>119</v>
      </c>
      <c r="C75" s="359" t="s">
        <v>613</v>
      </c>
      <c r="D75" s="360" t="s">
        <v>122</v>
      </c>
      <c r="E75" s="376"/>
      <c r="F75" s="376"/>
      <c r="G75" s="376">
        <f t="shared" si="23"/>
        <v>0</v>
      </c>
      <c r="H75" s="376"/>
      <c r="I75" s="376"/>
      <c r="J75" s="377">
        <f t="shared" si="24"/>
        <v>0</v>
      </c>
    </row>
    <row r="76" spans="2:10" ht="15" customHeight="1" x14ac:dyDescent="0.2">
      <c r="B76" s="367"/>
      <c r="C76" s="368"/>
      <c r="D76" s="369"/>
      <c r="E76" s="370"/>
      <c r="F76" s="370"/>
      <c r="G76" s="370">
        <f t="shared" si="23"/>
        <v>0</v>
      </c>
      <c r="H76" s="370"/>
      <c r="I76" s="370"/>
      <c r="J76" s="371">
        <f t="shared" si="24"/>
        <v>0</v>
      </c>
    </row>
    <row r="77" spans="2:10" ht="15" customHeight="1" x14ac:dyDescent="0.2">
      <c r="B77" s="354"/>
      <c r="C77" s="355">
        <v>1.1000000000000001</v>
      </c>
      <c r="D77" s="356" t="s">
        <v>614</v>
      </c>
      <c r="E77" s="357">
        <f>+E78+E82+E90+E95+E113</f>
        <v>7000000</v>
      </c>
      <c r="F77" s="357">
        <f t="shared" ref="F77:I77" si="25">+F78+F82+F90+F95+F113</f>
        <v>183460220.12</v>
      </c>
      <c r="G77" s="357">
        <f t="shared" si="23"/>
        <v>190460220.12</v>
      </c>
      <c r="H77" s="357">
        <f t="shared" si="25"/>
        <v>49208756</v>
      </c>
      <c r="I77" s="357">
        <f t="shared" si="25"/>
        <v>49208756</v>
      </c>
      <c r="J77" s="358">
        <f t="shared" si="24"/>
        <v>42208756</v>
      </c>
    </row>
    <row r="78" spans="2:10" ht="15" customHeight="1" x14ac:dyDescent="0.2">
      <c r="B78" s="354"/>
      <c r="C78" s="359" t="s">
        <v>615</v>
      </c>
      <c r="D78" s="360" t="s">
        <v>616</v>
      </c>
      <c r="E78" s="361">
        <f>SUM(E79:E81)</f>
        <v>0</v>
      </c>
      <c r="F78" s="361">
        <f t="shared" ref="F78:I78" si="26">SUM(F79:F81)</f>
        <v>0</v>
      </c>
      <c r="G78" s="361">
        <f t="shared" si="23"/>
        <v>0</v>
      </c>
      <c r="H78" s="361">
        <f t="shared" si="26"/>
        <v>0</v>
      </c>
      <c r="I78" s="361">
        <f t="shared" si="26"/>
        <v>0</v>
      </c>
      <c r="J78" s="362">
        <f t="shared" si="24"/>
        <v>0</v>
      </c>
    </row>
    <row r="79" spans="2:10" ht="15" customHeight="1" x14ac:dyDescent="0.2">
      <c r="B79" s="367">
        <v>1211</v>
      </c>
      <c r="C79" s="368" t="s">
        <v>617</v>
      </c>
      <c r="D79" s="369" t="s">
        <v>618</v>
      </c>
      <c r="E79" s="370"/>
      <c r="F79" s="370"/>
      <c r="G79" s="370">
        <f t="shared" si="23"/>
        <v>0</v>
      </c>
      <c r="H79" s="370"/>
      <c r="I79" s="370"/>
      <c r="J79" s="371">
        <f t="shared" si="24"/>
        <v>0</v>
      </c>
    </row>
    <row r="80" spans="2:10" ht="15" customHeight="1" x14ac:dyDescent="0.2">
      <c r="B80" s="367">
        <v>1212</v>
      </c>
      <c r="C80" s="368" t="s">
        <v>619</v>
      </c>
      <c r="D80" s="369" t="s">
        <v>620</v>
      </c>
      <c r="E80" s="370"/>
      <c r="F80" s="370"/>
      <c r="G80" s="370">
        <f t="shared" si="23"/>
        <v>0</v>
      </c>
      <c r="H80" s="370"/>
      <c r="I80" s="370"/>
      <c r="J80" s="371">
        <f t="shared" si="24"/>
        <v>0</v>
      </c>
    </row>
    <row r="81" spans="2:10" ht="15" customHeight="1" x14ac:dyDescent="0.2">
      <c r="B81" s="367">
        <v>1213</v>
      </c>
      <c r="C81" s="368" t="s">
        <v>621</v>
      </c>
      <c r="D81" s="369" t="s">
        <v>622</v>
      </c>
      <c r="E81" s="370"/>
      <c r="F81" s="370"/>
      <c r="G81" s="370">
        <f t="shared" si="23"/>
        <v>0</v>
      </c>
      <c r="H81" s="370"/>
      <c r="I81" s="370"/>
      <c r="J81" s="371">
        <f t="shared" si="24"/>
        <v>0</v>
      </c>
    </row>
    <row r="82" spans="2:10" ht="15" customHeight="1" x14ac:dyDescent="0.2">
      <c r="B82" s="354"/>
      <c r="C82" s="359" t="s">
        <v>623</v>
      </c>
      <c r="D82" s="360" t="s">
        <v>624</v>
      </c>
      <c r="E82" s="361">
        <f>SUM(E83:E89)</f>
        <v>0</v>
      </c>
      <c r="F82" s="361">
        <f t="shared" ref="F82:I82" si="27">SUM(F83:F89)</f>
        <v>0</v>
      </c>
      <c r="G82" s="361">
        <f t="shared" si="23"/>
        <v>0</v>
      </c>
      <c r="H82" s="361">
        <f t="shared" si="27"/>
        <v>0</v>
      </c>
      <c r="I82" s="361">
        <f t="shared" si="27"/>
        <v>0</v>
      </c>
      <c r="J82" s="362">
        <f t="shared" si="24"/>
        <v>0</v>
      </c>
    </row>
    <row r="83" spans="2:10" ht="15" customHeight="1" x14ac:dyDescent="0.2">
      <c r="B83" s="367">
        <v>1221</v>
      </c>
      <c r="C83" s="368" t="s">
        <v>625</v>
      </c>
      <c r="D83" s="369" t="s">
        <v>68</v>
      </c>
      <c r="E83" s="370"/>
      <c r="F83" s="370"/>
      <c r="G83" s="370">
        <f t="shared" si="23"/>
        <v>0</v>
      </c>
      <c r="H83" s="370"/>
      <c r="I83" s="370"/>
      <c r="J83" s="371">
        <f t="shared" si="24"/>
        <v>0</v>
      </c>
    </row>
    <row r="84" spans="2:10" ht="15" customHeight="1" x14ac:dyDescent="0.2">
      <c r="B84" s="367">
        <v>1222</v>
      </c>
      <c r="C84" s="368" t="s">
        <v>626</v>
      </c>
      <c r="D84" s="369" t="s">
        <v>627</v>
      </c>
      <c r="E84" s="370"/>
      <c r="F84" s="370"/>
      <c r="G84" s="370">
        <f t="shared" si="23"/>
        <v>0</v>
      </c>
      <c r="H84" s="370"/>
      <c r="I84" s="370"/>
      <c r="J84" s="371">
        <f t="shared" si="24"/>
        <v>0</v>
      </c>
    </row>
    <row r="85" spans="2:10" ht="15" customHeight="1" x14ac:dyDescent="0.2">
      <c r="B85" s="367">
        <v>1223</v>
      </c>
      <c r="C85" s="368" t="s">
        <v>628</v>
      </c>
      <c r="D85" s="369" t="s">
        <v>629</v>
      </c>
      <c r="E85" s="370"/>
      <c r="F85" s="370"/>
      <c r="G85" s="370">
        <f t="shared" si="23"/>
        <v>0</v>
      </c>
      <c r="H85" s="370"/>
      <c r="I85" s="370"/>
      <c r="J85" s="371">
        <f t="shared" si="24"/>
        <v>0</v>
      </c>
    </row>
    <row r="86" spans="2:10" ht="15" customHeight="1" x14ac:dyDescent="0.2">
      <c r="B86" s="367">
        <v>1224</v>
      </c>
      <c r="C86" s="368" t="s">
        <v>630</v>
      </c>
      <c r="D86" s="369" t="s">
        <v>631</v>
      </c>
      <c r="E86" s="370"/>
      <c r="F86" s="370"/>
      <c r="G86" s="370">
        <f t="shared" si="23"/>
        <v>0</v>
      </c>
      <c r="H86" s="370"/>
      <c r="I86" s="370"/>
      <c r="J86" s="371">
        <f t="shared" si="24"/>
        <v>0</v>
      </c>
    </row>
    <row r="87" spans="2:10" ht="15" customHeight="1" x14ac:dyDescent="0.2">
      <c r="B87" s="367">
        <v>1225</v>
      </c>
      <c r="C87" s="368" t="s">
        <v>632</v>
      </c>
      <c r="D87" s="369" t="s">
        <v>633</v>
      </c>
      <c r="E87" s="370"/>
      <c r="F87" s="370"/>
      <c r="G87" s="370">
        <f t="shared" si="23"/>
        <v>0</v>
      </c>
      <c r="H87" s="370"/>
      <c r="I87" s="370"/>
      <c r="J87" s="371">
        <f t="shared" si="24"/>
        <v>0</v>
      </c>
    </row>
    <row r="88" spans="2:10" ht="15" customHeight="1" x14ac:dyDescent="0.2">
      <c r="B88" s="367">
        <v>1226</v>
      </c>
      <c r="C88" s="368" t="s">
        <v>634</v>
      </c>
      <c r="D88" s="369" t="s">
        <v>635</v>
      </c>
      <c r="E88" s="370"/>
      <c r="F88" s="370"/>
      <c r="G88" s="370">
        <f t="shared" si="23"/>
        <v>0</v>
      </c>
      <c r="H88" s="370"/>
      <c r="I88" s="370"/>
      <c r="J88" s="371">
        <f t="shared" si="24"/>
        <v>0</v>
      </c>
    </row>
    <row r="89" spans="2:10" ht="15" customHeight="1" x14ac:dyDescent="0.2">
      <c r="B89" s="367">
        <v>1227</v>
      </c>
      <c r="C89" s="368" t="s">
        <v>636</v>
      </c>
      <c r="D89" s="369" t="s">
        <v>637</v>
      </c>
      <c r="E89" s="370"/>
      <c r="F89" s="370"/>
      <c r="G89" s="370">
        <f t="shared" si="23"/>
        <v>0</v>
      </c>
      <c r="H89" s="370"/>
      <c r="I89" s="370"/>
      <c r="J89" s="371">
        <f t="shared" si="24"/>
        <v>0</v>
      </c>
    </row>
    <row r="90" spans="2:10" ht="15" customHeight="1" x14ac:dyDescent="0.2">
      <c r="B90" s="354"/>
      <c r="C90" s="359" t="s">
        <v>638</v>
      </c>
      <c r="D90" s="360" t="s">
        <v>639</v>
      </c>
      <c r="E90" s="361">
        <f>SUM(E91:E94)</f>
        <v>0</v>
      </c>
      <c r="F90" s="361">
        <f t="shared" ref="F90:I90" si="28">SUM(F91:F94)</f>
        <v>0</v>
      </c>
      <c r="G90" s="361">
        <f t="shared" si="23"/>
        <v>0</v>
      </c>
      <c r="H90" s="361">
        <f t="shared" si="28"/>
        <v>0</v>
      </c>
      <c r="I90" s="361">
        <f t="shared" si="28"/>
        <v>0</v>
      </c>
      <c r="J90" s="362">
        <f t="shared" si="24"/>
        <v>0</v>
      </c>
    </row>
    <row r="91" spans="2:10" ht="15" customHeight="1" x14ac:dyDescent="0.2">
      <c r="B91" s="367">
        <v>1231</v>
      </c>
      <c r="C91" s="368" t="s">
        <v>640</v>
      </c>
      <c r="D91" s="369" t="s">
        <v>641</v>
      </c>
      <c r="E91" s="370"/>
      <c r="F91" s="370"/>
      <c r="G91" s="370">
        <f t="shared" si="23"/>
        <v>0</v>
      </c>
      <c r="H91" s="370"/>
      <c r="I91" s="370"/>
      <c r="J91" s="371">
        <f t="shared" si="24"/>
        <v>0</v>
      </c>
    </row>
    <row r="92" spans="2:10" ht="15" customHeight="1" x14ac:dyDescent="0.2">
      <c r="B92" s="367">
        <v>1232</v>
      </c>
      <c r="C92" s="368" t="s">
        <v>642</v>
      </c>
      <c r="D92" s="369" t="s">
        <v>643</v>
      </c>
      <c r="E92" s="370"/>
      <c r="F92" s="370"/>
      <c r="G92" s="370">
        <f t="shared" si="23"/>
        <v>0</v>
      </c>
      <c r="H92" s="370"/>
      <c r="I92" s="370"/>
      <c r="J92" s="371">
        <f t="shared" si="24"/>
        <v>0</v>
      </c>
    </row>
    <row r="93" spans="2:10" ht="15" customHeight="1" x14ac:dyDescent="0.2">
      <c r="B93" s="367">
        <v>1233</v>
      </c>
      <c r="C93" s="368" t="s">
        <v>644</v>
      </c>
      <c r="D93" s="369" t="s">
        <v>645</v>
      </c>
      <c r="E93" s="370"/>
      <c r="F93" s="370"/>
      <c r="G93" s="370">
        <f t="shared" si="23"/>
        <v>0</v>
      </c>
      <c r="H93" s="370"/>
      <c r="I93" s="370"/>
      <c r="J93" s="371">
        <f t="shared" si="24"/>
        <v>0</v>
      </c>
    </row>
    <row r="94" spans="2:10" ht="15" customHeight="1" x14ac:dyDescent="0.2">
      <c r="B94" s="367">
        <v>1234</v>
      </c>
      <c r="C94" s="368" t="s">
        <v>646</v>
      </c>
      <c r="D94" s="369" t="s">
        <v>647</v>
      </c>
      <c r="E94" s="370"/>
      <c r="F94" s="370"/>
      <c r="G94" s="370">
        <f t="shared" si="23"/>
        <v>0</v>
      </c>
      <c r="H94" s="370"/>
      <c r="I94" s="370"/>
      <c r="J94" s="371">
        <f t="shared" si="24"/>
        <v>0</v>
      </c>
    </row>
    <row r="95" spans="2:10" ht="15" customHeight="1" x14ac:dyDescent="0.2">
      <c r="B95" s="354"/>
      <c r="C95" s="359" t="s">
        <v>648</v>
      </c>
      <c r="D95" s="360" t="s">
        <v>649</v>
      </c>
      <c r="E95" s="361">
        <f>+E96+E97+E109</f>
        <v>7000000</v>
      </c>
      <c r="F95" s="361">
        <f t="shared" ref="F95:I95" si="29">+F96+F97+F109</f>
        <v>183460220.12</v>
      </c>
      <c r="G95" s="361">
        <f t="shared" si="23"/>
        <v>190460220.12</v>
      </c>
      <c r="H95" s="361">
        <f t="shared" si="29"/>
        <v>49208756</v>
      </c>
      <c r="I95" s="361">
        <f t="shared" si="29"/>
        <v>49208756</v>
      </c>
      <c r="J95" s="378">
        <f t="shared" si="24"/>
        <v>42208756</v>
      </c>
    </row>
    <row r="96" spans="2:10" ht="15" customHeight="1" x14ac:dyDescent="0.2">
      <c r="B96" s="367">
        <v>1241</v>
      </c>
      <c r="C96" s="359" t="s">
        <v>650</v>
      </c>
      <c r="D96" s="360" t="s">
        <v>585</v>
      </c>
      <c r="E96" s="361"/>
      <c r="F96" s="361"/>
      <c r="G96" s="361">
        <f t="shared" si="23"/>
        <v>0</v>
      </c>
      <c r="H96" s="361"/>
      <c r="I96" s="361"/>
      <c r="J96" s="362">
        <f t="shared" si="24"/>
        <v>0</v>
      </c>
    </row>
    <row r="97" spans="2:10" ht="15" customHeight="1" x14ac:dyDescent="0.2">
      <c r="B97" s="367"/>
      <c r="C97" s="359" t="s">
        <v>651</v>
      </c>
      <c r="D97" s="360" t="s">
        <v>587</v>
      </c>
      <c r="E97" s="361">
        <f>+E98+E103+E108</f>
        <v>7000000</v>
      </c>
      <c r="F97" s="361">
        <f t="shared" ref="F97:I97" si="30">+F98+F103+F108</f>
        <v>183460220.12</v>
      </c>
      <c r="G97" s="361">
        <f t="shared" si="23"/>
        <v>190460220.12</v>
      </c>
      <c r="H97" s="361">
        <f t="shared" si="30"/>
        <v>49208756</v>
      </c>
      <c r="I97" s="361">
        <f t="shared" si="30"/>
        <v>49208756</v>
      </c>
      <c r="J97" s="378">
        <f t="shared" si="24"/>
        <v>42208756</v>
      </c>
    </row>
    <row r="98" spans="2:10" ht="15" customHeight="1" x14ac:dyDescent="0.2">
      <c r="B98" s="367"/>
      <c r="C98" s="372" t="s">
        <v>652</v>
      </c>
      <c r="D98" s="373" t="s">
        <v>653</v>
      </c>
      <c r="E98" s="365">
        <f>SUM(E99:E102)</f>
        <v>7000000</v>
      </c>
      <c r="F98" s="365">
        <f t="shared" ref="F98:I98" si="31">SUM(F99:F102)</f>
        <v>156693873.77000001</v>
      </c>
      <c r="G98" s="365">
        <f t="shared" si="23"/>
        <v>163693873.77000001</v>
      </c>
      <c r="H98" s="365">
        <f t="shared" si="31"/>
        <v>29923125.890000001</v>
      </c>
      <c r="I98" s="365">
        <f t="shared" si="31"/>
        <v>29923125.890000001</v>
      </c>
      <c r="J98" s="366">
        <f t="shared" si="24"/>
        <v>22923125.890000001</v>
      </c>
    </row>
    <row r="99" spans="2:10" ht="15" customHeight="1" x14ac:dyDescent="0.2">
      <c r="B99" s="367">
        <v>124211</v>
      </c>
      <c r="C99" s="374" t="s">
        <v>654</v>
      </c>
      <c r="D99" s="375" t="s">
        <v>591</v>
      </c>
      <c r="E99" s="370">
        <v>7000000</v>
      </c>
      <c r="F99" s="370">
        <v>156693873.77000001</v>
      </c>
      <c r="G99" s="370">
        <f t="shared" si="23"/>
        <v>163693873.77000001</v>
      </c>
      <c r="H99" s="370">
        <v>29923125.890000001</v>
      </c>
      <c r="I99" s="370">
        <v>29923125.890000001</v>
      </c>
      <c r="J99" s="371">
        <f t="shared" si="24"/>
        <v>22923125.890000001</v>
      </c>
    </row>
    <row r="100" spans="2:10" ht="15" customHeight="1" x14ac:dyDescent="0.2">
      <c r="B100" s="367">
        <v>124212</v>
      </c>
      <c r="C100" s="374" t="s">
        <v>655</v>
      </c>
      <c r="D100" s="375" t="s">
        <v>593</v>
      </c>
      <c r="E100" s="370"/>
      <c r="F100" s="370"/>
      <c r="G100" s="370">
        <f t="shared" si="23"/>
        <v>0</v>
      </c>
      <c r="H100" s="370"/>
      <c r="I100" s="370"/>
      <c r="J100" s="371">
        <f t="shared" si="24"/>
        <v>0</v>
      </c>
    </row>
    <row r="101" spans="2:10" ht="15" customHeight="1" x14ac:dyDescent="0.2">
      <c r="B101" s="367">
        <v>124213</v>
      </c>
      <c r="C101" s="374" t="s">
        <v>656</v>
      </c>
      <c r="D101" s="375" t="s">
        <v>93</v>
      </c>
      <c r="E101" s="370"/>
      <c r="F101" s="370"/>
      <c r="G101" s="370">
        <f t="shared" si="23"/>
        <v>0</v>
      </c>
      <c r="H101" s="370"/>
      <c r="I101" s="370"/>
      <c r="J101" s="371">
        <f t="shared" si="24"/>
        <v>0</v>
      </c>
    </row>
    <row r="102" spans="2:10" ht="15" customHeight="1" x14ac:dyDescent="0.2">
      <c r="B102" s="367">
        <v>124214</v>
      </c>
      <c r="C102" s="374" t="s">
        <v>657</v>
      </c>
      <c r="D102" s="375" t="s">
        <v>596</v>
      </c>
      <c r="E102" s="370"/>
      <c r="F102" s="370"/>
      <c r="G102" s="370">
        <f t="shared" si="23"/>
        <v>0</v>
      </c>
      <c r="H102" s="370"/>
      <c r="I102" s="370"/>
      <c r="J102" s="371">
        <f t="shared" si="24"/>
        <v>0</v>
      </c>
    </row>
    <row r="103" spans="2:10" ht="15" customHeight="1" x14ac:dyDescent="0.2">
      <c r="B103" s="367"/>
      <c r="C103" s="372" t="s">
        <v>658</v>
      </c>
      <c r="D103" s="373" t="s">
        <v>598</v>
      </c>
      <c r="E103" s="365">
        <f>SUM(E104:E107)</f>
        <v>0</v>
      </c>
      <c r="F103" s="365">
        <f t="shared" ref="F103:I103" si="32">SUM(F104:F107)</f>
        <v>26766346.350000001</v>
      </c>
      <c r="G103" s="365">
        <f t="shared" si="23"/>
        <v>26766346.350000001</v>
      </c>
      <c r="H103" s="365">
        <f t="shared" si="32"/>
        <v>19285630.109999999</v>
      </c>
      <c r="I103" s="365">
        <f t="shared" si="32"/>
        <v>19285630.109999999</v>
      </c>
      <c r="J103" s="366">
        <f t="shared" si="24"/>
        <v>19285630.109999999</v>
      </c>
    </row>
    <row r="104" spans="2:10" ht="15" customHeight="1" x14ac:dyDescent="0.2">
      <c r="B104" s="367">
        <v>124221</v>
      </c>
      <c r="C104" s="374" t="s">
        <v>659</v>
      </c>
      <c r="D104" s="375" t="s">
        <v>591</v>
      </c>
      <c r="E104" s="370">
        <v>0</v>
      </c>
      <c r="F104" s="370">
        <v>26766346.350000001</v>
      </c>
      <c r="G104" s="370">
        <f t="shared" si="23"/>
        <v>26766346.350000001</v>
      </c>
      <c r="H104" s="370">
        <v>19285630.109999999</v>
      </c>
      <c r="I104" s="370">
        <v>19285630.109999999</v>
      </c>
      <c r="J104" s="371">
        <f t="shared" si="24"/>
        <v>19285630.109999999</v>
      </c>
    </row>
    <row r="105" spans="2:10" ht="15" customHeight="1" x14ac:dyDescent="0.2">
      <c r="B105" s="367">
        <v>124222</v>
      </c>
      <c r="C105" s="374" t="s">
        <v>660</v>
      </c>
      <c r="D105" s="375" t="s">
        <v>593</v>
      </c>
      <c r="E105" s="370"/>
      <c r="F105" s="370"/>
      <c r="G105" s="370">
        <f t="shared" si="23"/>
        <v>0</v>
      </c>
      <c r="H105" s="370"/>
      <c r="I105" s="370"/>
      <c r="J105" s="371">
        <f t="shared" si="24"/>
        <v>0</v>
      </c>
    </row>
    <row r="106" spans="2:10" ht="15" customHeight="1" x14ac:dyDescent="0.2">
      <c r="B106" s="367">
        <v>124223</v>
      </c>
      <c r="C106" s="374" t="s">
        <v>661</v>
      </c>
      <c r="D106" s="375" t="s">
        <v>93</v>
      </c>
      <c r="E106" s="370"/>
      <c r="F106" s="370"/>
      <c r="G106" s="370">
        <f t="shared" si="23"/>
        <v>0</v>
      </c>
      <c r="H106" s="370"/>
      <c r="I106" s="370"/>
      <c r="J106" s="371">
        <f t="shared" si="24"/>
        <v>0</v>
      </c>
    </row>
    <row r="107" spans="2:10" ht="15" customHeight="1" x14ac:dyDescent="0.2">
      <c r="B107" s="367">
        <v>124224</v>
      </c>
      <c r="C107" s="374" t="s">
        <v>662</v>
      </c>
      <c r="D107" s="375" t="s">
        <v>596</v>
      </c>
      <c r="E107" s="370"/>
      <c r="F107" s="370"/>
      <c r="G107" s="370">
        <f t="shared" si="23"/>
        <v>0</v>
      </c>
      <c r="H107" s="370"/>
      <c r="I107" s="370"/>
      <c r="J107" s="371">
        <f t="shared" si="24"/>
        <v>0</v>
      </c>
    </row>
    <row r="108" spans="2:10" ht="15" customHeight="1" x14ac:dyDescent="0.2">
      <c r="B108" s="367">
        <v>12423</v>
      </c>
      <c r="C108" s="372" t="s">
        <v>663</v>
      </c>
      <c r="D108" s="373" t="s">
        <v>604</v>
      </c>
      <c r="E108" s="365"/>
      <c r="F108" s="365"/>
      <c r="G108" s="365">
        <f t="shared" si="23"/>
        <v>0</v>
      </c>
      <c r="H108" s="365"/>
      <c r="I108" s="365"/>
      <c r="J108" s="366">
        <f t="shared" si="24"/>
        <v>0</v>
      </c>
    </row>
    <row r="109" spans="2:10" ht="15" customHeight="1" x14ac:dyDescent="0.2">
      <c r="B109" s="367"/>
      <c r="C109" s="359" t="s">
        <v>664</v>
      </c>
      <c r="D109" s="360" t="s">
        <v>606</v>
      </c>
      <c r="E109" s="361">
        <f>SUM(E110:E112)</f>
        <v>0</v>
      </c>
      <c r="F109" s="361">
        <f t="shared" ref="F109:I109" si="33">SUM(F110:F112)</f>
        <v>0</v>
      </c>
      <c r="G109" s="361">
        <f t="shared" si="23"/>
        <v>0</v>
      </c>
      <c r="H109" s="361">
        <f t="shared" si="33"/>
        <v>0</v>
      </c>
      <c r="I109" s="361">
        <f t="shared" si="33"/>
        <v>0</v>
      </c>
      <c r="J109" s="362">
        <f t="shared" si="24"/>
        <v>0</v>
      </c>
    </row>
    <row r="110" spans="2:10" ht="15" customHeight="1" x14ac:dyDescent="0.2">
      <c r="B110" s="367">
        <v>12431</v>
      </c>
      <c r="C110" s="374" t="s">
        <v>665</v>
      </c>
      <c r="D110" s="375" t="s">
        <v>608</v>
      </c>
      <c r="E110" s="370"/>
      <c r="F110" s="370"/>
      <c r="G110" s="370">
        <f t="shared" si="23"/>
        <v>0</v>
      </c>
      <c r="H110" s="370"/>
      <c r="I110" s="370"/>
      <c r="J110" s="371">
        <f t="shared" si="24"/>
        <v>0</v>
      </c>
    </row>
    <row r="111" spans="2:10" ht="15" customHeight="1" x14ac:dyDescent="0.2">
      <c r="B111" s="367">
        <v>12432</v>
      </c>
      <c r="C111" s="368" t="s">
        <v>666</v>
      </c>
      <c r="D111" s="369" t="s">
        <v>610</v>
      </c>
      <c r="E111" s="370"/>
      <c r="F111" s="370"/>
      <c r="G111" s="370">
        <f t="shared" si="23"/>
        <v>0</v>
      </c>
      <c r="H111" s="370"/>
      <c r="I111" s="370"/>
      <c r="J111" s="371">
        <f t="shared" si="24"/>
        <v>0</v>
      </c>
    </row>
    <row r="112" spans="2:10" ht="15" customHeight="1" x14ac:dyDescent="0.2">
      <c r="B112" s="367">
        <v>12433</v>
      </c>
      <c r="C112" s="368" t="s">
        <v>667</v>
      </c>
      <c r="D112" s="369" t="s">
        <v>612</v>
      </c>
      <c r="E112" s="370"/>
      <c r="F112" s="370"/>
      <c r="G112" s="370">
        <f t="shared" si="23"/>
        <v>0</v>
      </c>
      <c r="H112" s="370"/>
      <c r="I112" s="370"/>
      <c r="J112" s="371">
        <f t="shared" si="24"/>
        <v>0</v>
      </c>
    </row>
    <row r="113" spans="2:10" ht="15" customHeight="1" x14ac:dyDescent="0.2">
      <c r="B113" s="354"/>
      <c r="C113" s="359" t="s">
        <v>668</v>
      </c>
      <c r="D113" s="360" t="s">
        <v>669</v>
      </c>
      <c r="E113" s="361">
        <f>SUM(E114:E117)</f>
        <v>0</v>
      </c>
      <c r="F113" s="361">
        <f t="shared" ref="F113:I113" si="34">SUM(F114:F117)</f>
        <v>0</v>
      </c>
      <c r="G113" s="361">
        <f t="shared" si="23"/>
        <v>0</v>
      </c>
      <c r="H113" s="361">
        <f t="shared" si="34"/>
        <v>0</v>
      </c>
      <c r="I113" s="361">
        <f t="shared" si="34"/>
        <v>0</v>
      </c>
      <c r="J113" s="362">
        <f t="shared" si="24"/>
        <v>0</v>
      </c>
    </row>
    <row r="114" spans="2:10" ht="15" customHeight="1" x14ac:dyDescent="0.2">
      <c r="B114" s="367">
        <v>1251</v>
      </c>
      <c r="C114" s="368" t="s">
        <v>670</v>
      </c>
      <c r="D114" s="369" t="s">
        <v>671</v>
      </c>
      <c r="E114" s="370"/>
      <c r="F114" s="370"/>
      <c r="G114" s="370">
        <f t="shared" si="23"/>
        <v>0</v>
      </c>
      <c r="H114" s="370"/>
      <c r="I114" s="370"/>
      <c r="J114" s="371">
        <f t="shared" si="24"/>
        <v>0</v>
      </c>
    </row>
    <row r="115" spans="2:10" ht="15" customHeight="1" x14ac:dyDescent="0.2">
      <c r="B115" s="367">
        <v>1252</v>
      </c>
      <c r="C115" s="368" t="s">
        <v>672</v>
      </c>
      <c r="D115" s="369" t="s">
        <v>673</v>
      </c>
      <c r="E115" s="370"/>
      <c r="F115" s="370"/>
      <c r="G115" s="370">
        <f t="shared" si="23"/>
        <v>0</v>
      </c>
      <c r="H115" s="370"/>
      <c r="I115" s="370"/>
      <c r="J115" s="371">
        <f t="shared" si="24"/>
        <v>0</v>
      </c>
    </row>
    <row r="116" spans="2:10" ht="15" customHeight="1" x14ac:dyDescent="0.2">
      <c r="B116" s="367">
        <v>1253</v>
      </c>
      <c r="C116" s="368" t="s">
        <v>674</v>
      </c>
      <c r="D116" s="369" t="s">
        <v>675</v>
      </c>
      <c r="E116" s="370"/>
      <c r="F116" s="370"/>
      <c r="G116" s="370">
        <f t="shared" si="23"/>
        <v>0</v>
      </c>
      <c r="H116" s="370"/>
      <c r="I116" s="370"/>
      <c r="J116" s="371">
        <f t="shared" si="24"/>
        <v>0</v>
      </c>
    </row>
    <row r="117" spans="2:10" ht="15" customHeight="1" x14ac:dyDescent="0.2">
      <c r="B117" s="367">
        <v>1254</v>
      </c>
      <c r="C117" s="368" t="s">
        <v>676</v>
      </c>
      <c r="D117" s="369" t="s">
        <v>677</v>
      </c>
      <c r="E117" s="370"/>
      <c r="F117" s="370"/>
      <c r="G117" s="370">
        <f t="shared" si="23"/>
        <v>0</v>
      </c>
      <c r="H117" s="370"/>
      <c r="I117" s="370"/>
      <c r="J117" s="371">
        <f t="shared" si="24"/>
        <v>0</v>
      </c>
    </row>
    <row r="118" spans="2:10" ht="15" customHeight="1" x14ac:dyDescent="0.2">
      <c r="B118" s="367"/>
      <c r="C118" s="379"/>
      <c r="D118" s="369"/>
      <c r="E118" s="380"/>
      <c r="F118" s="380"/>
      <c r="G118" s="370">
        <f t="shared" si="23"/>
        <v>0</v>
      </c>
      <c r="H118" s="370"/>
      <c r="I118" s="370"/>
      <c r="J118" s="371">
        <f t="shared" si="24"/>
        <v>0</v>
      </c>
    </row>
    <row r="119" spans="2:10" ht="15" customHeight="1" thickBot="1" x14ac:dyDescent="0.25">
      <c r="C119" s="381"/>
      <c r="D119" s="382" t="s">
        <v>678</v>
      </c>
      <c r="E119" s="383">
        <f>+E10+E77</f>
        <v>18332494555.510002</v>
      </c>
      <c r="F119" s="383">
        <f t="shared" ref="F119:I119" si="35">+F10+F77</f>
        <v>705641445.66000104</v>
      </c>
      <c r="G119" s="383">
        <f t="shared" si="23"/>
        <v>19038136001.170002</v>
      </c>
      <c r="H119" s="383">
        <f t="shared" si="35"/>
        <v>9211501165.4399986</v>
      </c>
      <c r="I119" s="383">
        <f t="shared" si="35"/>
        <v>9211501165.4399986</v>
      </c>
      <c r="J119" s="384">
        <f t="shared" si="24"/>
        <v>-9120993390.0700035</v>
      </c>
    </row>
    <row r="120" spans="2:10" x14ac:dyDescent="0.2">
      <c r="C120" s="385" t="s">
        <v>679</v>
      </c>
      <c r="D120" s="385"/>
      <c r="E120" s="385"/>
      <c r="F120" s="385"/>
      <c r="G120" s="385"/>
      <c r="H120" s="385"/>
      <c r="I120" s="385"/>
      <c r="J120" s="385"/>
    </row>
    <row r="121" spans="2:10" x14ac:dyDescent="0.2">
      <c r="C121" s="386"/>
      <c r="D121" s="386"/>
      <c r="E121" s="386"/>
      <c r="F121" s="386"/>
      <c r="G121" s="386"/>
      <c r="H121" s="386"/>
      <c r="I121" s="386"/>
      <c r="J121" s="386"/>
    </row>
    <row r="122" spans="2:10" x14ac:dyDescent="0.2">
      <c r="C122" s="387" t="s">
        <v>680</v>
      </c>
      <c r="D122" s="388"/>
      <c r="E122" s="389"/>
      <c r="F122" s="389"/>
      <c r="G122" s="389"/>
      <c r="H122" s="389"/>
      <c r="I122" s="389"/>
    </row>
    <row r="123" spans="2:10" x14ac:dyDescent="0.2">
      <c r="C123" s="388"/>
      <c r="D123" s="391"/>
      <c r="E123" s="392"/>
      <c r="F123" s="392"/>
      <c r="G123" s="392"/>
      <c r="H123" s="392"/>
      <c r="I123" s="392"/>
    </row>
  </sheetData>
  <mergeCells count="8">
    <mergeCell ref="C120:J121"/>
    <mergeCell ref="C1:J1"/>
    <mergeCell ref="C2:J2"/>
    <mergeCell ref="C3:J3"/>
    <mergeCell ref="C7:C8"/>
    <mergeCell ref="D7:D8"/>
    <mergeCell ref="E7:I7"/>
    <mergeCell ref="J7:J8"/>
  </mergeCells>
  <pageMargins left="0.70866141732283472" right="0.70866141732283472" top="0.74803149606299213" bottom="0.74803149606299213" header="0.31496062992125984" footer="0.31496062992125984"/>
  <pageSetup scale="74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1BD7-7DBB-4683-956A-E2BE955DEFFE}">
  <sheetPr>
    <tabColor theme="4" tint="-0.249977111117893"/>
    <pageSetUpPr fitToPage="1"/>
  </sheetPr>
  <dimension ref="A1:G75"/>
  <sheetViews>
    <sheetView showGridLines="0" workbookViewId="0">
      <selection activeCell="D7" sqref="D7"/>
    </sheetView>
  </sheetViews>
  <sheetFormatPr baseColWidth="10" defaultColWidth="12" defaultRowHeight="14.25" customHeight="1" x14ac:dyDescent="0.2"/>
  <cols>
    <col min="1" max="1" width="71.5" style="150" customWidth="1"/>
    <col min="2" max="2" width="16.1640625" style="150" customWidth="1"/>
    <col min="3" max="3" width="15.1640625" style="150" bestFit="1" customWidth="1"/>
    <col min="4" max="6" width="16.33203125" style="150" bestFit="1" customWidth="1"/>
    <col min="7" max="7" width="13.6640625" style="150" bestFit="1" customWidth="1"/>
    <col min="8" max="16384" width="12" style="150"/>
  </cols>
  <sheetData>
    <row r="1" spans="1:7" ht="59.25" customHeight="1" thickBot="1" x14ac:dyDescent="0.25">
      <c r="A1" s="147" t="s">
        <v>134</v>
      </c>
      <c r="B1" s="148"/>
      <c r="C1" s="148"/>
      <c r="D1" s="148"/>
      <c r="E1" s="148"/>
      <c r="F1" s="148"/>
      <c r="G1" s="149"/>
    </row>
    <row r="2" spans="1:7" s="156" customFormat="1" ht="14.25" customHeight="1" thickBot="1" x14ac:dyDescent="0.25">
      <c r="A2" s="151" t="s">
        <v>52</v>
      </c>
      <c r="B2" s="152" t="s">
        <v>135</v>
      </c>
      <c r="C2" s="153"/>
      <c r="D2" s="153"/>
      <c r="E2" s="153"/>
      <c r="F2" s="154"/>
      <c r="G2" s="155" t="s">
        <v>54</v>
      </c>
    </row>
    <row r="3" spans="1:7" s="156" customFormat="1" ht="23.25" thickBot="1" x14ac:dyDescent="0.25">
      <c r="A3" s="157"/>
      <c r="B3" s="158" t="s">
        <v>55</v>
      </c>
      <c r="C3" s="159" t="s">
        <v>56</v>
      </c>
      <c r="D3" s="160" t="s">
        <v>6</v>
      </c>
      <c r="E3" s="159" t="s">
        <v>7</v>
      </c>
      <c r="F3" s="160" t="s">
        <v>57</v>
      </c>
      <c r="G3" s="161"/>
    </row>
    <row r="4" spans="1:7" s="156" customFormat="1" ht="14.25" customHeight="1" thickBot="1" x14ac:dyDescent="0.25">
      <c r="A4" s="162"/>
      <c r="B4" s="163">
        <v>1</v>
      </c>
      <c r="C4" s="159">
        <v>2</v>
      </c>
      <c r="D4" s="160" t="s">
        <v>58</v>
      </c>
      <c r="E4" s="159">
        <v>4</v>
      </c>
      <c r="F4" s="160">
        <v>5</v>
      </c>
      <c r="G4" s="159" t="s">
        <v>59</v>
      </c>
    </row>
    <row r="5" spans="1:7" s="156" customFormat="1" ht="14.25" customHeight="1" x14ac:dyDescent="0.2">
      <c r="A5" s="164" t="s">
        <v>136</v>
      </c>
      <c r="B5" s="134">
        <v>18660071</v>
      </c>
      <c r="C5" s="134">
        <v>-87892.84</v>
      </c>
      <c r="D5" s="134">
        <f>B5+C5</f>
        <v>18572178.16</v>
      </c>
      <c r="E5" s="134">
        <v>5288824.43</v>
      </c>
      <c r="F5" s="134">
        <v>5288824.43</v>
      </c>
      <c r="G5" s="135">
        <f>D5-E5</f>
        <v>13283353.73</v>
      </c>
    </row>
    <row r="6" spans="1:7" s="156" customFormat="1" ht="14.25" customHeight="1" x14ac:dyDescent="0.2">
      <c r="A6" s="164" t="s">
        <v>137</v>
      </c>
      <c r="B6" s="134">
        <v>76409991</v>
      </c>
      <c r="C6" s="134">
        <v>-78961.66</v>
      </c>
      <c r="D6" s="134">
        <f t="shared" ref="D6:D69" si="0">B6+C6</f>
        <v>76331029.340000004</v>
      </c>
      <c r="E6" s="134">
        <v>56355719.549999997</v>
      </c>
      <c r="F6" s="134">
        <v>56355719.549999997</v>
      </c>
      <c r="G6" s="135">
        <f t="shared" ref="G6:G69" si="1">D6-E6</f>
        <v>19975309.790000007</v>
      </c>
    </row>
    <row r="7" spans="1:7" s="156" customFormat="1" ht="14.25" customHeight="1" x14ac:dyDescent="0.2">
      <c r="A7" s="164" t="s">
        <v>138</v>
      </c>
      <c r="B7" s="134">
        <v>22051816</v>
      </c>
      <c r="C7" s="134">
        <v>31122673.84</v>
      </c>
      <c r="D7" s="134">
        <f t="shared" si="0"/>
        <v>53174489.840000004</v>
      </c>
      <c r="E7" s="134">
        <v>18304001.870000001</v>
      </c>
      <c r="F7" s="134">
        <v>18304001.870000001</v>
      </c>
      <c r="G7" s="135">
        <f t="shared" si="1"/>
        <v>34870487.969999999</v>
      </c>
    </row>
    <row r="8" spans="1:7" s="156" customFormat="1" ht="14.25" customHeight="1" x14ac:dyDescent="0.2">
      <c r="A8" s="164" t="s">
        <v>139</v>
      </c>
      <c r="B8" s="134">
        <v>32854939</v>
      </c>
      <c r="C8" s="134">
        <v>-28422.46</v>
      </c>
      <c r="D8" s="134">
        <f t="shared" si="0"/>
        <v>32826516.539999999</v>
      </c>
      <c r="E8" s="134">
        <v>5457412.0999999996</v>
      </c>
      <c r="F8" s="134">
        <v>5457412.0999999996</v>
      </c>
      <c r="G8" s="135">
        <f t="shared" si="1"/>
        <v>27369104.439999998</v>
      </c>
    </row>
    <row r="9" spans="1:7" s="156" customFormat="1" ht="14.25" customHeight="1" x14ac:dyDescent="0.2">
      <c r="A9" s="164" t="s">
        <v>140</v>
      </c>
      <c r="B9" s="134">
        <v>73686858</v>
      </c>
      <c r="C9" s="134">
        <v>-370155.79</v>
      </c>
      <c r="D9" s="134">
        <f t="shared" si="0"/>
        <v>73316702.209999993</v>
      </c>
      <c r="E9" s="134">
        <v>29326470.100000001</v>
      </c>
      <c r="F9" s="134">
        <v>29326470.100000001</v>
      </c>
      <c r="G9" s="135">
        <f t="shared" si="1"/>
        <v>43990232.109999992</v>
      </c>
    </row>
    <row r="10" spans="1:7" s="156" customFormat="1" ht="14.25" customHeight="1" x14ac:dyDescent="0.2">
      <c r="A10" s="164" t="s">
        <v>141</v>
      </c>
      <c r="B10" s="134">
        <v>150940042</v>
      </c>
      <c r="C10" s="134">
        <v>-1628661.76</v>
      </c>
      <c r="D10" s="134">
        <f t="shared" si="0"/>
        <v>149311380.24000001</v>
      </c>
      <c r="E10" s="134">
        <v>27898702.969999999</v>
      </c>
      <c r="F10" s="134">
        <v>27898702.969999999</v>
      </c>
      <c r="G10" s="135">
        <f t="shared" si="1"/>
        <v>121412677.27000001</v>
      </c>
    </row>
    <row r="11" spans="1:7" s="156" customFormat="1" ht="14.25" customHeight="1" x14ac:dyDescent="0.2">
      <c r="A11" s="164" t="s">
        <v>142</v>
      </c>
      <c r="B11" s="134">
        <v>169972286</v>
      </c>
      <c r="C11" s="134">
        <v>55366343.780000001</v>
      </c>
      <c r="D11" s="134">
        <f t="shared" si="0"/>
        <v>225338629.78</v>
      </c>
      <c r="E11" s="134">
        <v>31015863.260000002</v>
      </c>
      <c r="F11" s="134">
        <v>31015863.260000002</v>
      </c>
      <c r="G11" s="135">
        <f t="shared" si="1"/>
        <v>194322766.52000001</v>
      </c>
    </row>
    <row r="12" spans="1:7" s="156" customFormat="1" ht="14.25" customHeight="1" x14ac:dyDescent="0.2">
      <c r="A12" s="164" t="s">
        <v>143</v>
      </c>
      <c r="B12" s="134">
        <v>179647930</v>
      </c>
      <c r="C12" s="134">
        <v>2971894.75</v>
      </c>
      <c r="D12" s="134">
        <f t="shared" si="0"/>
        <v>182619824.75</v>
      </c>
      <c r="E12" s="134">
        <v>39896387.060000002</v>
      </c>
      <c r="F12" s="134">
        <v>39896387.060000002</v>
      </c>
      <c r="G12" s="135">
        <f t="shared" si="1"/>
        <v>142723437.69</v>
      </c>
    </row>
    <row r="13" spans="1:7" s="156" customFormat="1" ht="14.25" customHeight="1" x14ac:dyDescent="0.2">
      <c r="A13" s="164" t="s">
        <v>144</v>
      </c>
      <c r="B13" s="134">
        <v>4882847</v>
      </c>
      <c r="C13" s="134">
        <v>75046.94</v>
      </c>
      <c r="D13" s="134">
        <f t="shared" si="0"/>
        <v>4957893.9400000004</v>
      </c>
      <c r="E13" s="134">
        <v>328952.24</v>
      </c>
      <c r="F13" s="134">
        <v>328952.24</v>
      </c>
      <c r="G13" s="135">
        <f t="shared" si="1"/>
        <v>4628941.7</v>
      </c>
    </row>
    <row r="14" spans="1:7" s="156" customFormat="1" ht="14.25" customHeight="1" x14ac:dyDescent="0.2">
      <c r="A14" s="164" t="s">
        <v>145</v>
      </c>
      <c r="B14" s="134">
        <v>39532475</v>
      </c>
      <c r="C14" s="134">
        <v>92543.19</v>
      </c>
      <c r="D14" s="134">
        <f t="shared" si="0"/>
        <v>39625018.189999998</v>
      </c>
      <c r="E14" s="134">
        <v>17004039.739999998</v>
      </c>
      <c r="F14" s="134">
        <v>17004039.739999998</v>
      </c>
      <c r="G14" s="135">
        <f t="shared" si="1"/>
        <v>22620978.449999999</v>
      </c>
    </row>
    <row r="15" spans="1:7" s="156" customFormat="1" ht="14.25" customHeight="1" x14ac:dyDescent="0.2">
      <c r="A15" s="164" t="s">
        <v>146</v>
      </c>
      <c r="B15" s="134">
        <v>612490868</v>
      </c>
      <c r="C15" s="134">
        <v>223466493.77000001</v>
      </c>
      <c r="D15" s="134">
        <f t="shared" si="0"/>
        <v>835957361.76999998</v>
      </c>
      <c r="E15" s="134">
        <v>237269225.16</v>
      </c>
      <c r="F15" s="134">
        <v>237269225.16</v>
      </c>
      <c r="G15" s="135">
        <f t="shared" si="1"/>
        <v>598688136.61000001</v>
      </c>
    </row>
    <row r="16" spans="1:7" s="156" customFormat="1" ht="14.25" customHeight="1" x14ac:dyDescent="0.2">
      <c r="A16" s="164" t="s">
        <v>147</v>
      </c>
      <c r="B16" s="134">
        <v>93177489</v>
      </c>
      <c r="C16" s="134">
        <v>39215684.270000003</v>
      </c>
      <c r="D16" s="134">
        <f t="shared" si="0"/>
        <v>132393173.27000001</v>
      </c>
      <c r="E16" s="134">
        <v>42978908.310000002</v>
      </c>
      <c r="F16" s="134">
        <v>42978908.310000002</v>
      </c>
      <c r="G16" s="135">
        <f t="shared" si="1"/>
        <v>89414264.960000008</v>
      </c>
    </row>
    <row r="17" spans="1:7" s="156" customFormat="1" ht="14.25" customHeight="1" x14ac:dyDescent="0.2">
      <c r="A17" s="164" t="s">
        <v>148</v>
      </c>
      <c r="B17" s="134">
        <v>626207408</v>
      </c>
      <c r="C17" s="134">
        <v>-36149047.369999997</v>
      </c>
      <c r="D17" s="134">
        <f t="shared" si="0"/>
        <v>590058360.63</v>
      </c>
      <c r="E17" s="134">
        <v>251304124.13</v>
      </c>
      <c r="F17" s="134">
        <v>251304124.13</v>
      </c>
      <c r="G17" s="135">
        <f t="shared" si="1"/>
        <v>338754236.5</v>
      </c>
    </row>
    <row r="18" spans="1:7" s="156" customFormat="1" ht="14.25" customHeight="1" x14ac:dyDescent="0.2">
      <c r="A18" s="164" t="s">
        <v>149</v>
      </c>
      <c r="B18" s="134">
        <v>682881472</v>
      </c>
      <c r="C18" s="134">
        <v>48482342.240000002</v>
      </c>
      <c r="D18" s="134">
        <f t="shared" si="0"/>
        <v>731363814.24000001</v>
      </c>
      <c r="E18" s="134">
        <v>304805674.11000001</v>
      </c>
      <c r="F18" s="134">
        <v>304805674.11000001</v>
      </c>
      <c r="G18" s="135">
        <f t="shared" si="1"/>
        <v>426558140.13</v>
      </c>
    </row>
    <row r="19" spans="1:7" s="156" customFormat="1" ht="14.25" customHeight="1" x14ac:dyDescent="0.2">
      <c r="A19" s="164" t="s">
        <v>150</v>
      </c>
      <c r="B19" s="134">
        <v>827554546</v>
      </c>
      <c r="C19" s="134">
        <v>4003225.46</v>
      </c>
      <c r="D19" s="134">
        <f t="shared" si="0"/>
        <v>831557771.46000004</v>
      </c>
      <c r="E19" s="134">
        <v>338900975.32999998</v>
      </c>
      <c r="F19" s="134">
        <v>338900975.32999998</v>
      </c>
      <c r="G19" s="135">
        <f t="shared" si="1"/>
        <v>492656796.13000005</v>
      </c>
    </row>
    <row r="20" spans="1:7" s="156" customFormat="1" ht="14.25" customHeight="1" x14ac:dyDescent="0.2">
      <c r="A20" s="164" t="s">
        <v>151</v>
      </c>
      <c r="B20" s="134">
        <v>513429383</v>
      </c>
      <c r="C20" s="134">
        <v>11632724.140000001</v>
      </c>
      <c r="D20" s="134">
        <f t="shared" si="0"/>
        <v>525062107.13999999</v>
      </c>
      <c r="E20" s="134">
        <v>212789367.22</v>
      </c>
      <c r="F20" s="134">
        <v>212789367.22</v>
      </c>
      <c r="G20" s="135">
        <f t="shared" si="1"/>
        <v>312272739.91999996</v>
      </c>
    </row>
    <row r="21" spans="1:7" s="156" customFormat="1" ht="14.25" customHeight="1" x14ac:dyDescent="0.2">
      <c r="A21" s="164" t="s">
        <v>152</v>
      </c>
      <c r="B21" s="134">
        <v>615167862</v>
      </c>
      <c r="C21" s="134">
        <v>2205662.2599999998</v>
      </c>
      <c r="D21" s="134">
        <f t="shared" si="0"/>
        <v>617373524.25999999</v>
      </c>
      <c r="E21" s="134">
        <v>253084883.69999999</v>
      </c>
      <c r="F21" s="134">
        <v>253084883.69999999</v>
      </c>
      <c r="G21" s="135">
        <f t="shared" si="1"/>
        <v>364288640.56</v>
      </c>
    </row>
    <row r="22" spans="1:7" s="156" customFormat="1" ht="14.25" customHeight="1" x14ac:dyDescent="0.2">
      <c r="A22" s="164" t="s">
        <v>153</v>
      </c>
      <c r="B22" s="134">
        <v>804072655</v>
      </c>
      <c r="C22" s="134">
        <v>17520948.920000002</v>
      </c>
      <c r="D22" s="134">
        <f t="shared" si="0"/>
        <v>821593603.91999996</v>
      </c>
      <c r="E22" s="134">
        <v>354863702.92000002</v>
      </c>
      <c r="F22" s="134">
        <v>354863702.92000002</v>
      </c>
      <c r="G22" s="135">
        <f t="shared" si="1"/>
        <v>466729900.99999994</v>
      </c>
    </row>
    <row r="23" spans="1:7" s="156" customFormat="1" ht="14.25" customHeight="1" x14ac:dyDescent="0.2">
      <c r="A23" s="164" t="s">
        <v>154</v>
      </c>
      <c r="B23" s="134">
        <v>889461068</v>
      </c>
      <c r="C23" s="134">
        <v>106429643.08</v>
      </c>
      <c r="D23" s="134">
        <f t="shared" si="0"/>
        <v>995890711.08000004</v>
      </c>
      <c r="E23" s="134">
        <v>383095289.50999999</v>
      </c>
      <c r="F23" s="134">
        <v>383095289.50999999</v>
      </c>
      <c r="G23" s="135">
        <f t="shared" si="1"/>
        <v>612795421.57000005</v>
      </c>
    </row>
    <row r="24" spans="1:7" s="156" customFormat="1" ht="14.25" customHeight="1" x14ac:dyDescent="0.2">
      <c r="A24" s="164" t="s">
        <v>155</v>
      </c>
      <c r="B24" s="134">
        <v>535971935</v>
      </c>
      <c r="C24" s="134">
        <v>11980165.119999999</v>
      </c>
      <c r="D24" s="134">
        <f t="shared" si="0"/>
        <v>547952100.12</v>
      </c>
      <c r="E24" s="134">
        <v>246482364.59999999</v>
      </c>
      <c r="F24" s="134">
        <v>246482364.59999999</v>
      </c>
      <c r="G24" s="135">
        <f t="shared" si="1"/>
        <v>301469735.51999998</v>
      </c>
    </row>
    <row r="25" spans="1:7" s="156" customFormat="1" ht="14.25" customHeight="1" x14ac:dyDescent="0.2">
      <c r="A25" s="164" t="s">
        <v>156</v>
      </c>
      <c r="B25" s="134">
        <v>360433911</v>
      </c>
      <c r="C25" s="134">
        <v>-10192764.99</v>
      </c>
      <c r="D25" s="134">
        <f t="shared" si="0"/>
        <v>350241146.00999999</v>
      </c>
      <c r="E25" s="134">
        <v>131319193.84</v>
      </c>
      <c r="F25" s="134">
        <v>131319193.84</v>
      </c>
      <c r="G25" s="135">
        <f t="shared" si="1"/>
        <v>218921952.16999999</v>
      </c>
    </row>
    <row r="26" spans="1:7" s="156" customFormat="1" ht="14.25" customHeight="1" x14ac:dyDescent="0.2">
      <c r="A26" s="164" t="s">
        <v>157</v>
      </c>
      <c r="B26" s="134">
        <v>619895586</v>
      </c>
      <c r="C26" s="134">
        <v>42779477.240000002</v>
      </c>
      <c r="D26" s="134">
        <f t="shared" si="0"/>
        <v>662675063.24000001</v>
      </c>
      <c r="E26" s="134">
        <v>268080436.75</v>
      </c>
      <c r="F26" s="134">
        <v>268080436.75</v>
      </c>
      <c r="G26" s="135">
        <f t="shared" si="1"/>
        <v>394594626.49000001</v>
      </c>
    </row>
    <row r="27" spans="1:7" s="156" customFormat="1" ht="14.25" customHeight="1" x14ac:dyDescent="0.2">
      <c r="A27" s="164" t="s">
        <v>158</v>
      </c>
      <c r="B27" s="134">
        <v>260479780</v>
      </c>
      <c r="C27" s="134">
        <v>4769935.8600000003</v>
      </c>
      <c r="D27" s="134">
        <f t="shared" si="0"/>
        <v>265249715.86000001</v>
      </c>
      <c r="E27" s="134">
        <v>106337299.31</v>
      </c>
      <c r="F27" s="134">
        <v>106337299.31</v>
      </c>
      <c r="G27" s="135">
        <f t="shared" si="1"/>
        <v>158912416.55000001</v>
      </c>
    </row>
    <row r="28" spans="1:7" s="156" customFormat="1" ht="14.25" customHeight="1" x14ac:dyDescent="0.2">
      <c r="A28" s="164" t="s">
        <v>159</v>
      </c>
      <c r="B28" s="134">
        <v>332611878</v>
      </c>
      <c r="C28" s="134">
        <v>1681026.75</v>
      </c>
      <c r="D28" s="134">
        <f t="shared" si="0"/>
        <v>334292904.75</v>
      </c>
      <c r="E28" s="134">
        <v>137786988.25</v>
      </c>
      <c r="F28" s="134">
        <v>137786988.25</v>
      </c>
      <c r="G28" s="135">
        <f t="shared" si="1"/>
        <v>196505916.5</v>
      </c>
    </row>
    <row r="29" spans="1:7" s="156" customFormat="1" ht="14.25" customHeight="1" x14ac:dyDescent="0.2">
      <c r="A29" s="164" t="s">
        <v>160</v>
      </c>
      <c r="B29" s="134">
        <v>580349493</v>
      </c>
      <c r="C29" s="134">
        <v>28463491.420000002</v>
      </c>
      <c r="D29" s="134">
        <f t="shared" si="0"/>
        <v>608812984.41999996</v>
      </c>
      <c r="E29" s="134">
        <v>239419912.44</v>
      </c>
      <c r="F29" s="134">
        <v>239419912.44</v>
      </c>
      <c r="G29" s="135">
        <f t="shared" si="1"/>
        <v>369393071.97999996</v>
      </c>
    </row>
    <row r="30" spans="1:7" s="156" customFormat="1" ht="14.25" customHeight="1" x14ac:dyDescent="0.2">
      <c r="A30" s="164" t="s">
        <v>161</v>
      </c>
      <c r="B30" s="134">
        <v>2233098136</v>
      </c>
      <c r="C30" s="134">
        <v>265202079.97</v>
      </c>
      <c r="D30" s="134">
        <f t="shared" si="0"/>
        <v>2498300215.9699998</v>
      </c>
      <c r="E30" s="134">
        <v>1002389880.91</v>
      </c>
      <c r="F30" s="134">
        <v>1002389880.91</v>
      </c>
      <c r="G30" s="135">
        <f t="shared" si="1"/>
        <v>1495910335.0599999</v>
      </c>
    </row>
    <row r="31" spans="1:7" s="156" customFormat="1" ht="14.25" customHeight="1" x14ac:dyDescent="0.2">
      <c r="A31" s="164" t="s">
        <v>162</v>
      </c>
      <c r="B31" s="134">
        <v>261741180</v>
      </c>
      <c r="C31" s="134">
        <v>4914566.3099999996</v>
      </c>
      <c r="D31" s="134">
        <f t="shared" si="0"/>
        <v>266655746.31</v>
      </c>
      <c r="E31" s="134">
        <v>107573033.19</v>
      </c>
      <c r="F31" s="134">
        <v>107573033.19</v>
      </c>
      <c r="G31" s="135">
        <f t="shared" si="1"/>
        <v>159082713.12</v>
      </c>
    </row>
    <row r="32" spans="1:7" s="156" customFormat="1" ht="14.25" customHeight="1" x14ac:dyDescent="0.2">
      <c r="A32" s="164" t="s">
        <v>163</v>
      </c>
      <c r="B32" s="134">
        <v>193469416</v>
      </c>
      <c r="C32" s="134">
        <v>1461218.24</v>
      </c>
      <c r="D32" s="134">
        <f t="shared" si="0"/>
        <v>194930634.24000001</v>
      </c>
      <c r="E32" s="134">
        <v>74978360.040000007</v>
      </c>
      <c r="F32" s="134">
        <v>74978360.040000007</v>
      </c>
      <c r="G32" s="135">
        <f t="shared" si="1"/>
        <v>119952274.2</v>
      </c>
    </row>
    <row r="33" spans="1:7" s="156" customFormat="1" ht="14.25" customHeight="1" x14ac:dyDescent="0.2">
      <c r="A33" s="164" t="s">
        <v>164</v>
      </c>
      <c r="B33" s="134">
        <v>250222856</v>
      </c>
      <c r="C33" s="134">
        <v>11649136.609999999</v>
      </c>
      <c r="D33" s="134">
        <f t="shared" si="0"/>
        <v>261871992.61000001</v>
      </c>
      <c r="E33" s="134">
        <v>111810181.06</v>
      </c>
      <c r="F33" s="134">
        <v>111810181.06</v>
      </c>
      <c r="G33" s="135">
        <f t="shared" si="1"/>
        <v>150061811.55000001</v>
      </c>
    </row>
    <row r="34" spans="1:7" s="156" customFormat="1" ht="14.25" customHeight="1" x14ac:dyDescent="0.2">
      <c r="A34" s="164" t="s">
        <v>165</v>
      </c>
      <c r="B34" s="134">
        <v>284998997</v>
      </c>
      <c r="C34" s="134">
        <v>9389691.6400000006</v>
      </c>
      <c r="D34" s="134">
        <f t="shared" si="0"/>
        <v>294388688.63999999</v>
      </c>
      <c r="E34" s="134">
        <v>124363565.27</v>
      </c>
      <c r="F34" s="134">
        <v>124363565.27</v>
      </c>
      <c r="G34" s="135">
        <f t="shared" si="1"/>
        <v>170025123.37</v>
      </c>
    </row>
    <row r="35" spans="1:7" s="156" customFormat="1" ht="14.25" customHeight="1" x14ac:dyDescent="0.2">
      <c r="A35" s="164" t="s">
        <v>166</v>
      </c>
      <c r="B35" s="134">
        <v>208031034</v>
      </c>
      <c r="C35" s="134">
        <v>3102816.49</v>
      </c>
      <c r="D35" s="134">
        <f t="shared" si="0"/>
        <v>211133850.49000001</v>
      </c>
      <c r="E35" s="134">
        <v>91927056.060000002</v>
      </c>
      <c r="F35" s="134">
        <v>91927056.060000002</v>
      </c>
      <c r="G35" s="135">
        <f t="shared" si="1"/>
        <v>119206794.43000001</v>
      </c>
    </row>
    <row r="36" spans="1:7" s="156" customFormat="1" ht="14.25" customHeight="1" x14ac:dyDescent="0.2">
      <c r="A36" s="164" t="s">
        <v>167</v>
      </c>
      <c r="B36" s="134">
        <v>207901677</v>
      </c>
      <c r="C36" s="134">
        <v>1245687.02</v>
      </c>
      <c r="D36" s="134">
        <f t="shared" si="0"/>
        <v>209147364.02000001</v>
      </c>
      <c r="E36" s="134">
        <v>81578609.640000001</v>
      </c>
      <c r="F36" s="134">
        <v>81578609.640000001</v>
      </c>
      <c r="G36" s="135">
        <f t="shared" si="1"/>
        <v>127568754.38000001</v>
      </c>
    </row>
    <row r="37" spans="1:7" s="156" customFormat="1" ht="14.25" customHeight="1" x14ac:dyDescent="0.2">
      <c r="A37" s="164" t="s">
        <v>168</v>
      </c>
      <c r="B37" s="134">
        <v>284248225</v>
      </c>
      <c r="C37" s="134">
        <v>10392343.529999999</v>
      </c>
      <c r="D37" s="134">
        <f t="shared" si="0"/>
        <v>294640568.52999997</v>
      </c>
      <c r="E37" s="134">
        <v>115563734.64</v>
      </c>
      <c r="F37" s="134">
        <v>115563734.64</v>
      </c>
      <c r="G37" s="135">
        <f t="shared" si="1"/>
        <v>179076833.88999999</v>
      </c>
    </row>
    <row r="38" spans="1:7" s="156" customFormat="1" ht="14.25" customHeight="1" x14ac:dyDescent="0.2">
      <c r="A38" s="164" t="s">
        <v>169</v>
      </c>
      <c r="B38" s="134">
        <v>395394998</v>
      </c>
      <c r="C38" s="134">
        <v>21263434.59</v>
      </c>
      <c r="D38" s="134">
        <f t="shared" si="0"/>
        <v>416658432.58999997</v>
      </c>
      <c r="E38" s="134">
        <v>166001134.25</v>
      </c>
      <c r="F38" s="134">
        <v>166001134.25</v>
      </c>
      <c r="G38" s="135">
        <f t="shared" si="1"/>
        <v>250657298.33999997</v>
      </c>
    </row>
    <row r="39" spans="1:7" s="156" customFormat="1" ht="14.25" customHeight="1" x14ac:dyDescent="0.2">
      <c r="A39" s="164" t="s">
        <v>170</v>
      </c>
      <c r="B39" s="134">
        <v>255546345</v>
      </c>
      <c r="C39" s="134">
        <v>37048031.82</v>
      </c>
      <c r="D39" s="134">
        <f t="shared" si="0"/>
        <v>292594376.81999999</v>
      </c>
      <c r="E39" s="134">
        <v>109068721.61</v>
      </c>
      <c r="F39" s="134">
        <v>109068721.61</v>
      </c>
      <c r="G39" s="135">
        <f t="shared" si="1"/>
        <v>183525655.20999998</v>
      </c>
    </row>
    <row r="40" spans="1:7" s="156" customFormat="1" ht="14.25" customHeight="1" x14ac:dyDescent="0.2">
      <c r="A40" s="164" t="s">
        <v>171</v>
      </c>
      <c r="B40" s="134">
        <v>275205201</v>
      </c>
      <c r="C40" s="134">
        <v>11139452.17</v>
      </c>
      <c r="D40" s="134">
        <f t="shared" si="0"/>
        <v>286344653.17000002</v>
      </c>
      <c r="E40" s="134">
        <v>113092240.47</v>
      </c>
      <c r="F40" s="134">
        <v>113092240.47</v>
      </c>
      <c r="G40" s="135">
        <f t="shared" si="1"/>
        <v>173252412.70000002</v>
      </c>
    </row>
    <row r="41" spans="1:7" s="156" customFormat="1" ht="14.25" customHeight="1" x14ac:dyDescent="0.2">
      <c r="A41" s="164" t="s">
        <v>172</v>
      </c>
      <c r="B41" s="134">
        <v>224738578</v>
      </c>
      <c r="C41" s="134">
        <v>7806526.29</v>
      </c>
      <c r="D41" s="134">
        <f t="shared" si="0"/>
        <v>232545104.28999999</v>
      </c>
      <c r="E41" s="134">
        <v>93987333.140000001</v>
      </c>
      <c r="F41" s="134">
        <v>93987333.140000001</v>
      </c>
      <c r="G41" s="135">
        <f t="shared" si="1"/>
        <v>138557771.14999998</v>
      </c>
    </row>
    <row r="42" spans="1:7" s="156" customFormat="1" ht="14.25" customHeight="1" x14ac:dyDescent="0.2">
      <c r="A42" s="164" t="s">
        <v>173</v>
      </c>
      <c r="B42" s="134">
        <v>427316737</v>
      </c>
      <c r="C42" s="134">
        <v>-7531001.5700000003</v>
      </c>
      <c r="D42" s="134">
        <f t="shared" si="0"/>
        <v>419785735.43000001</v>
      </c>
      <c r="E42" s="134">
        <v>175178729.78</v>
      </c>
      <c r="F42" s="134">
        <v>175178729.78</v>
      </c>
      <c r="G42" s="135">
        <f t="shared" si="1"/>
        <v>244607005.65000001</v>
      </c>
    </row>
    <row r="43" spans="1:7" s="156" customFormat="1" ht="14.25" customHeight="1" x14ac:dyDescent="0.2">
      <c r="A43" s="164" t="s">
        <v>174</v>
      </c>
      <c r="B43" s="134">
        <v>522427657</v>
      </c>
      <c r="C43" s="134">
        <v>-737045.37</v>
      </c>
      <c r="D43" s="134">
        <f t="shared" si="0"/>
        <v>521690611.63</v>
      </c>
      <c r="E43" s="134">
        <v>210451911.69999999</v>
      </c>
      <c r="F43" s="134">
        <v>210451911.69999999</v>
      </c>
      <c r="G43" s="135">
        <f t="shared" si="1"/>
        <v>311238699.93000001</v>
      </c>
    </row>
    <row r="44" spans="1:7" s="156" customFormat="1" ht="14.25" customHeight="1" x14ac:dyDescent="0.2">
      <c r="A44" s="164" t="s">
        <v>175</v>
      </c>
      <c r="B44" s="134">
        <v>426699583</v>
      </c>
      <c r="C44" s="134">
        <v>-30324362.600000001</v>
      </c>
      <c r="D44" s="134">
        <f t="shared" si="0"/>
        <v>396375220.39999998</v>
      </c>
      <c r="E44" s="134">
        <v>163895484.87</v>
      </c>
      <c r="F44" s="134">
        <v>163895484.87</v>
      </c>
      <c r="G44" s="135">
        <f t="shared" si="1"/>
        <v>232479735.52999997</v>
      </c>
    </row>
    <row r="45" spans="1:7" s="156" customFormat="1" ht="14.25" customHeight="1" x14ac:dyDescent="0.2">
      <c r="A45" s="164" t="s">
        <v>176</v>
      </c>
      <c r="B45" s="134">
        <v>381410468</v>
      </c>
      <c r="C45" s="134">
        <v>-16982813.879999999</v>
      </c>
      <c r="D45" s="134">
        <f t="shared" si="0"/>
        <v>364427654.12</v>
      </c>
      <c r="E45" s="134">
        <v>152040686.47999999</v>
      </c>
      <c r="F45" s="134">
        <v>152040686.47999999</v>
      </c>
      <c r="G45" s="135">
        <f t="shared" si="1"/>
        <v>212386967.64000002</v>
      </c>
    </row>
    <row r="46" spans="1:7" s="156" customFormat="1" ht="14.25" customHeight="1" x14ac:dyDescent="0.2">
      <c r="A46" s="164" t="s">
        <v>177</v>
      </c>
      <c r="B46" s="134">
        <v>206982880</v>
      </c>
      <c r="C46" s="134">
        <v>-9444849.8399999999</v>
      </c>
      <c r="D46" s="134">
        <f t="shared" si="0"/>
        <v>197538030.16</v>
      </c>
      <c r="E46" s="134">
        <v>77424510.930000007</v>
      </c>
      <c r="F46" s="134">
        <v>77424510.930000007</v>
      </c>
      <c r="G46" s="135">
        <f t="shared" si="1"/>
        <v>120113519.22999999</v>
      </c>
    </row>
    <row r="47" spans="1:7" s="156" customFormat="1" ht="14.25" customHeight="1" x14ac:dyDescent="0.2">
      <c r="A47" s="164" t="s">
        <v>178</v>
      </c>
      <c r="B47" s="134">
        <v>110477349</v>
      </c>
      <c r="C47" s="134">
        <v>3600068.1</v>
      </c>
      <c r="D47" s="134">
        <f t="shared" si="0"/>
        <v>114077417.09999999</v>
      </c>
      <c r="E47" s="134">
        <v>39434034.18</v>
      </c>
      <c r="F47" s="134">
        <v>39434034.18</v>
      </c>
      <c r="G47" s="135">
        <f t="shared" si="1"/>
        <v>74643382.919999987</v>
      </c>
    </row>
    <row r="48" spans="1:7" s="156" customFormat="1" ht="14.25" customHeight="1" x14ac:dyDescent="0.2">
      <c r="A48" s="164" t="s">
        <v>179</v>
      </c>
      <c r="B48" s="134">
        <v>93886631</v>
      </c>
      <c r="C48" s="134">
        <v>-872631.36</v>
      </c>
      <c r="D48" s="134">
        <f t="shared" si="0"/>
        <v>93013999.640000001</v>
      </c>
      <c r="E48" s="134">
        <v>33371517.109999999</v>
      </c>
      <c r="F48" s="134">
        <v>33371517.109999999</v>
      </c>
      <c r="G48" s="135">
        <f t="shared" si="1"/>
        <v>59642482.530000001</v>
      </c>
    </row>
    <row r="49" spans="1:7" s="156" customFormat="1" ht="14.25" customHeight="1" x14ac:dyDescent="0.2">
      <c r="A49" s="164" t="s">
        <v>180</v>
      </c>
      <c r="B49" s="134">
        <v>25478177</v>
      </c>
      <c r="C49" s="134">
        <v>386257.72</v>
      </c>
      <c r="D49" s="134">
        <f t="shared" si="0"/>
        <v>25864434.719999999</v>
      </c>
      <c r="E49" s="134">
        <v>9368630.1099999994</v>
      </c>
      <c r="F49" s="134">
        <v>9368630.1099999994</v>
      </c>
      <c r="G49" s="135">
        <f t="shared" si="1"/>
        <v>16495804.609999999</v>
      </c>
    </row>
    <row r="50" spans="1:7" s="156" customFormat="1" ht="14.25" customHeight="1" x14ac:dyDescent="0.2">
      <c r="A50" s="164" t="s">
        <v>181</v>
      </c>
      <c r="B50" s="134">
        <v>134095566</v>
      </c>
      <c r="C50" s="134">
        <v>-26098779.719999999</v>
      </c>
      <c r="D50" s="134">
        <f t="shared" si="0"/>
        <v>107996786.28</v>
      </c>
      <c r="E50" s="134">
        <v>34675815.140000001</v>
      </c>
      <c r="F50" s="134">
        <v>34675815.140000001</v>
      </c>
      <c r="G50" s="135">
        <f t="shared" si="1"/>
        <v>73320971.140000001</v>
      </c>
    </row>
    <row r="51" spans="1:7" s="156" customFormat="1" ht="14.25" customHeight="1" x14ac:dyDescent="0.2">
      <c r="A51" s="164" t="s">
        <v>182</v>
      </c>
      <c r="B51" s="134">
        <v>236460642</v>
      </c>
      <c r="C51" s="134">
        <v>541420.28</v>
      </c>
      <c r="D51" s="134">
        <f t="shared" si="0"/>
        <v>237002062.28</v>
      </c>
      <c r="E51" s="134">
        <v>107399242.97</v>
      </c>
      <c r="F51" s="134">
        <v>107399242.97</v>
      </c>
      <c r="G51" s="135">
        <f t="shared" si="1"/>
        <v>129602819.31</v>
      </c>
    </row>
    <row r="52" spans="1:7" s="156" customFormat="1" ht="14.25" customHeight="1" x14ac:dyDescent="0.2">
      <c r="A52" s="164" t="s">
        <v>183</v>
      </c>
      <c r="B52" s="134">
        <v>31757146</v>
      </c>
      <c r="C52" s="134">
        <v>823309.11</v>
      </c>
      <c r="D52" s="134">
        <f t="shared" si="0"/>
        <v>32580455.109999999</v>
      </c>
      <c r="E52" s="134">
        <v>12441784.68</v>
      </c>
      <c r="F52" s="134">
        <v>12441784.68</v>
      </c>
      <c r="G52" s="135">
        <f t="shared" si="1"/>
        <v>20138670.43</v>
      </c>
    </row>
    <row r="53" spans="1:7" s="156" customFormat="1" ht="14.25" customHeight="1" x14ac:dyDescent="0.2">
      <c r="A53" s="164" t="s">
        <v>184</v>
      </c>
      <c r="B53" s="134">
        <v>86068635</v>
      </c>
      <c r="C53" s="134">
        <v>3151454.24</v>
      </c>
      <c r="D53" s="134">
        <f t="shared" si="0"/>
        <v>89220089.239999995</v>
      </c>
      <c r="E53" s="134">
        <v>36425644.159999996</v>
      </c>
      <c r="F53" s="134">
        <v>36425644.159999996</v>
      </c>
      <c r="G53" s="135">
        <f t="shared" si="1"/>
        <v>52794445.079999998</v>
      </c>
    </row>
    <row r="54" spans="1:7" s="156" customFormat="1" ht="14.25" customHeight="1" x14ac:dyDescent="0.2">
      <c r="A54" s="164" t="s">
        <v>185</v>
      </c>
      <c r="B54" s="134">
        <v>82080471</v>
      </c>
      <c r="C54" s="134">
        <v>3765961.33</v>
      </c>
      <c r="D54" s="134">
        <f t="shared" si="0"/>
        <v>85846432.329999998</v>
      </c>
      <c r="E54" s="134">
        <v>32646138.109999999</v>
      </c>
      <c r="F54" s="134">
        <v>32646138.109999999</v>
      </c>
      <c r="G54" s="135">
        <f t="shared" si="1"/>
        <v>53200294.219999999</v>
      </c>
    </row>
    <row r="55" spans="1:7" s="156" customFormat="1" ht="14.25" customHeight="1" x14ac:dyDescent="0.2">
      <c r="A55" s="164" t="s">
        <v>186</v>
      </c>
      <c r="B55" s="134">
        <v>92979803</v>
      </c>
      <c r="C55" s="134">
        <v>2751547.22</v>
      </c>
      <c r="D55" s="134">
        <f t="shared" si="0"/>
        <v>95731350.219999999</v>
      </c>
      <c r="E55" s="134">
        <v>32204063.190000001</v>
      </c>
      <c r="F55" s="134">
        <v>32204063.190000001</v>
      </c>
      <c r="G55" s="135">
        <f t="shared" si="1"/>
        <v>63527287.030000001</v>
      </c>
    </row>
    <row r="56" spans="1:7" s="156" customFormat="1" ht="14.25" customHeight="1" x14ac:dyDescent="0.2">
      <c r="A56" s="164" t="s">
        <v>187</v>
      </c>
      <c r="B56" s="134">
        <v>100164290</v>
      </c>
      <c r="C56" s="134">
        <v>6222249.79</v>
      </c>
      <c r="D56" s="134">
        <f t="shared" si="0"/>
        <v>106386539.79000001</v>
      </c>
      <c r="E56" s="134">
        <v>45854907.600000001</v>
      </c>
      <c r="F56" s="134">
        <v>45854907.600000001</v>
      </c>
      <c r="G56" s="135">
        <f t="shared" si="1"/>
        <v>60531632.190000005</v>
      </c>
    </row>
    <row r="57" spans="1:7" s="156" customFormat="1" ht="14.25" customHeight="1" x14ac:dyDescent="0.2">
      <c r="A57" s="164" t="s">
        <v>188</v>
      </c>
      <c r="B57" s="134">
        <v>64986642</v>
      </c>
      <c r="C57" s="134">
        <v>2612809.98</v>
      </c>
      <c r="D57" s="134">
        <f t="shared" si="0"/>
        <v>67599451.980000004</v>
      </c>
      <c r="E57" s="134">
        <v>28994027.75</v>
      </c>
      <c r="F57" s="134">
        <v>28994027.75</v>
      </c>
      <c r="G57" s="135">
        <f t="shared" si="1"/>
        <v>38605424.230000004</v>
      </c>
    </row>
    <row r="58" spans="1:7" s="156" customFormat="1" ht="14.25" customHeight="1" x14ac:dyDescent="0.2">
      <c r="A58" s="164" t="s">
        <v>189</v>
      </c>
      <c r="B58" s="134">
        <v>59262534</v>
      </c>
      <c r="C58" s="134">
        <v>2445992.7599999998</v>
      </c>
      <c r="D58" s="134">
        <f t="shared" si="0"/>
        <v>61708526.759999998</v>
      </c>
      <c r="E58" s="134">
        <v>25068224.699999999</v>
      </c>
      <c r="F58" s="134">
        <v>25068224.699999999</v>
      </c>
      <c r="G58" s="135">
        <f t="shared" si="1"/>
        <v>36640302.060000002</v>
      </c>
    </row>
    <row r="59" spans="1:7" s="156" customFormat="1" ht="14.25" customHeight="1" x14ac:dyDescent="0.2">
      <c r="A59" s="164" t="s">
        <v>190</v>
      </c>
      <c r="B59" s="134">
        <v>84254382</v>
      </c>
      <c r="C59" s="134">
        <v>4406608.99</v>
      </c>
      <c r="D59" s="134">
        <f t="shared" si="0"/>
        <v>88660990.989999995</v>
      </c>
      <c r="E59" s="134">
        <v>37442571.109999999</v>
      </c>
      <c r="F59" s="134">
        <v>37442571.109999999</v>
      </c>
      <c r="G59" s="135">
        <f t="shared" si="1"/>
        <v>51218419.879999995</v>
      </c>
    </row>
    <row r="60" spans="1:7" s="156" customFormat="1" ht="14.25" customHeight="1" x14ac:dyDescent="0.2">
      <c r="A60" s="164" t="s">
        <v>191</v>
      </c>
      <c r="B60" s="134">
        <v>69278251</v>
      </c>
      <c r="C60" s="134">
        <v>5775123.0599999996</v>
      </c>
      <c r="D60" s="134">
        <f t="shared" si="0"/>
        <v>75053374.060000002</v>
      </c>
      <c r="E60" s="134">
        <v>29648239.690000001</v>
      </c>
      <c r="F60" s="134">
        <v>29648239.690000001</v>
      </c>
      <c r="G60" s="135">
        <f t="shared" si="1"/>
        <v>45405134.370000005</v>
      </c>
    </row>
    <row r="61" spans="1:7" s="156" customFormat="1" ht="14.25" customHeight="1" x14ac:dyDescent="0.2">
      <c r="A61" s="164" t="s">
        <v>192</v>
      </c>
      <c r="B61" s="134">
        <v>107560805</v>
      </c>
      <c r="C61" s="134">
        <v>2404741.5</v>
      </c>
      <c r="D61" s="134">
        <f t="shared" si="0"/>
        <v>109965546.5</v>
      </c>
      <c r="E61" s="134">
        <v>46165770.130000003</v>
      </c>
      <c r="F61" s="134">
        <v>46165770.130000003</v>
      </c>
      <c r="G61" s="135">
        <f t="shared" si="1"/>
        <v>63799776.369999997</v>
      </c>
    </row>
    <row r="62" spans="1:7" s="156" customFormat="1" ht="14.25" customHeight="1" x14ac:dyDescent="0.2">
      <c r="A62" s="164" t="s">
        <v>193</v>
      </c>
      <c r="B62" s="134">
        <v>69278175</v>
      </c>
      <c r="C62" s="134">
        <v>945335.63</v>
      </c>
      <c r="D62" s="134">
        <f t="shared" si="0"/>
        <v>70223510.629999995</v>
      </c>
      <c r="E62" s="134">
        <v>30263964.66</v>
      </c>
      <c r="F62" s="134">
        <v>30263964.66</v>
      </c>
      <c r="G62" s="135">
        <f t="shared" si="1"/>
        <v>39959545.969999999</v>
      </c>
    </row>
    <row r="63" spans="1:7" s="156" customFormat="1" ht="14.25" customHeight="1" x14ac:dyDescent="0.2">
      <c r="A63" s="164" t="s">
        <v>194</v>
      </c>
      <c r="B63" s="134">
        <v>75526486</v>
      </c>
      <c r="C63" s="134">
        <v>3307350.74</v>
      </c>
      <c r="D63" s="134">
        <f t="shared" si="0"/>
        <v>78833836.739999995</v>
      </c>
      <c r="E63" s="134">
        <v>31620347.120000001</v>
      </c>
      <c r="F63" s="134">
        <v>31620347.120000001</v>
      </c>
      <c r="G63" s="135">
        <f t="shared" si="1"/>
        <v>47213489.61999999</v>
      </c>
    </row>
    <row r="64" spans="1:7" s="156" customFormat="1" ht="14.25" customHeight="1" x14ac:dyDescent="0.2">
      <c r="A64" s="164" t="s">
        <v>195</v>
      </c>
      <c r="B64" s="134">
        <v>78201903</v>
      </c>
      <c r="C64" s="134">
        <v>12970398.27</v>
      </c>
      <c r="D64" s="134">
        <f t="shared" si="0"/>
        <v>91172301.269999996</v>
      </c>
      <c r="E64" s="134">
        <v>34174266.560000002</v>
      </c>
      <c r="F64" s="134">
        <v>34174266.560000002</v>
      </c>
      <c r="G64" s="135">
        <f t="shared" si="1"/>
        <v>56998034.709999993</v>
      </c>
    </row>
    <row r="65" spans="1:7" s="156" customFormat="1" ht="14.25" customHeight="1" x14ac:dyDescent="0.2">
      <c r="A65" s="164" t="s">
        <v>196</v>
      </c>
      <c r="B65" s="134">
        <v>52488997</v>
      </c>
      <c r="C65" s="134">
        <v>539360.81999999995</v>
      </c>
      <c r="D65" s="134">
        <f t="shared" si="0"/>
        <v>53028357.82</v>
      </c>
      <c r="E65" s="134">
        <v>22999024.670000002</v>
      </c>
      <c r="F65" s="134">
        <v>22999024.670000002</v>
      </c>
      <c r="G65" s="135">
        <f t="shared" si="1"/>
        <v>30029333.149999999</v>
      </c>
    </row>
    <row r="66" spans="1:7" s="156" customFormat="1" ht="14.25" customHeight="1" x14ac:dyDescent="0.2">
      <c r="A66" s="164" t="s">
        <v>197</v>
      </c>
      <c r="B66" s="134">
        <v>108932802</v>
      </c>
      <c r="C66" s="134">
        <v>3697282.15</v>
      </c>
      <c r="D66" s="134">
        <f t="shared" si="0"/>
        <v>112630084.15000001</v>
      </c>
      <c r="E66" s="134">
        <v>42358719.789999999</v>
      </c>
      <c r="F66" s="134">
        <v>42358719.789999999</v>
      </c>
      <c r="G66" s="135">
        <f t="shared" si="1"/>
        <v>70271364.360000014</v>
      </c>
    </row>
    <row r="67" spans="1:7" s="156" customFormat="1" ht="14.25" customHeight="1" x14ac:dyDescent="0.2">
      <c r="A67" s="164" t="s">
        <v>198</v>
      </c>
      <c r="B67" s="134">
        <v>88365432</v>
      </c>
      <c r="C67" s="134">
        <v>2134227.15</v>
      </c>
      <c r="D67" s="134">
        <f t="shared" si="0"/>
        <v>90499659.150000006</v>
      </c>
      <c r="E67" s="134">
        <v>37933485.759999998</v>
      </c>
      <c r="F67" s="134">
        <v>37933485.759999998</v>
      </c>
      <c r="G67" s="135">
        <f t="shared" si="1"/>
        <v>52566173.390000008</v>
      </c>
    </row>
    <row r="68" spans="1:7" s="156" customFormat="1" ht="14.25" customHeight="1" x14ac:dyDescent="0.2">
      <c r="A68" s="164" t="s">
        <v>199</v>
      </c>
      <c r="B68" s="134">
        <v>89559282</v>
      </c>
      <c r="C68" s="134">
        <v>1551523.21</v>
      </c>
      <c r="D68" s="134">
        <f t="shared" si="0"/>
        <v>91110805.209999993</v>
      </c>
      <c r="E68" s="134">
        <v>36681794.670000002</v>
      </c>
      <c r="F68" s="134">
        <v>36681794.670000002</v>
      </c>
      <c r="G68" s="135">
        <f t="shared" si="1"/>
        <v>54429010.539999992</v>
      </c>
    </row>
    <row r="69" spans="1:7" s="156" customFormat="1" ht="14.25" customHeight="1" x14ac:dyDescent="0.2">
      <c r="A69" s="164" t="s">
        <v>200</v>
      </c>
      <c r="B69" s="134">
        <v>57563195</v>
      </c>
      <c r="C69" s="134">
        <v>906633.79</v>
      </c>
      <c r="D69" s="134">
        <f t="shared" si="0"/>
        <v>58469828.789999999</v>
      </c>
      <c r="E69" s="134">
        <v>23331398.280000001</v>
      </c>
      <c r="F69" s="134">
        <v>23331398.280000001</v>
      </c>
      <c r="G69" s="135">
        <f t="shared" si="1"/>
        <v>35138430.509999998</v>
      </c>
    </row>
    <row r="70" spans="1:7" s="156" customFormat="1" ht="14.25" customHeight="1" x14ac:dyDescent="0.2">
      <c r="A70" s="164" t="s">
        <v>201</v>
      </c>
      <c r="B70" s="134">
        <v>70952435</v>
      </c>
      <c r="C70" s="134">
        <v>3102593.74</v>
      </c>
      <c r="D70" s="134">
        <f t="shared" ref="D70:D72" si="2">B70+C70</f>
        <v>74055028.739999995</v>
      </c>
      <c r="E70" s="134">
        <v>31521859.829999998</v>
      </c>
      <c r="F70" s="134">
        <v>31521859.829999998</v>
      </c>
      <c r="G70" s="135">
        <f t="shared" ref="G70:G72" si="3">D70-E70</f>
        <v>42533168.909999996</v>
      </c>
    </row>
    <row r="71" spans="1:7" s="156" customFormat="1" ht="14.25" customHeight="1" x14ac:dyDescent="0.2">
      <c r="A71" s="164" t="s">
        <v>202</v>
      </c>
      <c r="B71" s="134">
        <v>77239011.510000005</v>
      </c>
      <c r="C71" s="134">
        <v>1990421.1</v>
      </c>
      <c r="D71" s="134">
        <f t="shared" si="2"/>
        <v>79229432.609999999</v>
      </c>
      <c r="E71" s="134">
        <v>31547823.41</v>
      </c>
      <c r="F71" s="134">
        <v>31547823.41</v>
      </c>
      <c r="G71" s="135">
        <f t="shared" si="3"/>
        <v>47681609.200000003</v>
      </c>
    </row>
    <row r="72" spans="1:7" s="156" customFormat="1" ht="14.25" customHeight="1" x14ac:dyDescent="0.2">
      <c r="A72" s="164" t="s">
        <v>203</v>
      </c>
      <c r="B72" s="134">
        <v>26853882</v>
      </c>
      <c r="C72" s="134">
        <v>44009.21</v>
      </c>
      <c r="D72" s="134">
        <f t="shared" si="2"/>
        <v>26897891.210000001</v>
      </c>
      <c r="E72" s="134">
        <v>8144558.1399999997</v>
      </c>
      <c r="F72" s="134">
        <v>8144558.1399999997</v>
      </c>
      <c r="G72" s="135">
        <f t="shared" si="3"/>
        <v>18753333.07</v>
      </c>
    </row>
    <row r="73" spans="1:7" s="156" customFormat="1" ht="14.25" customHeight="1" thickBot="1" x14ac:dyDescent="0.25">
      <c r="A73" s="165"/>
      <c r="B73" s="166"/>
      <c r="C73" s="166"/>
      <c r="D73" s="166"/>
      <c r="E73" s="166"/>
      <c r="F73" s="166"/>
      <c r="G73" s="167"/>
    </row>
    <row r="74" spans="1:7" s="156" customFormat="1" ht="14.25" customHeight="1" thickBot="1" x14ac:dyDescent="0.25">
      <c r="A74" s="168" t="s">
        <v>133</v>
      </c>
      <c r="B74" s="169">
        <f t="shared" ref="B74:G74" si="4">SUM(B5:B73)</f>
        <v>18336011481.509998</v>
      </c>
      <c r="C74" s="170">
        <f t="shared" si="4"/>
        <v>946423596.38999975</v>
      </c>
      <c r="D74" s="169">
        <f t="shared" si="4"/>
        <v>19282435077.900013</v>
      </c>
      <c r="E74" s="170">
        <f t="shared" si="4"/>
        <v>7592437746.460001</v>
      </c>
      <c r="F74" s="169">
        <f t="shared" si="4"/>
        <v>7592437746.460001</v>
      </c>
      <c r="G74" s="171">
        <f t="shared" si="4"/>
        <v>11689997331.440001</v>
      </c>
    </row>
    <row r="75" spans="1:7" s="156" customFormat="1" ht="14.25" customHeight="1" x14ac:dyDescent="0.2">
      <c r="A75" s="172" t="s">
        <v>47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8F7B-A6FC-42C7-8366-AEF87624E266}">
  <sheetPr>
    <tabColor theme="4" tint="-0.249977111117893"/>
    <pageSetUpPr fitToPage="1"/>
  </sheetPr>
  <dimension ref="A1:G12"/>
  <sheetViews>
    <sheetView showGridLines="0" workbookViewId="0">
      <selection activeCell="D7" sqref="D7"/>
    </sheetView>
  </sheetViews>
  <sheetFormatPr baseColWidth="10" defaultColWidth="13.33203125" defaultRowHeight="12" x14ac:dyDescent="0.2"/>
  <cols>
    <col min="1" max="1" width="40.1640625" style="176" customWidth="1"/>
    <col min="2" max="7" width="17.5" style="176" customWidth="1"/>
    <col min="8" max="8" width="2.6640625" style="176" customWidth="1"/>
    <col min="9" max="16384" width="13.33203125" style="176"/>
  </cols>
  <sheetData>
    <row r="1" spans="1:7" ht="48" customHeight="1" x14ac:dyDescent="0.2">
      <c r="A1" s="173" t="s">
        <v>204</v>
      </c>
      <c r="B1" s="174"/>
      <c r="C1" s="174"/>
      <c r="D1" s="174"/>
      <c r="E1" s="174"/>
      <c r="F1" s="174"/>
      <c r="G1" s="175"/>
    </row>
    <row r="2" spans="1:7" x14ac:dyDescent="0.2">
      <c r="A2" s="177" t="s">
        <v>52</v>
      </c>
      <c r="B2" s="178" t="s">
        <v>53</v>
      </c>
      <c r="C2" s="178"/>
      <c r="D2" s="178"/>
      <c r="E2" s="178"/>
      <c r="F2" s="178"/>
      <c r="G2" s="179" t="s">
        <v>54</v>
      </c>
    </row>
    <row r="3" spans="1:7" ht="22.5" x14ac:dyDescent="0.2">
      <c r="A3" s="177"/>
      <c r="B3" s="180" t="s">
        <v>55</v>
      </c>
      <c r="C3" s="180" t="s">
        <v>56</v>
      </c>
      <c r="D3" s="180" t="s">
        <v>6</v>
      </c>
      <c r="E3" s="180" t="s">
        <v>7</v>
      </c>
      <c r="F3" s="180" t="s">
        <v>57</v>
      </c>
      <c r="G3" s="179"/>
    </row>
    <row r="4" spans="1:7" x14ac:dyDescent="0.2">
      <c r="A4" s="177"/>
      <c r="B4" s="180">
        <v>1</v>
      </c>
      <c r="C4" s="180">
        <v>2</v>
      </c>
      <c r="D4" s="180" t="s">
        <v>58</v>
      </c>
      <c r="E4" s="180">
        <v>4</v>
      </c>
      <c r="F4" s="180">
        <v>5</v>
      </c>
      <c r="G4" s="181" t="s">
        <v>59</v>
      </c>
    </row>
    <row r="5" spans="1:7" x14ac:dyDescent="0.2">
      <c r="A5" s="182" t="s">
        <v>205</v>
      </c>
      <c r="B5" s="166">
        <v>0</v>
      </c>
      <c r="C5" s="166">
        <v>0</v>
      </c>
      <c r="D5" s="166">
        <v>0</v>
      </c>
      <c r="E5" s="166">
        <v>0</v>
      </c>
      <c r="F5" s="166">
        <v>0</v>
      </c>
      <c r="G5" s="167">
        <v>0</v>
      </c>
    </row>
    <row r="6" spans="1:7" x14ac:dyDescent="0.2">
      <c r="A6" s="183" t="s">
        <v>206</v>
      </c>
      <c r="B6" s="166">
        <v>0</v>
      </c>
      <c r="C6" s="166">
        <v>0</v>
      </c>
      <c r="D6" s="166">
        <f>B6+C6</f>
        <v>0</v>
      </c>
      <c r="E6" s="166">
        <v>0</v>
      </c>
      <c r="F6" s="166">
        <v>0</v>
      </c>
      <c r="G6" s="167">
        <f>D6-E6</f>
        <v>0</v>
      </c>
    </row>
    <row r="7" spans="1:7" x14ac:dyDescent="0.2">
      <c r="A7" s="183" t="s">
        <v>207</v>
      </c>
      <c r="B7" s="166">
        <v>0</v>
      </c>
      <c r="C7" s="166">
        <v>0</v>
      </c>
      <c r="D7" s="166">
        <f>B7+C7</f>
        <v>0</v>
      </c>
      <c r="E7" s="166">
        <v>0</v>
      </c>
      <c r="F7" s="166">
        <v>0</v>
      </c>
      <c r="G7" s="167">
        <f>D7-E7</f>
        <v>0</v>
      </c>
    </row>
    <row r="8" spans="1:7" x14ac:dyDescent="0.2">
      <c r="A8" s="183" t="s">
        <v>208</v>
      </c>
      <c r="B8" s="166">
        <v>0</v>
      </c>
      <c r="C8" s="166">
        <v>0</v>
      </c>
      <c r="D8" s="166">
        <f>B8+C8</f>
        <v>0</v>
      </c>
      <c r="E8" s="166">
        <v>0</v>
      </c>
      <c r="F8" s="166">
        <v>0</v>
      </c>
      <c r="G8" s="167">
        <f>D8-E8</f>
        <v>0</v>
      </c>
    </row>
    <row r="9" spans="1:7" ht="12.75" thickBot="1" x14ac:dyDescent="0.25">
      <c r="A9" s="184" t="s">
        <v>133</v>
      </c>
      <c r="B9" s="185">
        <f>+B5+B6+B7+B8</f>
        <v>0</v>
      </c>
      <c r="C9" s="185">
        <f>+C5+C6+C7+C8</f>
        <v>0</v>
      </c>
      <c r="D9" s="185">
        <f>SUM(D5:D8)</f>
        <v>0</v>
      </c>
      <c r="E9" s="185">
        <f>+E5+E6+E7+E8</f>
        <v>0</v>
      </c>
      <c r="F9" s="185">
        <f>+F5+F6+F7+F8</f>
        <v>0</v>
      </c>
      <c r="G9" s="186">
        <f>SUM(G5:G8)</f>
        <v>0</v>
      </c>
    </row>
    <row r="10" spans="1:7" ht="15.75" customHeight="1" x14ac:dyDescent="0.2">
      <c r="A10" s="187" t="s">
        <v>47</v>
      </c>
      <c r="B10" s="187"/>
      <c r="C10" s="187"/>
      <c r="D10" s="187"/>
      <c r="E10" s="187"/>
      <c r="F10" s="187"/>
      <c r="G10" s="187"/>
    </row>
    <row r="11" spans="1:7" x14ac:dyDescent="0.2">
      <c r="B11" s="188"/>
      <c r="C11" s="188"/>
      <c r="D11" s="188"/>
      <c r="E11" s="188"/>
      <c r="F11" s="188"/>
      <c r="G11" s="188"/>
    </row>
    <row r="12" spans="1:7" x14ac:dyDescent="0.2">
      <c r="B12" s="189"/>
      <c r="C12" s="189"/>
      <c r="D12" s="189"/>
      <c r="E12" s="189"/>
      <c r="F12" s="189"/>
      <c r="G12" s="189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CEDB-668C-4ECE-A240-5BF463B6F1BC}">
  <sheetPr>
    <tabColor theme="4" tint="-0.249977111117893"/>
    <pageSetUpPr fitToPage="1"/>
  </sheetPr>
  <dimension ref="A1:G14"/>
  <sheetViews>
    <sheetView showGridLines="0" topLeftCell="B1" workbookViewId="0">
      <selection activeCell="D7" sqref="D7"/>
    </sheetView>
  </sheetViews>
  <sheetFormatPr baseColWidth="10" defaultColWidth="13.33203125" defaultRowHeight="12.75" x14ac:dyDescent="0.2"/>
  <cols>
    <col min="1" max="1" width="83.33203125" style="193" customWidth="1"/>
    <col min="2" max="7" width="16" style="193" customWidth="1"/>
    <col min="8" max="8" width="3.1640625" style="193" customWidth="1"/>
    <col min="9" max="9" width="13.33203125" style="193"/>
    <col min="10" max="10" width="17.33203125" style="193" bestFit="1" customWidth="1"/>
    <col min="11" max="16384" width="13.33203125" style="193"/>
  </cols>
  <sheetData>
    <row r="1" spans="1:7" ht="57.75" customHeight="1" x14ac:dyDescent="0.2">
      <c r="A1" s="190" t="s">
        <v>209</v>
      </c>
      <c r="B1" s="191"/>
      <c r="C1" s="191"/>
      <c r="D1" s="191"/>
      <c r="E1" s="191"/>
      <c r="F1" s="191"/>
      <c r="G1" s="192"/>
    </row>
    <row r="2" spans="1:7" x14ac:dyDescent="0.2">
      <c r="A2" s="194" t="s">
        <v>52</v>
      </c>
      <c r="B2" s="195" t="s">
        <v>53</v>
      </c>
      <c r="C2" s="196"/>
      <c r="D2" s="196"/>
      <c r="E2" s="196"/>
      <c r="F2" s="197"/>
      <c r="G2" s="198" t="s">
        <v>54</v>
      </c>
    </row>
    <row r="3" spans="1:7" ht="22.5" x14ac:dyDescent="0.2">
      <c r="A3" s="199"/>
      <c r="B3" s="200" t="s">
        <v>55</v>
      </c>
      <c r="C3" s="200" t="s">
        <v>56</v>
      </c>
      <c r="D3" s="200" t="s">
        <v>6</v>
      </c>
      <c r="E3" s="200" t="s">
        <v>7</v>
      </c>
      <c r="F3" s="200" t="s">
        <v>57</v>
      </c>
      <c r="G3" s="201"/>
    </row>
    <row r="4" spans="1:7" x14ac:dyDescent="0.2">
      <c r="A4" s="202"/>
      <c r="B4" s="200">
        <v>1</v>
      </c>
      <c r="C4" s="200">
        <v>2</v>
      </c>
      <c r="D4" s="200" t="s">
        <v>58</v>
      </c>
      <c r="E4" s="200">
        <v>4</v>
      </c>
      <c r="F4" s="200">
        <v>5</v>
      </c>
      <c r="G4" s="203" t="s">
        <v>59</v>
      </c>
    </row>
    <row r="5" spans="1:7" ht="21" customHeight="1" x14ac:dyDescent="0.2">
      <c r="A5" s="204" t="s">
        <v>210</v>
      </c>
      <c r="B5" s="134">
        <v>18336011481.509998</v>
      </c>
      <c r="C5" s="134">
        <v>946423596.38999999</v>
      </c>
      <c r="D5" s="134">
        <f t="shared" ref="D5:D11" si="0">B5+C5</f>
        <v>19282435077.899998</v>
      </c>
      <c r="E5" s="134">
        <v>7592437746.46</v>
      </c>
      <c r="F5" s="134">
        <v>7592437746.46</v>
      </c>
      <c r="G5" s="135">
        <f t="shared" ref="G5:G11" si="1">D5-E5</f>
        <v>11689997331.439999</v>
      </c>
    </row>
    <row r="6" spans="1:7" ht="21" customHeight="1" x14ac:dyDescent="0.2">
      <c r="A6" s="204" t="s">
        <v>211</v>
      </c>
      <c r="B6" s="166">
        <v>0</v>
      </c>
      <c r="C6" s="166">
        <v>0</v>
      </c>
      <c r="D6" s="166">
        <f t="shared" si="0"/>
        <v>0</v>
      </c>
      <c r="E6" s="166">
        <v>0</v>
      </c>
      <c r="F6" s="166">
        <v>0</v>
      </c>
      <c r="G6" s="167">
        <f t="shared" si="1"/>
        <v>0</v>
      </c>
    </row>
    <row r="7" spans="1:7" ht="21" customHeight="1" x14ac:dyDescent="0.2">
      <c r="A7" s="205" t="s">
        <v>212</v>
      </c>
      <c r="B7" s="166">
        <v>0</v>
      </c>
      <c r="C7" s="166">
        <v>0</v>
      </c>
      <c r="D7" s="166">
        <f t="shared" si="0"/>
        <v>0</v>
      </c>
      <c r="E7" s="166">
        <v>0</v>
      </c>
      <c r="F7" s="166">
        <v>0</v>
      </c>
      <c r="G7" s="167">
        <f t="shared" si="1"/>
        <v>0</v>
      </c>
    </row>
    <row r="8" spans="1:7" ht="21" customHeight="1" x14ac:dyDescent="0.2">
      <c r="A8" s="205" t="s">
        <v>213</v>
      </c>
      <c r="B8" s="166">
        <v>0</v>
      </c>
      <c r="C8" s="166">
        <v>0</v>
      </c>
      <c r="D8" s="166">
        <f t="shared" si="0"/>
        <v>0</v>
      </c>
      <c r="E8" s="166">
        <v>0</v>
      </c>
      <c r="F8" s="166">
        <v>0</v>
      </c>
      <c r="G8" s="167">
        <f t="shared" si="1"/>
        <v>0</v>
      </c>
    </row>
    <row r="9" spans="1:7" ht="21" customHeight="1" x14ac:dyDescent="0.2">
      <c r="A9" s="205" t="s">
        <v>214</v>
      </c>
      <c r="B9" s="166">
        <v>0</v>
      </c>
      <c r="C9" s="166">
        <v>0</v>
      </c>
      <c r="D9" s="166">
        <f t="shared" si="0"/>
        <v>0</v>
      </c>
      <c r="E9" s="166">
        <v>0</v>
      </c>
      <c r="F9" s="166">
        <v>0</v>
      </c>
      <c r="G9" s="167">
        <f t="shared" si="1"/>
        <v>0</v>
      </c>
    </row>
    <row r="10" spans="1:7" ht="21" customHeight="1" x14ac:dyDescent="0.2">
      <c r="A10" s="205" t="s">
        <v>215</v>
      </c>
      <c r="B10" s="166">
        <v>0</v>
      </c>
      <c r="C10" s="166">
        <v>0</v>
      </c>
      <c r="D10" s="166">
        <f t="shared" si="0"/>
        <v>0</v>
      </c>
      <c r="E10" s="166">
        <v>0</v>
      </c>
      <c r="F10" s="166">
        <v>0</v>
      </c>
      <c r="G10" s="167">
        <f t="shared" si="1"/>
        <v>0</v>
      </c>
    </row>
    <row r="11" spans="1:7" ht="21" customHeight="1" x14ac:dyDescent="0.2">
      <c r="A11" s="205" t="s">
        <v>216</v>
      </c>
      <c r="B11" s="166">
        <v>0</v>
      </c>
      <c r="C11" s="166">
        <v>0</v>
      </c>
      <c r="D11" s="166">
        <f t="shared" si="0"/>
        <v>0</v>
      </c>
      <c r="E11" s="166">
        <v>0</v>
      </c>
      <c r="F11" s="166">
        <v>0</v>
      </c>
      <c r="G11" s="167">
        <f t="shared" si="1"/>
        <v>0</v>
      </c>
    </row>
    <row r="12" spans="1:7" ht="13.5" thickBot="1" x14ac:dyDescent="0.25">
      <c r="A12" s="206" t="s">
        <v>133</v>
      </c>
      <c r="B12" s="207">
        <f t="shared" ref="B12:G12" si="2">SUM(B5:B11)</f>
        <v>18336011481.509998</v>
      </c>
      <c r="C12" s="207">
        <f t="shared" si="2"/>
        <v>946423596.38999999</v>
      </c>
      <c r="D12" s="207">
        <f t="shared" si="2"/>
        <v>19282435077.899998</v>
      </c>
      <c r="E12" s="207">
        <f t="shared" si="2"/>
        <v>7592437746.46</v>
      </c>
      <c r="F12" s="207">
        <f t="shared" si="2"/>
        <v>7592437746.46</v>
      </c>
      <c r="G12" s="208">
        <f t="shared" si="2"/>
        <v>11689997331.439999</v>
      </c>
    </row>
    <row r="13" spans="1:7" ht="21" customHeight="1" x14ac:dyDescent="0.2">
      <c r="A13" s="209" t="s">
        <v>47</v>
      </c>
      <c r="B13" s="210"/>
      <c r="C13" s="210"/>
      <c r="D13" s="210"/>
      <c r="E13" s="210"/>
      <c r="F13" s="210"/>
      <c r="G13" s="210"/>
    </row>
    <row r="14" spans="1:7" x14ac:dyDescent="0.2">
      <c r="B14" s="211"/>
      <c r="C14" s="211"/>
      <c r="D14" s="211"/>
      <c r="E14" s="211"/>
      <c r="F14" s="211"/>
      <c r="G14" s="211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3151A-DB8F-43C5-9CDD-0F27003C5467}">
  <sheetPr>
    <tabColor theme="4" tint="-0.249977111117893"/>
    <pageSetUpPr fitToPage="1"/>
  </sheetPr>
  <dimension ref="A1:H78"/>
  <sheetViews>
    <sheetView showGridLines="0" zoomScale="90" zoomScaleNormal="90" workbookViewId="0">
      <selection activeCell="D7" sqref="D7"/>
    </sheetView>
  </sheetViews>
  <sheetFormatPr baseColWidth="10" defaultColWidth="25.5" defaultRowHeight="12" x14ac:dyDescent="0.2"/>
  <cols>
    <col min="1" max="1" width="6" style="113" customWidth="1"/>
    <col min="2" max="2" width="71.1640625" style="113" bestFit="1" customWidth="1"/>
    <col min="3" max="8" width="23.33203125" style="113" customWidth="1"/>
    <col min="9" max="16384" width="25.5" style="113"/>
  </cols>
  <sheetData>
    <row r="1" spans="1:8" ht="60" customHeight="1" x14ac:dyDescent="0.2">
      <c r="A1" s="110" t="s">
        <v>51</v>
      </c>
      <c r="B1" s="111"/>
      <c r="C1" s="111"/>
      <c r="D1" s="111"/>
      <c r="E1" s="111"/>
      <c r="F1" s="111"/>
      <c r="G1" s="111"/>
      <c r="H1" s="112"/>
    </row>
    <row r="2" spans="1:8" ht="12" customHeight="1" x14ac:dyDescent="0.2">
      <c r="A2" s="114" t="s">
        <v>52</v>
      </c>
      <c r="B2" s="115"/>
      <c r="C2" s="116" t="s">
        <v>53</v>
      </c>
      <c r="D2" s="117"/>
      <c r="E2" s="117"/>
      <c r="F2" s="117"/>
      <c r="G2" s="118"/>
      <c r="H2" s="119" t="s">
        <v>54</v>
      </c>
    </row>
    <row r="3" spans="1:8" ht="33" customHeight="1" x14ac:dyDescent="0.2">
      <c r="A3" s="120"/>
      <c r="B3" s="121"/>
      <c r="C3" s="122" t="s">
        <v>55</v>
      </c>
      <c r="D3" s="122" t="s">
        <v>56</v>
      </c>
      <c r="E3" s="122" t="s">
        <v>6</v>
      </c>
      <c r="F3" s="122" t="s">
        <v>7</v>
      </c>
      <c r="G3" s="122" t="s">
        <v>57</v>
      </c>
      <c r="H3" s="123"/>
    </row>
    <row r="4" spans="1:8" x14ac:dyDescent="0.2">
      <c r="A4" s="124"/>
      <c r="B4" s="125"/>
      <c r="C4" s="126">
        <v>1</v>
      </c>
      <c r="D4" s="126">
        <v>2</v>
      </c>
      <c r="E4" s="126" t="s">
        <v>58</v>
      </c>
      <c r="F4" s="126">
        <v>4</v>
      </c>
      <c r="G4" s="126">
        <v>5</v>
      </c>
      <c r="H4" s="127" t="s">
        <v>59</v>
      </c>
    </row>
    <row r="5" spans="1:8" ht="12.95" customHeight="1" x14ac:dyDescent="0.2">
      <c r="A5" s="128" t="s">
        <v>60</v>
      </c>
      <c r="B5" s="129"/>
      <c r="C5" s="130">
        <f>SUM(C6:C12)</f>
        <v>10403065195.530001</v>
      </c>
      <c r="D5" s="130">
        <f>SUM(D6:D12)</f>
        <v>124295495.34000003</v>
      </c>
      <c r="E5" s="130">
        <f>C5+D5</f>
        <v>10527360690.870001</v>
      </c>
      <c r="F5" s="130">
        <f>SUM(F6:F12)</f>
        <v>4701329335.3800001</v>
      </c>
      <c r="G5" s="130">
        <f>SUM(G6:G12)</f>
        <v>4701329335.3800001</v>
      </c>
      <c r="H5" s="131">
        <f>E5-F5</f>
        <v>5826031355.4900007</v>
      </c>
    </row>
    <row r="6" spans="1:8" ht="12.95" customHeight="1" x14ac:dyDescent="0.2">
      <c r="A6" s="132">
        <v>1100</v>
      </c>
      <c r="B6" s="133" t="s">
        <v>61</v>
      </c>
      <c r="C6" s="134">
        <v>2870399943</v>
      </c>
      <c r="D6" s="134">
        <v>-148530514.38999999</v>
      </c>
      <c r="E6" s="134">
        <f t="shared" ref="E6:E69" si="0">C6+D6</f>
        <v>2721869428.6100001</v>
      </c>
      <c r="F6" s="134">
        <v>1434636756.6500001</v>
      </c>
      <c r="G6" s="134">
        <v>1434636756.6500001</v>
      </c>
      <c r="H6" s="135">
        <f t="shared" ref="H6:H69" si="1">E6-F6</f>
        <v>1287232671.96</v>
      </c>
    </row>
    <row r="7" spans="1:8" ht="12.95" customHeight="1" x14ac:dyDescent="0.2">
      <c r="A7" s="132">
        <v>1200</v>
      </c>
      <c r="B7" s="133" t="s">
        <v>62</v>
      </c>
      <c r="C7" s="134">
        <v>1204325055.48</v>
      </c>
      <c r="D7" s="134">
        <v>337664251.5</v>
      </c>
      <c r="E7" s="134">
        <f t="shared" si="0"/>
        <v>1541989306.98</v>
      </c>
      <c r="F7" s="134">
        <v>671757457.74000001</v>
      </c>
      <c r="G7" s="134">
        <v>671757457.74000001</v>
      </c>
      <c r="H7" s="135">
        <f t="shared" si="1"/>
        <v>870231849.24000001</v>
      </c>
    </row>
    <row r="8" spans="1:8" ht="12.95" customHeight="1" x14ac:dyDescent="0.2">
      <c r="A8" s="132">
        <v>1300</v>
      </c>
      <c r="B8" s="133" t="s">
        <v>63</v>
      </c>
      <c r="C8" s="134">
        <v>2355772403.54</v>
      </c>
      <c r="D8" s="134">
        <v>41582875.829999998</v>
      </c>
      <c r="E8" s="134">
        <f t="shared" si="0"/>
        <v>2397355279.3699999</v>
      </c>
      <c r="F8" s="134">
        <v>881385454.67999995</v>
      </c>
      <c r="G8" s="134">
        <v>881385454.67999995</v>
      </c>
      <c r="H8" s="135">
        <f t="shared" si="1"/>
        <v>1515969824.6900001</v>
      </c>
    </row>
    <row r="9" spans="1:8" ht="12.95" customHeight="1" x14ac:dyDescent="0.2">
      <c r="A9" s="132">
        <v>1400</v>
      </c>
      <c r="B9" s="133" t="s">
        <v>64</v>
      </c>
      <c r="C9" s="134">
        <v>772720930</v>
      </c>
      <c r="D9" s="134">
        <v>102834403.86</v>
      </c>
      <c r="E9" s="134">
        <f t="shared" si="0"/>
        <v>875555333.86000001</v>
      </c>
      <c r="F9" s="134">
        <v>426086295.23000002</v>
      </c>
      <c r="G9" s="134">
        <v>426086295.23000002</v>
      </c>
      <c r="H9" s="135">
        <f t="shared" si="1"/>
        <v>449469038.63</v>
      </c>
    </row>
    <row r="10" spans="1:8" ht="12.95" customHeight="1" x14ac:dyDescent="0.2">
      <c r="A10" s="132">
        <v>1500</v>
      </c>
      <c r="B10" s="133" t="s">
        <v>65</v>
      </c>
      <c r="C10" s="134">
        <v>2680121295.5100002</v>
      </c>
      <c r="D10" s="134">
        <v>-127751641.45999999</v>
      </c>
      <c r="E10" s="134">
        <f t="shared" si="0"/>
        <v>2552369654.0500002</v>
      </c>
      <c r="F10" s="134">
        <v>1248201298.6199999</v>
      </c>
      <c r="G10" s="134">
        <v>1248201298.6199999</v>
      </c>
      <c r="H10" s="135">
        <f t="shared" si="1"/>
        <v>1304168355.4300003</v>
      </c>
    </row>
    <row r="11" spans="1:8" ht="12.95" customHeight="1" x14ac:dyDescent="0.2">
      <c r="A11" s="132">
        <v>1600</v>
      </c>
      <c r="B11" s="133" t="s">
        <v>66</v>
      </c>
      <c r="C11" s="134">
        <v>330705100</v>
      </c>
      <c r="D11" s="134">
        <v>-81503880</v>
      </c>
      <c r="E11" s="134">
        <f t="shared" si="0"/>
        <v>249201220</v>
      </c>
      <c r="F11" s="134">
        <v>0</v>
      </c>
      <c r="G11" s="134">
        <v>0</v>
      </c>
      <c r="H11" s="135">
        <f t="shared" si="1"/>
        <v>249201220</v>
      </c>
    </row>
    <row r="12" spans="1:8" ht="12.95" customHeight="1" x14ac:dyDescent="0.2">
      <c r="A12" s="132">
        <v>1700</v>
      </c>
      <c r="B12" s="133" t="s">
        <v>67</v>
      </c>
      <c r="C12" s="134">
        <v>189020468</v>
      </c>
      <c r="D12" s="134">
        <v>0</v>
      </c>
      <c r="E12" s="134">
        <f t="shared" si="0"/>
        <v>189020468</v>
      </c>
      <c r="F12" s="134">
        <v>39262072.460000001</v>
      </c>
      <c r="G12" s="134">
        <v>39262072.460000001</v>
      </c>
      <c r="H12" s="135">
        <f t="shared" si="1"/>
        <v>149758395.53999999</v>
      </c>
    </row>
    <row r="13" spans="1:8" ht="12.95" customHeight="1" x14ac:dyDescent="0.2">
      <c r="A13" s="128" t="s">
        <v>68</v>
      </c>
      <c r="B13" s="129"/>
      <c r="C13" s="136">
        <f>SUM(C14:C22)</f>
        <v>4045999521.8499999</v>
      </c>
      <c r="D13" s="136">
        <f>SUM(D14:D22)</f>
        <v>360501833.98999995</v>
      </c>
      <c r="E13" s="136">
        <f t="shared" si="0"/>
        <v>4406501355.8400002</v>
      </c>
      <c r="F13" s="136">
        <f>SUM(F14:F22)</f>
        <v>1566685170.27</v>
      </c>
      <c r="G13" s="136">
        <f>SUM(G14:G22)</f>
        <v>1566685170.27</v>
      </c>
      <c r="H13" s="137">
        <f t="shared" si="1"/>
        <v>2839816185.5700002</v>
      </c>
    </row>
    <row r="14" spans="1:8" ht="17.25" customHeight="1" x14ac:dyDescent="0.2">
      <c r="A14" s="132">
        <v>2100</v>
      </c>
      <c r="B14" s="133" t="s">
        <v>69</v>
      </c>
      <c r="C14" s="134">
        <v>138166923</v>
      </c>
      <c r="D14" s="134">
        <v>-2130150.41</v>
      </c>
      <c r="E14" s="134">
        <f t="shared" si="0"/>
        <v>136036772.59</v>
      </c>
      <c r="F14" s="134">
        <v>50803335.479999997</v>
      </c>
      <c r="G14" s="134">
        <v>50803335.479999997</v>
      </c>
      <c r="H14" s="135">
        <f t="shared" si="1"/>
        <v>85233437.110000014</v>
      </c>
    </row>
    <row r="15" spans="1:8" ht="12.95" customHeight="1" x14ac:dyDescent="0.2">
      <c r="A15" s="132">
        <v>2200</v>
      </c>
      <c r="B15" s="133" t="s">
        <v>70</v>
      </c>
      <c r="C15" s="134">
        <v>134293654</v>
      </c>
      <c r="D15" s="134">
        <v>2044633.84</v>
      </c>
      <c r="E15" s="134">
        <f t="shared" si="0"/>
        <v>136338287.84</v>
      </c>
      <c r="F15" s="134">
        <v>58955412.899999999</v>
      </c>
      <c r="G15" s="134">
        <v>58955412.899999999</v>
      </c>
      <c r="H15" s="135">
        <f t="shared" si="1"/>
        <v>77382874.939999998</v>
      </c>
    </row>
    <row r="16" spans="1:8" ht="12.95" customHeight="1" x14ac:dyDescent="0.2">
      <c r="A16" s="132">
        <v>2300</v>
      </c>
      <c r="B16" s="133" t="s">
        <v>71</v>
      </c>
      <c r="C16" s="134">
        <v>23000</v>
      </c>
      <c r="D16" s="134">
        <v>30800</v>
      </c>
      <c r="E16" s="134">
        <f t="shared" si="0"/>
        <v>53800</v>
      </c>
      <c r="F16" s="134">
        <v>0</v>
      </c>
      <c r="G16" s="134">
        <v>0</v>
      </c>
      <c r="H16" s="135">
        <f t="shared" si="1"/>
        <v>53800</v>
      </c>
    </row>
    <row r="17" spans="1:8" ht="12.95" customHeight="1" x14ac:dyDescent="0.2">
      <c r="A17" s="132">
        <v>2400</v>
      </c>
      <c r="B17" s="133" t="s">
        <v>72</v>
      </c>
      <c r="C17" s="134">
        <v>9865144</v>
      </c>
      <c r="D17" s="134">
        <v>104695.71</v>
      </c>
      <c r="E17" s="134">
        <f t="shared" si="0"/>
        <v>9969839.7100000009</v>
      </c>
      <c r="F17" s="134">
        <v>2215211.42</v>
      </c>
      <c r="G17" s="134">
        <v>2215211.42</v>
      </c>
      <c r="H17" s="135">
        <f t="shared" si="1"/>
        <v>7754628.290000001</v>
      </c>
    </row>
    <row r="18" spans="1:8" ht="12.95" customHeight="1" x14ac:dyDescent="0.2">
      <c r="A18" s="132">
        <v>2500</v>
      </c>
      <c r="B18" s="133" t="s">
        <v>73</v>
      </c>
      <c r="C18" s="134">
        <v>3565058107.8499999</v>
      </c>
      <c r="D18" s="134">
        <v>290829221</v>
      </c>
      <c r="E18" s="134">
        <f t="shared" si="0"/>
        <v>3855887328.8499999</v>
      </c>
      <c r="F18" s="134">
        <v>1348778798.75</v>
      </c>
      <c r="G18" s="134">
        <v>1348778798.75</v>
      </c>
      <c r="H18" s="135">
        <f t="shared" si="1"/>
        <v>2507108530.0999999</v>
      </c>
    </row>
    <row r="19" spans="1:8" ht="12.95" customHeight="1" x14ac:dyDescent="0.2">
      <c r="A19" s="132">
        <v>2600</v>
      </c>
      <c r="B19" s="133" t="s">
        <v>74</v>
      </c>
      <c r="C19" s="134">
        <v>79232998</v>
      </c>
      <c r="D19" s="134">
        <v>-5151437.01</v>
      </c>
      <c r="E19" s="134">
        <f t="shared" si="0"/>
        <v>74081560.989999995</v>
      </c>
      <c r="F19" s="134">
        <v>24747692.760000002</v>
      </c>
      <c r="G19" s="134">
        <v>24747692.760000002</v>
      </c>
      <c r="H19" s="135">
        <f t="shared" si="1"/>
        <v>49333868.229999989</v>
      </c>
    </row>
    <row r="20" spans="1:8" ht="12.95" customHeight="1" x14ac:dyDescent="0.2">
      <c r="A20" s="132">
        <v>2700</v>
      </c>
      <c r="B20" s="133" t="s">
        <v>75</v>
      </c>
      <c r="C20" s="134">
        <v>69203907</v>
      </c>
      <c r="D20" s="134">
        <v>72015491.530000001</v>
      </c>
      <c r="E20" s="134">
        <f t="shared" si="0"/>
        <v>141219398.53</v>
      </c>
      <c r="F20" s="134">
        <v>75527696.680000007</v>
      </c>
      <c r="G20" s="134">
        <v>75527696.680000007</v>
      </c>
      <c r="H20" s="135">
        <f t="shared" si="1"/>
        <v>65691701.849999994</v>
      </c>
    </row>
    <row r="21" spans="1:8" ht="12.95" customHeight="1" x14ac:dyDescent="0.2">
      <c r="A21" s="132">
        <v>2800</v>
      </c>
      <c r="B21" s="133" t="s">
        <v>76</v>
      </c>
      <c r="C21" s="134">
        <v>0</v>
      </c>
      <c r="D21" s="134">
        <v>0</v>
      </c>
      <c r="E21" s="134">
        <f t="shared" si="0"/>
        <v>0</v>
      </c>
      <c r="F21" s="134">
        <v>0</v>
      </c>
      <c r="G21" s="134">
        <v>0</v>
      </c>
      <c r="H21" s="135">
        <f t="shared" si="1"/>
        <v>0</v>
      </c>
    </row>
    <row r="22" spans="1:8" ht="12.95" customHeight="1" x14ac:dyDescent="0.2">
      <c r="A22" s="132">
        <v>2900</v>
      </c>
      <c r="B22" s="133" t="s">
        <v>77</v>
      </c>
      <c r="C22" s="134">
        <v>50155788</v>
      </c>
      <c r="D22" s="134">
        <v>2758579.33</v>
      </c>
      <c r="E22" s="134">
        <f t="shared" si="0"/>
        <v>52914367.329999998</v>
      </c>
      <c r="F22" s="134">
        <v>5657022.2800000003</v>
      </c>
      <c r="G22" s="134">
        <v>5657022.2800000003</v>
      </c>
      <c r="H22" s="135">
        <f t="shared" si="1"/>
        <v>47257345.049999997</v>
      </c>
    </row>
    <row r="23" spans="1:8" ht="12.95" customHeight="1" x14ac:dyDescent="0.2">
      <c r="A23" s="128" t="s">
        <v>78</v>
      </c>
      <c r="B23" s="129"/>
      <c r="C23" s="136">
        <f>SUM(C24:C32)</f>
        <v>3878082607.1299996</v>
      </c>
      <c r="D23" s="136">
        <f>SUM(D24:D32)</f>
        <v>202105475.28999999</v>
      </c>
      <c r="E23" s="136">
        <f t="shared" si="0"/>
        <v>4080188082.4199996</v>
      </c>
      <c r="F23" s="136">
        <f>SUM(F24:F32)</f>
        <v>1289330920.2799997</v>
      </c>
      <c r="G23" s="136">
        <f>SUM(G24:G32)</f>
        <v>1289330920.2799997</v>
      </c>
      <c r="H23" s="137">
        <f t="shared" si="1"/>
        <v>2790857162.1399999</v>
      </c>
    </row>
    <row r="24" spans="1:8" ht="12.95" customHeight="1" x14ac:dyDescent="0.2">
      <c r="A24" s="132">
        <v>3100</v>
      </c>
      <c r="B24" s="133" t="s">
        <v>79</v>
      </c>
      <c r="C24" s="134">
        <v>174301293</v>
      </c>
      <c r="D24" s="134">
        <v>10081000.76</v>
      </c>
      <c r="E24" s="134">
        <f t="shared" si="0"/>
        <v>184382293.75999999</v>
      </c>
      <c r="F24" s="134">
        <v>70113052.150000006</v>
      </c>
      <c r="G24" s="134">
        <v>70113052.150000006</v>
      </c>
      <c r="H24" s="135">
        <f t="shared" si="1"/>
        <v>114269241.60999998</v>
      </c>
    </row>
    <row r="25" spans="1:8" ht="12.95" customHeight="1" x14ac:dyDescent="0.2">
      <c r="A25" s="132">
        <v>3200</v>
      </c>
      <c r="B25" s="133" t="s">
        <v>80</v>
      </c>
      <c r="C25" s="134">
        <v>28782000</v>
      </c>
      <c r="D25" s="134">
        <v>-1035616.47</v>
      </c>
      <c r="E25" s="134">
        <f t="shared" si="0"/>
        <v>27746383.530000001</v>
      </c>
      <c r="F25" s="134">
        <v>8287908.6100000003</v>
      </c>
      <c r="G25" s="134">
        <v>8287908.6100000003</v>
      </c>
      <c r="H25" s="135">
        <f t="shared" si="1"/>
        <v>19458474.920000002</v>
      </c>
    </row>
    <row r="26" spans="1:8" ht="12.95" customHeight="1" x14ac:dyDescent="0.2">
      <c r="A26" s="132">
        <v>3300</v>
      </c>
      <c r="B26" s="133" t="s">
        <v>81</v>
      </c>
      <c r="C26" s="134">
        <v>1885736452.3199999</v>
      </c>
      <c r="D26" s="134">
        <v>-7366211.21</v>
      </c>
      <c r="E26" s="134">
        <f t="shared" si="0"/>
        <v>1878370241.1099999</v>
      </c>
      <c r="F26" s="134">
        <v>665233046.88</v>
      </c>
      <c r="G26" s="134">
        <v>665233046.88</v>
      </c>
      <c r="H26" s="135">
        <f t="shared" si="1"/>
        <v>1213137194.23</v>
      </c>
    </row>
    <row r="27" spans="1:8" ht="12.95" customHeight="1" x14ac:dyDescent="0.2">
      <c r="A27" s="132">
        <v>3400</v>
      </c>
      <c r="B27" s="133" t="s">
        <v>82</v>
      </c>
      <c r="C27" s="134">
        <v>28997166</v>
      </c>
      <c r="D27" s="134">
        <v>0</v>
      </c>
      <c r="E27" s="134">
        <f t="shared" si="0"/>
        <v>28997166</v>
      </c>
      <c r="F27" s="134">
        <v>419572.69</v>
      </c>
      <c r="G27" s="134">
        <v>419572.69</v>
      </c>
      <c r="H27" s="135">
        <f t="shared" si="1"/>
        <v>28577593.309999999</v>
      </c>
    </row>
    <row r="28" spans="1:8" ht="12.95" customHeight="1" x14ac:dyDescent="0.2">
      <c r="A28" s="132">
        <v>3500</v>
      </c>
      <c r="B28" s="133" t="s">
        <v>83</v>
      </c>
      <c r="C28" s="134">
        <v>1382389637</v>
      </c>
      <c r="D28" s="134">
        <v>149166195.84999999</v>
      </c>
      <c r="E28" s="134">
        <f t="shared" si="0"/>
        <v>1531555832.8499999</v>
      </c>
      <c r="F28" s="134">
        <v>381274519.76999998</v>
      </c>
      <c r="G28" s="134">
        <v>381274519.76999998</v>
      </c>
      <c r="H28" s="135">
        <f t="shared" si="1"/>
        <v>1150281313.0799999</v>
      </c>
    </row>
    <row r="29" spans="1:8" ht="12.95" customHeight="1" x14ac:dyDescent="0.2">
      <c r="A29" s="132">
        <v>3600</v>
      </c>
      <c r="B29" s="133" t="s">
        <v>84</v>
      </c>
      <c r="C29" s="134">
        <v>6900000</v>
      </c>
      <c r="D29" s="134">
        <v>46803891.57</v>
      </c>
      <c r="E29" s="134">
        <f t="shared" si="0"/>
        <v>53703891.57</v>
      </c>
      <c r="F29" s="134">
        <v>13106132.550000001</v>
      </c>
      <c r="G29" s="134">
        <v>13106132.550000001</v>
      </c>
      <c r="H29" s="135">
        <f t="shared" si="1"/>
        <v>40597759.019999996</v>
      </c>
    </row>
    <row r="30" spans="1:8" ht="12.95" customHeight="1" x14ac:dyDescent="0.2">
      <c r="A30" s="132">
        <v>3700</v>
      </c>
      <c r="B30" s="133" t="s">
        <v>85</v>
      </c>
      <c r="C30" s="134">
        <v>3974572</v>
      </c>
      <c r="D30" s="134">
        <v>6616805.3300000001</v>
      </c>
      <c r="E30" s="134">
        <f t="shared" si="0"/>
        <v>10591377.33</v>
      </c>
      <c r="F30" s="134">
        <v>1537227.78</v>
      </c>
      <c r="G30" s="134">
        <v>1537227.78</v>
      </c>
      <c r="H30" s="135">
        <f t="shared" si="1"/>
        <v>9054149.5500000007</v>
      </c>
    </row>
    <row r="31" spans="1:8" ht="12.95" customHeight="1" x14ac:dyDescent="0.2">
      <c r="A31" s="132">
        <v>3800</v>
      </c>
      <c r="B31" s="133" t="s">
        <v>86</v>
      </c>
      <c r="C31" s="134">
        <v>6571654</v>
      </c>
      <c r="D31" s="134">
        <v>-2058526.27</v>
      </c>
      <c r="E31" s="134">
        <f t="shared" si="0"/>
        <v>4513127.7300000004</v>
      </c>
      <c r="F31" s="134">
        <v>676216.77</v>
      </c>
      <c r="G31" s="134">
        <v>676216.77</v>
      </c>
      <c r="H31" s="135">
        <f t="shared" si="1"/>
        <v>3836910.9600000004</v>
      </c>
    </row>
    <row r="32" spans="1:8" ht="12.95" customHeight="1" x14ac:dyDescent="0.2">
      <c r="A32" s="132">
        <v>3900</v>
      </c>
      <c r="B32" s="133" t="s">
        <v>87</v>
      </c>
      <c r="C32" s="134">
        <v>360429832.81</v>
      </c>
      <c r="D32" s="134">
        <v>-102064.27</v>
      </c>
      <c r="E32" s="134">
        <f t="shared" si="0"/>
        <v>360327768.54000002</v>
      </c>
      <c r="F32" s="134">
        <v>148683243.08000001</v>
      </c>
      <c r="G32" s="134">
        <v>148683243.08000001</v>
      </c>
      <c r="H32" s="135">
        <f t="shared" si="1"/>
        <v>211644525.46000001</v>
      </c>
    </row>
    <row r="33" spans="1:8" ht="12.95" customHeight="1" x14ac:dyDescent="0.2">
      <c r="A33" s="128" t="s">
        <v>88</v>
      </c>
      <c r="B33" s="129"/>
      <c r="C33" s="136">
        <f>SUM(C34:C42)</f>
        <v>1864157</v>
      </c>
      <c r="D33" s="136">
        <f>SUM(D34:D42)</f>
        <v>-30655</v>
      </c>
      <c r="E33" s="136">
        <f t="shared" si="0"/>
        <v>1833502</v>
      </c>
      <c r="F33" s="136">
        <f>SUM(F34:F42)</f>
        <v>0</v>
      </c>
      <c r="G33" s="136">
        <f>SUM(G34:G42)</f>
        <v>0</v>
      </c>
      <c r="H33" s="137">
        <f t="shared" si="1"/>
        <v>1833502</v>
      </c>
    </row>
    <row r="34" spans="1:8" ht="12.95" customHeight="1" x14ac:dyDescent="0.2">
      <c r="A34" s="132">
        <v>4100</v>
      </c>
      <c r="B34" s="133" t="s">
        <v>89</v>
      </c>
      <c r="C34" s="134">
        <v>0</v>
      </c>
      <c r="D34" s="134">
        <v>0</v>
      </c>
      <c r="E34" s="134">
        <f t="shared" si="0"/>
        <v>0</v>
      </c>
      <c r="F34" s="134">
        <v>0</v>
      </c>
      <c r="G34" s="134">
        <v>0</v>
      </c>
      <c r="H34" s="135">
        <f t="shared" si="1"/>
        <v>0</v>
      </c>
    </row>
    <row r="35" spans="1:8" ht="12.95" customHeight="1" x14ac:dyDescent="0.2">
      <c r="A35" s="132">
        <v>4200</v>
      </c>
      <c r="B35" s="133" t="s">
        <v>90</v>
      </c>
      <c r="C35" s="134">
        <v>0</v>
      </c>
      <c r="D35" s="134">
        <v>0</v>
      </c>
      <c r="E35" s="134">
        <f t="shared" si="0"/>
        <v>0</v>
      </c>
      <c r="F35" s="134">
        <v>0</v>
      </c>
      <c r="G35" s="134">
        <v>0</v>
      </c>
      <c r="H35" s="135">
        <f t="shared" si="1"/>
        <v>0</v>
      </c>
    </row>
    <row r="36" spans="1:8" ht="12.95" customHeight="1" x14ac:dyDescent="0.2">
      <c r="A36" s="132">
        <v>4300</v>
      </c>
      <c r="B36" s="133" t="s">
        <v>91</v>
      </c>
      <c r="C36" s="134">
        <v>390000</v>
      </c>
      <c r="D36" s="134">
        <v>0</v>
      </c>
      <c r="E36" s="134">
        <f t="shared" si="0"/>
        <v>390000</v>
      </c>
      <c r="F36" s="134">
        <v>0</v>
      </c>
      <c r="G36" s="134">
        <v>0</v>
      </c>
      <c r="H36" s="135">
        <f t="shared" si="1"/>
        <v>390000</v>
      </c>
    </row>
    <row r="37" spans="1:8" ht="12.95" customHeight="1" x14ac:dyDescent="0.2">
      <c r="A37" s="132">
        <v>4400</v>
      </c>
      <c r="B37" s="133" t="s">
        <v>92</v>
      </c>
      <c r="C37" s="134">
        <v>1474157</v>
      </c>
      <c r="D37" s="134">
        <v>-30655</v>
      </c>
      <c r="E37" s="134">
        <f t="shared" si="0"/>
        <v>1443502</v>
      </c>
      <c r="F37" s="134">
        <v>0</v>
      </c>
      <c r="G37" s="134">
        <v>0</v>
      </c>
      <c r="H37" s="135">
        <f t="shared" si="1"/>
        <v>1443502</v>
      </c>
    </row>
    <row r="38" spans="1:8" ht="12.95" customHeight="1" x14ac:dyDescent="0.2">
      <c r="A38" s="132">
        <v>4500</v>
      </c>
      <c r="B38" s="133" t="s">
        <v>93</v>
      </c>
      <c r="C38" s="134">
        <v>0</v>
      </c>
      <c r="D38" s="134">
        <v>0</v>
      </c>
      <c r="E38" s="134">
        <f t="shared" si="0"/>
        <v>0</v>
      </c>
      <c r="F38" s="134">
        <v>0</v>
      </c>
      <c r="G38" s="134">
        <v>0</v>
      </c>
      <c r="H38" s="135">
        <f t="shared" si="1"/>
        <v>0</v>
      </c>
    </row>
    <row r="39" spans="1:8" ht="12.95" customHeight="1" x14ac:dyDescent="0.2">
      <c r="A39" s="132">
        <v>4600</v>
      </c>
      <c r="B39" s="133" t="s">
        <v>94</v>
      </c>
      <c r="C39" s="134">
        <v>0</v>
      </c>
      <c r="D39" s="134">
        <v>0</v>
      </c>
      <c r="E39" s="134">
        <f t="shared" si="0"/>
        <v>0</v>
      </c>
      <c r="F39" s="134">
        <v>0</v>
      </c>
      <c r="G39" s="134">
        <v>0</v>
      </c>
      <c r="H39" s="135">
        <f t="shared" si="1"/>
        <v>0</v>
      </c>
    </row>
    <row r="40" spans="1:8" ht="12.95" customHeight="1" x14ac:dyDescent="0.2">
      <c r="A40" s="132">
        <v>4700</v>
      </c>
      <c r="B40" s="133" t="s">
        <v>95</v>
      </c>
      <c r="C40" s="134">
        <v>0</v>
      </c>
      <c r="D40" s="134">
        <v>0</v>
      </c>
      <c r="E40" s="134">
        <f t="shared" si="0"/>
        <v>0</v>
      </c>
      <c r="F40" s="134">
        <v>0</v>
      </c>
      <c r="G40" s="134">
        <v>0</v>
      </c>
      <c r="H40" s="135">
        <f t="shared" si="1"/>
        <v>0</v>
      </c>
    </row>
    <row r="41" spans="1:8" ht="12.95" customHeight="1" x14ac:dyDescent="0.2">
      <c r="A41" s="132">
        <v>4800</v>
      </c>
      <c r="B41" s="133" t="s">
        <v>96</v>
      </c>
      <c r="C41" s="134">
        <v>0</v>
      </c>
      <c r="D41" s="134">
        <v>0</v>
      </c>
      <c r="E41" s="134">
        <f t="shared" si="0"/>
        <v>0</v>
      </c>
      <c r="F41" s="134">
        <v>0</v>
      </c>
      <c r="G41" s="134">
        <v>0</v>
      </c>
      <c r="H41" s="135">
        <f t="shared" si="1"/>
        <v>0</v>
      </c>
    </row>
    <row r="42" spans="1:8" ht="12.95" customHeight="1" x14ac:dyDescent="0.2">
      <c r="A42" s="132">
        <v>4900</v>
      </c>
      <c r="B42" s="133" t="s">
        <v>97</v>
      </c>
      <c r="C42" s="134">
        <v>0</v>
      </c>
      <c r="D42" s="134">
        <v>0</v>
      </c>
      <c r="E42" s="134">
        <f t="shared" si="0"/>
        <v>0</v>
      </c>
      <c r="F42" s="134">
        <v>0</v>
      </c>
      <c r="G42" s="134">
        <v>0</v>
      </c>
      <c r="H42" s="135">
        <f t="shared" si="1"/>
        <v>0</v>
      </c>
    </row>
    <row r="43" spans="1:8" ht="12.95" customHeight="1" x14ac:dyDescent="0.2">
      <c r="A43" s="128" t="s">
        <v>98</v>
      </c>
      <c r="B43" s="129"/>
      <c r="C43" s="136">
        <f>SUM(C44:C52)</f>
        <v>7000000</v>
      </c>
      <c r="D43" s="136">
        <f>SUM(D44:D52)</f>
        <v>33736026.990000002</v>
      </c>
      <c r="E43" s="136">
        <f t="shared" si="0"/>
        <v>40736026.990000002</v>
      </c>
      <c r="F43" s="136">
        <f>SUM(F44:F52)</f>
        <v>3951328.98</v>
      </c>
      <c r="G43" s="136">
        <f>SUM(G44:G52)</f>
        <v>3951328.98</v>
      </c>
      <c r="H43" s="137">
        <f t="shared" si="1"/>
        <v>36784698.010000005</v>
      </c>
    </row>
    <row r="44" spans="1:8" ht="12.95" customHeight="1" x14ac:dyDescent="0.2">
      <c r="A44" s="132" t="s">
        <v>99</v>
      </c>
      <c r="B44" s="133" t="s">
        <v>100</v>
      </c>
      <c r="C44" s="134">
        <v>0</v>
      </c>
      <c r="D44" s="134">
        <v>8701330.5099999998</v>
      </c>
      <c r="E44" s="134">
        <f t="shared" si="0"/>
        <v>8701330.5099999998</v>
      </c>
      <c r="F44" s="134">
        <v>718859.69</v>
      </c>
      <c r="G44" s="134">
        <v>718859.69</v>
      </c>
      <c r="H44" s="135">
        <f t="shared" si="1"/>
        <v>7982470.8200000003</v>
      </c>
    </row>
    <row r="45" spans="1:8" ht="12.95" customHeight="1" x14ac:dyDescent="0.2">
      <c r="A45" s="132">
        <v>5200</v>
      </c>
      <c r="B45" s="133" t="s">
        <v>101</v>
      </c>
      <c r="C45" s="134">
        <v>0</v>
      </c>
      <c r="D45" s="134">
        <v>3269371.1</v>
      </c>
      <c r="E45" s="134">
        <f t="shared" si="0"/>
        <v>3269371.1</v>
      </c>
      <c r="F45" s="134">
        <v>3027553.6</v>
      </c>
      <c r="G45" s="134">
        <v>3027553.6</v>
      </c>
      <c r="H45" s="135">
        <f t="shared" si="1"/>
        <v>241817.5</v>
      </c>
    </row>
    <row r="46" spans="1:8" ht="12.95" customHeight="1" x14ac:dyDescent="0.2">
      <c r="A46" s="132">
        <v>5300</v>
      </c>
      <c r="B46" s="133" t="s">
        <v>102</v>
      </c>
      <c r="C46" s="134">
        <v>7000000</v>
      </c>
      <c r="D46" s="134">
        <v>13950236.640000001</v>
      </c>
      <c r="E46" s="134">
        <f t="shared" si="0"/>
        <v>20950236.640000001</v>
      </c>
      <c r="F46" s="134">
        <v>0</v>
      </c>
      <c r="G46" s="134">
        <v>0</v>
      </c>
      <c r="H46" s="135">
        <f t="shared" si="1"/>
        <v>20950236.640000001</v>
      </c>
    </row>
    <row r="47" spans="1:8" ht="12.95" customHeight="1" x14ac:dyDescent="0.2">
      <c r="A47" s="132">
        <v>5400</v>
      </c>
      <c r="B47" s="133" t="s">
        <v>103</v>
      </c>
      <c r="C47" s="134">
        <v>0</v>
      </c>
      <c r="D47" s="134">
        <v>7190000</v>
      </c>
      <c r="E47" s="134">
        <f t="shared" si="0"/>
        <v>7190000</v>
      </c>
      <c r="F47" s="134">
        <v>0</v>
      </c>
      <c r="G47" s="134">
        <v>0</v>
      </c>
      <c r="H47" s="135">
        <f t="shared" si="1"/>
        <v>7190000</v>
      </c>
    </row>
    <row r="48" spans="1:8" ht="12.95" customHeight="1" x14ac:dyDescent="0.2">
      <c r="A48" s="132">
        <v>5500</v>
      </c>
      <c r="B48" s="133" t="s">
        <v>104</v>
      </c>
      <c r="C48" s="134">
        <v>0</v>
      </c>
      <c r="D48" s="134">
        <v>0</v>
      </c>
      <c r="E48" s="134">
        <f t="shared" si="0"/>
        <v>0</v>
      </c>
      <c r="F48" s="134">
        <v>0</v>
      </c>
      <c r="G48" s="134">
        <v>0</v>
      </c>
      <c r="H48" s="135">
        <f t="shared" si="1"/>
        <v>0</v>
      </c>
    </row>
    <row r="49" spans="1:8" ht="12.95" customHeight="1" x14ac:dyDescent="0.2">
      <c r="A49" s="132">
        <v>5600</v>
      </c>
      <c r="B49" s="133" t="s">
        <v>105</v>
      </c>
      <c r="C49" s="134">
        <v>0</v>
      </c>
      <c r="D49" s="134">
        <v>619088.74</v>
      </c>
      <c r="E49" s="134">
        <f t="shared" si="0"/>
        <v>619088.74</v>
      </c>
      <c r="F49" s="134">
        <v>204915.69</v>
      </c>
      <c r="G49" s="134">
        <v>204915.69</v>
      </c>
      <c r="H49" s="135">
        <f t="shared" si="1"/>
        <v>414173.05</v>
      </c>
    </row>
    <row r="50" spans="1:8" ht="12.95" customHeight="1" x14ac:dyDescent="0.2">
      <c r="A50" s="132">
        <v>5700</v>
      </c>
      <c r="B50" s="133" t="s">
        <v>106</v>
      </c>
      <c r="C50" s="134">
        <v>0</v>
      </c>
      <c r="D50" s="134">
        <v>0</v>
      </c>
      <c r="E50" s="134">
        <f t="shared" si="0"/>
        <v>0</v>
      </c>
      <c r="F50" s="134">
        <v>0</v>
      </c>
      <c r="G50" s="134">
        <v>0</v>
      </c>
      <c r="H50" s="135">
        <f t="shared" si="1"/>
        <v>0</v>
      </c>
    </row>
    <row r="51" spans="1:8" ht="12.95" customHeight="1" x14ac:dyDescent="0.2">
      <c r="A51" s="132">
        <v>5800</v>
      </c>
      <c r="B51" s="133" t="s">
        <v>107</v>
      </c>
      <c r="C51" s="134">
        <v>0</v>
      </c>
      <c r="D51" s="134">
        <v>0</v>
      </c>
      <c r="E51" s="134">
        <f t="shared" si="0"/>
        <v>0</v>
      </c>
      <c r="F51" s="134">
        <v>0</v>
      </c>
      <c r="G51" s="134">
        <v>0</v>
      </c>
      <c r="H51" s="135">
        <f t="shared" si="1"/>
        <v>0</v>
      </c>
    </row>
    <row r="52" spans="1:8" ht="12.95" customHeight="1" x14ac:dyDescent="0.2">
      <c r="A52" s="132">
        <v>5900</v>
      </c>
      <c r="B52" s="133" t="s">
        <v>108</v>
      </c>
      <c r="C52" s="134">
        <v>0</v>
      </c>
      <c r="D52" s="134">
        <v>6000</v>
      </c>
      <c r="E52" s="134">
        <f t="shared" si="0"/>
        <v>6000</v>
      </c>
      <c r="F52" s="134">
        <v>0</v>
      </c>
      <c r="G52" s="134">
        <v>0</v>
      </c>
      <c r="H52" s="135">
        <f t="shared" si="1"/>
        <v>6000</v>
      </c>
    </row>
    <row r="53" spans="1:8" ht="12.95" customHeight="1" x14ac:dyDescent="0.2">
      <c r="A53" s="128" t="s">
        <v>109</v>
      </c>
      <c r="B53" s="129"/>
      <c r="C53" s="136">
        <f>SUM(C54:C56)</f>
        <v>0</v>
      </c>
      <c r="D53" s="136">
        <f>SUM(D54:D56)</f>
        <v>225815419.78</v>
      </c>
      <c r="E53" s="136">
        <f t="shared" si="0"/>
        <v>225815419.78</v>
      </c>
      <c r="F53" s="136">
        <f>SUM(F54:F56)</f>
        <v>31140991.550000001</v>
      </c>
      <c r="G53" s="136">
        <f>SUM(G54:G56)</f>
        <v>31140991.550000001</v>
      </c>
      <c r="H53" s="137">
        <f t="shared" si="1"/>
        <v>194674428.22999999</v>
      </c>
    </row>
    <row r="54" spans="1:8" ht="12.95" customHeight="1" x14ac:dyDescent="0.2">
      <c r="A54" s="132">
        <v>6100</v>
      </c>
      <c r="B54" s="133" t="s">
        <v>110</v>
      </c>
      <c r="C54" s="134">
        <v>0</v>
      </c>
      <c r="D54" s="134">
        <v>0</v>
      </c>
      <c r="E54" s="134">
        <f t="shared" si="0"/>
        <v>0</v>
      </c>
      <c r="F54" s="134">
        <v>0</v>
      </c>
      <c r="G54" s="134">
        <v>0</v>
      </c>
      <c r="H54" s="135">
        <f t="shared" si="1"/>
        <v>0</v>
      </c>
    </row>
    <row r="55" spans="1:8" ht="12.95" customHeight="1" x14ac:dyDescent="0.2">
      <c r="A55" s="132">
        <v>6200</v>
      </c>
      <c r="B55" s="133" t="s">
        <v>111</v>
      </c>
      <c r="C55" s="134">
        <v>0</v>
      </c>
      <c r="D55" s="134">
        <v>225815419.78</v>
      </c>
      <c r="E55" s="134">
        <f t="shared" si="0"/>
        <v>225815419.78</v>
      </c>
      <c r="F55" s="134">
        <v>31140991.550000001</v>
      </c>
      <c r="G55" s="134">
        <v>31140991.550000001</v>
      </c>
      <c r="H55" s="135">
        <f t="shared" si="1"/>
        <v>194674428.22999999</v>
      </c>
    </row>
    <row r="56" spans="1:8" ht="12.95" customHeight="1" x14ac:dyDescent="0.2">
      <c r="A56" s="132">
        <v>6300</v>
      </c>
      <c r="B56" s="133" t="s">
        <v>112</v>
      </c>
      <c r="C56" s="134">
        <v>0</v>
      </c>
      <c r="D56" s="134">
        <v>0</v>
      </c>
      <c r="E56" s="134">
        <f t="shared" si="0"/>
        <v>0</v>
      </c>
      <c r="F56" s="134">
        <v>0</v>
      </c>
      <c r="G56" s="134">
        <v>0</v>
      </c>
      <c r="H56" s="135">
        <f t="shared" si="1"/>
        <v>0</v>
      </c>
    </row>
    <row r="57" spans="1:8" ht="12.95" customHeight="1" x14ac:dyDescent="0.2">
      <c r="A57" s="128" t="s">
        <v>113</v>
      </c>
      <c r="B57" s="129"/>
      <c r="C57" s="136">
        <f>SUM(C58:C64)</f>
        <v>0</v>
      </c>
      <c r="D57" s="136">
        <f>SUM(D58:D64)</f>
        <v>0</v>
      </c>
      <c r="E57" s="136">
        <f t="shared" si="0"/>
        <v>0</v>
      </c>
      <c r="F57" s="136">
        <f>SUM(F58:F64)</f>
        <v>0</v>
      </c>
      <c r="G57" s="136">
        <f>SUM(G58:G64)</f>
        <v>0</v>
      </c>
      <c r="H57" s="137">
        <f t="shared" si="1"/>
        <v>0</v>
      </c>
    </row>
    <row r="58" spans="1:8" ht="12.95" customHeight="1" x14ac:dyDescent="0.2">
      <c r="A58" s="132">
        <v>7100</v>
      </c>
      <c r="B58" s="133" t="s">
        <v>114</v>
      </c>
      <c r="C58" s="134">
        <v>0</v>
      </c>
      <c r="D58" s="134">
        <v>0</v>
      </c>
      <c r="E58" s="134">
        <f t="shared" si="0"/>
        <v>0</v>
      </c>
      <c r="F58" s="134">
        <v>0</v>
      </c>
      <c r="G58" s="134">
        <v>0</v>
      </c>
      <c r="H58" s="135">
        <f t="shared" si="1"/>
        <v>0</v>
      </c>
    </row>
    <row r="59" spans="1:8" ht="12.95" customHeight="1" x14ac:dyDescent="0.2">
      <c r="A59" s="132">
        <v>7200</v>
      </c>
      <c r="B59" s="133" t="s">
        <v>115</v>
      </c>
      <c r="C59" s="134">
        <v>0</v>
      </c>
      <c r="D59" s="134">
        <v>0</v>
      </c>
      <c r="E59" s="134">
        <f t="shared" si="0"/>
        <v>0</v>
      </c>
      <c r="F59" s="134">
        <v>0</v>
      </c>
      <c r="G59" s="134">
        <v>0</v>
      </c>
      <c r="H59" s="135">
        <f t="shared" si="1"/>
        <v>0</v>
      </c>
    </row>
    <row r="60" spans="1:8" ht="12.95" customHeight="1" x14ac:dyDescent="0.2">
      <c r="A60" s="132">
        <v>7300</v>
      </c>
      <c r="B60" s="133" t="s">
        <v>116</v>
      </c>
      <c r="C60" s="134">
        <v>0</v>
      </c>
      <c r="D60" s="134">
        <v>0</v>
      </c>
      <c r="E60" s="134">
        <f t="shared" si="0"/>
        <v>0</v>
      </c>
      <c r="F60" s="134">
        <v>0</v>
      </c>
      <c r="G60" s="134">
        <v>0</v>
      </c>
      <c r="H60" s="135">
        <f t="shared" si="1"/>
        <v>0</v>
      </c>
    </row>
    <row r="61" spans="1:8" ht="12.95" customHeight="1" x14ac:dyDescent="0.2">
      <c r="A61" s="132">
        <v>7400</v>
      </c>
      <c r="B61" s="133" t="s">
        <v>117</v>
      </c>
      <c r="C61" s="134">
        <v>0</v>
      </c>
      <c r="D61" s="134">
        <v>0</v>
      </c>
      <c r="E61" s="134">
        <f t="shared" si="0"/>
        <v>0</v>
      </c>
      <c r="F61" s="134">
        <v>0</v>
      </c>
      <c r="G61" s="134">
        <v>0</v>
      </c>
      <c r="H61" s="135">
        <f t="shared" si="1"/>
        <v>0</v>
      </c>
    </row>
    <row r="62" spans="1:8" ht="12.95" customHeight="1" x14ac:dyDescent="0.2">
      <c r="A62" s="132">
        <v>7500</v>
      </c>
      <c r="B62" s="133" t="s">
        <v>118</v>
      </c>
      <c r="C62" s="134">
        <v>0</v>
      </c>
      <c r="D62" s="134">
        <v>0</v>
      </c>
      <c r="E62" s="134">
        <f t="shared" si="0"/>
        <v>0</v>
      </c>
      <c r="F62" s="134">
        <v>0</v>
      </c>
      <c r="G62" s="134">
        <v>0</v>
      </c>
      <c r="H62" s="135">
        <f t="shared" si="1"/>
        <v>0</v>
      </c>
    </row>
    <row r="63" spans="1:8" ht="12.95" customHeight="1" x14ac:dyDescent="0.2">
      <c r="A63" s="132">
        <v>7600</v>
      </c>
      <c r="B63" s="133" t="s">
        <v>119</v>
      </c>
      <c r="C63" s="134">
        <v>0</v>
      </c>
      <c r="D63" s="134">
        <v>0</v>
      </c>
      <c r="E63" s="134">
        <f t="shared" si="0"/>
        <v>0</v>
      </c>
      <c r="F63" s="134">
        <v>0</v>
      </c>
      <c r="G63" s="134">
        <v>0</v>
      </c>
      <c r="H63" s="135">
        <f t="shared" si="1"/>
        <v>0</v>
      </c>
    </row>
    <row r="64" spans="1:8" ht="12.95" customHeight="1" x14ac:dyDescent="0.2">
      <c r="A64" s="132">
        <v>7900</v>
      </c>
      <c r="B64" s="133" t="s">
        <v>120</v>
      </c>
      <c r="C64" s="138">
        <v>0</v>
      </c>
      <c r="D64" s="138">
        <v>0</v>
      </c>
      <c r="E64" s="134">
        <f t="shared" si="0"/>
        <v>0</v>
      </c>
      <c r="F64" s="134">
        <v>0</v>
      </c>
      <c r="G64" s="134">
        <v>0</v>
      </c>
      <c r="H64" s="135">
        <f t="shared" si="1"/>
        <v>0</v>
      </c>
    </row>
    <row r="65" spans="1:8" ht="12.95" customHeight="1" x14ac:dyDescent="0.2">
      <c r="A65" s="128" t="s">
        <v>121</v>
      </c>
      <c r="B65" s="129"/>
      <c r="C65" s="136">
        <f>SUM(C66:C68)</f>
        <v>0</v>
      </c>
      <c r="D65" s="136">
        <f>SUM(D66:D68)</f>
        <v>0</v>
      </c>
      <c r="E65" s="136">
        <f t="shared" si="0"/>
        <v>0</v>
      </c>
      <c r="F65" s="136">
        <f>SUM(F66:F68)</f>
        <v>0</v>
      </c>
      <c r="G65" s="136">
        <f>SUM(G66:G68)</f>
        <v>0</v>
      </c>
      <c r="H65" s="137">
        <f t="shared" si="1"/>
        <v>0</v>
      </c>
    </row>
    <row r="66" spans="1:8" ht="12.95" customHeight="1" x14ac:dyDescent="0.2">
      <c r="A66" s="132">
        <v>8100</v>
      </c>
      <c r="B66" s="133" t="s">
        <v>122</v>
      </c>
      <c r="C66" s="134">
        <v>0</v>
      </c>
      <c r="D66" s="134">
        <v>0</v>
      </c>
      <c r="E66" s="134">
        <f t="shared" si="0"/>
        <v>0</v>
      </c>
      <c r="F66" s="134">
        <v>0</v>
      </c>
      <c r="G66" s="134">
        <v>0</v>
      </c>
      <c r="H66" s="135">
        <f t="shared" si="1"/>
        <v>0</v>
      </c>
    </row>
    <row r="67" spans="1:8" ht="12.95" customHeight="1" x14ac:dyDescent="0.2">
      <c r="A67" s="132">
        <v>8300</v>
      </c>
      <c r="B67" s="133" t="s">
        <v>123</v>
      </c>
      <c r="C67" s="134">
        <v>0</v>
      </c>
      <c r="D67" s="134">
        <v>0</v>
      </c>
      <c r="E67" s="134">
        <f t="shared" si="0"/>
        <v>0</v>
      </c>
      <c r="F67" s="134">
        <v>0</v>
      </c>
      <c r="G67" s="134">
        <v>0</v>
      </c>
      <c r="H67" s="135">
        <f t="shared" si="1"/>
        <v>0</v>
      </c>
    </row>
    <row r="68" spans="1:8" ht="12.95" customHeight="1" x14ac:dyDescent="0.2">
      <c r="A68" s="132">
        <v>8500</v>
      </c>
      <c r="B68" s="133" t="s">
        <v>124</v>
      </c>
      <c r="C68" s="134">
        <v>0</v>
      </c>
      <c r="D68" s="134">
        <v>0</v>
      </c>
      <c r="E68" s="134">
        <f t="shared" si="0"/>
        <v>0</v>
      </c>
      <c r="F68" s="134">
        <v>0</v>
      </c>
      <c r="G68" s="134">
        <v>0</v>
      </c>
      <c r="H68" s="135">
        <f t="shared" si="1"/>
        <v>0</v>
      </c>
    </row>
    <row r="69" spans="1:8" ht="12.95" customHeight="1" x14ac:dyDescent="0.2">
      <c r="A69" s="128" t="s">
        <v>125</v>
      </c>
      <c r="B69" s="129"/>
      <c r="C69" s="136">
        <f>SUM(C70:C76)</f>
        <v>0</v>
      </c>
      <c r="D69" s="136">
        <f>SUM(D70:D76)</f>
        <v>0</v>
      </c>
      <c r="E69" s="136">
        <f t="shared" si="0"/>
        <v>0</v>
      </c>
      <c r="F69" s="136">
        <f>SUM(F70:F76)</f>
        <v>0</v>
      </c>
      <c r="G69" s="136">
        <f>SUM(G70:G76)</f>
        <v>0</v>
      </c>
      <c r="H69" s="137">
        <f t="shared" si="1"/>
        <v>0</v>
      </c>
    </row>
    <row r="70" spans="1:8" ht="12.95" customHeight="1" x14ac:dyDescent="0.2">
      <c r="A70" s="132">
        <v>9100</v>
      </c>
      <c r="B70" s="133" t="s">
        <v>126</v>
      </c>
      <c r="C70" s="134">
        <v>0</v>
      </c>
      <c r="D70" s="134">
        <v>0</v>
      </c>
      <c r="E70" s="134">
        <f t="shared" ref="E70:E76" si="2">C70+D70</f>
        <v>0</v>
      </c>
      <c r="F70" s="134">
        <v>0</v>
      </c>
      <c r="G70" s="134">
        <v>0</v>
      </c>
      <c r="H70" s="135">
        <f t="shared" ref="H70:H76" si="3">E70-F70</f>
        <v>0</v>
      </c>
    </row>
    <row r="71" spans="1:8" ht="12.95" customHeight="1" x14ac:dyDescent="0.2">
      <c r="A71" s="132">
        <v>9200</v>
      </c>
      <c r="B71" s="133" t="s">
        <v>127</v>
      </c>
      <c r="C71" s="134">
        <v>0</v>
      </c>
      <c r="D71" s="134">
        <v>0</v>
      </c>
      <c r="E71" s="134">
        <f t="shared" si="2"/>
        <v>0</v>
      </c>
      <c r="F71" s="134">
        <v>0</v>
      </c>
      <c r="G71" s="134">
        <v>0</v>
      </c>
      <c r="H71" s="135">
        <f t="shared" si="3"/>
        <v>0</v>
      </c>
    </row>
    <row r="72" spans="1:8" ht="12.95" customHeight="1" x14ac:dyDescent="0.2">
      <c r="A72" s="132">
        <v>9300</v>
      </c>
      <c r="B72" s="133" t="s">
        <v>128</v>
      </c>
      <c r="C72" s="134">
        <v>0</v>
      </c>
      <c r="D72" s="134">
        <v>0</v>
      </c>
      <c r="E72" s="134">
        <f t="shared" si="2"/>
        <v>0</v>
      </c>
      <c r="F72" s="134">
        <v>0</v>
      </c>
      <c r="G72" s="134">
        <v>0</v>
      </c>
      <c r="H72" s="135">
        <f t="shared" si="3"/>
        <v>0</v>
      </c>
    </row>
    <row r="73" spans="1:8" ht="12.95" customHeight="1" x14ac:dyDescent="0.2">
      <c r="A73" s="132">
        <v>9400</v>
      </c>
      <c r="B73" s="133" t="s">
        <v>129</v>
      </c>
      <c r="C73" s="134">
        <v>0</v>
      </c>
      <c r="D73" s="134">
        <v>0</v>
      </c>
      <c r="E73" s="134">
        <f t="shared" si="2"/>
        <v>0</v>
      </c>
      <c r="F73" s="134">
        <v>0</v>
      </c>
      <c r="G73" s="134">
        <v>0</v>
      </c>
      <c r="H73" s="135">
        <f t="shared" si="3"/>
        <v>0</v>
      </c>
    </row>
    <row r="74" spans="1:8" ht="12.95" customHeight="1" x14ac:dyDescent="0.2">
      <c r="A74" s="132">
        <v>9500</v>
      </c>
      <c r="B74" s="133" t="s">
        <v>130</v>
      </c>
      <c r="C74" s="134">
        <v>0</v>
      </c>
      <c r="D74" s="134">
        <v>0</v>
      </c>
      <c r="E74" s="134">
        <f t="shared" si="2"/>
        <v>0</v>
      </c>
      <c r="F74" s="134">
        <v>0</v>
      </c>
      <c r="G74" s="134">
        <v>0</v>
      </c>
      <c r="H74" s="135">
        <f t="shared" si="3"/>
        <v>0</v>
      </c>
    </row>
    <row r="75" spans="1:8" ht="12.95" customHeight="1" x14ac:dyDescent="0.2">
      <c r="A75" s="132">
        <v>9600</v>
      </c>
      <c r="B75" s="133" t="s">
        <v>131</v>
      </c>
      <c r="C75" s="134">
        <v>0</v>
      </c>
      <c r="D75" s="134">
        <v>0</v>
      </c>
      <c r="E75" s="134">
        <f t="shared" si="2"/>
        <v>0</v>
      </c>
      <c r="F75" s="134">
        <v>0</v>
      </c>
      <c r="G75" s="134">
        <v>0</v>
      </c>
      <c r="H75" s="135">
        <f t="shared" si="3"/>
        <v>0</v>
      </c>
    </row>
    <row r="76" spans="1:8" ht="12.95" customHeight="1" x14ac:dyDescent="0.2">
      <c r="A76" s="132">
        <v>9900</v>
      </c>
      <c r="B76" s="133" t="s">
        <v>132</v>
      </c>
      <c r="C76" s="139">
        <v>0</v>
      </c>
      <c r="D76" s="139">
        <v>0</v>
      </c>
      <c r="E76" s="139">
        <f t="shared" si="2"/>
        <v>0</v>
      </c>
      <c r="F76" s="139">
        <v>0</v>
      </c>
      <c r="G76" s="139">
        <v>0</v>
      </c>
      <c r="H76" s="140">
        <f t="shared" si="3"/>
        <v>0</v>
      </c>
    </row>
    <row r="77" spans="1:8" ht="18.75" customHeight="1" thickBot="1" x14ac:dyDescent="0.25">
      <c r="A77" s="141"/>
      <c r="B77" s="142" t="s">
        <v>133</v>
      </c>
      <c r="C77" s="143">
        <f t="shared" ref="C77:H77" si="4">C5+C13+C23+C33+C43+C53+C57+C65+C69</f>
        <v>18336011481.510002</v>
      </c>
      <c r="D77" s="143">
        <f t="shared" si="4"/>
        <v>946423596.38999999</v>
      </c>
      <c r="E77" s="143">
        <f t="shared" ref="E77" si="5">D77+C77</f>
        <v>19282435077.900002</v>
      </c>
      <c r="F77" s="143">
        <f t="shared" si="4"/>
        <v>7592437746.4599991</v>
      </c>
      <c r="G77" s="143">
        <f t="shared" si="4"/>
        <v>7592437746.4599991</v>
      </c>
      <c r="H77" s="144">
        <f t="shared" si="4"/>
        <v>11689997331.440001</v>
      </c>
    </row>
    <row r="78" spans="1:8" x14ac:dyDescent="0.2">
      <c r="A78" s="145" t="s">
        <v>47</v>
      </c>
      <c r="C78" s="146"/>
      <c r="D78" s="146"/>
      <c r="E78" s="146"/>
      <c r="F78" s="146"/>
      <c r="G78" s="146"/>
      <c r="H78" s="146"/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2763-D0D8-4C90-96B6-06812781FD57}">
  <sheetPr>
    <tabColor theme="4" tint="-0.249977111117893"/>
    <pageSetUpPr fitToPage="1"/>
  </sheetPr>
  <dimension ref="A1:H40"/>
  <sheetViews>
    <sheetView showGridLines="0" zoomScale="90" zoomScaleNormal="90" workbookViewId="0">
      <selection activeCell="D7" sqref="D7"/>
    </sheetView>
  </sheetViews>
  <sheetFormatPr baseColWidth="10" defaultColWidth="12" defaultRowHeight="12" x14ac:dyDescent="0.2"/>
  <cols>
    <col min="1" max="1" width="5.33203125" style="259" customWidth="1"/>
    <col min="2" max="2" width="72.6640625" style="113" customWidth="1"/>
    <col min="3" max="3" width="21.6640625" style="113" bestFit="1" customWidth="1"/>
    <col min="4" max="4" width="18" style="113" customWidth="1"/>
    <col min="5" max="5" width="21.6640625" style="113" bestFit="1" customWidth="1"/>
    <col min="6" max="6" width="21.33203125" style="113" bestFit="1" customWidth="1"/>
    <col min="7" max="8" width="21.6640625" style="113" bestFit="1" customWidth="1"/>
    <col min="9" max="16384" width="12" style="113"/>
  </cols>
  <sheetData>
    <row r="1" spans="1:8" ht="66.75" customHeight="1" x14ac:dyDescent="0.2">
      <c r="A1" s="235" t="s">
        <v>221</v>
      </c>
      <c r="B1" s="236"/>
      <c r="C1" s="236"/>
      <c r="D1" s="236"/>
      <c r="E1" s="236"/>
      <c r="F1" s="236"/>
      <c r="G1" s="236"/>
      <c r="H1" s="237"/>
    </row>
    <row r="2" spans="1:8" ht="12.75" x14ac:dyDescent="0.2">
      <c r="A2" s="238" t="s">
        <v>52</v>
      </c>
      <c r="B2" s="239"/>
      <c r="C2" s="235" t="s">
        <v>53</v>
      </c>
      <c r="D2" s="236"/>
      <c r="E2" s="236"/>
      <c r="F2" s="236"/>
      <c r="G2" s="237"/>
      <c r="H2" s="240" t="s">
        <v>54</v>
      </c>
    </row>
    <row r="3" spans="1:8" ht="30" customHeight="1" x14ac:dyDescent="0.2">
      <c r="A3" s="241"/>
      <c r="B3" s="242"/>
      <c r="C3" s="243" t="s">
        <v>55</v>
      </c>
      <c r="D3" s="243" t="s">
        <v>56</v>
      </c>
      <c r="E3" s="243" t="s">
        <v>6</v>
      </c>
      <c r="F3" s="243" t="s">
        <v>7</v>
      </c>
      <c r="G3" s="243" t="s">
        <v>57</v>
      </c>
      <c r="H3" s="244"/>
    </row>
    <row r="4" spans="1:8" ht="12.75" x14ac:dyDescent="0.2">
      <c r="A4" s="245"/>
      <c r="B4" s="246"/>
      <c r="C4" s="247">
        <v>1</v>
      </c>
      <c r="D4" s="247">
        <v>2</v>
      </c>
      <c r="E4" s="247" t="s">
        <v>58</v>
      </c>
      <c r="F4" s="247">
        <v>4</v>
      </c>
      <c r="G4" s="247">
        <v>5</v>
      </c>
      <c r="H4" s="247" t="s">
        <v>59</v>
      </c>
    </row>
    <row r="5" spans="1:8" s="251" customFormat="1" ht="12.95" customHeight="1" x14ac:dyDescent="0.2">
      <c r="A5" s="248" t="s">
        <v>222</v>
      </c>
      <c r="B5" s="249"/>
      <c r="C5" s="250">
        <f>SUM(C6:C13)</f>
        <v>0</v>
      </c>
      <c r="D5" s="250">
        <f>SUM(D6:D13)</f>
        <v>0</v>
      </c>
      <c r="E5" s="250">
        <f>+C5+D5</f>
        <v>0</v>
      </c>
      <c r="F5" s="250">
        <f>SUM(F6:F13)</f>
        <v>0</v>
      </c>
      <c r="G5" s="250">
        <f>SUM(G6:G13)</f>
        <v>0</v>
      </c>
      <c r="H5" s="250">
        <f>E5-F5</f>
        <v>0</v>
      </c>
    </row>
    <row r="6" spans="1:8" ht="12.95" customHeight="1" x14ac:dyDescent="0.2">
      <c r="A6" s="252">
        <v>11</v>
      </c>
      <c r="B6" s="253" t="s">
        <v>223</v>
      </c>
      <c r="C6" s="254">
        <v>0</v>
      </c>
      <c r="D6" s="254">
        <v>0</v>
      </c>
      <c r="E6" s="254">
        <v>0</v>
      </c>
      <c r="F6" s="254">
        <v>0</v>
      </c>
      <c r="G6" s="254">
        <v>0</v>
      </c>
      <c r="H6" s="254">
        <f t="shared" ref="H6:H36" si="0">+E6-F6</f>
        <v>0</v>
      </c>
    </row>
    <row r="7" spans="1:8" ht="12.95" customHeight="1" x14ac:dyDescent="0.2">
      <c r="A7" s="252">
        <v>12</v>
      </c>
      <c r="B7" s="253" t="s">
        <v>224</v>
      </c>
      <c r="C7" s="254">
        <v>0</v>
      </c>
      <c r="D7" s="254">
        <v>0</v>
      </c>
      <c r="E7" s="254">
        <v>0</v>
      </c>
      <c r="F7" s="254">
        <v>0</v>
      </c>
      <c r="G7" s="254">
        <v>0</v>
      </c>
      <c r="H7" s="254">
        <f t="shared" si="0"/>
        <v>0</v>
      </c>
    </row>
    <row r="8" spans="1:8" ht="12.95" customHeight="1" x14ac:dyDescent="0.2">
      <c r="A8" s="252">
        <v>13</v>
      </c>
      <c r="B8" s="253" t="s">
        <v>225</v>
      </c>
      <c r="C8" s="254">
        <v>0</v>
      </c>
      <c r="D8" s="254">
        <v>0</v>
      </c>
      <c r="E8" s="254">
        <v>0</v>
      </c>
      <c r="F8" s="254">
        <v>0</v>
      </c>
      <c r="G8" s="254">
        <v>0</v>
      </c>
      <c r="H8" s="254">
        <f t="shared" si="0"/>
        <v>0</v>
      </c>
    </row>
    <row r="9" spans="1:8" ht="12.95" customHeight="1" x14ac:dyDescent="0.2">
      <c r="A9" s="252">
        <v>14</v>
      </c>
      <c r="B9" s="253" t="s">
        <v>226</v>
      </c>
      <c r="C9" s="255">
        <v>0</v>
      </c>
      <c r="D9" s="255">
        <v>0</v>
      </c>
      <c r="E9" s="254">
        <v>0</v>
      </c>
      <c r="F9" s="255">
        <v>0</v>
      </c>
      <c r="G9" s="255">
        <v>0</v>
      </c>
      <c r="H9" s="254">
        <f t="shared" si="0"/>
        <v>0</v>
      </c>
    </row>
    <row r="10" spans="1:8" ht="12.95" customHeight="1" x14ac:dyDescent="0.2">
      <c r="A10" s="252">
        <v>15</v>
      </c>
      <c r="B10" s="253" t="s">
        <v>227</v>
      </c>
      <c r="C10" s="254">
        <v>0</v>
      </c>
      <c r="D10" s="254">
        <v>0</v>
      </c>
      <c r="E10" s="254">
        <v>0</v>
      </c>
      <c r="F10" s="254">
        <v>0</v>
      </c>
      <c r="G10" s="254">
        <v>0</v>
      </c>
      <c r="H10" s="254">
        <f t="shared" si="0"/>
        <v>0</v>
      </c>
    </row>
    <row r="11" spans="1:8" ht="12.95" customHeight="1" x14ac:dyDescent="0.2">
      <c r="A11" s="252">
        <v>16</v>
      </c>
      <c r="B11" s="253" t="s">
        <v>228</v>
      </c>
      <c r="C11" s="255">
        <v>0</v>
      </c>
      <c r="D11" s="255">
        <v>0</v>
      </c>
      <c r="E11" s="254">
        <v>0</v>
      </c>
      <c r="F11" s="255">
        <v>0</v>
      </c>
      <c r="G11" s="255">
        <v>0</v>
      </c>
      <c r="H11" s="254">
        <f t="shared" si="0"/>
        <v>0</v>
      </c>
    </row>
    <row r="12" spans="1:8" ht="12.95" customHeight="1" x14ac:dyDescent="0.2">
      <c r="A12" s="252">
        <v>17</v>
      </c>
      <c r="B12" s="253" t="s">
        <v>229</v>
      </c>
      <c r="C12" s="254">
        <v>0</v>
      </c>
      <c r="D12" s="254">
        <v>0</v>
      </c>
      <c r="E12" s="254">
        <v>0</v>
      </c>
      <c r="F12" s="254">
        <v>0</v>
      </c>
      <c r="G12" s="254">
        <v>0</v>
      </c>
      <c r="H12" s="254">
        <f t="shared" si="0"/>
        <v>0</v>
      </c>
    </row>
    <row r="13" spans="1:8" ht="12.95" customHeight="1" x14ac:dyDescent="0.2">
      <c r="A13" s="252">
        <v>18</v>
      </c>
      <c r="B13" s="253" t="s">
        <v>87</v>
      </c>
      <c r="C13" s="254">
        <v>0</v>
      </c>
      <c r="D13" s="254">
        <v>0</v>
      </c>
      <c r="E13" s="254">
        <v>0</v>
      </c>
      <c r="F13" s="254">
        <v>0</v>
      </c>
      <c r="G13" s="254">
        <v>0</v>
      </c>
      <c r="H13" s="254">
        <f t="shared" si="0"/>
        <v>0</v>
      </c>
    </row>
    <row r="14" spans="1:8" s="251" customFormat="1" ht="12.95" customHeight="1" x14ac:dyDescent="0.2">
      <c r="A14" s="248" t="s">
        <v>230</v>
      </c>
      <c r="B14" s="249"/>
      <c r="C14" s="250">
        <f>SUM(C15:C21)</f>
        <v>18336011481.509998</v>
      </c>
      <c r="D14" s="250">
        <f>SUM(D15:D21)</f>
        <v>946423596.38999999</v>
      </c>
      <c r="E14" s="250">
        <f>+C14+D14</f>
        <v>19282435077.899998</v>
      </c>
      <c r="F14" s="250">
        <f>SUM(F15:F21)</f>
        <v>7592437746.46</v>
      </c>
      <c r="G14" s="250">
        <f>SUM(G15:G21)</f>
        <v>7592437746.46</v>
      </c>
      <c r="H14" s="250">
        <f t="shared" si="0"/>
        <v>11689997331.439999</v>
      </c>
    </row>
    <row r="15" spans="1:8" ht="12.95" customHeight="1" x14ac:dyDescent="0.2">
      <c r="A15" s="252">
        <v>21</v>
      </c>
      <c r="B15" s="253" t="s">
        <v>231</v>
      </c>
      <c r="C15" s="254">
        <v>0</v>
      </c>
      <c r="D15" s="254">
        <v>0</v>
      </c>
      <c r="E15" s="254">
        <v>0</v>
      </c>
      <c r="F15" s="254">
        <v>0</v>
      </c>
      <c r="G15" s="254">
        <v>0</v>
      </c>
      <c r="H15" s="254">
        <f t="shared" si="0"/>
        <v>0</v>
      </c>
    </row>
    <row r="16" spans="1:8" ht="12.95" customHeight="1" x14ac:dyDescent="0.2">
      <c r="A16" s="252">
        <v>22</v>
      </c>
      <c r="B16" s="253" t="s">
        <v>232</v>
      </c>
      <c r="C16" s="254">
        <v>0</v>
      </c>
      <c r="D16" s="254">
        <v>0</v>
      </c>
      <c r="E16" s="254">
        <v>0</v>
      </c>
      <c r="F16" s="254">
        <v>0</v>
      </c>
      <c r="G16" s="254">
        <v>0</v>
      </c>
      <c r="H16" s="254">
        <f t="shared" si="0"/>
        <v>0</v>
      </c>
    </row>
    <row r="17" spans="1:8" ht="12.95" customHeight="1" x14ac:dyDescent="0.2">
      <c r="A17" s="252">
        <v>23</v>
      </c>
      <c r="B17" s="253" t="s">
        <v>233</v>
      </c>
      <c r="C17" s="134">
        <v>18336011481.509998</v>
      </c>
      <c r="D17" s="134">
        <v>946423596.38999999</v>
      </c>
      <c r="E17" s="134">
        <f t="shared" ref="E17" si="1">C17+D17</f>
        <v>19282435077.899998</v>
      </c>
      <c r="F17" s="134">
        <v>7592437746.46</v>
      </c>
      <c r="G17" s="134">
        <v>7592437746.46</v>
      </c>
      <c r="H17" s="134">
        <f t="shared" ref="H17" si="2">E17-F17</f>
        <v>11689997331.439999</v>
      </c>
    </row>
    <row r="18" spans="1:8" ht="12.95" customHeight="1" x14ac:dyDescent="0.2">
      <c r="A18" s="252">
        <v>24</v>
      </c>
      <c r="B18" s="253" t="s">
        <v>234</v>
      </c>
      <c r="C18" s="254">
        <v>0</v>
      </c>
      <c r="D18" s="254">
        <v>0</v>
      </c>
      <c r="E18" s="254">
        <v>0</v>
      </c>
      <c r="F18" s="254">
        <v>0</v>
      </c>
      <c r="G18" s="254">
        <v>0</v>
      </c>
      <c r="H18" s="254">
        <f t="shared" si="0"/>
        <v>0</v>
      </c>
    </row>
    <row r="19" spans="1:8" ht="12.95" customHeight="1" x14ac:dyDescent="0.2">
      <c r="A19" s="252">
        <v>25</v>
      </c>
      <c r="B19" s="253" t="s">
        <v>235</v>
      </c>
      <c r="C19" s="254">
        <v>0</v>
      </c>
      <c r="D19" s="254">
        <v>0</v>
      </c>
      <c r="E19" s="254">
        <v>0</v>
      </c>
      <c r="F19" s="254">
        <v>0</v>
      </c>
      <c r="G19" s="254">
        <v>0</v>
      </c>
      <c r="H19" s="254">
        <f t="shared" si="0"/>
        <v>0</v>
      </c>
    </row>
    <row r="20" spans="1:8" ht="12.95" customHeight="1" x14ac:dyDescent="0.2">
      <c r="A20" s="252">
        <v>26</v>
      </c>
      <c r="B20" s="253" t="s">
        <v>236</v>
      </c>
      <c r="C20" s="254">
        <v>0</v>
      </c>
      <c r="D20" s="254">
        <v>0</v>
      </c>
      <c r="E20" s="254">
        <v>0</v>
      </c>
      <c r="F20" s="254">
        <v>0</v>
      </c>
      <c r="G20" s="254">
        <v>0</v>
      </c>
      <c r="H20" s="254">
        <f t="shared" si="0"/>
        <v>0</v>
      </c>
    </row>
    <row r="21" spans="1:8" ht="12.95" customHeight="1" x14ac:dyDescent="0.2">
      <c r="A21" s="252">
        <v>27</v>
      </c>
      <c r="B21" s="253" t="s">
        <v>237</v>
      </c>
      <c r="C21" s="254">
        <v>0</v>
      </c>
      <c r="D21" s="254">
        <v>0</v>
      </c>
      <c r="E21" s="254">
        <v>0</v>
      </c>
      <c r="F21" s="254">
        <v>0</v>
      </c>
      <c r="G21" s="254">
        <v>0</v>
      </c>
      <c r="H21" s="254">
        <f t="shared" si="0"/>
        <v>0</v>
      </c>
    </row>
    <row r="22" spans="1:8" s="251" customFormat="1" ht="12.95" customHeight="1" x14ac:dyDescent="0.2">
      <c r="A22" s="248" t="s">
        <v>238</v>
      </c>
      <c r="B22" s="249"/>
      <c r="C22" s="250">
        <f>+C23+C24+C25+C26+C27+C28+C29+C30+C31</f>
        <v>0</v>
      </c>
      <c r="D22" s="250">
        <f>+D23+D24+D25+D26+D27+D28+D29+D30+D31</f>
        <v>0</v>
      </c>
      <c r="E22" s="250">
        <f>+E23+E24+E25+E26+E27+E28+E29+E30+E31</f>
        <v>0</v>
      </c>
      <c r="F22" s="250">
        <f>+F23+F24+F25+F26+F27+F28+F29+F30+F31</f>
        <v>0</v>
      </c>
      <c r="G22" s="250">
        <f>+G23+G24+G25+G26+G27+G28+G29+G30+G31</f>
        <v>0</v>
      </c>
      <c r="H22" s="250">
        <f t="shared" si="0"/>
        <v>0</v>
      </c>
    </row>
    <row r="23" spans="1:8" ht="12.95" customHeight="1" x14ac:dyDescent="0.2">
      <c r="A23" s="252">
        <v>31</v>
      </c>
      <c r="B23" s="253" t="s">
        <v>239</v>
      </c>
      <c r="C23" s="254">
        <v>0</v>
      </c>
      <c r="D23" s="254">
        <v>0</v>
      </c>
      <c r="E23" s="254">
        <v>0</v>
      </c>
      <c r="F23" s="254">
        <v>0</v>
      </c>
      <c r="G23" s="254">
        <v>0</v>
      </c>
      <c r="H23" s="254">
        <f t="shared" si="0"/>
        <v>0</v>
      </c>
    </row>
    <row r="24" spans="1:8" ht="12.95" customHeight="1" x14ac:dyDescent="0.2">
      <c r="A24" s="252">
        <v>32</v>
      </c>
      <c r="B24" s="253" t="s">
        <v>240</v>
      </c>
      <c r="C24" s="254">
        <v>0</v>
      </c>
      <c r="D24" s="254">
        <v>0</v>
      </c>
      <c r="E24" s="254">
        <v>0</v>
      </c>
      <c r="F24" s="254">
        <v>0</v>
      </c>
      <c r="G24" s="254">
        <v>0</v>
      </c>
      <c r="H24" s="254">
        <f t="shared" si="0"/>
        <v>0</v>
      </c>
    </row>
    <row r="25" spans="1:8" ht="12.95" customHeight="1" x14ac:dyDescent="0.2">
      <c r="A25" s="252">
        <v>33</v>
      </c>
      <c r="B25" s="253" t="s">
        <v>241</v>
      </c>
      <c r="C25" s="255">
        <v>0</v>
      </c>
      <c r="D25" s="255">
        <v>0</v>
      </c>
      <c r="E25" s="254">
        <v>0</v>
      </c>
      <c r="F25" s="255">
        <v>0</v>
      </c>
      <c r="G25" s="255">
        <v>0</v>
      </c>
      <c r="H25" s="254">
        <f t="shared" si="0"/>
        <v>0</v>
      </c>
    </row>
    <row r="26" spans="1:8" ht="12.95" customHeight="1" x14ac:dyDescent="0.2">
      <c r="A26" s="252">
        <v>34</v>
      </c>
      <c r="B26" s="253" t="s">
        <v>242</v>
      </c>
      <c r="C26" s="254">
        <v>0</v>
      </c>
      <c r="D26" s="254">
        <v>0</v>
      </c>
      <c r="E26" s="254">
        <v>0</v>
      </c>
      <c r="F26" s="254">
        <v>0</v>
      </c>
      <c r="G26" s="254">
        <v>0</v>
      </c>
      <c r="H26" s="254">
        <f t="shared" si="0"/>
        <v>0</v>
      </c>
    </row>
    <row r="27" spans="1:8" ht="12.95" customHeight="1" x14ac:dyDescent="0.2">
      <c r="A27" s="252">
        <v>35</v>
      </c>
      <c r="B27" s="253" t="s">
        <v>243</v>
      </c>
      <c r="C27" s="254">
        <v>0</v>
      </c>
      <c r="D27" s="254">
        <v>0</v>
      </c>
      <c r="E27" s="254">
        <v>0</v>
      </c>
      <c r="F27" s="254">
        <v>0</v>
      </c>
      <c r="G27" s="254">
        <v>0</v>
      </c>
      <c r="H27" s="254">
        <f t="shared" si="0"/>
        <v>0</v>
      </c>
    </row>
    <row r="28" spans="1:8" ht="12.95" customHeight="1" x14ac:dyDescent="0.2">
      <c r="A28" s="252">
        <v>36</v>
      </c>
      <c r="B28" s="253" t="s">
        <v>244</v>
      </c>
      <c r="C28" s="254">
        <v>0</v>
      </c>
      <c r="D28" s="254">
        <v>0</v>
      </c>
      <c r="E28" s="166">
        <v>0</v>
      </c>
      <c r="F28" s="254">
        <v>0</v>
      </c>
      <c r="G28" s="254">
        <v>0</v>
      </c>
      <c r="H28" s="254">
        <f t="shared" si="0"/>
        <v>0</v>
      </c>
    </row>
    <row r="29" spans="1:8" ht="12.95" customHeight="1" x14ac:dyDescent="0.2">
      <c r="A29" s="252">
        <v>37</v>
      </c>
      <c r="B29" s="253" t="s">
        <v>245</v>
      </c>
      <c r="C29" s="254">
        <v>0</v>
      </c>
      <c r="D29" s="254">
        <v>0</v>
      </c>
      <c r="E29" s="254">
        <v>0</v>
      </c>
      <c r="F29" s="254">
        <v>0</v>
      </c>
      <c r="G29" s="254">
        <v>0</v>
      </c>
      <c r="H29" s="254">
        <f t="shared" si="0"/>
        <v>0</v>
      </c>
    </row>
    <row r="30" spans="1:8" ht="12.95" customHeight="1" x14ac:dyDescent="0.2">
      <c r="A30" s="252">
        <v>38</v>
      </c>
      <c r="B30" s="253" t="s">
        <v>246</v>
      </c>
      <c r="C30" s="254">
        <v>0</v>
      </c>
      <c r="D30" s="254">
        <v>0</v>
      </c>
      <c r="E30" s="254">
        <v>0</v>
      </c>
      <c r="F30" s="254">
        <v>0</v>
      </c>
      <c r="G30" s="254">
        <v>0</v>
      </c>
      <c r="H30" s="254">
        <f t="shared" si="0"/>
        <v>0</v>
      </c>
    </row>
    <row r="31" spans="1:8" ht="12.95" customHeight="1" x14ac:dyDescent="0.2">
      <c r="A31" s="252">
        <v>39</v>
      </c>
      <c r="B31" s="253" t="s">
        <v>247</v>
      </c>
      <c r="C31" s="254">
        <v>0</v>
      </c>
      <c r="D31" s="254">
        <v>0</v>
      </c>
      <c r="E31" s="254">
        <v>0</v>
      </c>
      <c r="F31" s="254">
        <v>0</v>
      </c>
      <c r="G31" s="254">
        <v>0</v>
      </c>
      <c r="H31" s="254">
        <f t="shared" si="0"/>
        <v>0</v>
      </c>
    </row>
    <row r="32" spans="1:8" s="251" customFormat="1" ht="12.95" customHeight="1" x14ac:dyDescent="0.2">
      <c r="A32" s="248" t="s">
        <v>248</v>
      </c>
      <c r="B32" s="249"/>
      <c r="C32" s="250">
        <f>SUM(C33:C36)</f>
        <v>0</v>
      </c>
      <c r="D32" s="250">
        <f>SUM(D33:D36)</f>
        <v>0</v>
      </c>
      <c r="E32" s="250">
        <f>+C32+D32</f>
        <v>0</v>
      </c>
      <c r="F32" s="250">
        <f>SUM(F33:F36)</f>
        <v>0</v>
      </c>
      <c r="G32" s="250">
        <f>SUM(G33:G36)</f>
        <v>0</v>
      </c>
      <c r="H32" s="250">
        <f t="shared" si="0"/>
        <v>0</v>
      </c>
    </row>
    <row r="33" spans="1:8" ht="12.95" customHeight="1" x14ac:dyDescent="0.2">
      <c r="A33" s="252">
        <v>41</v>
      </c>
      <c r="B33" s="253" t="s">
        <v>249</v>
      </c>
      <c r="C33" s="255">
        <v>0</v>
      </c>
      <c r="D33" s="255">
        <v>0</v>
      </c>
      <c r="E33" s="254">
        <v>0</v>
      </c>
      <c r="F33" s="255">
        <v>0</v>
      </c>
      <c r="G33" s="255">
        <v>0</v>
      </c>
      <c r="H33" s="254">
        <f t="shared" si="0"/>
        <v>0</v>
      </c>
    </row>
    <row r="34" spans="1:8" ht="27" customHeight="1" x14ac:dyDescent="0.2">
      <c r="A34" s="252">
        <v>42</v>
      </c>
      <c r="B34" s="253" t="s">
        <v>250</v>
      </c>
      <c r="C34" s="254">
        <v>0</v>
      </c>
      <c r="D34" s="254">
        <v>0</v>
      </c>
      <c r="E34" s="254">
        <v>0</v>
      </c>
      <c r="F34" s="254">
        <v>0</v>
      </c>
      <c r="G34" s="254">
        <v>0</v>
      </c>
      <c r="H34" s="254">
        <f t="shared" si="0"/>
        <v>0</v>
      </c>
    </row>
    <row r="35" spans="1:8" ht="12.95" customHeight="1" x14ac:dyDescent="0.2">
      <c r="A35" s="252">
        <v>43</v>
      </c>
      <c r="B35" s="253" t="s">
        <v>251</v>
      </c>
      <c r="C35" s="255">
        <v>0</v>
      </c>
      <c r="D35" s="255">
        <v>0</v>
      </c>
      <c r="E35" s="254">
        <v>0</v>
      </c>
      <c r="F35" s="255">
        <v>0</v>
      </c>
      <c r="G35" s="255">
        <v>0</v>
      </c>
      <c r="H35" s="254">
        <f t="shared" si="0"/>
        <v>0</v>
      </c>
    </row>
    <row r="36" spans="1:8" ht="12.95" customHeight="1" x14ac:dyDescent="0.2">
      <c r="A36" s="252">
        <v>44</v>
      </c>
      <c r="B36" s="253" t="s">
        <v>252</v>
      </c>
      <c r="C36" s="255">
        <v>0</v>
      </c>
      <c r="D36" s="255">
        <v>0</v>
      </c>
      <c r="E36" s="254">
        <v>0</v>
      </c>
      <c r="F36" s="255">
        <v>0</v>
      </c>
      <c r="G36" s="255">
        <v>0</v>
      </c>
      <c r="H36" s="254">
        <f t="shared" si="0"/>
        <v>0</v>
      </c>
    </row>
    <row r="37" spans="1:8" s="251" customFormat="1" x14ac:dyDescent="0.2">
      <c r="A37" s="256"/>
      <c r="B37" s="257" t="s">
        <v>133</v>
      </c>
      <c r="C37" s="258">
        <f t="shared" ref="C37:H37" si="3">+C5+C14+C22+C32</f>
        <v>18336011481.509998</v>
      </c>
      <c r="D37" s="258">
        <f t="shared" si="3"/>
        <v>946423596.38999999</v>
      </c>
      <c r="E37" s="258">
        <f t="shared" si="3"/>
        <v>19282435077.899998</v>
      </c>
      <c r="F37" s="258">
        <f t="shared" si="3"/>
        <v>7592437746.46</v>
      </c>
      <c r="G37" s="258">
        <f t="shared" si="3"/>
        <v>7592437746.46</v>
      </c>
      <c r="H37" s="258">
        <f t="shared" si="3"/>
        <v>11689997331.439999</v>
      </c>
    </row>
    <row r="38" spans="1:8" x14ac:dyDescent="0.2">
      <c r="A38" s="259" t="s">
        <v>47</v>
      </c>
      <c r="C38" s="146"/>
      <c r="D38" s="146"/>
      <c r="E38" s="146"/>
      <c r="F38" s="146"/>
      <c r="G38" s="146"/>
      <c r="H38" s="146"/>
    </row>
    <row r="39" spans="1:8" ht="12.75" x14ac:dyDescent="0.2">
      <c r="A39" s="260"/>
      <c r="C39" s="261"/>
      <c r="D39" s="261"/>
      <c r="E39" s="261"/>
      <c r="F39" s="261"/>
      <c r="G39" s="261"/>
      <c r="H39" s="261"/>
    </row>
    <row r="40" spans="1:8" x14ac:dyDescent="0.2">
      <c r="C40" s="262"/>
      <c r="D40" s="262"/>
      <c r="E40" s="262"/>
      <c r="F40" s="262"/>
      <c r="G40" s="262"/>
      <c r="H40" s="262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B1FFB-EAAF-4876-A088-A66C8C3E1DC7}">
  <sheetPr>
    <tabColor theme="4" tint="-0.249977111117893"/>
  </sheetPr>
  <dimension ref="A1:J13"/>
  <sheetViews>
    <sheetView showGridLines="0" zoomScaleNormal="100" workbookViewId="0">
      <selection activeCell="D7" sqref="D7"/>
    </sheetView>
  </sheetViews>
  <sheetFormatPr baseColWidth="10" defaultColWidth="12" defaultRowHeight="11.25" x14ac:dyDescent="0.2"/>
  <cols>
    <col min="1" max="1" width="47.6640625" style="215" customWidth="1"/>
    <col min="2" max="2" width="16" style="215" bestFit="1" customWidth="1"/>
    <col min="3" max="3" width="17.83203125" style="215" customWidth="1"/>
    <col min="4" max="4" width="16" style="215" bestFit="1" customWidth="1"/>
    <col min="5" max="7" width="17.6640625" style="215" bestFit="1" customWidth="1"/>
    <col min="8" max="16384" width="12" style="215"/>
  </cols>
  <sheetData>
    <row r="1" spans="1:10" ht="57.75" customHeight="1" x14ac:dyDescent="0.2">
      <c r="A1" s="212" t="s">
        <v>217</v>
      </c>
      <c r="B1" s="213"/>
      <c r="C1" s="213"/>
      <c r="D1" s="213"/>
      <c r="E1" s="213"/>
      <c r="F1" s="213"/>
      <c r="G1" s="214"/>
    </row>
    <row r="2" spans="1:10" x14ac:dyDescent="0.2">
      <c r="A2" s="216"/>
      <c r="B2" s="217" t="s">
        <v>53</v>
      </c>
      <c r="C2" s="218"/>
      <c r="D2" s="218"/>
      <c r="E2" s="218"/>
      <c r="F2" s="219"/>
      <c r="G2" s="220" t="s">
        <v>54</v>
      </c>
    </row>
    <row r="3" spans="1:10" ht="24.95" customHeight="1" x14ac:dyDescent="0.2">
      <c r="A3" s="221"/>
      <c r="B3" s="222" t="s">
        <v>55</v>
      </c>
      <c r="C3" s="222" t="s">
        <v>56</v>
      </c>
      <c r="D3" s="222" t="s">
        <v>6</v>
      </c>
      <c r="E3" s="222" t="s">
        <v>7</v>
      </c>
      <c r="F3" s="222" t="s">
        <v>57</v>
      </c>
      <c r="G3" s="223"/>
    </row>
    <row r="4" spans="1:10" x14ac:dyDescent="0.2">
      <c r="A4" s="224"/>
      <c r="B4" s="225">
        <v>1</v>
      </c>
      <c r="C4" s="225">
        <v>2</v>
      </c>
      <c r="D4" s="225" t="s">
        <v>58</v>
      </c>
      <c r="E4" s="225">
        <v>4</v>
      </c>
      <c r="F4" s="225">
        <v>5</v>
      </c>
      <c r="G4" s="226" t="s">
        <v>59</v>
      </c>
    </row>
    <row r="5" spans="1:10" ht="12.75" customHeight="1" x14ac:dyDescent="0.2">
      <c r="A5" s="227" t="s">
        <v>218</v>
      </c>
      <c r="B5" s="134">
        <v>18329011481.509998</v>
      </c>
      <c r="C5" s="134">
        <v>686872149.62</v>
      </c>
      <c r="D5" s="134">
        <f>B5+C5</f>
        <v>19015883631.129997</v>
      </c>
      <c r="E5" s="134">
        <v>7557345425.9300003</v>
      </c>
      <c r="F5" s="134">
        <v>7557345425.9300003</v>
      </c>
      <c r="G5" s="135">
        <f>D5-E5</f>
        <v>11458538205.199997</v>
      </c>
    </row>
    <row r="6" spans="1:10" ht="12.75" customHeight="1" x14ac:dyDescent="0.2">
      <c r="A6" s="227" t="s">
        <v>219</v>
      </c>
      <c r="B6" s="134">
        <v>7000000</v>
      </c>
      <c r="C6" s="134">
        <v>259551446.77000001</v>
      </c>
      <c r="D6" s="134">
        <f>B6+C6</f>
        <v>266551446.77000001</v>
      </c>
      <c r="E6" s="134">
        <v>35092320.530000001</v>
      </c>
      <c r="F6" s="134">
        <v>35092320.530000001</v>
      </c>
      <c r="G6" s="135">
        <f>D6-E6</f>
        <v>231459126.24000001</v>
      </c>
    </row>
    <row r="7" spans="1:10" ht="12.75" customHeight="1" x14ac:dyDescent="0.2">
      <c r="A7" s="227" t="s">
        <v>220</v>
      </c>
      <c r="B7" s="134">
        <v>0</v>
      </c>
      <c r="C7" s="134">
        <v>0</v>
      </c>
      <c r="D7" s="166">
        <v>0</v>
      </c>
      <c r="E7" s="166">
        <v>0</v>
      </c>
      <c r="F7" s="166">
        <v>0</v>
      </c>
      <c r="G7" s="167">
        <f>+D7-E7</f>
        <v>0</v>
      </c>
    </row>
    <row r="8" spans="1:10" ht="12.75" customHeight="1" x14ac:dyDescent="0.2">
      <c r="A8" s="227" t="s">
        <v>93</v>
      </c>
      <c r="B8" s="134">
        <v>0</v>
      </c>
      <c r="C8" s="134">
        <v>0</v>
      </c>
      <c r="D8" s="166">
        <v>0</v>
      </c>
      <c r="E8" s="166">
        <v>0</v>
      </c>
      <c r="F8" s="134">
        <v>0</v>
      </c>
      <c r="G8" s="167">
        <f>+D8-E8</f>
        <v>0</v>
      </c>
      <c r="H8" s="228"/>
      <c r="I8" s="228"/>
      <c r="J8" s="228"/>
    </row>
    <row r="9" spans="1:10" ht="12.75" customHeight="1" x14ac:dyDescent="0.2">
      <c r="A9" s="227" t="s">
        <v>122</v>
      </c>
      <c r="B9" s="139">
        <v>0</v>
      </c>
      <c r="C9" s="139">
        <v>0</v>
      </c>
      <c r="D9" s="166">
        <v>0</v>
      </c>
      <c r="E9" s="166">
        <v>0</v>
      </c>
      <c r="F9" s="166">
        <v>0</v>
      </c>
      <c r="G9" s="167">
        <f>+D9-E9</f>
        <v>0</v>
      </c>
      <c r="H9" s="228"/>
      <c r="I9" s="228"/>
      <c r="J9" s="228"/>
    </row>
    <row r="10" spans="1:10" ht="12.75" customHeight="1" thickBot="1" x14ac:dyDescent="0.25">
      <c r="A10" s="229" t="s">
        <v>133</v>
      </c>
      <c r="B10" s="230">
        <f>SUM(B5:B9)</f>
        <v>18336011481.509998</v>
      </c>
      <c r="C10" s="230">
        <f>SUM(C5:C9)</f>
        <v>946423596.38999999</v>
      </c>
      <c r="D10" s="230">
        <f>SUM(D5+D6+D7+D8+D9)</f>
        <v>19282435077.899998</v>
      </c>
      <c r="E10" s="230">
        <f>SUM(E5+E6+E7+E8+E9)</f>
        <v>7592437746.46</v>
      </c>
      <c r="F10" s="230">
        <f>SUM(F5+F6+F7+F8+F9)</f>
        <v>7592437746.46</v>
      </c>
      <c r="G10" s="231">
        <f>SUM(G5+G6+G7+G8+G9)</f>
        <v>11689997331.439997</v>
      </c>
    </row>
    <row r="11" spans="1:10" ht="12.75" customHeight="1" x14ac:dyDescent="0.2">
      <c r="A11" s="232" t="s">
        <v>47</v>
      </c>
    </row>
    <row r="13" spans="1:10" ht="12.75" x14ac:dyDescent="0.2">
      <c r="B13" s="233"/>
      <c r="C13" s="233"/>
      <c r="D13" s="233"/>
      <c r="E13" s="233"/>
      <c r="F13" s="233"/>
      <c r="G13" s="233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0AE2C-295C-4C0B-9B48-4F31B965D878}">
  <sheetPr>
    <tabColor theme="8" tint="0.39997558519241921"/>
  </sheetPr>
  <dimension ref="A1:I36"/>
  <sheetViews>
    <sheetView showGridLines="0" zoomScaleSheetLayoutView="90" workbookViewId="0">
      <selection activeCell="D7" sqref="D7"/>
    </sheetView>
  </sheetViews>
  <sheetFormatPr baseColWidth="10" defaultColWidth="12" defaultRowHeight="11.25" x14ac:dyDescent="0.2"/>
  <cols>
    <col min="1" max="2" width="2" style="263" customWidth="1"/>
    <col min="3" max="3" width="72.83203125" style="263" customWidth="1"/>
    <col min="4" max="4" width="18.33203125" style="263" customWidth="1"/>
    <col min="5" max="5" width="21.83203125" style="263" customWidth="1"/>
    <col min="6" max="6" width="18.33203125" style="263" customWidth="1"/>
    <col min="7" max="9" width="18.33203125" style="292" customWidth="1"/>
    <col min="10" max="16384" width="12" style="263"/>
  </cols>
  <sheetData>
    <row r="1" spans="1:9" ht="42" customHeight="1" x14ac:dyDescent="0.2">
      <c r="A1" s="212" t="s">
        <v>253</v>
      </c>
      <c r="B1" s="213"/>
      <c r="C1" s="213"/>
      <c r="D1" s="213"/>
      <c r="E1" s="213"/>
      <c r="F1" s="213"/>
      <c r="G1" s="213"/>
      <c r="H1" s="213"/>
      <c r="I1" s="214"/>
    </row>
    <row r="2" spans="1:9" ht="15" customHeight="1" x14ac:dyDescent="0.2">
      <c r="A2" s="264" t="s">
        <v>52</v>
      </c>
      <c r="B2" s="265"/>
      <c r="C2" s="266"/>
      <c r="D2" s="218" t="s">
        <v>53</v>
      </c>
      <c r="E2" s="218"/>
      <c r="F2" s="218"/>
      <c r="G2" s="218"/>
      <c r="H2" s="218"/>
      <c r="I2" s="220" t="s">
        <v>54</v>
      </c>
    </row>
    <row r="3" spans="1:9" ht="24.95" customHeight="1" x14ac:dyDescent="0.2">
      <c r="A3" s="267"/>
      <c r="B3" s="268"/>
      <c r="C3" s="269"/>
      <c r="D3" s="270" t="s">
        <v>55</v>
      </c>
      <c r="E3" s="222" t="s">
        <v>56</v>
      </c>
      <c r="F3" s="222" t="s">
        <v>6</v>
      </c>
      <c r="G3" s="222" t="s">
        <v>7</v>
      </c>
      <c r="H3" s="271" t="s">
        <v>57</v>
      </c>
      <c r="I3" s="223"/>
    </row>
    <row r="4" spans="1:9" x14ac:dyDescent="0.2">
      <c r="A4" s="272"/>
      <c r="B4" s="273"/>
      <c r="C4" s="274"/>
      <c r="D4" s="225">
        <v>1</v>
      </c>
      <c r="E4" s="225">
        <v>2</v>
      </c>
      <c r="F4" s="225" t="s">
        <v>58</v>
      </c>
      <c r="G4" s="225">
        <v>4</v>
      </c>
      <c r="H4" s="225">
        <v>5</v>
      </c>
      <c r="I4" s="226" t="s">
        <v>59</v>
      </c>
    </row>
    <row r="5" spans="1:9" x14ac:dyDescent="0.2">
      <c r="A5" s="275"/>
      <c r="B5" s="276" t="s">
        <v>254</v>
      </c>
      <c r="C5" s="234"/>
      <c r="D5" s="277">
        <v>18336011481.509998</v>
      </c>
      <c r="E5" s="277">
        <v>946423596.38999999</v>
      </c>
      <c r="F5" s="277">
        <v>19282435077.899998</v>
      </c>
      <c r="G5" s="277">
        <v>7592437746.4599991</v>
      </c>
      <c r="H5" s="277">
        <v>7592437746.4599991</v>
      </c>
      <c r="I5" s="277">
        <v>11689997331.439999</v>
      </c>
    </row>
    <row r="6" spans="1:9" x14ac:dyDescent="0.2">
      <c r="A6" s="278">
        <v>0</v>
      </c>
      <c r="B6" s="279" t="s">
        <v>255</v>
      </c>
      <c r="C6" s="280"/>
      <c r="D6" s="281">
        <v>0</v>
      </c>
      <c r="E6" s="281">
        <v>0</v>
      </c>
      <c r="F6" s="281">
        <v>0</v>
      </c>
      <c r="G6" s="281">
        <v>0</v>
      </c>
      <c r="H6" s="281">
        <v>0</v>
      </c>
      <c r="I6" s="281">
        <v>0</v>
      </c>
    </row>
    <row r="7" spans="1:9" x14ac:dyDescent="0.2">
      <c r="A7" s="282" t="s">
        <v>256</v>
      </c>
      <c r="B7" s="283"/>
      <c r="C7" s="284" t="s">
        <v>257</v>
      </c>
      <c r="D7" s="285">
        <v>0</v>
      </c>
      <c r="E7" s="285">
        <v>0</v>
      </c>
      <c r="F7" s="285">
        <v>0</v>
      </c>
      <c r="G7" s="285">
        <v>0</v>
      </c>
      <c r="H7" s="285">
        <v>0</v>
      </c>
      <c r="I7" s="285">
        <v>0</v>
      </c>
    </row>
    <row r="8" spans="1:9" x14ac:dyDescent="0.2">
      <c r="A8" s="282" t="s">
        <v>258</v>
      </c>
      <c r="B8" s="283"/>
      <c r="C8" s="284" t="s">
        <v>259</v>
      </c>
      <c r="D8" s="285">
        <v>0</v>
      </c>
      <c r="E8" s="285">
        <v>0</v>
      </c>
      <c r="F8" s="285">
        <v>0</v>
      </c>
      <c r="G8" s="285">
        <v>0</v>
      </c>
      <c r="H8" s="285">
        <v>0</v>
      </c>
      <c r="I8" s="285">
        <v>0</v>
      </c>
    </row>
    <row r="9" spans="1:9" ht="11.25" customHeight="1" x14ac:dyDescent="0.2">
      <c r="A9" s="282">
        <v>0</v>
      </c>
      <c r="B9" s="279" t="s">
        <v>260</v>
      </c>
      <c r="C9" s="280"/>
      <c r="D9" s="281">
        <v>17553591151.509998</v>
      </c>
      <c r="E9" s="281">
        <v>862040488.38999999</v>
      </c>
      <c r="F9" s="281">
        <v>18415631639.899998</v>
      </c>
      <c r="G9" s="281">
        <v>7361713318.4799995</v>
      </c>
      <c r="H9" s="281">
        <v>7361713318.4799995</v>
      </c>
      <c r="I9" s="281">
        <v>11053918321.419998</v>
      </c>
    </row>
    <row r="10" spans="1:9" x14ac:dyDescent="0.2">
      <c r="A10" s="282" t="s">
        <v>261</v>
      </c>
      <c r="B10" s="283"/>
      <c r="C10" s="284" t="s">
        <v>262</v>
      </c>
      <c r="D10" s="285">
        <v>17553591151.509998</v>
      </c>
      <c r="E10" s="285">
        <v>862040488.38999999</v>
      </c>
      <c r="F10" s="285">
        <v>18415631639.899998</v>
      </c>
      <c r="G10" s="285">
        <v>7361713318.4799995</v>
      </c>
      <c r="H10" s="285">
        <v>7361713318.4799995</v>
      </c>
      <c r="I10" s="285">
        <v>11053918321.419998</v>
      </c>
    </row>
    <row r="11" spans="1:9" x14ac:dyDescent="0.2">
      <c r="A11" s="282" t="s">
        <v>263</v>
      </c>
      <c r="B11" s="283"/>
      <c r="C11" s="284" t="s">
        <v>264</v>
      </c>
      <c r="D11" s="285">
        <v>0</v>
      </c>
      <c r="E11" s="285">
        <v>0</v>
      </c>
      <c r="F11" s="285">
        <v>0</v>
      </c>
      <c r="G11" s="285">
        <v>0</v>
      </c>
      <c r="H11" s="285">
        <v>0</v>
      </c>
      <c r="I11" s="285">
        <v>0</v>
      </c>
    </row>
    <row r="12" spans="1:9" x14ac:dyDescent="0.2">
      <c r="A12" s="282" t="s">
        <v>265</v>
      </c>
      <c r="B12" s="283"/>
      <c r="C12" s="284" t="s">
        <v>266</v>
      </c>
      <c r="D12" s="285">
        <v>0</v>
      </c>
      <c r="E12" s="285">
        <v>0</v>
      </c>
      <c r="F12" s="285">
        <v>0</v>
      </c>
      <c r="G12" s="285">
        <v>0</v>
      </c>
      <c r="H12" s="285">
        <v>0</v>
      </c>
      <c r="I12" s="285">
        <v>0</v>
      </c>
    </row>
    <row r="13" spans="1:9" x14ac:dyDescent="0.2">
      <c r="A13" s="282" t="s">
        <v>267</v>
      </c>
      <c r="B13" s="283"/>
      <c r="C13" s="284" t="s">
        <v>268</v>
      </c>
      <c r="D13" s="285">
        <v>0</v>
      </c>
      <c r="E13" s="285">
        <v>0</v>
      </c>
      <c r="F13" s="285">
        <v>0</v>
      </c>
      <c r="G13" s="285">
        <v>0</v>
      </c>
      <c r="H13" s="285">
        <v>0</v>
      </c>
      <c r="I13" s="285">
        <v>0</v>
      </c>
    </row>
    <row r="14" spans="1:9" x14ac:dyDescent="0.2">
      <c r="A14" s="282" t="s">
        <v>269</v>
      </c>
      <c r="B14" s="283"/>
      <c r="C14" s="284" t="s">
        <v>270</v>
      </c>
      <c r="D14" s="285">
        <v>0</v>
      </c>
      <c r="E14" s="285">
        <v>0</v>
      </c>
      <c r="F14" s="285">
        <v>0</v>
      </c>
      <c r="G14" s="285">
        <v>0</v>
      </c>
      <c r="H14" s="285">
        <v>0</v>
      </c>
      <c r="I14" s="285">
        <v>0</v>
      </c>
    </row>
    <row r="15" spans="1:9" x14ac:dyDescent="0.2">
      <c r="A15" s="282" t="s">
        <v>271</v>
      </c>
      <c r="B15" s="283"/>
      <c r="C15" s="284" t="s">
        <v>272</v>
      </c>
      <c r="D15" s="285">
        <v>0</v>
      </c>
      <c r="E15" s="285">
        <v>0</v>
      </c>
      <c r="F15" s="285">
        <v>0</v>
      </c>
      <c r="G15" s="285">
        <v>0</v>
      </c>
      <c r="H15" s="285">
        <v>0</v>
      </c>
      <c r="I15" s="285">
        <v>0</v>
      </c>
    </row>
    <row r="16" spans="1:9" x14ac:dyDescent="0.2">
      <c r="A16" s="282" t="s">
        <v>273</v>
      </c>
      <c r="B16" s="283"/>
      <c r="C16" s="284" t="s">
        <v>274</v>
      </c>
      <c r="D16" s="285">
        <v>0</v>
      </c>
      <c r="E16" s="285">
        <v>0</v>
      </c>
      <c r="F16" s="285">
        <v>0</v>
      </c>
      <c r="G16" s="285">
        <v>0</v>
      </c>
      <c r="H16" s="285">
        <v>0</v>
      </c>
      <c r="I16" s="285">
        <v>0</v>
      </c>
    </row>
    <row r="17" spans="1:9" x14ac:dyDescent="0.2">
      <c r="A17" s="282" t="s">
        <v>275</v>
      </c>
      <c r="B17" s="283"/>
      <c r="C17" s="284" t="s">
        <v>276</v>
      </c>
      <c r="D17" s="285">
        <v>0</v>
      </c>
      <c r="E17" s="285">
        <v>0</v>
      </c>
      <c r="F17" s="285">
        <v>0</v>
      </c>
      <c r="G17" s="285">
        <v>0</v>
      </c>
      <c r="H17" s="285">
        <v>0</v>
      </c>
      <c r="I17" s="285">
        <v>0</v>
      </c>
    </row>
    <row r="18" spans="1:9" ht="11.25" customHeight="1" x14ac:dyDescent="0.2">
      <c r="A18" s="282">
        <v>0</v>
      </c>
      <c r="B18" s="279" t="s">
        <v>277</v>
      </c>
      <c r="C18" s="280"/>
      <c r="D18" s="281">
        <v>782420330</v>
      </c>
      <c r="E18" s="281">
        <v>84383108</v>
      </c>
      <c r="F18" s="281">
        <v>866803438</v>
      </c>
      <c r="G18" s="281">
        <v>230724427.97999999</v>
      </c>
      <c r="H18" s="281">
        <v>230724427.97999999</v>
      </c>
      <c r="I18" s="281">
        <v>636079010.01999998</v>
      </c>
    </row>
    <row r="19" spans="1:9" x14ac:dyDescent="0.2">
      <c r="A19" s="282" t="s">
        <v>278</v>
      </c>
      <c r="B19" s="283"/>
      <c r="C19" s="284" t="s">
        <v>279</v>
      </c>
      <c r="D19" s="285">
        <v>755566448</v>
      </c>
      <c r="E19" s="285">
        <v>84339098.790000007</v>
      </c>
      <c r="F19" s="285">
        <v>839905546.78999996</v>
      </c>
      <c r="G19" s="285">
        <v>222579869.84</v>
      </c>
      <c r="H19" s="285">
        <v>222579869.84</v>
      </c>
      <c r="I19" s="285">
        <v>617325676.94999993</v>
      </c>
    </row>
    <row r="20" spans="1:9" ht="11.25" customHeight="1" x14ac:dyDescent="0.2">
      <c r="A20" s="282" t="s">
        <v>280</v>
      </c>
      <c r="B20" s="283"/>
      <c r="C20" s="284" t="s">
        <v>281</v>
      </c>
      <c r="D20" s="285">
        <v>26853882</v>
      </c>
      <c r="E20" s="285">
        <v>44009.21</v>
      </c>
      <c r="F20" s="285">
        <v>26897891.210000001</v>
      </c>
      <c r="G20" s="285">
        <v>8144558.1399999997</v>
      </c>
      <c r="H20" s="285">
        <v>8144558.1399999997</v>
      </c>
      <c r="I20" s="285">
        <v>18753333.07</v>
      </c>
    </row>
    <row r="21" spans="1:9" x14ac:dyDescent="0.2">
      <c r="A21" s="282" t="s">
        <v>282</v>
      </c>
      <c r="B21" s="283"/>
      <c r="C21" s="284" t="s">
        <v>283</v>
      </c>
      <c r="D21" s="285">
        <v>0</v>
      </c>
      <c r="E21" s="285">
        <v>0</v>
      </c>
      <c r="F21" s="285">
        <v>0</v>
      </c>
      <c r="G21" s="285">
        <v>0</v>
      </c>
      <c r="H21" s="285">
        <v>0</v>
      </c>
      <c r="I21" s="285">
        <v>0</v>
      </c>
    </row>
    <row r="22" spans="1:9" x14ac:dyDescent="0.2">
      <c r="A22" s="278">
        <v>0</v>
      </c>
      <c r="B22" s="279" t="s">
        <v>284</v>
      </c>
      <c r="C22" s="280"/>
      <c r="D22" s="281">
        <v>0</v>
      </c>
      <c r="E22" s="281">
        <v>0</v>
      </c>
      <c r="F22" s="281">
        <v>0</v>
      </c>
      <c r="G22" s="281">
        <v>0</v>
      </c>
      <c r="H22" s="281">
        <v>0</v>
      </c>
      <c r="I22" s="281">
        <v>0</v>
      </c>
    </row>
    <row r="23" spans="1:9" x14ac:dyDescent="0.2">
      <c r="A23" s="282" t="s">
        <v>285</v>
      </c>
      <c r="B23" s="283"/>
      <c r="C23" s="284" t="s">
        <v>286</v>
      </c>
      <c r="D23" s="285">
        <v>0</v>
      </c>
      <c r="E23" s="285">
        <v>0</v>
      </c>
      <c r="F23" s="285">
        <v>0</v>
      </c>
      <c r="G23" s="285">
        <v>0</v>
      </c>
      <c r="H23" s="285">
        <v>0</v>
      </c>
      <c r="I23" s="285">
        <v>0</v>
      </c>
    </row>
    <row r="24" spans="1:9" x14ac:dyDescent="0.2">
      <c r="A24" s="282" t="s">
        <v>287</v>
      </c>
      <c r="B24" s="283"/>
      <c r="C24" s="284" t="s">
        <v>288</v>
      </c>
      <c r="D24" s="285">
        <v>0</v>
      </c>
      <c r="E24" s="285">
        <v>0</v>
      </c>
      <c r="F24" s="285">
        <v>0</v>
      </c>
      <c r="G24" s="285">
        <v>0</v>
      </c>
      <c r="H24" s="285">
        <v>0</v>
      </c>
      <c r="I24" s="285">
        <v>0</v>
      </c>
    </row>
    <row r="25" spans="1:9" x14ac:dyDescent="0.2">
      <c r="A25" s="282">
        <v>0</v>
      </c>
      <c r="B25" s="279" t="s">
        <v>289</v>
      </c>
      <c r="C25" s="280"/>
      <c r="D25" s="281">
        <v>0</v>
      </c>
      <c r="E25" s="281">
        <v>0</v>
      </c>
      <c r="F25" s="281">
        <v>0</v>
      </c>
      <c r="G25" s="281">
        <v>0</v>
      </c>
      <c r="H25" s="281">
        <v>0</v>
      </c>
      <c r="I25" s="281">
        <v>0</v>
      </c>
    </row>
    <row r="26" spans="1:9" x14ac:dyDescent="0.2">
      <c r="A26" s="282" t="s">
        <v>290</v>
      </c>
      <c r="B26" s="283"/>
      <c r="C26" s="284" t="s">
        <v>291</v>
      </c>
      <c r="D26" s="285">
        <v>0</v>
      </c>
      <c r="E26" s="285">
        <v>0</v>
      </c>
      <c r="F26" s="285">
        <v>0</v>
      </c>
      <c r="G26" s="285">
        <v>0</v>
      </c>
      <c r="H26" s="285">
        <v>0</v>
      </c>
      <c r="I26" s="285">
        <v>0</v>
      </c>
    </row>
    <row r="27" spans="1:9" x14ac:dyDescent="0.2">
      <c r="A27" s="282" t="s">
        <v>292</v>
      </c>
      <c r="B27" s="283"/>
      <c r="C27" s="284" t="s">
        <v>293</v>
      </c>
      <c r="D27" s="285">
        <v>0</v>
      </c>
      <c r="E27" s="285">
        <v>0</v>
      </c>
      <c r="F27" s="285">
        <v>0</v>
      </c>
      <c r="G27" s="285">
        <v>0</v>
      </c>
      <c r="H27" s="285">
        <v>0</v>
      </c>
      <c r="I27" s="285">
        <v>0</v>
      </c>
    </row>
    <row r="28" spans="1:9" x14ac:dyDescent="0.2">
      <c r="A28" s="282" t="s">
        <v>294</v>
      </c>
      <c r="B28" s="283"/>
      <c r="C28" s="284" t="s">
        <v>295</v>
      </c>
      <c r="D28" s="285">
        <v>0</v>
      </c>
      <c r="E28" s="285">
        <v>0</v>
      </c>
      <c r="F28" s="285">
        <v>0</v>
      </c>
      <c r="G28" s="285">
        <v>0</v>
      </c>
      <c r="H28" s="285">
        <v>0</v>
      </c>
      <c r="I28" s="285">
        <v>0</v>
      </c>
    </row>
    <row r="29" spans="1:9" x14ac:dyDescent="0.2">
      <c r="A29" s="282" t="s">
        <v>296</v>
      </c>
      <c r="B29" s="283"/>
      <c r="C29" s="284" t="s">
        <v>297</v>
      </c>
      <c r="D29" s="285">
        <v>0</v>
      </c>
      <c r="E29" s="285">
        <v>0</v>
      </c>
      <c r="F29" s="285">
        <v>0</v>
      </c>
      <c r="G29" s="285">
        <v>0</v>
      </c>
      <c r="H29" s="285">
        <v>0</v>
      </c>
      <c r="I29" s="285">
        <v>0</v>
      </c>
    </row>
    <row r="30" spans="1:9" x14ac:dyDescent="0.2">
      <c r="A30" s="282">
        <v>0</v>
      </c>
      <c r="B30" s="279" t="s">
        <v>298</v>
      </c>
      <c r="C30" s="280"/>
      <c r="D30" s="281">
        <v>0</v>
      </c>
      <c r="E30" s="281">
        <v>0</v>
      </c>
      <c r="F30" s="281">
        <v>0</v>
      </c>
      <c r="G30" s="281">
        <v>0</v>
      </c>
      <c r="H30" s="281">
        <v>0</v>
      </c>
      <c r="I30" s="281">
        <v>0</v>
      </c>
    </row>
    <row r="31" spans="1:9" x14ac:dyDescent="0.2">
      <c r="A31" s="282" t="s">
        <v>299</v>
      </c>
      <c r="B31" s="283"/>
      <c r="C31" s="284" t="s">
        <v>300</v>
      </c>
      <c r="D31" s="285">
        <v>0</v>
      </c>
      <c r="E31" s="285">
        <v>0</v>
      </c>
      <c r="F31" s="285">
        <v>0</v>
      </c>
      <c r="G31" s="285">
        <v>0</v>
      </c>
      <c r="H31" s="285">
        <v>0</v>
      </c>
      <c r="I31" s="285">
        <v>0</v>
      </c>
    </row>
    <row r="32" spans="1:9" x14ac:dyDescent="0.2">
      <c r="A32" s="282" t="s">
        <v>301</v>
      </c>
      <c r="B32" s="280" t="s">
        <v>302</v>
      </c>
      <c r="C32" s="284"/>
      <c r="D32" s="281">
        <v>0</v>
      </c>
      <c r="E32" s="281">
        <v>0</v>
      </c>
      <c r="F32" s="281">
        <v>0</v>
      </c>
      <c r="G32" s="281">
        <v>0</v>
      </c>
      <c r="H32" s="281">
        <v>0</v>
      </c>
      <c r="I32" s="281">
        <v>0</v>
      </c>
    </row>
    <row r="33" spans="1:9" x14ac:dyDescent="0.2">
      <c r="A33" s="282" t="s">
        <v>303</v>
      </c>
      <c r="B33" s="280" t="s">
        <v>304</v>
      </c>
      <c r="C33" s="284"/>
      <c r="D33" s="281">
        <v>0</v>
      </c>
      <c r="E33" s="281">
        <v>0</v>
      </c>
      <c r="F33" s="281">
        <v>0</v>
      </c>
      <c r="G33" s="281">
        <v>0</v>
      </c>
      <c r="H33" s="281">
        <v>0</v>
      </c>
      <c r="I33" s="281">
        <v>0</v>
      </c>
    </row>
    <row r="34" spans="1:9" ht="12" thickBot="1" x14ac:dyDescent="0.25">
      <c r="A34" s="282" t="s">
        <v>305</v>
      </c>
      <c r="B34" s="280" t="s">
        <v>252</v>
      </c>
      <c r="C34" s="284"/>
      <c r="D34" s="281">
        <v>0</v>
      </c>
      <c r="E34" s="281">
        <v>0</v>
      </c>
      <c r="F34" s="281">
        <v>0</v>
      </c>
      <c r="G34" s="281">
        <v>0</v>
      </c>
      <c r="H34" s="281">
        <v>0</v>
      </c>
      <c r="I34" s="281">
        <v>0</v>
      </c>
    </row>
    <row r="35" spans="1:9" ht="15" customHeight="1" thickBot="1" x14ac:dyDescent="0.25">
      <c r="A35" s="286" t="s">
        <v>133</v>
      </c>
      <c r="B35" s="287"/>
      <c r="C35" s="287"/>
      <c r="D35" s="288">
        <v>18336011481.509998</v>
      </c>
      <c r="E35" s="289">
        <v>946423596.38999999</v>
      </c>
      <c r="F35" s="289">
        <v>19282435077.899998</v>
      </c>
      <c r="G35" s="289">
        <v>7592437746.4599991</v>
      </c>
      <c r="H35" s="289">
        <v>7592437746.4599991</v>
      </c>
      <c r="I35" s="290">
        <v>11689997331.439999</v>
      </c>
    </row>
    <row r="36" spans="1:9" x14ac:dyDescent="0.2">
      <c r="B36" s="263" t="s">
        <v>47</v>
      </c>
      <c r="C36" s="145"/>
      <c r="D36" s="291"/>
      <c r="E36" s="291"/>
      <c r="F36" s="291"/>
      <c r="G36" s="291"/>
      <c r="H36" s="291"/>
      <c r="I36" s="291"/>
    </row>
  </sheetData>
  <sheetProtection formatCells="0" formatColumns="0" formatRows="0" autoFilter="0"/>
  <protectedRanges>
    <protectedRange sqref="D35:I38 C35:C38 D39:I65495 B39:C65496 B37:B38" name="Rango1"/>
    <protectedRange sqref="D22:I34 F21 I21 D6:I8" name="Rango1_3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D14:I17 F11:F12 I11:I12 F13:I13" name="Rango1_3_3"/>
    <protectedRange sqref="D11:E13" name="Rango1_3_12"/>
    <protectedRange sqref="G11:H12" name="Rango1_3_14"/>
    <protectedRange sqref="D5:I5" name="Rango1_2_2_3"/>
    <protectedRange sqref="D10:I10" name="Rango1_3_2"/>
    <protectedRange sqref="D19:I20" name="Rango1_3_10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EAI</vt:lpstr>
      <vt:lpstr>CE Ingreso</vt:lpstr>
      <vt:lpstr>EAE-CA 1</vt:lpstr>
      <vt:lpstr>EAE-CA 2</vt:lpstr>
      <vt:lpstr>EAE-CA 3</vt:lpstr>
      <vt:lpstr>EAE-COG</vt:lpstr>
      <vt:lpstr>EAE-CFG</vt:lpstr>
      <vt:lpstr>EAE-CTG</vt:lpstr>
      <vt:lpstr>GCP</vt:lpstr>
      <vt:lpstr>PPI</vt:lpstr>
      <vt:lpstr>'CE Ingreso'!Área_de_impresión</vt:lpstr>
      <vt:lpstr>'EAE-COG'!Área_de_impresión</vt:lpstr>
      <vt:lpstr>EAI!Área_de_impresión</vt:lpstr>
      <vt:lpstr>PPI!Área_de_impresión</vt:lpstr>
      <vt:lpstr>'CE Ingreso'!Títulos_a_imprimir</vt:lpstr>
      <vt:lpstr>'EAE-COG'!Títulos_a_imprimir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2025-07-24T21:34:21Z</cp:lastPrinted>
  <dcterms:created xsi:type="dcterms:W3CDTF">2025-07-24T21:18:58Z</dcterms:created>
  <dcterms:modified xsi:type="dcterms:W3CDTF">2025-07-24T21:34:43Z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