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PLATAFORMA TRANSPARENCIA DEL GASTO EN SALUD\"/>
    </mc:Choice>
  </mc:AlternateContent>
  <xr:revisionPtr revIDLastSave="0" documentId="13_ncr:1_{0059AFDF-8CC5-4B84-AEA5-E8434C87E6CB}" xr6:coauthVersionLast="36" xr6:coauthVersionMax="36" xr10:uidLastSave="{00000000-0000-0000-0000-000000000000}"/>
  <bookViews>
    <workbookView xWindow="0" yWindow="0" windowWidth="28800" windowHeight="10305" xr2:uid="{7C6CF8D2-1DED-4572-9D7E-40AF91030E62}"/>
  </bookViews>
  <sheets>
    <sheet name="CE Ingreso" sheetId="1" r:id="rId1"/>
    <sheet name="EAI" sheetId="2" r:id="rId2"/>
    <sheet name="EAI (2)" sheetId="3" r:id="rId3"/>
    <sheet name="CtasAdmvas 1" sheetId="4" r:id="rId4"/>
    <sheet name="CtasAdmvas 2" sheetId="5" r:id="rId5"/>
    <sheet name="CtasAdmvas 3" sheetId="6" r:id="rId6"/>
    <sheet name="COG" sheetId="7" r:id="rId7"/>
    <sheet name="CTG" sheetId="8" r:id="rId8"/>
    <sheet name="CFF" sheetId="9" r:id="rId9"/>
    <sheet name="GCP" sheetId="10" r:id="rId10"/>
    <sheet name="PPI SIRET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EAI!#REF!</definedName>
    <definedName name="_xlnm._FilterDatabase" localSheetId="2" hidden="1">'EAI (2)'!#REF!</definedName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A" localSheetId="2">[1]ECABR!#REF!</definedName>
    <definedName name="A">[1]ECABR!#REF!</definedName>
    <definedName name="A_impresión_IM" localSheetId="2">[1]ECABR!#REF!</definedName>
    <definedName name="A_impresión_IM">[1]ECABR!#REF!</definedName>
    <definedName name="abc" localSheetId="2">[2]TOTAL!#REF!</definedName>
    <definedName name="abc">[2]TOTAL!#REF!</definedName>
    <definedName name="ALFONSO" localSheetId="2">[1]ECABR!#REF!</definedName>
    <definedName name="ALFONSO">[1]ECABR!#REF!</definedName>
    <definedName name="_xlnm.Extract" localSheetId="2">[3]EGRESOS!#REF!</definedName>
    <definedName name="_xlnm.Extract">[3]EGRESOS!#REF!</definedName>
    <definedName name="_xlnm.Print_Area" localSheetId="0">'CE Ingreso'!$A$1:$I$122</definedName>
    <definedName name="_xlnm.Print_Area" localSheetId="6">COG!$A$1:$H$79</definedName>
    <definedName name="_xlnm.Print_Area" localSheetId="3">'CtasAdmvas 1'!$A$1:$G$76</definedName>
    <definedName name="_xlnm.Print_Area" localSheetId="7">CTG!$A$1:$G$12</definedName>
    <definedName name="_xlnm.Print_Area" localSheetId="1">EAI!$A$1:$H$46</definedName>
    <definedName name="_xlnm.Print_Area" localSheetId="2">'EAI (2)'!#REF!</definedName>
    <definedName name="_xlnm.Print_Area" localSheetId="10">'PPI SIRET'!$A$1:$Q$115</definedName>
    <definedName name="B" localSheetId="2">[3]EGRESOS!#REF!</definedName>
    <definedName name="B">[3]EGRESOS!#REF!</definedName>
    <definedName name="BASE" localSheetId="3">#REF!</definedName>
    <definedName name="BASE" localSheetId="2">#REF!</definedName>
    <definedName name="BASE">#REF!</definedName>
    <definedName name="_xlnm.Database" localSheetId="3">[5]REPORTO!#REF!</definedName>
    <definedName name="_xlnm.Database" localSheetId="2">[5]REPORTO!#REF!</definedName>
    <definedName name="_xlnm.Database">[5]REPORTO!#REF!</definedName>
    <definedName name="cba" localSheetId="2">[2]TOTAL!#REF!</definedName>
    <definedName name="cba">[2]TOTAL!#REF!</definedName>
    <definedName name="cie" localSheetId="2">[1]ECABR!#REF!</definedName>
    <definedName name="cie">[1]ECABR!#REF!</definedName>
    <definedName name="ELOY" localSheetId="3">#REF!</definedName>
    <definedName name="ELOY" localSheetId="2">#REF!</definedName>
    <definedName name="ELOY">#REF!</definedName>
    <definedName name="ESF" localSheetId="2">#REF!</definedName>
    <definedName name="ESF">#REF!</definedName>
    <definedName name="Fecha" localSheetId="3">#REF!</definedName>
    <definedName name="Fecha" localSheetId="2">#REF!</definedName>
    <definedName name="Fecha">#REF!</definedName>
    <definedName name="HF">[6]T1705HF!$B$20:$B$20</definedName>
    <definedName name="Instituto" localSheetId="2">#REF!</definedName>
    <definedName name="Instituto">#REF!</definedName>
    <definedName name="ju" localSheetId="2">[5]REPORTO!#REF!</definedName>
    <definedName name="ju">[5]REPORTO!#REF!</definedName>
    <definedName name="mao" localSheetId="2">[1]ECABR!#REF!</definedName>
    <definedName name="mao">[1]ECABR!#REF!</definedName>
    <definedName name="N" localSheetId="3">#REF!</definedName>
    <definedName name="N" localSheetId="2">#REF!</definedName>
    <definedName name="N">#REF!</definedName>
    <definedName name="NDM" localSheetId="2">[5]REPORTO!#REF!</definedName>
    <definedName name="NDM">[5]REPORTO!#REF!</definedName>
    <definedName name="REPORTO" localSheetId="3">#REF!</definedName>
    <definedName name="REPORTO" localSheetId="2">#REF!</definedName>
    <definedName name="REPORTO">#REF!</definedName>
    <definedName name="TCAIE">[7]CH1902!$B$20:$B$20</definedName>
    <definedName name="TCFEEIS" localSheetId="3">#REF!</definedName>
    <definedName name="TCFEEIS" localSheetId="2">#REF!</definedName>
    <definedName name="TCFEEIS">#REF!</definedName>
    <definedName name="_xlnm.Print_Titles" localSheetId="0">'CE Ingreso'!$1:$8</definedName>
    <definedName name="_xlnm.Print_Titles" localSheetId="6">COG!$1:$4</definedName>
    <definedName name="_xlnm.Print_Titles" localSheetId="3">'CtasAdmvas 1'!$1:$4</definedName>
    <definedName name="_xlnm.Print_Titles" localSheetId="10">'PPI SIRET'!$1:$3</definedName>
    <definedName name="TRASP" localSheetId="3">#REF!</definedName>
    <definedName name="TRASP" localSheetId="2">#REF!</definedName>
    <definedName name="TRASP">#REF!</definedName>
    <definedName name="U" localSheetId="3">#REF!</definedName>
    <definedName name="U" localSheetId="2">#REF!</definedName>
    <definedName name="U">#REF!</definedName>
    <definedName name="x" localSheetId="3">#REF!</definedName>
    <definedName name="x" localSheetId="2">#REF!</definedName>
    <definedName name="x">#REF!</definedName>
    <definedName name="Z" localSheetId="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1" l="1"/>
  <c r="H114" i="11"/>
  <c r="G114" i="11"/>
  <c r="Q113" i="11"/>
  <c r="P113" i="11"/>
  <c r="Q112" i="11"/>
  <c r="P112" i="11"/>
  <c r="Q111" i="11"/>
  <c r="P111" i="11"/>
  <c r="Q110" i="11"/>
  <c r="P110" i="11"/>
  <c r="Q109" i="11"/>
  <c r="P109" i="11"/>
  <c r="Q108" i="11"/>
  <c r="P108" i="11"/>
  <c r="Q107" i="11"/>
  <c r="P107" i="11"/>
  <c r="Q106" i="11"/>
  <c r="P106" i="11"/>
  <c r="Q105" i="11"/>
  <c r="P105" i="11"/>
  <c r="Q104" i="11"/>
  <c r="P104" i="11"/>
  <c r="Q103" i="11"/>
  <c r="P103" i="11"/>
  <c r="Q102" i="11"/>
  <c r="P102" i="11"/>
  <c r="Q101" i="11"/>
  <c r="P101" i="11"/>
  <c r="Q100" i="11"/>
  <c r="P100" i="11"/>
  <c r="Q99" i="11"/>
  <c r="P99" i="11"/>
  <c r="Q98" i="11"/>
  <c r="P98" i="11"/>
  <c r="Q97" i="11"/>
  <c r="P97" i="11"/>
  <c r="Q96" i="11"/>
  <c r="P96" i="11"/>
  <c r="Q95" i="11"/>
  <c r="P95" i="11"/>
  <c r="Q94" i="11"/>
  <c r="P94" i="11"/>
  <c r="Q93" i="11"/>
  <c r="P93" i="11"/>
  <c r="Q92" i="11"/>
  <c r="P92" i="11"/>
  <c r="Q91" i="11"/>
  <c r="P91" i="11"/>
  <c r="Q90" i="11"/>
  <c r="P90" i="11"/>
  <c r="Q89" i="11"/>
  <c r="P89" i="11"/>
  <c r="Q88" i="11"/>
  <c r="P88" i="11"/>
  <c r="Q87" i="11"/>
  <c r="P87" i="11"/>
  <c r="Q86" i="11"/>
  <c r="P86" i="11"/>
  <c r="Q85" i="11"/>
  <c r="P85" i="11"/>
  <c r="Q84" i="11"/>
  <c r="P84" i="11"/>
  <c r="Q83" i="11"/>
  <c r="P83" i="11"/>
  <c r="Q82" i="11"/>
  <c r="P82" i="11"/>
  <c r="Q81" i="11"/>
  <c r="P81" i="11"/>
  <c r="Q80" i="11"/>
  <c r="P80" i="11"/>
  <c r="Q79" i="11"/>
  <c r="P79" i="11"/>
  <c r="Q78" i="11"/>
  <c r="P78" i="11"/>
  <c r="Q77" i="11"/>
  <c r="P77" i="11"/>
  <c r="Q76" i="11"/>
  <c r="P76" i="11"/>
  <c r="Q75" i="11"/>
  <c r="P75" i="11"/>
  <c r="Q74" i="11"/>
  <c r="P74" i="11"/>
  <c r="Q73" i="11"/>
  <c r="P73" i="11"/>
  <c r="Q72" i="11"/>
  <c r="P72" i="11"/>
  <c r="Q71" i="11"/>
  <c r="P71" i="11"/>
  <c r="Q70" i="11"/>
  <c r="P70" i="11"/>
  <c r="Q69" i="11"/>
  <c r="P69" i="11"/>
  <c r="Q68" i="11"/>
  <c r="P68" i="11"/>
  <c r="Q67" i="11"/>
  <c r="P67" i="11"/>
  <c r="Q66" i="11"/>
  <c r="P66" i="11"/>
  <c r="Q65" i="11"/>
  <c r="P65" i="11"/>
  <c r="Q64" i="11"/>
  <c r="P64" i="11"/>
  <c r="Q63" i="11"/>
  <c r="P63" i="11"/>
  <c r="Q62" i="11"/>
  <c r="P62" i="11"/>
  <c r="Q61" i="11"/>
  <c r="P61" i="11"/>
  <c r="Q60" i="11"/>
  <c r="P60" i="11"/>
  <c r="Q59" i="11"/>
  <c r="P59" i="11"/>
  <c r="Q58" i="11"/>
  <c r="P58" i="11"/>
  <c r="Q57" i="11"/>
  <c r="P57" i="11"/>
  <c r="Q56" i="11"/>
  <c r="P56" i="11"/>
  <c r="Q55" i="11"/>
  <c r="P55" i="11"/>
  <c r="Q54" i="11"/>
  <c r="P54" i="11"/>
  <c r="Q53" i="11"/>
  <c r="P53" i="11"/>
  <c r="Q52" i="11"/>
  <c r="P52" i="11"/>
  <c r="Q51" i="11"/>
  <c r="P51" i="11"/>
  <c r="Q50" i="11"/>
  <c r="P50" i="11"/>
  <c r="Q49" i="11"/>
  <c r="P49" i="11"/>
  <c r="Q48" i="11"/>
  <c r="P48" i="11"/>
  <c r="Q47" i="11"/>
  <c r="P47" i="11"/>
  <c r="Q46" i="11"/>
  <c r="P46" i="11"/>
  <c r="Q45" i="11"/>
  <c r="P45" i="11"/>
  <c r="Q44" i="11"/>
  <c r="P44" i="11"/>
  <c r="Q43" i="11"/>
  <c r="P43" i="11"/>
  <c r="Q42" i="11"/>
  <c r="P42" i="11"/>
  <c r="Q41" i="11"/>
  <c r="P41" i="11"/>
  <c r="Q40" i="11"/>
  <c r="P40" i="11"/>
  <c r="Q39" i="11"/>
  <c r="P39" i="11"/>
  <c r="Q38" i="11"/>
  <c r="P38" i="11"/>
  <c r="Q37" i="11"/>
  <c r="P37" i="11"/>
  <c r="Q36" i="11"/>
  <c r="P36" i="11"/>
  <c r="Q35" i="11"/>
  <c r="P35" i="11"/>
  <c r="Q34" i="11"/>
  <c r="P34" i="11"/>
  <c r="Q33" i="1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Q24" i="11"/>
  <c r="P24" i="11"/>
  <c r="Q23" i="11"/>
  <c r="P23" i="11"/>
  <c r="Q22" i="11"/>
  <c r="P22" i="11"/>
  <c r="Q21" i="11"/>
  <c r="P21" i="11"/>
  <c r="Q20" i="11"/>
  <c r="P20" i="11"/>
  <c r="Q19" i="11"/>
  <c r="P19" i="11"/>
  <c r="Q18" i="11"/>
  <c r="P18" i="11"/>
  <c r="Q17" i="11"/>
  <c r="P17" i="11"/>
  <c r="Q16" i="11"/>
  <c r="P16" i="11"/>
  <c r="Q15" i="11"/>
  <c r="P15" i="11"/>
  <c r="Q14" i="11"/>
  <c r="P14" i="11"/>
  <c r="Q13" i="11"/>
  <c r="P13" i="11"/>
  <c r="Q12" i="11"/>
  <c r="P12" i="11"/>
  <c r="Q11" i="11"/>
  <c r="P11" i="11"/>
  <c r="Q10" i="11"/>
  <c r="P10" i="11"/>
  <c r="Q9" i="11"/>
  <c r="P9" i="11"/>
  <c r="Q8" i="11"/>
  <c r="P8" i="11"/>
  <c r="Q7" i="11"/>
  <c r="P7" i="11"/>
  <c r="Q6" i="11"/>
  <c r="P6" i="11"/>
  <c r="Q5" i="11"/>
  <c r="P5" i="11"/>
  <c r="Q4" i="11"/>
  <c r="P4" i="11"/>
  <c r="F34" i="10"/>
  <c r="I34" i="10" s="1"/>
  <c r="F33" i="10"/>
  <c r="I33" i="10" s="1"/>
  <c r="F32" i="10"/>
  <c r="I32" i="10" s="1"/>
  <c r="F31" i="10"/>
  <c r="I31" i="10" s="1"/>
  <c r="H30" i="10"/>
  <c r="G30" i="10"/>
  <c r="E30" i="10"/>
  <c r="D30" i="10"/>
  <c r="F29" i="10"/>
  <c r="I29" i="10" s="1"/>
  <c r="F28" i="10"/>
  <c r="I28" i="10" s="1"/>
  <c r="F27" i="10"/>
  <c r="I27" i="10" s="1"/>
  <c r="F26" i="10"/>
  <c r="F25" i="10" s="1"/>
  <c r="H25" i="10"/>
  <c r="G25" i="10"/>
  <c r="E25" i="10"/>
  <c r="D25" i="10"/>
  <c r="F24" i="10"/>
  <c r="I24" i="10" s="1"/>
  <c r="F23" i="10"/>
  <c r="I23" i="10" s="1"/>
  <c r="H22" i="10"/>
  <c r="G22" i="10"/>
  <c r="E22" i="10"/>
  <c r="D22" i="10"/>
  <c r="F21" i="10"/>
  <c r="I21" i="10" s="1"/>
  <c r="F20" i="10"/>
  <c r="I20" i="10" s="1"/>
  <c r="F19" i="10"/>
  <c r="F18" i="10" s="1"/>
  <c r="H18" i="10"/>
  <c r="G18" i="10"/>
  <c r="E18" i="10"/>
  <c r="D18" i="10"/>
  <c r="F17" i="10"/>
  <c r="I17" i="10" s="1"/>
  <c r="I16" i="10"/>
  <c r="F16" i="10"/>
  <c r="F15" i="10"/>
  <c r="I15" i="10" s="1"/>
  <c r="F14" i="10"/>
  <c r="I14" i="10" s="1"/>
  <c r="F13" i="10"/>
  <c r="I13" i="10" s="1"/>
  <c r="F12" i="10"/>
  <c r="I12" i="10" s="1"/>
  <c r="F11" i="10"/>
  <c r="F9" i="10" s="1"/>
  <c r="H9" i="10"/>
  <c r="H5" i="10" s="1"/>
  <c r="G9" i="10"/>
  <c r="E9" i="10"/>
  <c r="D9" i="10"/>
  <c r="F8" i="10"/>
  <c r="I8" i="10" s="1"/>
  <c r="F7" i="10"/>
  <c r="H6" i="10"/>
  <c r="G6" i="10"/>
  <c r="G35" i="10" s="1"/>
  <c r="E6" i="10"/>
  <c r="E35" i="10" s="1"/>
  <c r="D6" i="10"/>
  <c r="D35" i="10" s="1"/>
  <c r="G5" i="10"/>
  <c r="E5" i="10"/>
  <c r="H36" i="9"/>
  <c r="H35" i="9"/>
  <c r="H34" i="9"/>
  <c r="H33" i="9"/>
  <c r="G32" i="9"/>
  <c r="F32" i="9"/>
  <c r="E32" i="9"/>
  <c r="D32" i="9"/>
  <c r="C32" i="9"/>
  <c r="H31" i="9"/>
  <c r="H30" i="9"/>
  <c r="H29" i="9"/>
  <c r="H28" i="9"/>
  <c r="H27" i="9"/>
  <c r="H26" i="9"/>
  <c r="H25" i="9"/>
  <c r="H24" i="9"/>
  <c r="H23" i="9"/>
  <c r="G22" i="9"/>
  <c r="F22" i="9"/>
  <c r="E22" i="9"/>
  <c r="H22" i="9" s="1"/>
  <c r="D22" i="9"/>
  <c r="C22" i="9"/>
  <c r="H21" i="9"/>
  <c r="H20" i="9"/>
  <c r="H19" i="9"/>
  <c r="H18" i="9"/>
  <c r="E17" i="9"/>
  <c r="H17" i="9" s="1"/>
  <c r="H16" i="9"/>
  <c r="H15" i="9"/>
  <c r="G14" i="9"/>
  <c r="F14" i="9"/>
  <c r="D14" i="9"/>
  <c r="C14" i="9"/>
  <c r="E14" i="9" s="1"/>
  <c r="H13" i="9"/>
  <c r="H12" i="9"/>
  <c r="H11" i="9"/>
  <c r="H10" i="9"/>
  <c r="H9" i="9"/>
  <c r="H8" i="9"/>
  <c r="H7" i="9"/>
  <c r="H6" i="9"/>
  <c r="G5" i="9"/>
  <c r="F5" i="9"/>
  <c r="D5" i="9"/>
  <c r="D37" i="9" s="1"/>
  <c r="C5" i="9"/>
  <c r="C37" i="9" s="1"/>
  <c r="F10" i="8"/>
  <c r="E10" i="8"/>
  <c r="C10" i="8"/>
  <c r="B10" i="8"/>
  <c r="G9" i="8"/>
  <c r="G8" i="8"/>
  <c r="G7" i="8"/>
  <c r="D6" i="8"/>
  <c r="G6" i="8" s="1"/>
  <c r="D5" i="8"/>
  <c r="G5" i="8" s="1"/>
  <c r="G10" i="8" s="1"/>
  <c r="E76" i="7"/>
  <c r="H76" i="7" s="1"/>
  <c r="E75" i="7"/>
  <c r="H75" i="7" s="1"/>
  <c r="E74" i="7"/>
  <c r="H74" i="7" s="1"/>
  <c r="E73" i="7"/>
  <c r="H73" i="7" s="1"/>
  <c r="E72" i="7"/>
  <c r="H72" i="7" s="1"/>
  <c r="E71" i="7"/>
  <c r="H71" i="7" s="1"/>
  <c r="E70" i="7"/>
  <c r="H70" i="7" s="1"/>
  <c r="G69" i="7"/>
  <c r="F69" i="7"/>
  <c r="D69" i="7"/>
  <c r="C69" i="7"/>
  <c r="E69" i="7" s="1"/>
  <c r="H69" i="7" s="1"/>
  <c r="E68" i="7"/>
  <c r="H68" i="7" s="1"/>
  <c r="E67" i="7"/>
  <c r="H67" i="7" s="1"/>
  <c r="E66" i="7"/>
  <c r="H66" i="7" s="1"/>
  <c r="G65" i="7"/>
  <c r="F65" i="7"/>
  <c r="D65" i="7"/>
  <c r="C65" i="7"/>
  <c r="E65" i="7" s="1"/>
  <c r="H65" i="7" s="1"/>
  <c r="E64" i="7"/>
  <c r="H64" i="7" s="1"/>
  <c r="E63" i="7"/>
  <c r="H63" i="7" s="1"/>
  <c r="H62" i="7"/>
  <c r="E62" i="7"/>
  <c r="E61" i="7"/>
  <c r="H61" i="7" s="1"/>
  <c r="E60" i="7"/>
  <c r="H60" i="7" s="1"/>
  <c r="E59" i="7"/>
  <c r="H59" i="7" s="1"/>
  <c r="E58" i="7"/>
  <c r="H58" i="7" s="1"/>
  <c r="G57" i="7"/>
  <c r="F57" i="7"/>
  <c r="D57" i="7"/>
  <c r="C57" i="7"/>
  <c r="E57" i="7" s="1"/>
  <c r="H57" i="7" s="1"/>
  <c r="H56" i="7"/>
  <c r="E56" i="7"/>
  <c r="E55" i="7"/>
  <c r="H55" i="7" s="1"/>
  <c r="E54" i="7"/>
  <c r="H54" i="7" s="1"/>
  <c r="G53" i="7"/>
  <c r="F53" i="7"/>
  <c r="D53" i="7"/>
  <c r="C53" i="7"/>
  <c r="E53" i="7" s="1"/>
  <c r="H53" i="7" s="1"/>
  <c r="E52" i="7"/>
  <c r="H52" i="7" s="1"/>
  <c r="E51" i="7"/>
  <c r="H51" i="7" s="1"/>
  <c r="E50" i="7"/>
  <c r="H50" i="7" s="1"/>
  <c r="E49" i="7"/>
  <c r="H49" i="7" s="1"/>
  <c r="E48" i="7"/>
  <c r="H48" i="7" s="1"/>
  <c r="E47" i="7"/>
  <c r="H47" i="7" s="1"/>
  <c r="E46" i="7"/>
  <c r="H46" i="7" s="1"/>
  <c r="E45" i="7"/>
  <c r="H45" i="7" s="1"/>
  <c r="E44" i="7"/>
  <c r="H44" i="7" s="1"/>
  <c r="G43" i="7"/>
  <c r="F43" i="7"/>
  <c r="D43" i="7"/>
  <c r="C43" i="7"/>
  <c r="E43" i="7" s="1"/>
  <c r="H43" i="7" s="1"/>
  <c r="E42" i="7"/>
  <c r="H42" i="7" s="1"/>
  <c r="E41" i="7"/>
  <c r="H41" i="7" s="1"/>
  <c r="E40" i="7"/>
  <c r="H40" i="7" s="1"/>
  <c r="E39" i="7"/>
  <c r="H39" i="7" s="1"/>
  <c r="H38" i="7"/>
  <c r="E38" i="7"/>
  <c r="E37" i="7"/>
  <c r="H37" i="7" s="1"/>
  <c r="E36" i="7"/>
  <c r="H36" i="7" s="1"/>
  <c r="E35" i="7"/>
  <c r="H35" i="7" s="1"/>
  <c r="E34" i="7"/>
  <c r="H34" i="7" s="1"/>
  <c r="G33" i="7"/>
  <c r="F33" i="7"/>
  <c r="D33" i="7"/>
  <c r="C33" i="7"/>
  <c r="E33" i="7" s="1"/>
  <c r="H33" i="7" s="1"/>
  <c r="E32" i="7"/>
  <c r="H32" i="7" s="1"/>
  <c r="E31" i="7"/>
  <c r="H31" i="7" s="1"/>
  <c r="H30" i="7"/>
  <c r="E30" i="7"/>
  <c r="E29" i="7"/>
  <c r="H29" i="7" s="1"/>
  <c r="E28" i="7"/>
  <c r="H28" i="7" s="1"/>
  <c r="E27" i="7"/>
  <c r="H27" i="7" s="1"/>
  <c r="E26" i="7"/>
  <c r="H26" i="7" s="1"/>
  <c r="E25" i="7"/>
  <c r="H25" i="7" s="1"/>
  <c r="E24" i="7"/>
  <c r="H24" i="7" s="1"/>
  <c r="G23" i="7"/>
  <c r="F23" i="7"/>
  <c r="D23" i="7"/>
  <c r="C23" i="7"/>
  <c r="E23" i="7" s="1"/>
  <c r="H23" i="7" s="1"/>
  <c r="E22" i="7"/>
  <c r="H22" i="7" s="1"/>
  <c r="E21" i="7"/>
  <c r="H21" i="7" s="1"/>
  <c r="E20" i="7"/>
  <c r="H20" i="7" s="1"/>
  <c r="E19" i="7"/>
  <c r="H19" i="7" s="1"/>
  <c r="E18" i="7"/>
  <c r="H18" i="7" s="1"/>
  <c r="H17" i="7"/>
  <c r="E17" i="7"/>
  <c r="E16" i="7"/>
  <c r="H16" i="7" s="1"/>
  <c r="E15" i="7"/>
  <c r="H15" i="7" s="1"/>
  <c r="E14" i="7"/>
  <c r="H14" i="7" s="1"/>
  <c r="G13" i="7"/>
  <c r="F13" i="7"/>
  <c r="D13" i="7"/>
  <c r="C13" i="7"/>
  <c r="H12" i="7"/>
  <c r="E12" i="7"/>
  <c r="E11" i="7"/>
  <c r="H11" i="7" s="1"/>
  <c r="E10" i="7"/>
  <c r="H10" i="7" s="1"/>
  <c r="E9" i="7"/>
  <c r="H9" i="7" s="1"/>
  <c r="E8" i="7"/>
  <c r="H8" i="7" s="1"/>
  <c r="E7" i="7"/>
  <c r="H7" i="7" s="1"/>
  <c r="E6" i="7"/>
  <c r="H6" i="7" s="1"/>
  <c r="G5" i="7"/>
  <c r="F5" i="7"/>
  <c r="D5" i="7"/>
  <c r="C5" i="7"/>
  <c r="E5" i="7" s="1"/>
  <c r="H5" i="7" s="1"/>
  <c r="F12" i="6"/>
  <c r="E12" i="6"/>
  <c r="C12" i="6"/>
  <c r="B12" i="6"/>
  <c r="D11" i="6"/>
  <c r="G11" i="6" s="1"/>
  <c r="D10" i="6"/>
  <c r="G10" i="6" s="1"/>
  <c r="D9" i="6"/>
  <c r="G9" i="6" s="1"/>
  <c r="G8" i="6"/>
  <c r="D8" i="6"/>
  <c r="D7" i="6"/>
  <c r="G7" i="6" s="1"/>
  <c r="D6" i="6"/>
  <c r="G6" i="6" s="1"/>
  <c r="D5" i="6"/>
  <c r="G5" i="6" s="1"/>
  <c r="F9" i="5"/>
  <c r="E9" i="5"/>
  <c r="C9" i="5"/>
  <c r="B9" i="5"/>
  <c r="D8" i="5"/>
  <c r="G8" i="5" s="1"/>
  <c r="D7" i="5"/>
  <c r="G7" i="5" s="1"/>
  <c r="G6" i="5"/>
  <c r="D6" i="5"/>
  <c r="F74" i="4"/>
  <c r="E74" i="4"/>
  <c r="C74" i="4"/>
  <c r="B74" i="4"/>
  <c r="D72" i="4"/>
  <c r="G72" i="4" s="1"/>
  <c r="D71" i="4"/>
  <c r="G71" i="4" s="1"/>
  <c r="D70" i="4"/>
  <c r="G70" i="4" s="1"/>
  <c r="D69" i="4"/>
  <c r="G69" i="4" s="1"/>
  <c r="D68" i="4"/>
  <c r="G68" i="4" s="1"/>
  <c r="D67" i="4"/>
  <c r="G67" i="4" s="1"/>
  <c r="D66" i="4"/>
  <c r="G66" i="4" s="1"/>
  <c r="D65" i="4"/>
  <c r="G65" i="4" s="1"/>
  <c r="D64" i="4"/>
  <c r="G64" i="4" s="1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D56" i="4"/>
  <c r="G56" i="4" s="1"/>
  <c r="D55" i="4"/>
  <c r="G55" i="4" s="1"/>
  <c r="D54" i="4"/>
  <c r="G54" i="4" s="1"/>
  <c r="G53" i="4"/>
  <c r="D53" i="4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G44" i="4"/>
  <c r="D44" i="4"/>
  <c r="G43" i="4"/>
  <c r="D43" i="4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G36" i="4"/>
  <c r="D36" i="4"/>
  <c r="D35" i="4"/>
  <c r="G35" i="4" s="1"/>
  <c r="D34" i="4"/>
  <c r="G34" i="4" s="1"/>
  <c r="G33" i="4"/>
  <c r="D33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G21" i="4"/>
  <c r="D21" i="4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G11" i="4"/>
  <c r="D11" i="4"/>
  <c r="D10" i="4"/>
  <c r="G10" i="4" s="1"/>
  <c r="D9" i="4"/>
  <c r="G9" i="4" s="1"/>
  <c r="D8" i="4"/>
  <c r="G8" i="4" s="1"/>
  <c r="D7" i="4"/>
  <c r="G7" i="4" s="1"/>
  <c r="D6" i="4"/>
  <c r="G6" i="4" s="1"/>
  <c r="D5" i="4"/>
  <c r="G9" i="3"/>
  <c r="H6" i="3"/>
  <c r="E6" i="3"/>
  <c r="G5" i="3"/>
  <c r="H5" i="3" s="1"/>
  <c r="F5" i="3"/>
  <c r="F9" i="3" s="1"/>
  <c r="D5" i="3"/>
  <c r="D9" i="3" s="1"/>
  <c r="C5" i="3"/>
  <c r="C9" i="3" s="1"/>
  <c r="H38" i="2"/>
  <c r="E38" i="2"/>
  <c r="H37" i="2"/>
  <c r="G37" i="2"/>
  <c r="F37" i="2"/>
  <c r="C37" i="2"/>
  <c r="H35" i="2"/>
  <c r="E35" i="2"/>
  <c r="H34" i="2"/>
  <c r="H31" i="2" s="1"/>
  <c r="H39" i="2" s="1"/>
  <c r="E34" i="2"/>
  <c r="G31" i="2"/>
  <c r="F31" i="2"/>
  <c r="D31" i="2"/>
  <c r="C31" i="2"/>
  <c r="H28" i="2"/>
  <c r="E28" i="2"/>
  <c r="E21" i="2" s="1"/>
  <c r="H21" i="2"/>
  <c r="G21" i="2"/>
  <c r="F21" i="2"/>
  <c r="D21" i="2"/>
  <c r="C21" i="2"/>
  <c r="C39" i="2" s="1"/>
  <c r="G16" i="2"/>
  <c r="F16" i="2"/>
  <c r="E16" i="2"/>
  <c r="D16" i="2"/>
  <c r="C16" i="2"/>
  <c r="H15" i="2"/>
  <c r="H14" i="2"/>
  <c r="E14" i="2"/>
  <c r="H13" i="2"/>
  <c r="E13" i="2"/>
  <c r="H12" i="2"/>
  <c r="E12" i="2"/>
  <c r="H11" i="2"/>
  <c r="E11" i="2"/>
  <c r="H10" i="2"/>
  <c r="H9" i="2"/>
  <c r="H8" i="2"/>
  <c r="H7" i="2"/>
  <c r="H6" i="2"/>
  <c r="H5" i="2"/>
  <c r="I26" i="10" l="1"/>
  <c r="I25" i="10" s="1"/>
  <c r="I11" i="10"/>
  <c r="H35" i="10"/>
  <c r="F22" i="10"/>
  <c r="F6" i="10"/>
  <c r="F35" i="10" s="1"/>
  <c r="I7" i="10"/>
  <c r="I6" i="10" s="1"/>
  <c r="I9" i="10"/>
  <c r="D5" i="10"/>
  <c r="F30" i="10"/>
  <c r="I22" i="10"/>
  <c r="H14" i="9"/>
  <c r="G37" i="9"/>
  <c r="H32" i="9"/>
  <c r="F37" i="9"/>
  <c r="D10" i="8"/>
  <c r="F77" i="7"/>
  <c r="G77" i="7"/>
  <c r="C77" i="7"/>
  <c r="D77" i="7"/>
  <c r="E77" i="7" s="1"/>
  <c r="G12" i="6"/>
  <c r="D12" i="6"/>
  <c r="D9" i="5"/>
  <c r="G9" i="5"/>
  <c r="D74" i="4"/>
  <c r="G5" i="4"/>
  <c r="H9" i="3"/>
  <c r="H16" i="2"/>
  <c r="D39" i="2"/>
  <c r="F39" i="2"/>
  <c r="G39" i="2"/>
  <c r="E31" i="2"/>
  <c r="E39" i="2" s="1"/>
  <c r="G74" i="4"/>
  <c r="E9" i="3"/>
  <c r="I30" i="10"/>
  <c r="I19" i="10"/>
  <c r="I18" i="10" s="1"/>
  <c r="E13" i="7"/>
  <c r="H13" i="7" s="1"/>
  <c r="H77" i="7" s="1"/>
  <c r="E5" i="3"/>
  <c r="E5" i="9"/>
  <c r="I5" i="10" l="1"/>
  <c r="F5" i="10"/>
  <c r="I35" i="10"/>
  <c r="H5" i="9"/>
  <c r="H37" i="9" s="1"/>
  <c r="E37" i="9"/>
  <c r="I118" i="1" l="1"/>
  <c r="F118" i="1"/>
  <c r="I117" i="1"/>
  <c r="F117" i="1"/>
  <c r="I116" i="1"/>
  <c r="F116" i="1"/>
  <c r="I115" i="1"/>
  <c r="F115" i="1"/>
  <c r="I114" i="1"/>
  <c r="F114" i="1"/>
  <c r="H113" i="1"/>
  <c r="G113" i="1"/>
  <c r="E113" i="1"/>
  <c r="D113" i="1"/>
  <c r="F113" i="1" s="1"/>
  <c r="I112" i="1"/>
  <c r="F112" i="1"/>
  <c r="I111" i="1"/>
  <c r="F111" i="1"/>
  <c r="I110" i="1"/>
  <c r="F110" i="1"/>
  <c r="H109" i="1"/>
  <c r="I109" i="1" s="1"/>
  <c r="G109" i="1"/>
  <c r="E109" i="1"/>
  <c r="D109" i="1"/>
  <c r="F109" i="1" s="1"/>
  <c r="I108" i="1"/>
  <c r="F108" i="1"/>
  <c r="I107" i="1"/>
  <c r="F107" i="1"/>
  <c r="I106" i="1"/>
  <c r="F106" i="1"/>
  <c r="I105" i="1"/>
  <c r="F105" i="1"/>
  <c r="I104" i="1"/>
  <c r="F104" i="1"/>
  <c r="H103" i="1"/>
  <c r="H97" i="1" s="1"/>
  <c r="G103" i="1"/>
  <c r="F103" i="1"/>
  <c r="E103" i="1"/>
  <c r="D103" i="1"/>
  <c r="I102" i="1"/>
  <c r="F102" i="1"/>
  <c r="I101" i="1"/>
  <c r="F101" i="1"/>
  <c r="I100" i="1"/>
  <c r="F100" i="1"/>
  <c r="I99" i="1"/>
  <c r="F99" i="1"/>
  <c r="H98" i="1"/>
  <c r="G98" i="1"/>
  <c r="E98" i="1"/>
  <c r="E97" i="1" s="1"/>
  <c r="D98" i="1"/>
  <c r="D97" i="1" s="1"/>
  <c r="I96" i="1"/>
  <c r="F96" i="1"/>
  <c r="I94" i="1"/>
  <c r="F94" i="1"/>
  <c r="I93" i="1"/>
  <c r="F93" i="1"/>
  <c r="I92" i="1"/>
  <c r="F92" i="1"/>
  <c r="I91" i="1"/>
  <c r="F91" i="1"/>
  <c r="H90" i="1"/>
  <c r="G90" i="1"/>
  <c r="E90" i="1"/>
  <c r="D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H82" i="1"/>
  <c r="G82" i="1"/>
  <c r="E82" i="1"/>
  <c r="D82" i="1"/>
  <c r="I81" i="1"/>
  <c r="F81" i="1"/>
  <c r="I80" i="1"/>
  <c r="F80" i="1"/>
  <c r="I79" i="1"/>
  <c r="F79" i="1"/>
  <c r="H78" i="1"/>
  <c r="G78" i="1"/>
  <c r="E78" i="1"/>
  <c r="D78" i="1"/>
  <c r="I78" i="1" s="1"/>
  <c r="I76" i="1"/>
  <c r="F76" i="1"/>
  <c r="I75" i="1"/>
  <c r="F75" i="1"/>
  <c r="I74" i="1"/>
  <c r="F74" i="1"/>
  <c r="I73" i="1"/>
  <c r="F73" i="1"/>
  <c r="I72" i="1"/>
  <c r="F72" i="1"/>
  <c r="H71" i="1"/>
  <c r="G71" i="1"/>
  <c r="E71" i="1"/>
  <c r="D71" i="1"/>
  <c r="F71" i="1" s="1"/>
  <c r="I70" i="1"/>
  <c r="F70" i="1"/>
  <c r="I69" i="1"/>
  <c r="F69" i="1"/>
  <c r="I68" i="1"/>
  <c r="F68" i="1"/>
  <c r="I67" i="1"/>
  <c r="F67" i="1"/>
  <c r="I66" i="1"/>
  <c r="F66" i="1"/>
  <c r="H65" i="1"/>
  <c r="G65" i="1"/>
  <c r="E65" i="1"/>
  <c r="D65" i="1"/>
  <c r="F65" i="1" s="1"/>
  <c r="I64" i="1"/>
  <c r="F64" i="1"/>
  <c r="I63" i="1"/>
  <c r="F63" i="1"/>
  <c r="I62" i="1"/>
  <c r="F62" i="1"/>
  <c r="I61" i="1"/>
  <c r="F61" i="1"/>
  <c r="H60" i="1"/>
  <c r="I60" i="1" s="1"/>
  <c r="G60" i="1"/>
  <c r="G59" i="1" s="1"/>
  <c r="G57" i="1" s="1"/>
  <c r="E60" i="1"/>
  <c r="D60" i="1"/>
  <c r="I58" i="1"/>
  <c r="F58" i="1"/>
  <c r="I56" i="1"/>
  <c r="F56" i="1"/>
  <c r="I55" i="1"/>
  <c r="F55" i="1"/>
  <c r="H54" i="1"/>
  <c r="I54" i="1" s="1"/>
  <c r="G54" i="1"/>
  <c r="E54" i="1"/>
  <c r="D54" i="1"/>
  <c r="F54" i="1" s="1"/>
  <c r="I53" i="1"/>
  <c r="F53" i="1"/>
  <c r="I52" i="1"/>
  <c r="F52" i="1"/>
  <c r="I51" i="1"/>
  <c r="F51" i="1"/>
  <c r="H50" i="1"/>
  <c r="G50" i="1"/>
  <c r="E50" i="1"/>
  <c r="D50" i="1"/>
  <c r="F50" i="1" s="1"/>
  <c r="I49" i="1"/>
  <c r="F49" i="1"/>
  <c r="I48" i="1"/>
  <c r="F48" i="1"/>
  <c r="I47" i="1"/>
  <c r="F47" i="1"/>
  <c r="I46" i="1"/>
  <c r="F46" i="1"/>
  <c r="I45" i="1"/>
  <c r="F45" i="1"/>
  <c r="H44" i="1"/>
  <c r="H43" i="1" s="1"/>
  <c r="G44" i="1"/>
  <c r="E44" i="1"/>
  <c r="D44" i="1"/>
  <c r="D43" i="1" s="1"/>
  <c r="G43" i="1"/>
  <c r="E43" i="1"/>
  <c r="I42" i="1"/>
  <c r="F42" i="1"/>
  <c r="I41" i="1"/>
  <c r="F41" i="1"/>
  <c r="I40" i="1"/>
  <c r="F40" i="1"/>
  <c r="H39" i="1"/>
  <c r="I39" i="1" s="1"/>
  <c r="G39" i="1"/>
  <c r="E39" i="1"/>
  <c r="D39" i="1"/>
  <c r="I38" i="1"/>
  <c r="F38" i="1"/>
  <c r="I37" i="1"/>
  <c r="F37" i="1"/>
  <c r="I36" i="1"/>
  <c r="F36" i="1"/>
  <c r="I35" i="1"/>
  <c r="F35" i="1"/>
  <c r="I34" i="1"/>
  <c r="F34" i="1"/>
  <c r="H33" i="1"/>
  <c r="I33" i="1" s="1"/>
  <c r="G33" i="1"/>
  <c r="E33" i="1"/>
  <c r="D33" i="1"/>
  <c r="I32" i="1"/>
  <c r="F32" i="1"/>
  <c r="I31" i="1"/>
  <c r="F31" i="1"/>
  <c r="I30" i="1"/>
  <c r="F30" i="1"/>
  <c r="I29" i="1"/>
  <c r="F29" i="1"/>
  <c r="I28" i="1"/>
  <c r="F28" i="1"/>
  <c r="I27" i="1"/>
  <c r="F27" i="1"/>
  <c r="H26" i="1"/>
  <c r="I26" i="1" s="1"/>
  <c r="G26" i="1"/>
  <c r="F26" i="1"/>
  <c r="E26" i="1"/>
  <c r="D26" i="1"/>
  <c r="I25" i="1"/>
  <c r="F25" i="1"/>
  <c r="I24" i="1"/>
  <c r="F24" i="1"/>
  <c r="I23" i="1"/>
  <c r="F23" i="1"/>
  <c r="H22" i="1"/>
  <c r="H21" i="1" s="1"/>
  <c r="I21" i="1" s="1"/>
  <c r="G22" i="1"/>
  <c r="G21" i="1" s="1"/>
  <c r="G11" i="1" s="1"/>
  <c r="G10" i="1" s="1"/>
  <c r="E22" i="1"/>
  <c r="D22" i="1"/>
  <c r="D21" i="1" s="1"/>
  <c r="E21" i="1"/>
  <c r="I20" i="1"/>
  <c r="F20" i="1"/>
  <c r="I19" i="1"/>
  <c r="F19" i="1"/>
  <c r="H18" i="1"/>
  <c r="G18" i="1"/>
  <c r="E18" i="1"/>
  <c r="D18" i="1"/>
  <c r="F18" i="1" s="1"/>
  <c r="I17" i="1"/>
  <c r="F17" i="1"/>
  <c r="I16" i="1"/>
  <c r="F16" i="1"/>
  <c r="H15" i="1"/>
  <c r="G15" i="1"/>
  <c r="E15" i="1"/>
  <c r="D15" i="1"/>
  <c r="I15" i="1" s="1"/>
  <c r="I14" i="1"/>
  <c r="F14" i="1"/>
  <c r="H13" i="1"/>
  <c r="G13" i="1"/>
  <c r="E13" i="1"/>
  <c r="D13" i="1"/>
  <c r="F13" i="1" s="1"/>
  <c r="G12" i="1"/>
  <c r="I113" i="1" l="1"/>
  <c r="I50" i="1"/>
  <c r="F43" i="1"/>
  <c r="I13" i="1"/>
  <c r="F39" i="1"/>
  <c r="I71" i="1"/>
  <c r="E12" i="1"/>
  <c r="E11" i="1" s="1"/>
  <c r="F44" i="1"/>
  <c r="I18" i="1"/>
  <c r="D59" i="1"/>
  <c r="H59" i="1"/>
  <c r="I59" i="1" s="1"/>
  <c r="F33" i="1"/>
  <c r="E59" i="1"/>
  <c r="E57" i="1" s="1"/>
  <c r="F21" i="1"/>
  <c r="E77" i="1"/>
  <c r="I90" i="1"/>
  <c r="G97" i="1"/>
  <c r="G95" i="1" s="1"/>
  <c r="G77" i="1" s="1"/>
  <c r="G119" i="1" s="1"/>
  <c r="E95" i="1"/>
  <c r="F22" i="1"/>
  <c r="I82" i="1"/>
  <c r="I98" i="1"/>
  <c r="D57" i="1"/>
  <c r="F97" i="1"/>
  <c r="D95" i="1"/>
  <c r="F95" i="1" s="1"/>
  <c r="I43" i="1"/>
  <c r="D77" i="1"/>
  <c r="F77" i="1" s="1"/>
  <c r="I97" i="1"/>
  <c r="H95" i="1"/>
  <c r="G9" i="1"/>
  <c r="I22" i="1"/>
  <c r="F82" i="1"/>
  <c r="I65" i="1"/>
  <c r="I103" i="1"/>
  <c r="D12" i="1"/>
  <c r="I44" i="1"/>
  <c r="F15" i="1"/>
  <c r="F78" i="1"/>
  <c r="F90" i="1"/>
  <c r="F60" i="1"/>
  <c r="H12" i="1"/>
  <c r="F98" i="1"/>
  <c r="F59" i="1" l="1"/>
  <c r="H57" i="1"/>
  <c r="E10" i="1"/>
  <c r="F57" i="1"/>
  <c r="I57" i="1"/>
  <c r="I95" i="1"/>
  <c r="H77" i="1"/>
  <c r="I77" i="1" s="1"/>
  <c r="I12" i="1"/>
  <c r="H11" i="1"/>
  <c r="D11" i="1"/>
  <c r="F12" i="1"/>
  <c r="E119" i="1" l="1"/>
  <c r="E9" i="1"/>
  <c r="D10" i="1"/>
  <c r="F11" i="1"/>
  <c r="H10" i="1"/>
  <c r="I11" i="1"/>
  <c r="H119" i="1" l="1"/>
  <c r="I10" i="1"/>
  <c r="H9" i="1"/>
  <c r="F10" i="1"/>
  <c r="D119" i="1"/>
  <c r="F119" i="1" s="1"/>
  <c r="D9" i="1"/>
  <c r="F9" i="1" s="1"/>
  <c r="I9" i="1" l="1"/>
  <c r="I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537EDF22-07C7-4842-84DB-1D0CE4BDC002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<sst xmlns="http://schemas.openxmlformats.org/spreadsheetml/2006/main" count="1475" uniqueCount="770">
  <si>
    <t>ESTADO ANALÍTICO DEL EJERCICIO DEL PRESUPUESTO DE INGRESOS</t>
  </si>
  <si>
    <t xml:space="preserve">CLASIFICACIÓN ECONÓMICA </t>
  </si>
  <si>
    <t>Del 1 de Enero al 30 de Junio de 2024</t>
  </si>
  <si>
    <t>Ente Público:</t>
  </si>
  <si>
    <t>INSTITUTO DE SALUD PUBLICA DEL ESTADO DE GUANAJUATO</t>
  </si>
  <si>
    <t>Código</t>
  </si>
  <si>
    <t>Concepto</t>
  </si>
  <si>
    <t xml:space="preserve">Egresos </t>
  </si>
  <si>
    <t>Diferencia</t>
  </si>
  <si>
    <t>Estimado</t>
  </si>
  <si>
    <t>Ampliaciones/ (Reducciones)</t>
  </si>
  <si>
    <t>Modificado</t>
  </si>
  <si>
    <t>Devengado</t>
  </si>
  <si>
    <t>Recaudado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</si>
  <si>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</si>
  <si>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</si>
  <si>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</si>
  <si>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</si>
  <si>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</si>
  <si>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</si>
  <si>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</si>
  <si>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</si>
  <si>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</si>
  <si>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</si>
  <si>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</si>
  <si>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</si>
  <si>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</si>
  <si>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</si>
  <si>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</si>
  <si>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</si>
  <si>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</si>
  <si>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</si>
  <si>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</si>
  <si>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</si>
  <si>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</si>
  <si>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</si>
  <si>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</si>
  <si>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</si>
  <si>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</si>
  <si>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</si>
  <si>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</si>
  <si>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</si>
  <si>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</si>
  <si>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</si>
  <si>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</si>
  <si>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</si>
  <si>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</si>
  <si>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</si>
  <si>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</si>
  <si>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</si>
  <si>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</si>
  <si>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</si>
  <si>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</si>
  <si>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</si>
  <si>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</si>
  <si>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</si>
  <si>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</si>
  <si>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</si>
  <si>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</si>
  <si>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</si>
  <si>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</si>
  <si>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</si>
  <si>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</si>
  <si>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</si>
  <si>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</si>
  <si>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</si>
  <si>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</si>
  <si>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</si>
  <si>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</si>
  <si>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</si>
  <si>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</si>
  <si>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</si>
  <si>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</si>
  <si>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</si>
  <si>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</si>
  <si>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</si>
  <si>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</si>
  <si>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</si>
  <si>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</si>
  <si>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</si>
  <si>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</si>
  <si>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</si>
  <si>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</si>
  <si>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</si>
  <si>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</si>
  <si>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</si>
  <si>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</si>
  <si>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</si>
  <si>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</si>
  <si>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</si>
  <si>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</si>
  <si>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</si>
  <si>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</si>
  <si>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</si>
  <si>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</si>
  <si>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</si>
  <si>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</si>
  <si>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</si>
  <si>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</si>
  <si>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</si>
  <si>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</si>
  <si>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</si>
  <si>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</si>
  <si>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</si>
  <si>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</si>
  <si>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</si>
  <si>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</si>
  <si>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</si>
  <si>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</si>
  <si>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</si>
  <si>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</si>
  <si>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</si>
  <si>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</si>
  <si>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</si>
  <si>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</si>
  <si>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</si>
  <si>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</si>
  <si>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</si>
  <si>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</si>
  <si>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</si>
  <si>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</si>
  <si>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</si>
  <si>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</si>
  <si>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</si>
  <si>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</si>
  <si>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</si>
  <si>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</si>
  <si>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</si>
  <si>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</si>
  <si>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</si>
  <si>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</si>
  <si>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</si>
  <si>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</si>
  <si>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</si>
  <si>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</si>
  <si>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</si>
  <si>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</si>
  <si>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</si>
  <si>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</si>
  <si>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</si>
  <si>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</si>
  <si>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</si>
  <si>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</si>
  <si>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</si>
  <si>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</si>
  <si>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</si>
  <si>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</si>
  <si>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</si>
  <si>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</si>
  <si>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</si>
  <si>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</si>
  <si>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</si>
  <si>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</si>
  <si>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</si>
  <si>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</si>
  <si>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</si>
  <si>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</si>
  <si>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</si>
  <si>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</si>
  <si>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</si>
  <si>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</si>
  <si>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</si>
  <si>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</si>
  <si>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</si>
  <si>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</si>
  <si>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</si>
  <si>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</si>
  <si>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</si>
  <si>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</si>
  <si>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</si>
  <si>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</si>
  <si>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</si>
  <si>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</si>
  <si>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</si>
  <si>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</si>
  <si>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</si>
  <si>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</si>
  <si>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</si>
  <si>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</si>
  <si>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</si>
  <si>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</si>
  <si>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</si>
  <si>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</si>
  <si>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</si>
  <si>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</si>
  <si>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</si>
  <si>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</si>
  <si>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</si>
  <si>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</si>
  <si>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</si>
  <si>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</si>
  <si>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</si>
  <si>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</si>
  <si>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</si>
  <si>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</si>
  <si>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</si>
  <si>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</si>
  <si>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</si>
  <si>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</si>
  <si>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</si>
  <si>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</si>
  <si>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</si>
  <si>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</si>
  <si>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</si>
  <si>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</si>
  <si>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</si>
  <si>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</si>
  <si>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*Nota: No se consideran el rubro de ingresos 79 "Remanente Otros Ingresos"</t>
  </si>
  <si>
    <t>Bajo protesta de decir verdad declaramos que los Estados Financieros y sus Notas son razonablemente correctos y responsabilidad del emisor</t>
  </si>
  <si>
    <t>INSTITUTO DE SALUD PÚBLICA DEL ESTADO DE GUANAJUATO
Estado Analítico de Ingresos
Del 1 de Enero al 30 de Junio de 2024</t>
  </si>
  <si>
    <t>Rubro de Ingresos</t>
  </si>
  <si>
    <t>Ingresos</t>
  </si>
  <si>
    <t>Ampliaciones y Reducciones</t>
  </si>
  <si>
    <t>(1)</t>
  </si>
  <si>
    <t>(2)</t>
  </si>
  <si>
    <t>(3 = 1 + 2)</t>
  </si>
  <si>
    <t>(4)</t>
  </si>
  <si>
    <t>(5)</t>
  </si>
  <si>
    <t>(6 = 5 - 1)</t>
  </si>
  <si>
    <t>10</t>
  </si>
  <si>
    <t>Cuotas y Aportaciones de Seguridad Social</t>
  </si>
  <si>
    <t>20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</si>
  <si>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</si>
  <si>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</si>
  <si>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</si>
  <si>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</si>
  <si>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</si>
  <si>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</si>
  <si>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</si>
  <si>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</si>
  <si>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</si>
  <si>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</si>
  <si>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</si>
  <si>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</si>
  <si>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</si>
  <si>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</si>
  <si>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</si>
  <si>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</si>
  <si>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</si>
  <si>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</si>
  <si>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</si>
  <si>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</si>
  <si>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</si>
  <si>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</si>
  <si>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</si>
  <si>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</si>
  <si>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</si>
  <si>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</si>
  <si>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</si>
  <si>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</si>
  <si>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</si>
  <si>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</si>
  <si>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</si>
  <si>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
Estado Analítico de Ingresos Complementarios
Del 1 de Enero al 30 de Junio de 2024</t>
  </si>
  <si>
    <t>INSTITUTO DE SALUD PUBLICA DEL ESTADO DE GUANAJUATO
Estado Analítico del Ejercicio del Presupuesto de Egresos
Clasificación Administrativa  
Del 1 de Enero al 30 de Junio de 2024</t>
  </si>
  <si>
    <t>Subejercicio</t>
  </si>
  <si>
    <t>Aprobado</t>
  </si>
  <si>
    <t>Pagado</t>
  </si>
  <si>
    <t>3 = (1 + 2 )</t>
  </si>
  <si>
    <t>6 = ( 3 - 4 )</t>
  </si>
  <si>
    <t>211213019010000 DIRECCIÓN GENERAL DEL IS</t>
  </si>
  <si>
    <t>211213019010300 COORDINACIÓN DE ASUNTOS</t>
  </si>
  <si>
    <t>211213019010400 COORD DE COMUNICACIÓN SO</t>
  </si>
  <si>
    <t>211213019010500 COORDINACIÓN INTERSECTOR</t>
  </si>
  <si>
    <t>211213019020000 COORD GRAL DE ADMON Y FI</t>
  </si>
  <si>
    <t>211213019020100 DIR GRAL DE PLANEACIÓN Y</t>
  </si>
  <si>
    <t>211213019020200 DIR GRAL DE ADMINISTRACI</t>
  </si>
  <si>
    <t>211213019020300 DIR GRAL DE RECURSOS HUM</t>
  </si>
  <si>
    <t>211213019020400 DIR DE REC MAT Y SERV GE</t>
  </si>
  <si>
    <t>211213019030000 COORD GENERAL DE SALUD P</t>
  </si>
  <si>
    <t>211213019030100 DIR GRAL DE SERVICIOS DE</t>
  </si>
  <si>
    <t>211213019030200 DIR GRAL DE PROT CONT RI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</si>
  <si>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</si>
  <si>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</si>
  <si>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</si>
  <si>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</si>
  <si>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</si>
  <si>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</si>
  <si>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</si>
  <si>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</si>
  <si>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211213019050100 HOSP GRAL ACÁMBARO MIGUE</t>
  </si>
  <si>
    <t>211213019050200 HOSP GRAL SN MIGUEL ALLE</t>
  </si>
  <si>
    <t>211213019050300 HOSP GRAL CELAYA ISAPEG</t>
  </si>
  <si>
    <t>211213019050400 HOSP GRAL DOLORES HIDALG</t>
  </si>
  <si>
    <t>211213019050500 HOSP GRAL GUANAJUATO DR</t>
  </si>
  <si>
    <t>211213019050600 HOSP GRAL IRAPUATO ISAPE</t>
  </si>
  <si>
    <t>211213019050700 HOSP GRAL LEÓN ISAPEG</t>
  </si>
  <si>
    <t>211213019050800 HOSP GRAL SALAMANCA ISAP</t>
  </si>
  <si>
    <t>211213019050900 HOSP GRAL SALVATIERRA IS</t>
  </si>
  <si>
    <t>211213019051000 HOSP GRAL URIANGATO ISAP</t>
  </si>
  <si>
    <t>211213019051100 HOSP GRAL PÉNJAMO ISAPEG</t>
  </si>
  <si>
    <t>211213019051200 HOSP GRAL SAN LUIS DE LA</t>
  </si>
  <si>
    <t>211213019051300 HOSP ESP MATERNO INFANTI</t>
  </si>
  <si>
    <t>211213019051400 CTRO ATCN INT A SALUD ME</t>
  </si>
  <si>
    <t>211213019051500 HOSP GRAL SAN JOSÉ ITURB</t>
  </si>
  <si>
    <t>211213019051600 HOSP GRAL SILAO ISAPEG</t>
  </si>
  <si>
    <t>211213019051700 HOSP GRAL VALLE DE SANTI</t>
  </si>
  <si>
    <t>211213019051800 HOSP DE ESP PEDIÁTRICO L</t>
  </si>
  <si>
    <t>211213019051900 HOSP MATERNO SAN LUIS DE</t>
  </si>
  <si>
    <t>211213019052000 HOSP MATERNO DE CELAYA I</t>
  </si>
  <si>
    <t>211213019052100 CTRO EST CUIDADOS CRÍTIC</t>
  </si>
  <si>
    <t>211213019052300 CTRO DE ATNC INTEGRAL AD</t>
  </si>
  <si>
    <t>211213019052400 HOSP COMUNITARIO SAN FEL</t>
  </si>
  <si>
    <t>211213019052500 HOSP COMUNITARIO SAN FRA</t>
  </si>
  <si>
    <t>211213019052700 HOSP COMUNITARIO ROMITA</t>
  </si>
  <si>
    <t>211213019053000 HOSP COMUNITARIO COMONFO</t>
  </si>
  <si>
    <t>211213019053100 HOSP COMUNITARIO APASEO</t>
  </si>
  <si>
    <t>211213019053200 HOSP COMUNITARIO JERÉCUA</t>
  </si>
  <si>
    <t>211213019053300 HOSP COMUNITARIO ABASOLO</t>
  </si>
  <si>
    <t>211213019053400 HOSP COMUNITARIO APASEO</t>
  </si>
  <si>
    <t>211213019053500 HOSP COMUNITARIO CORTAZA</t>
  </si>
  <si>
    <t>211213019053700 HOSP COMUNITARIO HUANÍMA</t>
  </si>
  <si>
    <t>211213019053800 HOSP COMUNITARIO JARAL D</t>
  </si>
  <si>
    <t>211213019053900 HOSP COMUNITARIO MANUEL</t>
  </si>
  <si>
    <t>211213019054000 HOSP COMUNITARIO MOROLEÓ</t>
  </si>
  <si>
    <t>211213019054100 HOSP COMUNITARIO YURIRIA</t>
  </si>
  <si>
    <t>211213019054200 HOSP COMUNITARIO SN DIEG</t>
  </si>
  <si>
    <t>211213019054300 HOSP COMUNITARIO STA CRU</t>
  </si>
  <si>
    <t>211213019054400 HOSP COMUNITARIO TARIMOR</t>
  </si>
  <si>
    <t>211213019054500 HOSP COMUNITARIO VILLAGR</t>
  </si>
  <si>
    <t>211213019054600 HOSP COMUNITARIO LAS JOY</t>
  </si>
  <si>
    <t>211213019054700 LABORATORIO SALUD PÚBLIC</t>
  </si>
  <si>
    <t>211213019054800 CTRO EST MEDICINA TRANSF</t>
  </si>
  <si>
    <t>211213019054900 SISTEMA DE URGENCIAS EDO</t>
  </si>
  <si>
    <t>211213019055000 CENTRO ESTATAL DE TRASPL</t>
  </si>
  <si>
    <t>211213019055100 HOSP MATERNO INFANTIL IR</t>
  </si>
  <si>
    <t>211213019055200 HOSPITAL GENERAL PURÍSIM</t>
  </si>
  <si>
    <t>211213019A10000 ÓRGANO INTERNO DE CONTRO</t>
  </si>
  <si>
    <t>Total del Gasto</t>
  </si>
  <si>
    <t>INSTITUTO DE SALUD PUBLICA DEL ESTADO DE GUANAJUATO
Estado Analítico del Ejercicio del Presupuesto de Egresos
Clasificación Administrativa  (Poderes)
Del 1 de Enero al 30 de Junio de 2024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</si>
  <si>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</si>
  <si>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</si>
  <si>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</si>
  <si>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</si>
  <si>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</si>
  <si>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Junio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</si>
  <si>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</si>
  <si>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</si>
  <si>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</si>
  <si>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</si>
  <si>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</si>
  <si>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</si>
  <si>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</si>
  <si>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GUANAJUATOe
Estado Analítico del Ejercicio del Presupuesto de Egresos
Clasificación por Objeto del Gasto (Capítulo y Concepto)
Del 1 de Enero al 30 de Junio de 2024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</si>
  <si>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</si>
  <si>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</si>
  <si>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</si>
  <si>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</si>
  <si>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</si>
  <si>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</si>
  <si>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</si>
  <si>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</si>
  <si>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</si>
  <si>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</si>
  <si>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</si>
  <si>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</si>
  <si>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</si>
  <si>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</si>
  <si>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</si>
  <si>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</si>
  <si>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</si>
  <si>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</si>
  <si>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</si>
  <si>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</si>
  <si>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</si>
  <si>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</si>
  <si>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</si>
  <si>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</si>
  <si>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</si>
  <si>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</si>
  <si>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</si>
  <si>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</si>
  <si>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</si>
  <si>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</si>
  <si>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</si>
  <si>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</si>
  <si>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</si>
  <si>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</si>
  <si>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</si>
  <si>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</si>
  <si>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</si>
  <si>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</si>
  <si>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</si>
  <si>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</si>
  <si>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</si>
  <si>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</si>
  <si>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</si>
  <si>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</si>
  <si>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</si>
  <si>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</si>
  <si>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</si>
  <si>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</si>
  <si>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</si>
  <si>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</si>
  <si>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</si>
  <si>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</si>
  <si>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</si>
  <si>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</si>
  <si>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</si>
  <si>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</si>
  <si>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</si>
  <si>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</si>
  <si>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</si>
  <si>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</si>
  <si>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</si>
  <si>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</si>
  <si>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</si>
  <si>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</si>
  <si>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</si>
  <si>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</si>
  <si>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</si>
  <si>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</si>
  <si>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</si>
  <si>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</si>
  <si>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INSTITUTO DE SALUD PUBLICA DEL ESTADO DE GUANAJUATO
Estado Analítico del Ejercicio del Presupuesto de Egresos
Clasificación Económica (por Tipo de Gasto)
Del 1 de Enero al 30 de Junio de 2024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</si>
  <si>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</si>
  <si>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</si>
  <si>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</si>
  <si>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30 de Junio de 2024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</si>
  <si>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</si>
  <si>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</si>
  <si>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</si>
  <si>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</si>
  <si>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</si>
  <si>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</si>
  <si>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</si>
  <si>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</si>
  <si>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</si>
  <si>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</si>
  <si>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</si>
  <si>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</si>
  <si>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</si>
  <si>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</si>
  <si>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</si>
  <si>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</si>
  <si>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</si>
  <si>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</si>
  <si>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</si>
  <si>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</si>
  <si>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</si>
  <si>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</si>
  <si>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</si>
  <si>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</si>
  <si>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</si>
  <si>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</si>
  <si>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</si>
  <si>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</si>
  <si>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</si>
  <si>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</si>
  <si>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</si>
  <si>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DE SALUD PUBLICA DEL ESTADO DE GUANAJUATO
Gasto por Categoría Programática
Del 1 de Enero al 30 de Junio de 2024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</si>
  <si>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</si>
  <si>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</si>
  <si>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</si>
  <si>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</si>
  <si>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</si>
  <si>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</si>
  <si>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</si>
  <si>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</si>
  <si>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</si>
  <si>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</si>
  <si>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</si>
  <si>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</si>
  <si>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</si>
  <si>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</si>
  <si>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</si>
  <si>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</si>
  <si>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</si>
  <si>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</si>
  <si>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</si>
  <si>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</si>
  <si>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</si>
  <si>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</si>
  <si>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</si>
  <si>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</si>
  <si>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</si>
  <si>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</si>
  <si>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</si>
  <si>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</si>
  <si>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</si>
  <si>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</si>
  <si>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</si>
  <si>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</si>
  <si>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</si>
  <si>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</si>
  <si>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</si>
  <si>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</si>
  <si>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</si>
  <si>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</si>
  <si>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</si>
  <si>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</si>
  <si>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</si>
  <si>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</si>
  <si>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</si>
  <si>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</si>
  <si>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</si>
  <si>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</si>
  <si>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</si>
  <si>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</si>
  <si>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</si>
  <si>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</si>
  <si>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</si>
  <si>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</si>
  <si>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30 de Junio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</si>
  <si>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</si>
  <si>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</si>
  <si>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</si>
  <si>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</si>
  <si>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</si>
  <si>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</si>
  <si>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</si>
  <si>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</si>
  <si>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</si>
  <si>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</si>
  <si>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</si>
  <si>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</si>
  <si>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</si>
  <si>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</si>
  <si>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</si>
  <si>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</si>
  <si>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</si>
  <si>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E012PB11102399</t>
  </si>
  <si>
    <t>R23 CENTRO ESTATAL DE MEDICINA TRANSFUSIONAL</t>
  </si>
  <si>
    <t>5110</t>
  </si>
  <si>
    <t>BIENES MUEBLES</t>
  </si>
  <si>
    <t>211213019054800</t>
  </si>
  <si>
    <t>CTRO EST MEDICINA TRANSFUSIONAL ISAPEG</t>
  </si>
  <si>
    <t>Porcentaje</t>
  </si>
  <si>
    <t>E012PB11112399</t>
  </si>
  <si>
    <t>R23 CENTRO URGENCIAS ESTADO GUANAJUATO</t>
  </si>
  <si>
    <t>211213019054900</t>
  </si>
  <si>
    <t>SISTEMA DE URGENCIAS EDO DE GTO ISAPEG</t>
  </si>
  <si>
    <t>E012PB1263</t>
  </si>
  <si>
    <t>HOSPITALIZACIÓN Y VALORACIÓN DE PACIENTES EN EL HOSPITAL COMUNITARIO APASEO EL GRANDE</t>
  </si>
  <si>
    <t>211213019053100</t>
  </si>
  <si>
    <t>HOSP COMUNITARIO APASEO EL GRANDE ISAPEG</t>
  </si>
  <si>
    <t>E012PB13082399</t>
  </si>
  <si>
    <t>R23 HOSPITAL COMUNITARIO MOROLEÓN</t>
  </si>
  <si>
    <t>211213019054000</t>
  </si>
  <si>
    <t>HOSP COMUNITARIO MOROLEÓN ISAPEG</t>
  </si>
  <si>
    <t>E012QA14922302</t>
  </si>
  <si>
    <t>MOBILIARIO CLINICO Y ADMVO HC ROMITA</t>
  </si>
  <si>
    <t>211213019052700</t>
  </si>
  <si>
    <t>HOSP COMUNITARIO ROMITA ISAPEG</t>
  </si>
  <si>
    <t>E012QA15242303</t>
  </si>
  <si>
    <t>MOBILIARIO CERANO</t>
  </si>
  <si>
    <t>211213019040500</t>
  </si>
  <si>
    <t>JURISDICCIÓN SANITARIA V ISAPEG</t>
  </si>
  <si>
    <t>E012QA32952402</t>
  </si>
  <si>
    <t>MOBILIARIO CLINICO Y ADMVO HG URIANGATO</t>
  </si>
  <si>
    <t>211213019051000</t>
  </si>
  <si>
    <t>HOSP GRAL URIANGATO ISAPEG</t>
  </si>
  <si>
    <t>E012QA36452301</t>
  </si>
  <si>
    <t>MOBILIARIO CLINICO Y ADMINISTRATIVO JALPA</t>
  </si>
  <si>
    <t>211213019040800</t>
  </si>
  <si>
    <t>JURISDICCIÓN SANITARIA VIII ISAPEG</t>
  </si>
  <si>
    <t>E012QC06792402</t>
  </si>
  <si>
    <t xml:space="preserve"> EQUIPAMIENTO HOSPITAL GENERAL ACAMBARO</t>
  </si>
  <si>
    <t>211213019020100</t>
  </si>
  <si>
    <t>DIR GRAL DE PLANEACIÓN Y DESARRO ISAPEG</t>
  </si>
  <si>
    <t>E012QC06792404</t>
  </si>
  <si>
    <t>EQUIPAMIENTOHOSPITAL GENERAL GUANAJUATO</t>
  </si>
  <si>
    <t>E012QC06792405</t>
  </si>
  <si>
    <t>EQUIPAMIENTO HG PURISIMA RINCON</t>
  </si>
  <si>
    <t>E012QC06792406</t>
  </si>
  <si>
    <t>EQUIPAMIENTO HOSPITAL GENERAL SALAMANCA</t>
  </si>
  <si>
    <t>E012QC06792407</t>
  </si>
  <si>
    <t>EQUIPAMIENTOHOSPITAL GENERAL SALVATIERRA</t>
  </si>
  <si>
    <t>E012QC06792408</t>
  </si>
  <si>
    <t>EQUIPAMIENTO HG SAN JOSE ITURBIDE</t>
  </si>
  <si>
    <t>E012QC06792409</t>
  </si>
  <si>
    <t>EQUIPAMIENTO SAN MIGUEL ALLENDE</t>
  </si>
  <si>
    <t>E012QC06792411</t>
  </si>
  <si>
    <t>EQUIPAMIENTO HOSPITAL GENERAL VALLE</t>
  </si>
  <si>
    <t>E012QC06792413</t>
  </si>
  <si>
    <t>EQUIPAMIENTO HOSPITAL MATERNO IRAPUATO</t>
  </si>
  <si>
    <t>E012QC06792417</t>
  </si>
  <si>
    <t>EQUIPO MEDICO AL CETO</t>
  </si>
  <si>
    <t>E064PB1101</t>
  </si>
  <si>
    <t>OPERACIÓN DE LA JURISDICCIÓN SANITARIA VI IRAPUATO</t>
  </si>
  <si>
    <t>211213019040600</t>
  </si>
  <si>
    <t>JURISDICCIÓN SANITARIA VI ISAPEG</t>
  </si>
  <si>
    <t>E064PB27792404173</t>
  </si>
  <si>
    <t>PREVENCIÓN Y ATENCIÓN DE LAS ADICCIONES</t>
  </si>
  <si>
    <t>211213019030100</t>
  </si>
  <si>
    <t>DIR GRAL DE SERVICIOS DE SALUD ISAPEG</t>
  </si>
  <si>
    <t>M006GB1115</t>
  </si>
  <si>
    <t>OPERACIÓN ADMINISTRATIVA DE LA DIRECCIÓN GENERAL DE ADMINISTRACIÓN</t>
  </si>
  <si>
    <t>211213019020200</t>
  </si>
  <si>
    <t>DIR GRAL DE ADMINISTRACIÓN ISAPEG</t>
  </si>
  <si>
    <t>M007GC21012399</t>
  </si>
  <si>
    <t>R23 COORDINACIÓN GENERAL DE SALUD PÚBLICA</t>
  </si>
  <si>
    <t>211213019030000</t>
  </si>
  <si>
    <t>COORD GENERAL DE SALUD PÚBLICA ISAPEG</t>
  </si>
  <si>
    <t>5120</t>
  </si>
  <si>
    <t>5150</t>
  </si>
  <si>
    <t>E012PB12192399</t>
  </si>
  <si>
    <t>R23 HOSPITAL GENERAL DOLORES HIDALGO</t>
  </si>
  <si>
    <t>211213019050400</t>
  </si>
  <si>
    <t>HOSP GRAL DOLORES HIDALGO ISAPEG</t>
  </si>
  <si>
    <t>E012QC06372301</t>
  </si>
  <si>
    <t>INFRAESTRUCTURA TECNOLÓGICA UNIDADES MÉD</t>
  </si>
  <si>
    <t>E012QC06372302</t>
  </si>
  <si>
    <t>INFRAESTRUCTURA TECNOLÓGICA DEL ISAPEG</t>
  </si>
  <si>
    <t>E064PC2781</t>
  </si>
  <si>
    <t>DIRECCIÓN GENERAL DE PROTECCIÓN CONTRA RIESGOS SANITARIOS</t>
  </si>
  <si>
    <t>211213019030200</t>
  </si>
  <si>
    <t>DIR GRAL DE PROT CONT RIESG SANIT ISAPEG</t>
  </si>
  <si>
    <t>E064QC13282406</t>
  </si>
  <si>
    <t>PREVENCIÓN Y CONTROL DE ACCIDENTES VIALES</t>
  </si>
  <si>
    <t>M006GB11152311089</t>
  </si>
  <si>
    <t>SISTEMAS DE INFORMACIÓN EN SALUD</t>
  </si>
  <si>
    <t>M006GB11152411089</t>
  </si>
  <si>
    <t>M007GC1113</t>
  </si>
  <si>
    <t>OPERACIÓN ADMINISTRATIVA DE LA DIRECCIÓN GENERAL DE SERVICIOS DE SALUD</t>
  </si>
  <si>
    <t>5190</t>
  </si>
  <si>
    <t>E064PB2779</t>
  </si>
  <si>
    <t>OPERACIÓN Y ADMINISTRACIÓN DE LA DIRECCIÓN GENERAL DE SERVICIOS DE SALUD IMPULSANDO ACCIONES DE PREV</t>
  </si>
  <si>
    <t>E012PB1111</t>
  </si>
  <si>
    <t>OPERACIÓN DEL SISTEMA DE URGENCIAS DEL ESTADO DE GUANAJUATO</t>
  </si>
  <si>
    <t>5210</t>
  </si>
  <si>
    <t>5290</t>
  </si>
  <si>
    <t>E012QA14922401</t>
  </si>
  <si>
    <t>EQUIPAMIENTO MEDICO HC ROMITA</t>
  </si>
  <si>
    <t>5310</t>
  </si>
  <si>
    <t>E012QA28112301</t>
  </si>
  <si>
    <t>EQUIPAR CON EQUIPO MÉDICO E INST. AL HOPS ESP LEÓN</t>
  </si>
  <si>
    <t>211213019051300</t>
  </si>
  <si>
    <t>HOSP ESP MATERNO INFANTIL LEÓN ISAPEG</t>
  </si>
  <si>
    <t>E012QA28772301</t>
  </si>
  <si>
    <t>RESONANCIA MAGNÉTICA</t>
  </si>
  <si>
    <t>211213019050300</t>
  </si>
  <si>
    <t>HOSP GRAL CELAYA ISAPEG</t>
  </si>
  <si>
    <t>E012QA28772401</t>
  </si>
  <si>
    <t>HOSPITAL GENERAL DE CELAYA (EQUIPAMIENTO)</t>
  </si>
  <si>
    <t>E012QA32952401</t>
  </si>
  <si>
    <t>EQUIPAMIENTO MEDICO HG URIANGATO</t>
  </si>
  <si>
    <t>E012QA33012202</t>
  </si>
  <si>
    <t>EQUIPO MEDICO TORRE MEDICA IRAPUATO</t>
  </si>
  <si>
    <t>211213019050600</t>
  </si>
  <si>
    <t>HOSP GRAL IRAPUATO ISAPEG</t>
  </si>
  <si>
    <t>E012QA36452304</t>
  </si>
  <si>
    <t>EQUIPO MÉDICO JALPA DE CANOVAS</t>
  </si>
  <si>
    <t>E012QC06792301</t>
  </si>
  <si>
    <t>CRANEOTOMO HOSPITAL GENERAL IRAPUATO</t>
  </si>
  <si>
    <t>E012QC06792304</t>
  </si>
  <si>
    <t>H GRAL LEÓN EQUIPO MEDICO</t>
  </si>
  <si>
    <t>E012QC06792308</t>
  </si>
  <si>
    <t>FORTALECER CON EQUIPO  MEDICO CAISES</t>
  </si>
  <si>
    <t>E012QC06792310</t>
  </si>
  <si>
    <t>FORTALECER CON EQUIPO  MEDICO HG SILAO</t>
  </si>
  <si>
    <t>E012QC06792315</t>
  </si>
  <si>
    <t>FORTALECER A HOSP GEN Y COM CON EQUIP MED</t>
  </si>
  <si>
    <t>E012QC06792401</t>
  </si>
  <si>
    <t>EQUIPAMIENTO HOSPITAL GENERAL  LEON</t>
  </si>
  <si>
    <t>E012QC06792403</t>
  </si>
  <si>
    <t>EQUIPAMIENTO HG DOLORES HIDALGO</t>
  </si>
  <si>
    <t>E012QC06792410</t>
  </si>
  <si>
    <t>EQUIPAMIENTO HOSPITAL GENERAL SILAO</t>
  </si>
  <si>
    <t>E012QC06792412</t>
  </si>
  <si>
    <t>EQUIPAMIENTO HOSPITAL MATERNO CELAYA</t>
  </si>
  <si>
    <t>E012QC06792414</t>
  </si>
  <si>
    <t>EQUIPAMIENTO HOSPITAL PEDIATRICO LEON</t>
  </si>
  <si>
    <t>E012QC06792415</t>
  </si>
  <si>
    <t>EQUIPAMIENTO HC APASEO EL GRANDE</t>
  </si>
  <si>
    <t>E012QC06792416</t>
  </si>
  <si>
    <t>EQUIPAMIENTO HC SAN FRANCISCO DEL RINCON</t>
  </si>
  <si>
    <t>E012QC06792420</t>
  </si>
  <si>
    <t>HOSPITAL MATERNO INFANTIL LEON</t>
  </si>
  <si>
    <t>E012QC32572301</t>
  </si>
  <si>
    <t>EQUIPOS DE RAYOS X PARA UNIDADES MÉDICAS</t>
  </si>
  <si>
    <t>E064PB1109</t>
  </si>
  <si>
    <t>OPERACIÓN DEL LABORATORIO ESTATAL DE SALUD PÚBLICA DE GUANAJUATO PARA COLABORAR EN LA VIGILANCIA SAN</t>
  </si>
  <si>
    <t>211213019054700</t>
  </si>
  <si>
    <t>LABORATORIO SALUD PÚBLICA ESTATAL ISAPEG</t>
  </si>
  <si>
    <t>E064PB27792404026</t>
  </si>
  <si>
    <t>SEGURIDAD VIAL</t>
  </si>
  <si>
    <t>5320</t>
  </si>
  <si>
    <t>M005GA2098</t>
  </si>
  <si>
    <t>OPERACIÓN Y ADMINISTRACIÓN DEL LA DIRECCIÓN GENERAL DEL ISAPEG</t>
  </si>
  <si>
    <t>5410</t>
  </si>
  <si>
    <t>211213019010000</t>
  </si>
  <si>
    <t>DIRECCIÓN GENERAL DEL ISAPEG</t>
  </si>
  <si>
    <t>M006GB2102</t>
  </si>
  <si>
    <t>PROMOCIÓN E IMPLEMENTACIÓN DE NORMAS, SISTEMAS Y PROCEDIMIENTOS PARA LA ADMINISTRACIÓN DE RECURSOS H</t>
  </si>
  <si>
    <t>211213019020000</t>
  </si>
  <si>
    <t>COORD GRAL DE ADMON Y FINANZAS ISAPEG</t>
  </si>
  <si>
    <t>M007GC2101</t>
  </si>
  <si>
    <t>PROMOCIÓN, IMPLEMENTACIÓN Y EVALUACIÓN DE ESTRATEGIAS EN MATERIA DE SALUD PÚBLICA Y ATENCIÓN MÉDICA</t>
  </si>
  <si>
    <t>E012PB1330</t>
  </si>
  <si>
    <t>VALORACIÓN DE PACIENTES EN EL CENTRO ESTATAL DE ATENCIÓN INTEGRAL EN ADICCIONES DE LEÓN</t>
  </si>
  <si>
    <t>5610</t>
  </si>
  <si>
    <t>211213019052300</t>
  </si>
  <si>
    <t>CTRO DE ATNC INTEGRAL ADICCIONES ISAPEG</t>
  </si>
  <si>
    <t>5640</t>
  </si>
  <si>
    <t>5650</t>
  </si>
  <si>
    <t>E012PB12252399</t>
  </si>
  <si>
    <t>R23 HOSPITAL GENERAL IRAPUATO</t>
  </si>
  <si>
    <t>5660</t>
  </si>
  <si>
    <t>E012PB27762399</t>
  </si>
  <si>
    <t>R23 SALUD PÚBLICA EPIDEMIOLÓGICA Y CAPACITA</t>
  </si>
  <si>
    <t>E012PB1219</t>
  </si>
  <si>
    <t>HOSPITALIZACIÓN Y VALORACIÓN DE PACIENTES EN EL HOSPITAL GENERAL DOLORES HIDALGO</t>
  </si>
  <si>
    <t>5670</t>
  </si>
  <si>
    <t>E064PB1106</t>
  </si>
  <si>
    <t>OPERACIÓN DE LA JURISDICCIÓN SANITARIA VIII SAN FRANCISCO DEL RINCÓN</t>
  </si>
  <si>
    <t>E012QA05612301</t>
  </si>
  <si>
    <t>PROYECTO EJECUTIVO LABORATORIO LEÓN</t>
  </si>
  <si>
    <t>6220</t>
  </si>
  <si>
    <t>OBRA</t>
  </si>
  <si>
    <t>E012QA14922201</t>
  </si>
  <si>
    <t>REH/ADEC HCROMITA TOCOCIRUGIA</t>
  </si>
  <si>
    <t>E012QA14922301</t>
  </si>
  <si>
    <t>OBRA HOSPITAL COMUNITARIO ROMITA</t>
  </si>
  <si>
    <t>E012QA20662301</t>
  </si>
  <si>
    <t>PROYECTO EJECUTIVO MURO CONCRETO</t>
  </si>
  <si>
    <t>211213019050700</t>
  </si>
  <si>
    <t>HOSP GRAL LEÓN ISAPEG</t>
  </si>
  <si>
    <t>E012QA25602301</t>
  </si>
  <si>
    <t>TERMINACIÓN AMP Y REM HOSP GRAL SILAO</t>
  </si>
  <si>
    <t>211213019051600</t>
  </si>
  <si>
    <t>HOSP GRAL SILAO ISAPEG</t>
  </si>
  <si>
    <t>E012QA26152301</t>
  </si>
  <si>
    <t>TERMINACIÓN CAISAME LEÓN</t>
  </si>
  <si>
    <t>211213019051400</t>
  </si>
  <si>
    <t>CTRO ATCN INT A SALUD MENTAL LEÓN ISAPEG</t>
  </si>
  <si>
    <t>E012QA27472401</t>
  </si>
  <si>
    <t>PE SUST UMAPS OBRAJUELO APASEO EL GRANDE</t>
  </si>
  <si>
    <t>211213019040300</t>
  </si>
  <si>
    <t>JURISDICCIÓN SANITARIA III ISAPEG</t>
  </si>
  <si>
    <t>E012QA27642301</t>
  </si>
  <si>
    <t>CONCLUSIÓN CAISES DE SAN JOSÉ ITURBIDE</t>
  </si>
  <si>
    <t>211213019040200</t>
  </si>
  <si>
    <t>JURISDICCIÓN SANITARIA II ISAPEG</t>
  </si>
  <si>
    <t>E012QA28122301</t>
  </si>
  <si>
    <t>TERMINACIÓN REMODELACIÓN HC SAN FELIPE</t>
  </si>
  <si>
    <t>211213019052400</t>
  </si>
  <si>
    <t>HOSP COMUNITARIO SAN FELIPE ISAPEG</t>
  </si>
  <si>
    <t>E012QA28142201</t>
  </si>
  <si>
    <t>CA SUSTITUCIÓN CAISES VILLAGRÁN</t>
  </si>
  <si>
    <t>E012QA28292201</t>
  </si>
  <si>
    <t>CA UMAPS EL CARRICILLO, ATARJEA</t>
  </si>
  <si>
    <t>E012QA32952201</t>
  </si>
  <si>
    <t>CA HG URIANGATO AMP Y REM</t>
  </si>
  <si>
    <t>E012QA32952301</t>
  </si>
  <si>
    <t>TERMINACIÓN HG URIANGATO (AMP Y FORT)</t>
  </si>
  <si>
    <t>E012QA33012201</t>
  </si>
  <si>
    <t>TORRE MÉDICA HOSPITAL GENERAL IRAPUATO</t>
  </si>
  <si>
    <t>E012QA33012401</t>
  </si>
  <si>
    <t>LÍNEA DESCARGA PLUVIAL TM HG IRAPUATO</t>
  </si>
  <si>
    <t>E012QA33052201</t>
  </si>
  <si>
    <t>CA UMAPS VALTIERRA, SALAMANCA (SUST)</t>
  </si>
  <si>
    <t>E012QA33052301</t>
  </si>
  <si>
    <t>TERMINACIÓN UMAPS VALTIERRA SALAMANCA (SUST)</t>
  </si>
  <si>
    <t>E012QA34182201</t>
  </si>
  <si>
    <t>CENTRO DE SALUD XICHÚ</t>
  </si>
  <si>
    <t>E012QA36452202</t>
  </si>
  <si>
    <t>UMAPS JALPA DE CÁNOVAS ( SUSTITUCIÓN)</t>
  </si>
  <si>
    <t>E012QA36912301</t>
  </si>
  <si>
    <t>PROYECTO EJECUTIVO UMAPS SAN BARTOLOMÉ</t>
  </si>
  <si>
    <t>E012QA38322301</t>
  </si>
  <si>
    <t>PROYECTO EJECUTIVO UMAPS SAN JUAN PAN</t>
  </si>
  <si>
    <t>211213019040100</t>
  </si>
  <si>
    <t>JURISDICCIÓN SANITARIA I ISAPEG</t>
  </si>
  <si>
    <t>E012QA38912301</t>
  </si>
  <si>
    <t>PE ÁREA DE RADIOTERAPIA HG LEÓN</t>
  </si>
  <si>
    <t>E012QA38912401</t>
  </si>
  <si>
    <t>INFRAESTRUCTURA PARA RADIOTERAPIA DEL HOSPITAL GENERAL DE LEÓN</t>
  </si>
  <si>
    <t>E012QA38922401</t>
  </si>
  <si>
    <t>PE ENSEÑANZA Y RESIDENCIAS MÉDICAS HG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</si>
</sst>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" fontId="22" fillId="7" borderId="37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8" fillId="0" borderId="0" applyFont="0" applyFill="0" applyBorder="0" applyAlignment="0" applyProtection="0"/>
    <xf numFmtId="0" fontId="1" fillId="0" borderId="0"/>
  </cellStyleXfs>
  <cellXfs count="374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4" fontId="4" fillId="2" borderId="1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top"/>
    </xf>
    <xf numFmtId="0" fontId="4" fillId="3" borderId="4" xfId="0" applyFont="1" applyFill="1" applyBorder="1" applyAlignment="1">
      <alignment horizontal="justify" vertical="top"/>
    </xf>
    <xf numFmtId="0" fontId="4" fillId="3" borderId="7" xfId="0" applyFont="1" applyFill="1" applyBorder="1" applyAlignment="1">
      <alignment horizontal="justify" vertical="top"/>
    </xf>
    <xf numFmtId="4" fontId="4" fillId="3" borderId="4" xfId="0" applyNumberFormat="1" applyFont="1" applyFill="1" applyBorder="1"/>
    <xf numFmtId="4" fontId="4" fillId="3" borderId="6" xfId="0" applyNumberFormat="1" applyFont="1" applyFill="1" applyBorder="1"/>
    <xf numFmtId="0" fontId="4" fillId="4" borderId="5" xfId="0" applyFont="1" applyFill="1" applyBorder="1" applyAlignment="1">
      <alignment horizontal="justify" vertical="top"/>
    </xf>
    <xf numFmtId="0" fontId="4" fillId="4" borderId="0" xfId="0" applyFont="1" applyFill="1" applyBorder="1" applyAlignment="1">
      <alignment horizontal="justify" vertical="top"/>
    </xf>
    <xf numFmtId="4" fontId="4" fillId="4" borderId="5" xfId="0" applyNumberFormat="1" applyFont="1" applyFill="1" applyBorder="1"/>
    <xf numFmtId="4" fontId="4" fillId="4" borderId="8" xfId="0" applyNumberFormat="1" applyFont="1" applyFill="1" applyBorder="1"/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4" fontId="4" fillId="0" borderId="5" xfId="0" applyNumberFormat="1" applyFont="1" applyBorder="1"/>
    <xf numFmtId="4" fontId="4" fillId="0" borderId="8" xfId="0" applyNumberFormat="1" applyFont="1" applyBorder="1"/>
    <xf numFmtId="0" fontId="3" fillId="2" borderId="0" xfId="0" applyFont="1" applyFill="1" applyBorder="1" applyAlignment="1">
      <alignment horizontal="justify" vertical="top"/>
    </xf>
    <xf numFmtId="0" fontId="5" fillId="0" borderId="5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4" fontId="5" fillId="0" borderId="5" xfId="0" applyNumberFormat="1" applyFont="1" applyBorder="1"/>
    <xf numFmtId="4" fontId="5" fillId="0" borderId="8" xfId="0" applyNumberFormat="1" applyFont="1" applyBorder="1"/>
    <xf numFmtId="0" fontId="4" fillId="0" borderId="5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justify" vertical="top"/>
    </xf>
    <xf numFmtId="4" fontId="4" fillId="0" borderId="5" xfId="0" applyNumberFormat="1" applyFont="1" applyFill="1" applyBorder="1"/>
    <xf numFmtId="4" fontId="4" fillId="0" borderId="8" xfId="0" applyNumberFormat="1" applyFont="1" applyFill="1" applyBorder="1"/>
    <xf numFmtId="0" fontId="5" fillId="0" borderId="5" xfId="0" applyFont="1" applyFill="1" applyBorder="1" applyAlignment="1">
      <alignment horizontal="justify" vertical="top"/>
    </xf>
    <xf numFmtId="0" fontId="5" fillId="0" borderId="0" xfId="0" applyFont="1" applyFill="1" applyBorder="1" applyAlignment="1">
      <alignment horizontal="justify" vertical="top"/>
    </xf>
    <xf numFmtId="4" fontId="5" fillId="0" borderId="5" xfId="0" applyNumberFormat="1" applyFont="1" applyFill="1" applyBorder="1"/>
    <xf numFmtId="4" fontId="5" fillId="0" borderId="8" xfId="0" applyNumberFormat="1" applyFont="1" applyFill="1" applyBorder="1"/>
    <xf numFmtId="0" fontId="5" fillId="2" borderId="5" xfId="0" applyFont="1" applyFill="1" applyBorder="1" applyAlignment="1">
      <alignment horizontal="justify" vertical="top"/>
    </xf>
    <xf numFmtId="0" fontId="5" fillId="2" borderId="0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justify" vertical="top"/>
    </xf>
    <xf numFmtId="0" fontId="4" fillId="2" borderId="0" xfId="0" applyFont="1" applyFill="1" applyBorder="1" applyAlignment="1">
      <alignment horizontal="justify" vertical="top"/>
    </xf>
    <xf numFmtId="4" fontId="5" fillId="4" borderId="5" xfId="0" applyNumberFormat="1" applyFont="1" applyFill="1" applyBorder="1"/>
    <xf numFmtId="4" fontId="5" fillId="4" borderId="8" xfId="0" applyNumberFormat="1" applyFont="1" applyFill="1" applyBorder="1"/>
    <xf numFmtId="0" fontId="5" fillId="0" borderId="9" xfId="0" applyFont="1" applyBorder="1" applyAlignment="1">
      <alignment horizontal="justify" vertical="top"/>
    </xf>
    <xf numFmtId="4" fontId="5" fillId="0" borderId="9" xfId="0" applyNumberFormat="1" applyFont="1" applyBorder="1"/>
    <xf numFmtId="0" fontId="4" fillId="3" borderId="10" xfId="0" applyFont="1" applyFill="1" applyBorder="1" applyAlignment="1">
      <alignment horizontal="justify" vertical="top"/>
    </xf>
    <xf numFmtId="4" fontId="4" fillId="3" borderId="10" xfId="0" applyNumberFormat="1" applyFont="1" applyFill="1" applyBorder="1"/>
    <xf numFmtId="0" fontId="7" fillId="5" borderId="0" xfId="0" applyFont="1" applyFill="1"/>
    <xf numFmtId="4" fontId="5" fillId="0" borderId="0" xfId="0" applyNumberFormat="1" applyFont="1" applyBorder="1"/>
    <xf numFmtId="4" fontId="5" fillId="0" borderId="0" xfId="0" applyNumberFormat="1" applyFont="1"/>
    <xf numFmtId="0" fontId="8" fillId="2" borderId="0" xfId="0" applyFont="1" applyFill="1"/>
    <xf numFmtId="0" fontId="9" fillId="0" borderId="0" xfId="0" applyFont="1"/>
    <xf numFmtId="4" fontId="9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3" fillId="6" borderId="10" xfId="1" applyFont="1" applyFill="1" applyBorder="1" applyAlignment="1" applyProtection="1">
      <alignment horizontal="center" vertical="center" wrapText="1"/>
      <protection locked="0"/>
    </xf>
    <xf numFmtId="0" fontId="13" fillId="6" borderId="7" xfId="1" applyFont="1" applyFill="1" applyBorder="1" applyAlignment="1" applyProtection="1">
      <alignment horizontal="center" vertical="center" wrapText="1"/>
      <protection locked="0"/>
    </xf>
    <xf numFmtId="0" fontId="13" fillId="6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top"/>
      <protection locked="0"/>
    </xf>
    <xf numFmtId="0" fontId="13" fillId="6" borderId="11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0" fontId="13" fillId="6" borderId="9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13" fillId="6" borderId="14" xfId="1" applyFont="1" applyFill="1" applyBorder="1" applyAlignment="1">
      <alignment horizontal="center" vertical="center"/>
    </xf>
    <xf numFmtId="0" fontId="13" fillId="6" borderId="15" xfId="1" applyFont="1" applyFill="1" applyBorder="1" applyAlignment="1">
      <alignment horizontal="center" vertical="center"/>
    </xf>
    <xf numFmtId="0" fontId="13" fillId="6" borderId="6" xfId="1" quotePrefix="1" applyFont="1" applyFill="1" applyBorder="1" applyAlignment="1">
      <alignment horizontal="center" vertical="center" wrapText="1"/>
    </xf>
    <xf numFmtId="0" fontId="13" fillId="6" borderId="4" xfId="1" quotePrefix="1" applyFont="1" applyFill="1" applyBorder="1" applyAlignment="1">
      <alignment horizontal="center" vertical="center" wrapText="1"/>
    </xf>
    <xf numFmtId="0" fontId="8" fillId="0" borderId="13" xfId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 wrapText="1"/>
      <protection locked="0"/>
    </xf>
    <xf numFmtId="3" fontId="8" fillId="0" borderId="2" xfId="1" applyNumberFormat="1" applyFont="1" applyFill="1" applyBorder="1" applyAlignment="1" applyProtection="1">
      <alignment vertical="top"/>
      <protection locked="0"/>
    </xf>
    <xf numFmtId="49" fontId="14" fillId="0" borderId="0" xfId="1" applyNumberFormat="1" applyFont="1" applyFill="1" applyBorder="1" applyAlignment="1" applyProtection="1">
      <alignment vertical="top"/>
      <protection locked="0"/>
    </xf>
    <xf numFmtId="0" fontId="8" fillId="0" borderId="0" xfId="1" applyFont="1" applyFill="1" applyBorder="1" applyAlignment="1" applyProtection="1">
      <alignment vertical="top"/>
      <protection locked="0"/>
    </xf>
    <xf numFmtId="0" fontId="15" fillId="0" borderId="13" xfId="1" applyFont="1" applyFill="1" applyBorder="1" applyAlignment="1" applyProtection="1">
      <alignment vertical="top"/>
      <protection locked="0"/>
    </xf>
    <xf numFmtId="0" fontId="15" fillId="0" borderId="0" xfId="1" applyFont="1" applyFill="1" applyBorder="1" applyAlignment="1" applyProtection="1">
      <alignment vertical="top" wrapText="1"/>
      <protection locked="0"/>
    </xf>
    <xf numFmtId="3" fontId="8" fillId="0" borderId="5" xfId="1" applyNumberFormat="1" applyFont="1" applyFill="1" applyBorder="1" applyAlignment="1" applyProtection="1">
      <alignment vertical="top"/>
      <protection locked="0"/>
    </xf>
    <xf numFmtId="0" fontId="0" fillId="0" borderId="13" xfId="1" applyFont="1" applyFill="1" applyBorder="1" applyAlignment="1" applyProtection="1">
      <alignment vertical="top"/>
      <protection locked="0"/>
    </xf>
    <xf numFmtId="3" fontId="8" fillId="0" borderId="9" xfId="1" applyNumberFormat="1" applyFont="1" applyFill="1" applyBorder="1" applyAlignment="1" applyProtection="1">
      <alignment vertical="top"/>
      <protection locked="0"/>
    </xf>
    <xf numFmtId="0" fontId="15" fillId="0" borderId="10" xfId="1" quotePrefix="1" applyFont="1" applyFill="1" applyBorder="1" applyAlignment="1" applyProtection="1">
      <alignment horizontal="center" vertical="top"/>
      <protection locked="0"/>
    </xf>
    <xf numFmtId="0" fontId="13" fillId="0" borderId="7" xfId="1" applyFont="1" applyFill="1" applyBorder="1" applyAlignment="1" applyProtection="1">
      <alignment horizontal="left" vertical="top" indent="3"/>
      <protection locked="0"/>
    </xf>
    <xf numFmtId="3" fontId="13" fillId="0" borderId="4" xfId="1" applyNumberFormat="1" applyFont="1" applyFill="1" applyBorder="1" applyAlignment="1" applyProtection="1">
      <alignment vertical="top"/>
      <protection locked="0"/>
    </xf>
    <xf numFmtId="0" fontId="15" fillId="0" borderId="11" xfId="1" quotePrefix="1" applyFont="1" applyFill="1" applyBorder="1" applyAlignment="1" applyProtection="1">
      <alignment horizontal="center" vertical="top"/>
      <protection locked="0"/>
    </xf>
    <xf numFmtId="0" fontId="15" fillId="0" borderId="3" xfId="1" applyFont="1" applyFill="1" applyBorder="1" applyAlignment="1" applyProtection="1">
      <alignment vertical="top"/>
      <protection locked="0"/>
    </xf>
    <xf numFmtId="3" fontId="13" fillId="0" borderId="3" xfId="1" applyNumberFormat="1" applyFont="1" applyFill="1" applyBorder="1" applyAlignment="1" applyProtection="1">
      <alignment vertical="top"/>
      <protection locked="0"/>
    </xf>
    <xf numFmtId="3" fontId="13" fillId="0" borderId="12" xfId="1" applyNumberFormat="1" applyFont="1" applyFill="1" applyBorder="1" applyAlignment="1" applyProtection="1">
      <alignment vertical="top"/>
      <protection locked="0"/>
    </xf>
    <xf numFmtId="3" fontId="13" fillId="0" borderId="10" xfId="1" applyNumberFormat="1" applyFont="1" applyFill="1" applyBorder="1" applyAlignment="1" applyProtection="1">
      <alignment vertical="top"/>
      <protection locked="0"/>
    </xf>
    <xf numFmtId="3" fontId="13" fillId="0" borderId="7" xfId="1" applyNumberFormat="1" applyFont="1" applyFill="1" applyBorder="1" applyAlignment="1" applyProtection="1">
      <alignment vertical="top"/>
      <protection locked="0"/>
    </xf>
    <xf numFmtId="3" fontId="13" fillId="0" borderId="9" xfId="1" applyNumberFormat="1" applyFont="1" applyFill="1" applyBorder="1" applyAlignment="1" applyProtection="1">
      <alignment vertical="top"/>
      <protection locked="0"/>
    </xf>
    <xf numFmtId="0" fontId="13" fillId="6" borderId="11" xfId="1" applyFont="1" applyFill="1" applyBorder="1" applyAlignment="1">
      <alignment horizontal="center" vertical="center" wrapText="1"/>
    </xf>
    <xf numFmtId="0" fontId="13" fillId="6" borderId="12" xfId="1" applyFont="1" applyFill="1" applyBorder="1" applyAlignment="1">
      <alignment horizontal="center" vertical="center" wrapText="1"/>
    </xf>
    <xf numFmtId="3" fontId="13" fillId="6" borderId="10" xfId="1" applyNumberFormat="1" applyFont="1" applyFill="1" applyBorder="1" applyAlignment="1" applyProtection="1">
      <alignment horizontal="center" vertical="center" wrapText="1"/>
      <protection locked="0"/>
    </xf>
    <xf numFmtId="3" fontId="13" fillId="6" borderId="7" xfId="1" applyNumberFormat="1" applyFont="1" applyFill="1" applyBorder="1" applyAlignment="1" applyProtection="1">
      <alignment horizontal="center" vertical="center" wrapText="1"/>
      <protection locked="0"/>
    </xf>
    <xf numFmtId="3" fontId="13" fillId="6" borderId="6" xfId="1" applyNumberFormat="1" applyFont="1" applyFill="1" applyBorder="1" applyAlignment="1" applyProtection="1">
      <alignment horizontal="center" vertical="center" wrapText="1"/>
      <protection locked="0"/>
    </xf>
    <xf numFmtId="3" fontId="13" fillId="6" borderId="2" xfId="1" applyNumberFormat="1" applyFont="1" applyFill="1" applyBorder="1" applyAlignment="1">
      <alignment horizontal="center" vertical="center" wrapText="1"/>
    </xf>
    <xf numFmtId="0" fontId="13" fillId="6" borderId="1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3" fontId="13" fillId="6" borderId="6" xfId="1" applyNumberFormat="1" applyFont="1" applyFill="1" applyBorder="1" applyAlignment="1">
      <alignment horizontal="center" vertical="center" wrapText="1"/>
    </xf>
    <xf numFmtId="3" fontId="13" fillId="6" borderId="4" xfId="1" applyNumberFormat="1" applyFont="1" applyFill="1" applyBorder="1" applyAlignment="1">
      <alignment horizontal="center" vertical="center" wrapText="1"/>
    </xf>
    <xf numFmtId="3" fontId="13" fillId="6" borderId="10" xfId="1" applyNumberFormat="1" applyFont="1" applyFill="1" applyBorder="1" applyAlignment="1">
      <alignment horizontal="center" vertical="center" wrapText="1"/>
    </xf>
    <xf numFmtId="3" fontId="13" fillId="6" borderId="9" xfId="1" applyNumberFormat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vertical="center" wrapText="1"/>
    </xf>
    <xf numFmtId="3" fontId="13" fillId="6" borderId="6" xfId="1" quotePrefix="1" applyNumberFormat="1" applyFont="1" applyFill="1" applyBorder="1" applyAlignment="1">
      <alignment horizontal="center" vertical="center" wrapText="1"/>
    </xf>
    <xf numFmtId="3" fontId="13" fillId="6" borderId="4" xfId="1" quotePrefix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 applyProtection="1">
      <alignment horizontal="left" vertical="top"/>
    </xf>
    <xf numFmtId="0" fontId="13" fillId="0" borderId="0" xfId="1" applyFont="1" applyFill="1" applyBorder="1" applyAlignment="1" applyProtection="1">
      <alignment horizontal="justify" vertical="top" wrapText="1"/>
    </xf>
    <xf numFmtId="3" fontId="13" fillId="0" borderId="2" xfId="1" applyNumberFormat="1" applyFont="1" applyFill="1" applyBorder="1" applyAlignment="1" applyProtection="1">
      <alignment vertical="top"/>
      <protection locked="0"/>
    </xf>
    <xf numFmtId="0" fontId="15" fillId="0" borderId="13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vertical="top" wrapText="1"/>
    </xf>
    <xf numFmtId="3" fontId="15" fillId="0" borderId="5" xfId="1" applyNumberFormat="1" applyFont="1" applyFill="1" applyBorder="1" applyAlignment="1" applyProtection="1">
      <alignment vertical="top"/>
      <protection locked="0"/>
    </xf>
    <xf numFmtId="3" fontId="15" fillId="0" borderId="13" xfId="1" applyNumberFormat="1" applyFont="1" applyFill="1" applyBorder="1" applyAlignment="1" applyProtection="1">
      <alignment vertical="top"/>
      <protection locked="0"/>
    </xf>
    <xf numFmtId="3" fontId="8" fillId="0" borderId="5" xfId="2" applyNumberFormat="1" applyFont="1" applyFill="1" applyBorder="1" applyAlignment="1" applyProtection="1">
      <alignment vertical="top"/>
      <protection locked="0"/>
    </xf>
    <xf numFmtId="3" fontId="8" fillId="0" borderId="13" xfId="2" applyNumberFormat="1" applyFont="1" applyFill="1" applyBorder="1" applyAlignment="1" applyProtection="1">
      <alignment vertical="top"/>
      <protection locked="0"/>
    </xf>
    <xf numFmtId="3" fontId="8" fillId="0" borderId="0" xfId="1" applyNumberFormat="1" applyFont="1" applyFill="1" applyBorder="1" applyAlignment="1" applyProtection="1">
      <alignment vertical="top"/>
      <protection locked="0"/>
    </xf>
    <xf numFmtId="0" fontId="13" fillId="0" borderId="13" xfId="1" applyFont="1" applyFill="1" applyBorder="1" applyAlignment="1" applyProtection="1">
      <alignment horizontal="left" vertical="top" wrapText="1"/>
    </xf>
    <xf numFmtId="0" fontId="13" fillId="0" borderId="8" xfId="1" applyFont="1" applyFill="1" applyBorder="1" applyAlignment="1" applyProtection="1">
      <alignment horizontal="left" vertical="top" wrapText="1"/>
    </xf>
    <xf numFmtId="3" fontId="13" fillId="0" borderId="5" xfId="1" applyNumberFormat="1" applyFont="1" applyFill="1" applyBorder="1" applyAlignment="1" applyProtection="1">
      <alignment vertical="top"/>
      <protection locked="0"/>
    </xf>
    <xf numFmtId="3" fontId="13" fillId="0" borderId="13" xfId="1" applyNumberFormat="1" applyFont="1" applyFill="1" applyBorder="1" applyAlignment="1" applyProtection="1">
      <alignment vertical="top"/>
      <protection locked="0"/>
    </xf>
    <xf numFmtId="0" fontId="13" fillId="0" borderId="13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vertical="top"/>
    </xf>
    <xf numFmtId="0" fontId="13" fillId="0" borderId="13" xfId="3" applyFont="1" applyFill="1" applyBorder="1" applyAlignment="1" applyProtection="1">
      <alignment horizontal="center" vertical="top"/>
    </xf>
    <xf numFmtId="0" fontId="15" fillId="0" borderId="10" xfId="1" quotePrefix="1" applyFont="1" applyFill="1" applyBorder="1" applyAlignment="1" applyProtection="1">
      <alignment horizontal="center" vertical="top"/>
    </xf>
    <xf numFmtId="0" fontId="13" fillId="0" borderId="7" xfId="1" applyFont="1" applyFill="1" applyBorder="1" applyAlignment="1" applyProtection="1">
      <alignment horizontal="center" vertical="top" wrapText="1"/>
    </xf>
    <xf numFmtId="0" fontId="15" fillId="0" borderId="3" xfId="1" quotePrefix="1" applyFont="1" applyFill="1" applyBorder="1" applyAlignment="1" applyProtection="1">
      <alignment horizontal="center" vertical="top"/>
      <protection locked="0"/>
    </xf>
    <xf numFmtId="4" fontId="13" fillId="0" borderId="3" xfId="1" applyNumberFormat="1" applyFont="1" applyFill="1" applyBorder="1" applyAlignment="1" applyProtection="1">
      <alignment vertical="top"/>
      <protection locked="0"/>
    </xf>
    <xf numFmtId="4" fontId="13" fillId="0" borderId="10" xfId="1" applyNumberFormat="1" applyFont="1" applyFill="1" applyBorder="1" applyAlignment="1" applyProtection="1">
      <alignment vertical="top"/>
      <protection locked="0"/>
    </xf>
    <xf numFmtId="4" fontId="13" fillId="0" borderId="6" xfId="1" applyNumberFormat="1" applyFont="1" applyFill="1" applyBorder="1" applyAlignment="1" applyProtection="1">
      <alignment vertical="top"/>
      <protection locked="0"/>
    </xf>
    <xf numFmtId="0" fontId="15" fillId="0" borderId="0" xfId="1" quotePrefix="1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vertical="top"/>
      <protection locked="0"/>
    </xf>
    <xf numFmtId="4" fontId="15" fillId="0" borderId="0" xfId="1" applyNumberFormat="1" applyFont="1" applyFill="1" applyBorder="1" applyAlignment="1" applyProtection="1">
      <alignment vertical="top"/>
      <protection locked="0"/>
    </xf>
    <xf numFmtId="4" fontId="13" fillId="0" borderId="0" xfId="1" applyNumberFormat="1" applyFont="1" applyFill="1" applyBorder="1" applyAlignment="1" applyProtection="1">
      <alignment vertical="top"/>
      <protection locked="0"/>
    </xf>
    <xf numFmtId="0" fontId="8" fillId="0" borderId="0" xfId="4" applyFont="1"/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13" fillId="0" borderId="11" xfId="1" applyFont="1" applyFill="1" applyBorder="1" applyAlignment="1" applyProtection="1">
      <alignment horizontal="left" vertical="top" wrapText="1"/>
    </xf>
    <xf numFmtId="0" fontId="13" fillId="0" borderId="12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13" fillId="6" borderId="16" xfId="3" applyFont="1" applyFill="1" applyBorder="1" applyAlignment="1">
      <alignment horizontal="center" vertical="center" wrapText="1"/>
    </xf>
    <xf numFmtId="0" fontId="13" fillId="6" borderId="17" xfId="3" applyFont="1" applyFill="1" applyBorder="1" applyAlignment="1">
      <alignment horizontal="center" vertical="center"/>
    </xf>
    <xf numFmtId="0" fontId="13" fillId="6" borderId="18" xfId="3" applyFont="1" applyFill="1" applyBorder="1" applyAlignment="1">
      <alignment horizontal="center" vertical="center"/>
    </xf>
    <xf numFmtId="0" fontId="20" fillId="0" borderId="0" xfId="6" applyFont="1"/>
    <xf numFmtId="0" fontId="13" fillId="6" borderId="16" xfId="6" applyFont="1" applyFill="1" applyBorder="1" applyAlignment="1">
      <alignment horizontal="center" vertical="center"/>
    </xf>
    <xf numFmtId="0" fontId="13" fillId="6" borderId="19" xfId="6" applyFont="1" applyFill="1" applyBorder="1" applyAlignment="1">
      <alignment horizontal="center" vertical="center" wrapText="1"/>
    </xf>
    <xf numFmtId="0" fontId="13" fillId="6" borderId="20" xfId="6" applyFont="1" applyFill="1" applyBorder="1" applyAlignment="1">
      <alignment horizontal="center" vertical="center" wrapText="1"/>
    </xf>
    <xf numFmtId="0" fontId="13" fillId="6" borderId="21" xfId="6" applyFont="1" applyFill="1" applyBorder="1" applyAlignment="1">
      <alignment horizontal="center" vertical="center" wrapText="1"/>
    </xf>
    <xf numFmtId="0" fontId="13" fillId="6" borderId="22" xfId="6" applyFont="1" applyFill="1" applyBorder="1" applyAlignment="1">
      <alignment horizontal="center" vertical="center" wrapText="1"/>
    </xf>
    <xf numFmtId="0" fontId="20" fillId="2" borderId="0" xfId="6" applyFont="1" applyFill="1"/>
    <xf numFmtId="0" fontId="13" fillId="6" borderId="23" xfId="6" applyFont="1" applyFill="1" applyBorder="1" applyAlignment="1">
      <alignment horizontal="center" vertical="center"/>
    </xf>
    <xf numFmtId="0" fontId="13" fillId="6" borderId="24" xfId="6" applyFont="1" applyFill="1" applyBorder="1" applyAlignment="1">
      <alignment horizontal="center" vertical="center" wrapText="1"/>
    </xf>
    <xf numFmtId="0" fontId="13" fillId="6" borderId="25" xfId="6" applyFont="1" applyFill="1" applyBorder="1" applyAlignment="1">
      <alignment horizontal="center" vertical="center" wrapText="1"/>
    </xf>
    <xf numFmtId="0" fontId="13" fillId="6" borderId="26" xfId="6" applyFont="1" applyFill="1" applyBorder="1" applyAlignment="1">
      <alignment horizontal="center" vertical="center" wrapText="1"/>
    </xf>
    <xf numFmtId="0" fontId="13" fillId="6" borderId="27" xfId="6" applyFont="1" applyFill="1" applyBorder="1" applyAlignment="1">
      <alignment horizontal="center" vertical="center" wrapText="1"/>
    </xf>
    <xf numFmtId="0" fontId="13" fillId="6" borderId="28" xfId="6" applyFont="1" applyFill="1" applyBorder="1" applyAlignment="1">
      <alignment horizontal="center" vertical="center"/>
    </xf>
    <xf numFmtId="0" fontId="13" fillId="6" borderId="29" xfId="6" applyFont="1" applyFill="1" applyBorder="1" applyAlignment="1">
      <alignment horizontal="center" vertical="center" wrapText="1"/>
    </xf>
    <xf numFmtId="0" fontId="15" fillId="0" borderId="30" xfId="4" applyFont="1" applyBorder="1" applyAlignment="1" applyProtection="1">
      <alignment horizontal="left" indent="1"/>
      <protection locked="0"/>
    </xf>
    <xf numFmtId="3" fontId="15" fillId="0" borderId="31" xfId="4" applyNumberFormat="1" applyFont="1" applyBorder="1" applyProtection="1">
      <protection locked="0"/>
    </xf>
    <xf numFmtId="3" fontId="15" fillId="0" borderId="32" xfId="4" applyNumberFormat="1" applyFont="1" applyBorder="1" applyProtection="1">
      <protection locked="0"/>
    </xf>
    <xf numFmtId="0" fontId="15" fillId="0" borderId="33" xfId="4" applyFont="1" applyBorder="1" applyAlignment="1" applyProtection="1">
      <alignment horizontal="left" indent="1"/>
      <protection locked="0"/>
    </xf>
    <xf numFmtId="3" fontId="15" fillId="0" borderId="5" xfId="4" applyNumberFormat="1" applyFont="1" applyBorder="1" applyProtection="1">
      <protection locked="0"/>
    </xf>
    <xf numFmtId="3" fontId="15" fillId="0" borderId="34" xfId="4" applyNumberFormat="1" applyFont="1" applyBorder="1" applyProtection="1">
      <protection locked="0"/>
    </xf>
    <xf numFmtId="0" fontId="15" fillId="0" borderId="33" xfId="4" applyFont="1" applyFill="1" applyBorder="1" applyAlignment="1" applyProtection="1">
      <alignment horizontal="left" indent="1"/>
      <protection locked="0"/>
    </xf>
    <xf numFmtId="3" fontId="15" fillId="0" borderId="5" xfId="4" applyNumberFormat="1" applyFont="1" applyFill="1" applyBorder="1" applyProtection="1">
      <protection locked="0"/>
    </xf>
    <xf numFmtId="3" fontId="15" fillId="0" borderId="34" xfId="4" applyNumberFormat="1" applyFont="1" applyFill="1" applyBorder="1" applyProtection="1">
      <protection locked="0"/>
    </xf>
    <xf numFmtId="0" fontId="13" fillId="0" borderId="25" xfId="4" applyFont="1" applyFill="1" applyBorder="1" applyAlignment="1" applyProtection="1">
      <alignment horizontal="center"/>
      <protection locked="0"/>
    </xf>
    <xf numFmtId="3" fontId="13" fillId="0" borderId="25" xfId="4" applyNumberFormat="1" applyFont="1" applyFill="1" applyBorder="1" applyProtection="1">
      <protection locked="0"/>
    </xf>
    <xf numFmtId="3" fontId="13" fillId="0" borderId="35" xfId="4" applyNumberFormat="1" applyFont="1" applyFill="1" applyBorder="1" applyProtection="1">
      <protection locked="0"/>
    </xf>
    <xf numFmtId="3" fontId="13" fillId="0" borderId="36" xfId="4" applyNumberFormat="1" applyFont="1" applyFill="1" applyBorder="1" applyProtection="1">
      <protection locked="0"/>
    </xf>
    <xf numFmtId="0" fontId="8" fillId="2" borderId="0" xfId="6" applyFont="1" applyFill="1"/>
    <xf numFmtId="0" fontId="13" fillId="6" borderId="11" xfId="3" applyFont="1" applyFill="1" applyBorder="1" applyAlignment="1">
      <alignment horizontal="center" wrapText="1"/>
    </xf>
    <xf numFmtId="0" fontId="13" fillId="6" borderId="3" xfId="3" applyFont="1" applyFill="1" applyBorder="1" applyAlignment="1">
      <alignment horizontal="center"/>
    </xf>
    <xf numFmtId="0" fontId="13" fillId="6" borderId="12" xfId="3" applyFont="1" applyFill="1" applyBorder="1" applyAlignment="1">
      <alignment horizontal="center"/>
    </xf>
    <xf numFmtId="0" fontId="21" fillId="0" borderId="0" xfId="3" applyFont="1" applyAlignment="1">
      <alignment vertical="center"/>
    </xf>
    <xf numFmtId="0" fontId="13" fillId="6" borderId="4" xfId="3" applyFont="1" applyFill="1" applyBorder="1" applyAlignment="1">
      <alignment horizontal="center" vertical="center"/>
    </xf>
    <xf numFmtId="0" fontId="13" fillId="6" borderId="4" xfId="3" applyFont="1" applyFill="1" applyBorder="1" applyAlignment="1">
      <alignment horizontal="center" vertical="center" wrapText="1"/>
    </xf>
    <xf numFmtId="0" fontId="13" fillId="6" borderId="4" xfId="3" applyFont="1" applyFill="1" applyBorder="1" applyAlignment="1">
      <alignment horizontal="center" vertical="center" wrapText="1"/>
    </xf>
    <xf numFmtId="0" fontId="15" fillId="8" borderId="2" xfId="9" applyNumberFormat="1" applyFont="1" applyFill="1" applyBorder="1" applyAlignment="1" applyProtection="1">
      <alignment horizontal="left" vertical="center" wrapText="1"/>
      <protection locked="0"/>
    </xf>
    <xf numFmtId="0" fontId="15" fillId="8" borderId="5" xfId="9" applyNumberFormat="1" applyFont="1" applyFill="1" applyBorder="1" applyAlignment="1" applyProtection="1">
      <alignment horizontal="left" vertical="center" wrapText="1"/>
      <protection locked="0"/>
    </xf>
    <xf numFmtId="0" fontId="13" fillId="8" borderId="4" xfId="9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10" applyNumberFormat="1" applyFont="1" applyBorder="1" applyAlignment="1">
      <alignment vertical="center"/>
    </xf>
    <xf numFmtId="0" fontId="15" fillId="8" borderId="3" xfId="9" applyNumberFormat="1" applyFont="1" applyFill="1" applyBorder="1" applyAlignment="1" applyProtection="1">
      <alignment horizontal="left" vertical="center" wrapText="1"/>
      <protection locked="0"/>
    </xf>
    <xf numFmtId="3" fontId="20" fillId="0" borderId="0" xfId="3" applyNumberFormat="1" applyFont="1"/>
    <xf numFmtId="3" fontId="21" fillId="0" borderId="0" xfId="3" applyNumberFormat="1" applyFont="1" applyAlignment="1">
      <alignment vertical="center"/>
    </xf>
    <xf numFmtId="0" fontId="13" fillId="6" borderId="38" xfId="3" applyFont="1" applyFill="1" applyBorder="1" applyAlignment="1">
      <alignment horizontal="center" wrapText="1"/>
    </xf>
    <xf numFmtId="0" fontId="13" fillId="6" borderId="39" xfId="3" applyFont="1" applyFill="1" applyBorder="1" applyAlignment="1">
      <alignment horizontal="center" wrapText="1"/>
    </xf>
    <xf numFmtId="0" fontId="13" fillId="6" borderId="40" xfId="3" applyFont="1" applyFill="1" applyBorder="1" applyAlignment="1">
      <alignment horizontal="center" wrapText="1"/>
    </xf>
    <xf numFmtId="0" fontId="18" fillId="0" borderId="0" xfId="3" applyFont="1" applyAlignment="1">
      <alignment vertical="center"/>
    </xf>
    <xf numFmtId="0" fontId="13" fillId="6" borderId="41" xfId="3" applyFont="1" applyFill="1" applyBorder="1" applyAlignment="1">
      <alignment horizontal="center" vertical="center"/>
    </xf>
    <xf numFmtId="0" fontId="13" fillId="6" borderId="10" xfId="3" applyFont="1" applyFill="1" applyBorder="1" applyAlignment="1">
      <alignment horizontal="center" vertical="center" wrapText="1"/>
    </xf>
    <xf numFmtId="0" fontId="13" fillId="6" borderId="7" xfId="3" applyFont="1" applyFill="1" applyBorder="1" applyAlignment="1">
      <alignment horizontal="center" vertical="center" wrapText="1"/>
    </xf>
    <xf numFmtId="0" fontId="13" fillId="6" borderId="6" xfId="3" applyFont="1" applyFill="1" applyBorder="1" applyAlignment="1">
      <alignment horizontal="center" vertical="center" wrapText="1"/>
    </xf>
    <xf numFmtId="0" fontId="13" fillId="6" borderId="42" xfId="3" applyFont="1" applyFill="1" applyBorder="1" applyAlignment="1">
      <alignment horizontal="center" vertical="center" wrapText="1"/>
    </xf>
    <xf numFmtId="0" fontId="13" fillId="6" borderId="33" xfId="3" applyFont="1" applyFill="1" applyBorder="1" applyAlignment="1">
      <alignment horizontal="center" vertical="center"/>
    </xf>
    <xf numFmtId="0" fontId="13" fillId="6" borderId="43" xfId="3" applyFont="1" applyFill="1" applyBorder="1" applyAlignment="1">
      <alignment horizontal="center" vertical="center" wrapText="1"/>
    </xf>
    <xf numFmtId="0" fontId="13" fillId="6" borderId="44" xfId="3" applyFont="1" applyFill="1" applyBorder="1" applyAlignment="1">
      <alignment horizontal="center" vertical="center"/>
    </xf>
    <xf numFmtId="0" fontId="13" fillId="6" borderId="45" xfId="3" applyFont="1" applyFill="1" applyBorder="1" applyAlignment="1">
      <alignment horizontal="center" vertical="center" wrapText="1"/>
    </xf>
    <xf numFmtId="0" fontId="15" fillId="0" borderId="33" xfId="3" applyFont="1" applyFill="1" applyBorder="1" applyAlignment="1" applyProtection="1">
      <alignment vertical="center"/>
    </xf>
    <xf numFmtId="0" fontId="15" fillId="0" borderId="33" xfId="3" applyFont="1" applyFill="1" applyBorder="1" applyAlignment="1" applyProtection="1">
      <alignment vertical="center" wrapText="1"/>
    </xf>
    <xf numFmtId="0" fontId="7" fillId="0" borderId="46" xfId="3" applyFont="1" applyFill="1" applyBorder="1" applyAlignment="1" applyProtection="1">
      <alignment horizontal="center" vertical="center"/>
    </xf>
    <xf numFmtId="3" fontId="7" fillId="0" borderId="47" xfId="3" applyNumberFormat="1" applyFont="1" applyBorder="1" applyAlignment="1" applyProtection="1">
      <alignment horizontal="right" vertical="center"/>
      <protection locked="0"/>
    </xf>
    <xf numFmtId="3" fontId="7" fillId="0" borderId="48" xfId="3" applyNumberFormat="1" applyFont="1" applyBorder="1" applyAlignment="1" applyProtection="1">
      <alignment horizontal="right" vertical="center"/>
      <protection locked="0"/>
    </xf>
    <xf numFmtId="0" fontId="15" fillId="0" borderId="0" xfId="3" applyFont="1" applyAlignment="1">
      <alignment vertical="center"/>
    </xf>
    <xf numFmtId="164" fontId="15" fillId="0" borderId="0" xfId="3" applyNumberFormat="1" applyFont="1" applyAlignment="1">
      <alignment vertical="center"/>
    </xf>
    <xf numFmtId="4" fontId="13" fillId="0" borderId="0" xfId="3" applyNumberFormat="1" applyFont="1" applyFill="1" applyBorder="1" applyAlignment="1" applyProtection="1">
      <alignment vertical="center"/>
      <protection locked="0"/>
    </xf>
    <xf numFmtId="0" fontId="24" fillId="6" borderId="10" xfId="13" applyFont="1" applyFill="1" applyBorder="1" applyAlignment="1" applyProtection="1">
      <alignment horizontal="center" vertical="center" wrapText="1"/>
      <protection locked="0"/>
    </xf>
    <xf numFmtId="0" fontId="24" fillId="6" borderId="7" xfId="13" applyFont="1" applyFill="1" applyBorder="1" applyAlignment="1" applyProtection="1">
      <alignment horizontal="center" vertical="center" wrapText="1"/>
      <protection locked="0"/>
    </xf>
    <xf numFmtId="0" fontId="24" fillId="6" borderId="6" xfId="13" applyFont="1" applyFill="1" applyBorder="1" applyAlignment="1" applyProtection="1">
      <alignment horizontal="center" vertical="center" wrapText="1"/>
      <protection locked="0"/>
    </xf>
    <xf numFmtId="0" fontId="20" fillId="0" borderId="0" xfId="14" applyFont="1" applyAlignment="1">
      <alignment vertical="center"/>
    </xf>
    <xf numFmtId="0" fontId="24" fillId="6" borderId="11" xfId="13" applyFont="1" applyFill="1" applyBorder="1" applyAlignment="1">
      <alignment horizontal="center" vertical="center"/>
    </xf>
    <xf numFmtId="0" fontId="24" fillId="6" borderId="12" xfId="13" applyFont="1" applyFill="1" applyBorder="1" applyAlignment="1">
      <alignment horizontal="center" vertical="center"/>
    </xf>
    <xf numFmtId="4" fontId="24" fillId="6" borderId="2" xfId="13" applyNumberFormat="1" applyFont="1" applyFill="1" applyBorder="1" applyAlignment="1">
      <alignment horizontal="center" vertical="center" wrapText="1"/>
    </xf>
    <xf numFmtId="0" fontId="24" fillId="6" borderId="13" xfId="13" applyFont="1" applyFill="1" applyBorder="1" applyAlignment="1">
      <alignment horizontal="center" vertical="center"/>
    </xf>
    <xf numFmtId="0" fontId="24" fillId="6" borderId="8" xfId="13" applyFont="1" applyFill="1" applyBorder="1" applyAlignment="1">
      <alignment horizontal="center" vertical="center"/>
    </xf>
    <xf numFmtId="4" fontId="24" fillId="6" borderId="4" xfId="13" applyNumberFormat="1" applyFont="1" applyFill="1" applyBorder="1" applyAlignment="1">
      <alignment horizontal="center" vertical="center" wrapText="1"/>
    </xf>
    <xf numFmtId="4" fontId="24" fillId="6" borderId="9" xfId="13" applyNumberFormat="1" applyFont="1" applyFill="1" applyBorder="1" applyAlignment="1">
      <alignment horizontal="center" vertical="center" wrapText="1"/>
    </xf>
    <xf numFmtId="0" fontId="24" fillId="6" borderId="14" xfId="13" applyFont="1" applyFill="1" applyBorder="1" applyAlignment="1">
      <alignment horizontal="center" vertical="center"/>
    </xf>
    <xf numFmtId="0" fontId="24" fillId="6" borderId="15" xfId="13" applyFont="1" applyFill="1" applyBorder="1" applyAlignment="1">
      <alignment horizontal="center" vertical="center"/>
    </xf>
    <xf numFmtId="0" fontId="24" fillId="6" borderId="4" xfId="13" applyNumberFormat="1" applyFont="1" applyFill="1" applyBorder="1" applyAlignment="1">
      <alignment horizontal="center" vertical="center" wrapText="1"/>
    </xf>
    <xf numFmtId="0" fontId="25" fillId="0" borderId="13" xfId="14" applyFont="1" applyBorder="1" applyAlignment="1">
      <alignment horizontal="left" vertical="center" wrapText="1"/>
    </xf>
    <xf numFmtId="0" fontId="25" fillId="0" borderId="0" xfId="14" applyFont="1" applyBorder="1" applyAlignment="1">
      <alignment horizontal="left" vertical="center" wrapText="1"/>
    </xf>
    <xf numFmtId="3" fontId="13" fillId="0" borderId="2" xfId="4" applyNumberFormat="1" applyFont="1" applyBorder="1" applyProtection="1">
      <protection locked="0"/>
    </xf>
    <xf numFmtId="0" fontId="14" fillId="0" borderId="13" xfId="14" applyFont="1" applyBorder="1" applyAlignment="1">
      <alignment horizontal="center" vertical="center" wrapText="1"/>
    </xf>
    <xf numFmtId="0" fontId="26" fillId="0" borderId="0" xfId="14" applyFont="1" applyBorder="1" applyAlignment="1">
      <alignment vertical="center" wrapText="1"/>
    </xf>
    <xf numFmtId="3" fontId="13" fillId="0" borderId="5" xfId="4" applyNumberFormat="1" applyFont="1" applyBorder="1" applyProtection="1">
      <protection locked="0"/>
    </xf>
    <xf numFmtId="3" fontId="15" fillId="0" borderId="9" xfId="4" applyNumberFormat="1" applyFont="1" applyBorder="1" applyProtection="1">
      <protection locked="0"/>
    </xf>
    <xf numFmtId="0" fontId="7" fillId="0" borderId="10" xfId="14" applyFont="1" applyBorder="1" applyAlignment="1">
      <alignment horizontal="justify" vertical="center" wrapText="1"/>
    </xf>
    <xf numFmtId="0" fontId="7" fillId="0" borderId="6" xfId="14" applyFont="1" applyBorder="1" applyAlignment="1">
      <alignment horizontal="justify" vertical="center" wrapText="1"/>
    </xf>
    <xf numFmtId="3" fontId="28" fillId="2" borderId="4" xfId="15" applyNumberFormat="1" applyFont="1" applyFill="1" applyBorder="1" applyAlignment="1">
      <alignment vertical="center"/>
    </xf>
    <xf numFmtId="0" fontId="8" fillId="0" borderId="0" xfId="14" applyFont="1"/>
    <xf numFmtId="3" fontId="20" fillId="0" borderId="0" xfId="14" applyNumberFormat="1" applyFont="1" applyAlignment="1">
      <alignment vertical="center"/>
    </xf>
    <xf numFmtId="0" fontId="13" fillId="6" borderId="38" xfId="13" applyFont="1" applyFill="1" applyBorder="1" applyAlignment="1" applyProtection="1">
      <alignment horizontal="center" vertical="center" wrapText="1"/>
      <protection locked="0"/>
    </xf>
    <xf numFmtId="0" fontId="13" fillId="6" borderId="39" xfId="13" applyFont="1" applyFill="1" applyBorder="1" applyAlignment="1" applyProtection="1">
      <alignment horizontal="center" vertical="center" wrapText="1"/>
      <protection locked="0"/>
    </xf>
    <xf numFmtId="0" fontId="13" fillId="6" borderId="40" xfId="13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Protection="1">
      <protection locked="0"/>
    </xf>
    <xf numFmtId="0" fontId="13" fillId="6" borderId="41" xfId="13" applyFont="1" applyFill="1" applyBorder="1" applyAlignment="1">
      <alignment horizontal="center" vertical="center"/>
    </xf>
    <xf numFmtId="0" fontId="13" fillId="6" borderId="10" xfId="13" applyFont="1" applyFill="1" applyBorder="1" applyAlignment="1" applyProtection="1">
      <alignment horizontal="center" vertical="center" wrapText="1"/>
      <protection locked="0"/>
    </xf>
    <xf numFmtId="0" fontId="13" fillId="6" borderId="7" xfId="13" applyFont="1" applyFill="1" applyBorder="1" applyAlignment="1" applyProtection="1">
      <alignment horizontal="center" vertical="center" wrapText="1"/>
      <protection locked="0"/>
    </xf>
    <xf numFmtId="0" fontId="13" fillId="6" borderId="6" xfId="13" applyFont="1" applyFill="1" applyBorder="1" applyAlignment="1" applyProtection="1">
      <alignment horizontal="center" vertical="center" wrapText="1"/>
      <protection locked="0"/>
    </xf>
    <xf numFmtId="4" fontId="13" fillId="6" borderId="42" xfId="13" applyNumberFormat="1" applyFont="1" applyFill="1" applyBorder="1" applyAlignment="1">
      <alignment horizontal="center" vertical="center" wrapText="1"/>
    </xf>
    <xf numFmtId="0" fontId="13" fillId="6" borderId="33" xfId="13" applyFont="1" applyFill="1" applyBorder="1" applyAlignment="1">
      <alignment horizontal="center" vertical="center"/>
    </xf>
    <xf numFmtId="4" fontId="13" fillId="6" borderId="4" xfId="13" applyNumberFormat="1" applyFont="1" applyFill="1" applyBorder="1" applyAlignment="1">
      <alignment horizontal="center" vertical="center" wrapText="1"/>
    </xf>
    <xf numFmtId="4" fontId="13" fillId="6" borderId="43" xfId="13" applyNumberFormat="1" applyFont="1" applyFill="1" applyBorder="1" applyAlignment="1">
      <alignment horizontal="center" vertical="center" wrapText="1"/>
    </xf>
    <xf numFmtId="0" fontId="13" fillId="6" borderId="44" xfId="13" applyFont="1" applyFill="1" applyBorder="1" applyAlignment="1">
      <alignment horizontal="center" vertical="center"/>
    </xf>
    <xf numFmtId="0" fontId="13" fillId="6" borderId="4" xfId="13" applyNumberFormat="1" applyFont="1" applyFill="1" applyBorder="1" applyAlignment="1">
      <alignment horizontal="center" vertical="center" wrapText="1"/>
    </xf>
    <xf numFmtId="0" fontId="13" fillId="6" borderId="45" xfId="13" applyNumberFormat="1" applyFont="1" applyFill="1" applyBorder="1" applyAlignment="1">
      <alignment horizontal="center" vertical="center" wrapText="1"/>
    </xf>
    <xf numFmtId="0" fontId="15" fillId="0" borderId="23" xfId="4" applyFont="1" applyBorder="1" applyProtection="1"/>
    <xf numFmtId="0" fontId="8" fillId="0" borderId="0" xfId="4" applyFont="1" applyBorder="1" applyAlignment="1" applyProtection="1">
      <alignment horizontal="left" vertical="top" wrapText="1"/>
      <protection locked="0"/>
    </xf>
    <xf numFmtId="0" fontId="13" fillId="0" borderId="46" xfId="4" applyFont="1" applyFill="1" applyBorder="1" applyAlignment="1" applyProtection="1">
      <alignment horizontal="left"/>
      <protection locked="0"/>
    </xf>
    <xf numFmtId="3" fontId="13" fillId="0" borderId="47" xfId="4" applyNumberFormat="1" applyFont="1" applyFill="1" applyBorder="1" applyProtection="1">
      <protection locked="0"/>
    </xf>
    <xf numFmtId="3" fontId="13" fillId="0" borderId="48" xfId="4" applyNumberFormat="1" applyFont="1" applyFill="1" applyBorder="1" applyProtection="1">
      <protection locked="0"/>
    </xf>
    <xf numFmtId="3" fontId="9" fillId="0" borderId="0" xfId="4" applyNumberFormat="1" applyFont="1"/>
    <xf numFmtId="0" fontId="8" fillId="0" borderId="0" xfId="4" applyFont="1" applyBorder="1" applyProtection="1">
      <protection locked="0"/>
    </xf>
    <xf numFmtId="3" fontId="8" fillId="0" borderId="0" xfId="4" applyNumberFormat="1" applyFont="1" applyProtection="1">
      <protection locked="0"/>
    </xf>
    <xf numFmtId="3" fontId="15" fillId="0" borderId="0" xfId="4" applyNumberFormat="1" applyFont="1" applyFill="1" applyBorder="1" applyProtection="1">
      <protection locked="0"/>
    </xf>
    <xf numFmtId="0" fontId="29" fillId="6" borderId="10" xfId="13" applyFont="1" applyFill="1" applyBorder="1" applyAlignment="1" applyProtection="1">
      <alignment horizontal="center" vertical="center" wrapText="1"/>
      <protection locked="0"/>
    </xf>
    <xf numFmtId="0" fontId="29" fillId="6" borderId="7" xfId="13" applyFont="1" applyFill="1" applyBorder="1" applyAlignment="1" applyProtection="1">
      <alignment horizontal="center" vertical="center" wrapText="1"/>
      <protection locked="0"/>
    </xf>
    <xf numFmtId="0" fontId="29" fillId="6" borderId="6" xfId="13" applyFont="1" applyFill="1" applyBorder="1" applyAlignment="1" applyProtection="1">
      <alignment horizontal="center" vertical="center" wrapText="1"/>
      <protection locked="0"/>
    </xf>
    <xf numFmtId="0" fontId="29" fillId="6" borderId="11" xfId="13" applyFont="1" applyFill="1" applyBorder="1" applyAlignment="1">
      <alignment horizontal="center" vertical="center"/>
    </xf>
    <xf numFmtId="0" fontId="29" fillId="6" borderId="12" xfId="13" applyFont="1" applyFill="1" applyBorder="1" applyAlignment="1">
      <alignment horizontal="center" vertical="center"/>
    </xf>
    <xf numFmtId="4" fontId="29" fillId="6" borderId="2" xfId="13" applyNumberFormat="1" applyFont="1" applyFill="1" applyBorder="1" applyAlignment="1">
      <alignment horizontal="center" vertical="center" wrapText="1"/>
    </xf>
    <xf numFmtId="0" fontId="29" fillId="6" borderId="13" xfId="13" applyFont="1" applyFill="1" applyBorder="1" applyAlignment="1">
      <alignment horizontal="center" vertical="center"/>
    </xf>
    <xf numFmtId="0" fontId="29" fillId="6" borderId="8" xfId="13" applyFont="1" applyFill="1" applyBorder="1" applyAlignment="1">
      <alignment horizontal="center" vertical="center"/>
    </xf>
    <xf numFmtId="4" fontId="29" fillId="6" borderId="4" xfId="13" applyNumberFormat="1" applyFont="1" applyFill="1" applyBorder="1" applyAlignment="1">
      <alignment horizontal="center" vertical="center" wrapText="1"/>
    </xf>
    <xf numFmtId="4" fontId="29" fillId="6" borderId="9" xfId="13" applyNumberFormat="1" applyFont="1" applyFill="1" applyBorder="1" applyAlignment="1">
      <alignment horizontal="center" vertical="center" wrapText="1"/>
    </xf>
    <xf numFmtId="0" fontId="29" fillId="6" borderId="14" xfId="13" applyFont="1" applyFill="1" applyBorder="1" applyAlignment="1">
      <alignment horizontal="center" vertical="center"/>
    </xf>
    <xf numFmtId="0" fontId="29" fillId="6" borderId="15" xfId="13" applyFont="1" applyFill="1" applyBorder="1" applyAlignment="1">
      <alignment horizontal="center" vertical="center"/>
    </xf>
    <xf numFmtId="0" fontId="29" fillId="6" borderId="4" xfId="13" applyNumberFormat="1" applyFont="1" applyFill="1" applyBorder="1" applyAlignment="1">
      <alignment horizontal="center" vertical="center" wrapText="1"/>
    </xf>
    <xf numFmtId="0" fontId="30" fillId="2" borderId="13" xfId="14" applyFont="1" applyFill="1" applyBorder="1" applyAlignment="1">
      <alignment horizontal="left" vertical="center" wrapText="1"/>
    </xf>
    <xf numFmtId="0" fontId="30" fillId="2" borderId="8" xfId="14" applyFont="1" applyFill="1" applyBorder="1" applyAlignment="1">
      <alignment horizontal="left" vertical="center" wrapText="1"/>
    </xf>
    <xf numFmtId="3" fontId="30" fillId="2" borderId="5" xfId="16" applyNumberFormat="1" applyFont="1" applyFill="1" applyBorder="1" applyAlignment="1">
      <alignment vertical="center"/>
    </xf>
    <xf numFmtId="0" fontId="30" fillId="0" borderId="0" xfId="14" applyFont="1" applyAlignment="1">
      <alignment vertical="center"/>
    </xf>
    <xf numFmtId="0" fontId="31" fillId="2" borderId="13" xfId="14" applyFont="1" applyFill="1" applyBorder="1" applyAlignment="1">
      <alignment horizontal="left" vertical="center"/>
    </xf>
    <xf numFmtId="0" fontId="20" fillId="2" borderId="8" xfId="14" applyFont="1" applyFill="1" applyBorder="1" applyAlignment="1">
      <alignment horizontal="justify" vertical="center"/>
    </xf>
    <xf numFmtId="3" fontId="20" fillId="2" borderId="5" xfId="16" applyNumberFormat="1" applyFont="1" applyFill="1" applyBorder="1" applyAlignment="1">
      <alignment vertical="center"/>
    </xf>
    <xf numFmtId="3" fontId="20" fillId="2" borderId="5" xfId="14" applyNumberFormat="1" applyFont="1" applyFill="1" applyBorder="1" applyAlignment="1">
      <alignment vertical="center"/>
    </xf>
    <xf numFmtId="0" fontId="30" fillId="2" borderId="10" xfId="14" applyFont="1" applyFill="1" applyBorder="1" applyAlignment="1">
      <alignment horizontal="left" vertical="center"/>
    </xf>
    <xf numFmtId="0" fontId="30" fillId="2" borderId="6" xfId="14" applyFont="1" applyFill="1" applyBorder="1" applyAlignment="1">
      <alignment vertical="center"/>
    </xf>
    <xf numFmtId="3" fontId="30" fillId="2" borderId="4" xfId="16" applyNumberFormat="1" applyFont="1" applyFill="1" applyBorder="1" applyAlignment="1">
      <alignment vertical="center"/>
    </xf>
    <xf numFmtId="0" fontId="20" fillId="0" borderId="0" xfId="14" applyFont="1" applyAlignment="1">
      <alignment horizontal="left" vertical="center"/>
    </xf>
    <xf numFmtId="0" fontId="8" fillId="2" borderId="0" xfId="14" applyFont="1" applyFill="1" applyAlignment="1">
      <alignment vertical="center"/>
    </xf>
    <xf numFmtId="3" fontId="9" fillId="0" borderId="0" xfId="14" applyNumberFormat="1" applyFont="1" applyAlignment="1">
      <alignment vertical="center"/>
    </xf>
    <xf numFmtId="41" fontId="20" fillId="0" borderId="0" xfId="14" applyNumberFormat="1" applyFont="1" applyAlignment="1">
      <alignment vertical="center"/>
    </xf>
    <xf numFmtId="0" fontId="8" fillId="0" borderId="0" xfId="14" applyFont="1" applyProtection="1">
      <protection locked="0"/>
    </xf>
    <xf numFmtId="0" fontId="13" fillId="6" borderId="49" xfId="13" applyFont="1" applyFill="1" applyBorder="1" applyAlignment="1">
      <alignment horizontal="center" vertical="center"/>
    </xf>
    <xf numFmtId="0" fontId="13" fillId="6" borderId="3" xfId="13" applyFont="1" applyFill="1" applyBorder="1" applyAlignment="1">
      <alignment horizontal="center" vertical="center"/>
    </xf>
    <xf numFmtId="0" fontId="13" fillId="6" borderId="12" xfId="13" applyFont="1" applyFill="1" applyBorder="1" applyAlignment="1">
      <alignment horizontal="center" vertical="center"/>
    </xf>
    <xf numFmtId="0" fontId="13" fillId="6" borderId="23" xfId="13" applyFont="1" applyFill="1" applyBorder="1" applyAlignment="1">
      <alignment horizontal="center" vertical="center"/>
    </xf>
    <xf numFmtId="0" fontId="13" fillId="6" borderId="0" xfId="13" applyFont="1" applyFill="1" applyBorder="1" applyAlignment="1">
      <alignment horizontal="center" vertical="center"/>
    </xf>
    <xf numFmtId="0" fontId="13" fillId="6" borderId="8" xfId="13" applyFont="1" applyFill="1" applyBorder="1" applyAlignment="1">
      <alignment horizontal="center" vertical="center"/>
    </xf>
    <xf numFmtId="4" fontId="13" fillId="6" borderId="6" xfId="13" applyNumberFormat="1" applyFont="1" applyFill="1" applyBorder="1" applyAlignment="1">
      <alignment horizontal="center" vertical="center" wrapText="1"/>
    </xf>
    <xf numFmtId="4" fontId="13" fillId="6" borderId="10" xfId="13" applyNumberFormat="1" applyFont="1" applyFill="1" applyBorder="1" applyAlignment="1">
      <alignment horizontal="center" vertical="center" wrapText="1"/>
    </xf>
    <xf numFmtId="0" fontId="13" fillId="6" borderId="50" xfId="13" applyFont="1" applyFill="1" applyBorder="1" applyAlignment="1">
      <alignment horizontal="center" vertical="center"/>
    </xf>
    <xf numFmtId="0" fontId="13" fillId="6" borderId="1" xfId="13" applyFont="1" applyFill="1" applyBorder="1" applyAlignment="1">
      <alignment horizontal="center" vertical="center"/>
    </xf>
    <xf numFmtId="0" fontId="13" fillId="6" borderId="15" xfId="13" applyFont="1" applyFill="1" applyBorder="1" applyAlignment="1">
      <alignment horizontal="center" vertical="center"/>
    </xf>
    <xf numFmtId="0" fontId="13" fillId="0" borderId="23" xfId="13" applyFont="1" applyFill="1" applyBorder="1" applyAlignment="1" applyProtection="1"/>
    <xf numFmtId="0" fontId="13" fillId="0" borderId="0" xfId="17" applyFont="1" applyFill="1" applyBorder="1" applyAlignment="1" applyProtection="1"/>
    <xf numFmtId="3" fontId="13" fillId="0" borderId="5" xfId="4" applyNumberFormat="1" applyFont="1" applyBorder="1" applyAlignment="1" applyProtection="1">
      <alignment horizontal="right"/>
      <protection locked="0"/>
    </xf>
    <xf numFmtId="3" fontId="13" fillId="0" borderId="34" xfId="4" applyNumberFormat="1" applyFont="1" applyBorder="1" applyAlignment="1" applyProtection="1">
      <alignment horizontal="right"/>
      <protection locked="0"/>
    </xf>
    <xf numFmtId="0" fontId="32" fillId="0" borderId="23" xfId="14" applyFont="1" applyBorder="1" applyProtection="1">
      <protection locked="0"/>
    </xf>
    <xf numFmtId="0" fontId="13" fillId="0" borderId="0" xfId="3" applyFont="1" applyFill="1" applyBorder="1" applyAlignment="1" applyProtection="1">
      <alignment horizontal="left" vertical="top"/>
      <protection hidden="1"/>
    </xf>
    <xf numFmtId="0" fontId="13" fillId="0" borderId="0" xfId="4" applyFont="1" applyFill="1" applyBorder="1" applyAlignment="1" applyProtection="1">
      <alignment horizontal="left"/>
    </xf>
    <xf numFmtId="3" fontId="7" fillId="0" borderId="5" xfId="16" applyNumberFormat="1" applyFont="1" applyFill="1" applyBorder="1" applyProtection="1">
      <protection locked="0"/>
    </xf>
    <xf numFmtId="3" fontId="13" fillId="0" borderId="5" xfId="16" applyNumberFormat="1" applyFont="1" applyFill="1" applyBorder="1" applyProtection="1">
      <protection locked="0"/>
    </xf>
    <xf numFmtId="3" fontId="13" fillId="0" borderId="34" xfId="16" applyNumberFormat="1" applyFont="1" applyFill="1" applyBorder="1" applyProtection="1">
      <protection locked="0"/>
    </xf>
    <xf numFmtId="0" fontId="14" fillId="0" borderId="23" xfId="14" applyFont="1" applyBorder="1" applyProtection="1">
      <protection locked="0"/>
    </xf>
    <xf numFmtId="0" fontId="15" fillId="0" borderId="0" xfId="4" applyFont="1" applyFill="1" applyBorder="1" applyAlignment="1" applyProtection="1">
      <alignment horizontal="center"/>
    </xf>
    <xf numFmtId="0" fontId="15" fillId="0" borderId="0" xfId="4" applyFont="1" applyFill="1" applyBorder="1" applyAlignment="1" applyProtection="1">
      <alignment horizontal="left"/>
    </xf>
    <xf numFmtId="3" fontId="15" fillId="0" borderId="5" xfId="16" applyNumberFormat="1" applyFont="1" applyFill="1" applyBorder="1" applyProtection="1">
      <protection locked="0"/>
    </xf>
    <xf numFmtId="3" fontId="15" fillId="0" borderId="34" xfId="16" applyNumberFormat="1" applyFont="1" applyFill="1" applyBorder="1" applyProtection="1">
      <protection locked="0"/>
    </xf>
    <xf numFmtId="3" fontId="13" fillId="0" borderId="5" xfId="4" applyNumberFormat="1" applyFont="1" applyFill="1" applyBorder="1" applyProtection="1">
      <protection locked="0"/>
    </xf>
    <xf numFmtId="3" fontId="13" fillId="0" borderId="34" xfId="4" applyNumberFormat="1" applyFont="1" applyFill="1" applyBorder="1" applyProtection="1">
      <protection locked="0"/>
    </xf>
    <xf numFmtId="3" fontId="15" fillId="0" borderId="5" xfId="18" applyNumberFormat="1" applyFont="1" applyBorder="1" applyProtection="1">
      <protection locked="0"/>
    </xf>
    <xf numFmtId="3" fontId="15" fillId="0" borderId="5" xfId="19" applyNumberFormat="1" applyFont="1" applyBorder="1" applyProtection="1">
      <protection locked="0"/>
    </xf>
    <xf numFmtId="3" fontId="15" fillId="0" borderId="5" xfId="20" applyNumberFormat="1" applyFont="1" applyBorder="1" applyProtection="1">
      <protection locked="0"/>
    </xf>
    <xf numFmtId="3" fontId="15" fillId="0" borderId="34" xfId="19" applyNumberFormat="1" applyFont="1" applyBorder="1" applyProtection="1">
      <protection locked="0"/>
    </xf>
    <xf numFmtId="3" fontId="15" fillId="0" borderId="5" xfId="21" applyNumberFormat="1" applyFont="1" applyFill="1" applyBorder="1" applyProtection="1">
      <protection locked="0"/>
    </xf>
    <xf numFmtId="3" fontId="15" fillId="0" borderId="5" xfId="22" applyNumberFormat="1" applyFont="1" applyBorder="1" applyProtection="1">
      <protection locked="0"/>
    </xf>
    <xf numFmtId="3" fontId="15" fillId="0" borderId="5" xfId="23" applyNumberFormat="1" applyFont="1" applyBorder="1" applyProtection="1">
      <protection locked="0"/>
    </xf>
    <xf numFmtId="3" fontId="15" fillId="0" borderId="5" xfId="24" applyNumberFormat="1" applyFont="1" applyFill="1" applyBorder="1" applyProtection="1">
      <protection locked="0"/>
    </xf>
    <xf numFmtId="0" fontId="13" fillId="0" borderId="51" xfId="14" applyFont="1" applyFill="1" applyBorder="1" applyAlignment="1" applyProtection="1">
      <alignment horizontal="center"/>
      <protection locked="0"/>
    </xf>
    <xf numFmtId="0" fontId="13" fillId="0" borderId="52" xfId="14" applyFont="1" applyFill="1" applyBorder="1" applyAlignment="1" applyProtection="1">
      <alignment horizontal="center"/>
      <protection locked="0"/>
    </xf>
    <xf numFmtId="0" fontId="13" fillId="0" borderId="53" xfId="14" applyFont="1" applyFill="1" applyBorder="1" applyAlignment="1" applyProtection="1">
      <alignment horizontal="center"/>
      <protection locked="0"/>
    </xf>
    <xf numFmtId="3" fontId="13" fillId="0" borderId="47" xfId="14" applyNumberFormat="1" applyFont="1" applyFill="1" applyBorder="1" applyProtection="1">
      <protection locked="0"/>
    </xf>
    <xf numFmtId="3" fontId="13" fillId="0" borderId="48" xfId="14" applyNumberFormat="1" applyFont="1" applyFill="1" applyBorder="1" applyProtection="1">
      <protection locked="0"/>
    </xf>
    <xf numFmtId="3" fontId="8" fillId="0" borderId="0" xfId="14" applyNumberFormat="1" applyFont="1"/>
    <xf numFmtId="3" fontId="8" fillId="0" borderId="0" xfId="14" applyNumberFormat="1" applyFont="1" applyProtection="1">
      <protection locked="0"/>
    </xf>
    <xf numFmtId="0" fontId="8" fillId="0" borderId="0" xfId="4"/>
    <xf numFmtId="4" fontId="8" fillId="0" borderId="0" xfId="14" applyNumberFormat="1" applyFont="1" applyProtection="1">
      <protection locked="0"/>
    </xf>
    <xf numFmtId="0" fontId="13" fillId="6" borderId="54" xfId="25" applyFont="1" applyFill="1" applyBorder="1" applyAlignment="1" applyProtection="1">
      <alignment horizontal="center" wrapText="1"/>
      <protection locked="0"/>
    </xf>
    <xf numFmtId="0" fontId="13" fillId="6" borderId="55" xfId="25" applyFont="1" applyFill="1" applyBorder="1" applyAlignment="1" applyProtection="1">
      <alignment horizontal="center" wrapText="1"/>
      <protection locked="0"/>
    </xf>
    <xf numFmtId="0" fontId="13" fillId="6" borderId="56" xfId="25" applyFont="1" applyFill="1" applyBorder="1" applyAlignment="1" applyProtection="1">
      <alignment horizontal="center" wrapText="1"/>
      <protection locked="0"/>
    </xf>
    <xf numFmtId="0" fontId="13" fillId="6" borderId="57" xfId="26" applyFont="1" applyFill="1" applyBorder="1" applyAlignment="1" applyProtection="1">
      <alignment horizontal="center" vertical="top" wrapText="1"/>
      <protection locked="0"/>
    </xf>
    <xf numFmtId="0" fontId="13" fillId="6" borderId="4" xfId="26" applyFont="1" applyFill="1" applyBorder="1" applyAlignment="1" applyProtection="1">
      <alignment horizontal="center" vertical="top" wrapText="1"/>
      <protection locked="0"/>
    </xf>
    <xf numFmtId="0" fontId="13" fillId="6" borderId="4" xfId="25" applyFont="1" applyFill="1" applyBorder="1" applyAlignment="1" applyProtection="1">
      <alignment horizontal="center" wrapText="1"/>
      <protection locked="0"/>
    </xf>
    <xf numFmtId="0" fontId="13" fillId="6" borderId="4" xfId="25" applyFont="1" applyFill="1" applyBorder="1" applyAlignment="1" applyProtection="1">
      <alignment horizontal="center"/>
      <protection locked="0"/>
    </xf>
    <xf numFmtId="0" fontId="13" fillId="6" borderId="4" xfId="27" applyFont="1" applyFill="1" applyBorder="1" applyAlignment="1" applyProtection="1">
      <alignment horizontal="center" vertical="center"/>
      <protection locked="0"/>
    </xf>
    <xf numFmtId="0" fontId="13" fillId="6" borderId="45" xfId="27" applyFont="1" applyFill="1" applyBorder="1" applyAlignment="1" applyProtection="1">
      <alignment horizontal="center" vertical="center"/>
      <protection locked="0"/>
    </xf>
    <xf numFmtId="0" fontId="13" fillId="6" borderId="4" xfId="25" applyFont="1" applyFill="1" applyBorder="1" applyAlignment="1" applyProtection="1">
      <alignment horizontal="center" vertical="center" wrapText="1"/>
      <protection locked="0"/>
    </xf>
    <xf numFmtId="0" fontId="13" fillId="6" borderId="4" xfId="25" applyFont="1" applyFill="1" applyBorder="1" applyAlignment="1" applyProtection="1">
      <alignment horizontal="center" wrapText="1"/>
      <protection locked="0"/>
    </xf>
    <xf numFmtId="4" fontId="13" fillId="6" borderId="4" xfId="27" applyNumberFormat="1" applyFont="1" applyFill="1" applyBorder="1" applyAlignment="1" applyProtection="1">
      <alignment horizontal="center" vertical="center" wrapText="1"/>
      <protection locked="0"/>
    </xf>
    <xf numFmtId="4" fontId="13" fillId="6" borderId="45" xfId="27" applyNumberFormat="1" applyFont="1" applyFill="1" applyBorder="1" applyAlignment="1" applyProtection="1">
      <alignment horizontal="center" vertical="center" wrapText="1"/>
      <protection locked="0"/>
    </xf>
    <xf numFmtId="49" fontId="15" fillId="0" borderId="57" xfId="26" applyNumberFormat="1" applyFont="1" applyBorder="1" applyAlignment="1" applyProtection="1">
      <alignment horizontal="left" vertical="top" wrapText="1"/>
      <protection locked="0"/>
    </xf>
    <xf numFmtId="49" fontId="15" fillId="0" borderId="4" xfId="26" applyNumberFormat="1" applyFont="1" applyBorder="1" applyAlignment="1" applyProtection="1">
      <alignment horizontal="left" vertical="top" wrapText="1"/>
      <protection locked="0"/>
    </xf>
    <xf numFmtId="49" fontId="15" fillId="0" borderId="4" xfId="26" applyNumberFormat="1" applyFont="1" applyBorder="1" applyAlignment="1" applyProtection="1">
      <alignment horizontal="center" vertical="top" wrapText="1"/>
      <protection locked="0"/>
    </xf>
    <xf numFmtId="3" fontId="15" fillId="0" borderId="4" xfId="25" applyNumberFormat="1" applyFont="1" applyBorder="1" applyAlignment="1" applyProtection="1">
      <alignment horizontal="right" vertical="center" wrapText="1"/>
      <protection locked="0"/>
    </xf>
    <xf numFmtId="0" fontId="15" fillId="0" borderId="4" xfId="25" applyFont="1" applyBorder="1" applyAlignment="1" applyProtection="1">
      <alignment horizontal="center" vertical="center" wrapText="1"/>
      <protection locked="0"/>
    </xf>
    <xf numFmtId="0" fontId="15" fillId="0" borderId="4" xfId="25" applyFont="1" applyBorder="1" applyAlignment="1" applyProtection="1">
      <alignment vertical="center" wrapText="1"/>
      <protection locked="0"/>
    </xf>
    <xf numFmtId="10" fontId="15" fillId="0" borderId="4" xfId="28" applyNumberFormat="1" applyFont="1" applyBorder="1" applyAlignment="1" applyProtection="1">
      <alignment horizontal="right" vertical="center" wrapText="1"/>
      <protection locked="0"/>
    </xf>
    <xf numFmtId="10" fontId="15" fillId="0" borderId="4" xfId="28" applyNumberFormat="1" applyFont="1" applyBorder="1" applyAlignment="1" applyProtection="1">
      <alignment vertical="center" wrapText="1"/>
      <protection locked="0"/>
    </xf>
    <xf numFmtId="10" fontId="15" fillId="0" borderId="45" xfId="28" applyNumberFormat="1" applyFont="1" applyBorder="1" applyAlignment="1" applyProtection="1">
      <alignment vertical="center" wrapText="1"/>
      <protection locked="0"/>
    </xf>
    <xf numFmtId="0" fontId="8" fillId="2" borderId="0" xfId="4" applyFill="1" applyBorder="1"/>
    <xf numFmtId="0" fontId="8" fillId="2" borderId="0" xfId="4" applyFill="1"/>
    <xf numFmtId="49" fontId="15" fillId="0" borderId="46" xfId="26" applyNumberFormat="1" applyFont="1" applyBorder="1" applyAlignment="1" applyProtection="1">
      <alignment horizontal="left" vertical="top" wrapText="1"/>
      <protection locked="0"/>
    </xf>
    <xf numFmtId="49" fontId="15" fillId="0" borderId="47" xfId="26" applyNumberFormat="1" applyFont="1" applyBorder="1" applyAlignment="1" applyProtection="1">
      <alignment horizontal="left" vertical="top" wrapText="1"/>
      <protection locked="0"/>
    </xf>
    <xf numFmtId="49" fontId="15" fillId="0" borderId="47" xfId="26" applyNumberFormat="1" applyFont="1" applyBorder="1" applyAlignment="1" applyProtection="1">
      <alignment horizontal="center" vertical="top" wrapText="1"/>
      <protection locked="0"/>
    </xf>
    <xf numFmtId="3" fontId="15" fillId="0" borderId="47" xfId="25" applyNumberFormat="1" applyFont="1" applyBorder="1" applyAlignment="1" applyProtection="1">
      <alignment horizontal="right" vertical="center" wrapText="1"/>
      <protection locked="0"/>
    </xf>
    <xf numFmtId="0" fontId="15" fillId="0" borderId="47" xfId="25" applyFont="1" applyBorder="1" applyAlignment="1" applyProtection="1">
      <alignment horizontal="center" vertical="center" wrapText="1"/>
      <protection locked="0"/>
    </xf>
    <xf numFmtId="0" fontId="15" fillId="0" borderId="47" xfId="25" applyFont="1" applyBorder="1" applyAlignment="1" applyProtection="1">
      <alignment vertical="center" wrapText="1"/>
      <protection locked="0"/>
    </xf>
    <xf numFmtId="10" fontId="15" fillId="0" borderId="47" xfId="28" applyNumberFormat="1" applyFont="1" applyBorder="1" applyAlignment="1" applyProtection="1">
      <alignment horizontal="right" vertical="center" wrapText="1"/>
      <protection locked="0"/>
    </xf>
    <xf numFmtId="10" fontId="15" fillId="0" borderId="47" xfId="28" applyNumberFormat="1" applyFont="1" applyBorder="1" applyAlignment="1" applyProtection="1">
      <alignment vertical="center" wrapText="1"/>
      <protection locked="0"/>
    </xf>
    <xf numFmtId="10" fontId="15" fillId="0" borderId="48" xfId="28" applyNumberFormat="1" applyFont="1" applyBorder="1" applyAlignment="1" applyProtection="1">
      <alignment vertical="center" wrapText="1"/>
      <protection locked="0"/>
    </xf>
    <xf numFmtId="0" fontId="8" fillId="0" borderId="0" xfId="4" applyAlignment="1">
      <alignment horizontal="left"/>
    </xf>
    <xf numFmtId="3" fontId="2" fillId="3" borderId="58" xfId="4" applyNumberFormat="1" applyFont="1" applyFill="1" applyBorder="1" applyAlignment="1">
      <alignment horizontal="right"/>
    </xf>
    <xf numFmtId="3" fontId="2" fillId="3" borderId="25" xfId="4" applyNumberFormat="1" applyFont="1" applyFill="1" applyBorder="1" applyAlignment="1">
      <alignment horizontal="right"/>
    </xf>
    <xf numFmtId="3" fontId="2" fillId="3" borderId="36" xfId="4" applyNumberFormat="1" applyFont="1" applyFill="1" applyBorder="1" applyAlignment="1">
      <alignment horizontal="right"/>
    </xf>
  </cellXfs>
  <cellStyles count="30">
    <cellStyle name="Millares 10" xfId="16" xr:uid="{F31316BF-7CB3-428B-9968-A0F3DC8F74C9}"/>
    <cellStyle name="Millares 2" xfId="5" xr:uid="{8FD9E664-252D-4E58-8407-D20D06967E02}"/>
    <cellStyle name="Millares 2 2" xfId="15" xr:uid="{50006D48-136C-4E28-B71F-CE6D3DFCC0C8}"/>
    <cellStyle name="Millares 2 2 2 2" xfId="10" xr:uid="{6D3E8CCE-BBB7-46B0-BF4A-DDD8BB5DE50E}"/>
    <cellStyle name="Millares 2 31" xfId="8" xr:uid="{EA2E82CA-F303-471C-AEC6-9B93D6D9D0FD}"/>
    <cellStyle name="Millares 5 2 2" xfId="11" xr:uid="{7E00BE3F-738A-44B5-ACC7-8268E76EC27C}"/>
    <cellStyle name="Normal" xfId="0" builtinId="0"/>
    <cellStyle name="Normal 16 6" xfId="29" xr:uid="{C7EB79FB-A1B7-40D1-A02C-187F010CE8A0}"/>
    <cellStyle name="Normal 2" xfId="4" xr:uid="{E52BD0E9-97EC-43C0-A396-551872539B37}"/>
    <cellStyle name="Normal 2 2" xfId="3" xr:uid="{9EF554F1-9B3E-43EB-99D6-45038878EBBD}"/>
    <cellStyle name="Normal 2 24" xfId="1" xr:uid="{48DA063F-8050-4E1C-8CB8-2059FCFDFF23}"/>
    <cellStyle name="Normal 2 3 3" xfId="14" xr:uid="{DBFC6120-890D-499A-95DD-FE574C4E8EC6}"/>
    <cellStyle name="Normal 2 31" xfId="7" xr:uid="{A545DA33-957F-4615-B428-76A73B92A91F}"/>
    <cellStyle name="Normal 2 48" xfId="2" xr:uid="{31CD1690-1D0B-423E-94E7-4F90B80B6A6A}"/>
    <cellStyle name="Normal 3 10 2" xfId="17" xr:uid="{EF4EC1AC-E4DF-4FAC-BBCD-D28D6A1EE6A0}"/>
    <cellStyle name="Normal 3 2 3" xfId="13" xr:uid="{8B6A16FA-29E5-44C3-ACAD-39762190C1EC}"/>
    <cellStyle name="Normal 4 2" xfId="27" xr:uid="{F66AFF27-3BA6-4AA1-99F4-1BC4AF55553F}"/>
    <cellStyle name="Normal 5 3 2 8" xfId="6" xr:uid="{7B8A862A-8951-449E-A07E-E1D992AE9830}"/>
    <cellStyle name="Normal 5 3 3 2" xfId="12" xr:uid="{4476AF00-887D-4D85-95D5-7B7880AB5DAE}"/>
    <cellStyle name="Normal 77" xfId="21" xr:uid="{757BA836-6712-4228-9C91-1E38B5067730}"/>
    <cellStyle name="Normal 78" xfId="24" xr:uid="{259CD982-9A7F-4477-A13E-279A0B89AB8F}"/>
    <cellStyle name="Normal 8" xfId="25" xr:uid="{DA889CAE-43D3-4E6B-BC49-B1F075923A6A}"/>
    <cellStyle name="Normal 82" xfId="19" xr:uid="{F46FE1F9-040D-4A04-9020-FFA656AE0EA8}"/>
    <cellStyle name="Normal 83" xfId="18" xr:uid="{96BB21F5-0F8B-46C4-BA30-C2FADB3A2F83}"/>
    <cellStyle name="Normal 84" xfId="20" xr:uid="{42C18933-0AB7-4DB6-8FA6-89964A58EE12}"/>
    <cellStyle name="Normal 85" xfId="22" xr:uid="{2B094167-E6F6-40F2-A4FB-1B9FE5920003}"/>
    <cellStyle name="Normal 86" xfId="23" xr:uid="{C4F69434-6F64-4B47-968C-DDF221349A0C}"/>
    <cellStyle name="Normal_141008Reportes Cuadros Institucionales-sectorialesADV" xfId="26" xr:uid="{9670760F-6896-4C15-97FF-94968775D83E}"/>
    <cellStyle name="Porcentaje 2" xfId="28" xr:uid="{D314D735-46F5-4869-B88F-42BFD9EBA467}"/>
    <cellStyle name="SAPBEXstdItem" xfId="9" xr:uid="{E0C9F576-F392-45EE-BA1F-8ECD06E27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SEGUNDO%20TRIMESTRE%202024/EDOS%20FINANCIERO%20EDITABLES/3019%20ISAPEG%20CP%202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EAI (2)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630A-2725-432C-B08D-BA2B786C17F2}">
  <sheetPr>
    <tabColor theme="9" tint="-0.249977111117893"/>
    <pageSetUpPr fitToPage="1"/>
  </sheetPr>
  <dimension ref="A1:I212"/>
  <sheetViews>
    <sheetView showGridLines="0" tabSelected="1" workbookViewId="0">
      <selection activeCell="C31" sqref="C31"/>
    </sheetView>
  </sheetViews>
  <sheetFormatPr baseColWidth="10" defaultColWidth="11.42578125" defaultRowHeight="12.75" x14ac:dyDescent="0.2"/>
  <cols>
    <col min="1" max="1" width="7.42578125" style="1" customWidth="1"/>
    <col min="2" max="2" width="11.42578125" style="3"/>
    <col min="3" max="3" width="45.140625" style="3" customWidth="1"/>
    <col min="4" max="4" width="19.85546875" style="54" customWidth="1"/>
    <col min="5" max="5" width="17.28515625" style="54" customWidth="1"/>
    <col min="6" max="6" width="20.28515625" style="54" customWidth="1"/>
    <col min="7" max="8" width="17.28515625" style="54" customWidth="1"/>
    <col min="9" max="9" width="18.85546875" style="54" customWidth="1"/>
    <col min="10" max="16384" width="11.42578125" style="3"/>
  </cols>
  <sheetData>
    <row r="1" spans="1:9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1:9" x14ac:dyDescent="0.2">
      <c r="B2" s="2" t="s">
        <v>1</v>
      </c>
      <c r="C2" s="2"/>
      <c r="D2" s="2"/>
      <c r="E2" s="2"/>
      <c r="F2" s="2"/>
      <c r="G2" s="2"/>
      <c r="H2" s="2"/>
      <c r="I2" s="2"/>
    </row>
    <row r="3" spans="1:9" x14ac:dyDescent="0.2"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B4" s="4"/>
      <c r="C4" s="4"/>
      <c r="D4" s="5"/>
      <c r="E4" s="5"/>
      <c r="F4" s="5"/>
      <c r="G4" s="5"/>
      <c r="H4" s="5"/>
      <c r="I4" s="5"/>
    </row>
    <row r="5" spans="1:9" x14ac:dyDescent="0.2">
      <c r="B5" s="4"/>
      <c r="C5" s="6" t="s">
        <v>3</v>
      </c>
      <c r="D5" s="7" t="s">
        <v>4</v>
      </c>
      <c r="E5" s="8"/>
      <c r="F5" s="8"/>
      <c r="G5" s="8"/>
      <c r="H5" s="5"/>
      <c r="I5" s="5"/>
    </row>
    <row r="6" spans="1:9" x14ac:dyDescent="0.2">
      <c r="B6" s="4"/>
      <c r="C6" s="4"/>
      <c r="D6" s="5"/>
      <c r="E6" s="5"/>
      <c r="F6" s="5"/>
      <c r="G6" s="5"/>
      <c r="H6" s="5"/>
      <c r="I6" s="5"/>
    </row>
    <row r="7" spans="1:9" x14ac:dyDescent="0.2">
      <c r="B7" s="9" t="s">
        <v>5</v>
      </c>
      <c r="C7" s="10" t="s">
        <v>6</v>
      </c>
      <c r="D7" s="11" t="s">
        <v>7</v>
      </c>
      <c r="E7" s="11"/>
      <c r="F7" s="11"/>
      <c r="G7" s="11"/>
      <c r="H7" s="11"/>
      <c r="I7" s="11" t="s">
        <v>8</v>
      </c>
    </row>
    <row r="8" spans="1:9" ht="34.5" customHeight="1" x14ac:dyDescent="0.2">
      <c r="B8" s="12"/>
      <c r="C8" s="13"/>
      <c r="D8" s="14" t="s">
        <v>9</v>
      </c>
      <c r="E8" s="14" t="s">
        <v>10</v>
      </c>
      <c r="F8" s="14" t="s">
        <v>11</v>
      </c>
      <c r="G8" s="14" t="s">
        <v>12</v>
      </c>
      <c r="H8" s="14" t="s">
        <v>13</v>
      </c>
      <c r="I8" s="15"/>
    </row>
    <row r="9" spans="1:9" ht="15" customHeight="1" x14ac:dyDescent="0.2">
      <c r="A9" s="16"/>
      <c r="B9" s="17">
        <v>1</v>
      </c>
      <c r="C9" s="18" t="s">
        <v>14</v>
      </c>
      <c r="D9" s="19">
        <f>+D10+D77</f>
        <v>17462471862.610001</v>
      </c>
      <c r="E9" s="19">
        <f t="shared" ref="E9:H9" si="0">+E10+E77</f>
        <v>773600653.90999997</v>
      </c>
      <c r="F9" s="19">
        <f>+D9+E9</f>
        <v>18236072516.52</v>
      </c>
      <c r="G9" s="19">
        <f t="shared" si="0"/>
        <v>9528061280.539999</v>
      </c>
      <c r="H9" s="19">
        <f t="shared" si="0"/>
        <v>9528061280.539999</v>
      </c>
      <c r="I9" s="20">
        <f>+H9-D9</f>
        <v>-7934410582.0700016</v>
      </c>
    </row>
    <row r="10" spans="1:9" ht="15" customHeight="1" x14ac:dyDescent="0.2">
      <c r="A10" s="16"/>
      <c r="B10" s="17">
        <v>1.1000000000000001</v>
      </c>
      <c r="C10" s="18" t="s">
        <v>15</v>
      </c>
      <c r="D10" s="19">
        <f>+D11+D33+D38+D39+D43+D50+D54+D57+D75</f>
        <v>17386159010.610001</v>
      </c>
      <c r="E10" s="19">
        <f t="shared" ref="E10:H10" si="1">+E11+E33+E38+E39+E43+E50+E54+E57+E75</f>
        <v>592694253.13</v>
      </c>
      <c r="F10" s="19">
        <f t="shared" ref="F10:F73" si="2">+D10+E10</f>
        <v>17978853263.740002</v>
      </c>
      <c r="G10" s="19">
        <f t="shared" si="1"/>
        <v>9438227942.0799999</v>
      </c>
      <c r="H10" s="19">
        <f t="shared" si="1"/>
        <v>9438227942.0799999</v>
      </c>
      <c r="I10" s="20">
        <f t="shared" ref="I10:I73" si="3">+H10-D10</f>
        <v>-7947931068.5300007</v>
      </c>
    </row>
    <row r="11" spans="1:9" ht="15" customHeight="1" x14ac:dyDescent="0.2">
      <c r="A11" s="16"/>
      <c r="B11" s="21" t="s">
        <v>16</v>
      </c>
      <c r="C11" s="22" t="s">
        <v>17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24">
        <f t="shared" si="3"/>
        <v>0</v>
      </c>
    </row>
    <row r="12" spans="1:9" ht="15" customHeight="1" x14ac:dyDescent="0.2">
      <c r="A12" s="16"/>
      <c r="B12" s="21" t="s">
        <v>18</v>
      </c>
      <c r="C12" s="22" t="s">
        <v>19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24">
        <f t="shared" si="3"/>
        <v>0</v>
      </c>
    </row>
    <row r="13" spans="1:9" ht="15" customHeight="1" x14ac:dyDescent="0.2">
      <c r="A13" s="16"/>
      <c r="B13" s="25" t="s">
        <v>20</v>
      </c>
      <c r="C13" s="26" t="s">
        <v>21</v>
      </c>
      <c r="D13" s="27">
        <f>+D14</f>
        <v>0</v>
      </c>
      <c r="E13" s="27">
        <f t="shared" ref="E13:H13" si="6">+E14</f>
        <v>0</v>
      </c>
      <c r="F13" s="27">
        <f t="shared" si="2"/>
        <v>0</v>
      </c>
      <c r="G13" s="27">
        <f t="shared" si="6"/>
        <v>0</v>
      </c>
      <c r="H13" s="27">
        <f t="shared" si="6"/>
        <v>0</v>
      </c>
      <c r="I13" s="28">
        <f t="shared" si="3"/>
        <v>0</v>
      </c>
    </row>
    <row r="14" spans="1:9" ht="15" customHeight="1" x14ac:dyDescent="0.2">
      <c r="A14" s="29">
        <v>111111</v>
      </c>
      <c r="B14" s="30" t="s">
        <v>22</v>
      </c>
      <c r="C14" s="31" t="s">
        <v>23</v>
      </c>
      <c r="D14" s="32"/>
      <c r="E14" s="32"/>
      <c r="F14" s="32">
        <f t="shared" si="2"/>
        <v>0</v>
      </c>
      <c r="G14" s="32"/>
      <c r="H14" s="32"/>
      <c r="I14" s="33">
        <f t="shared" si="3"/>
        <v>0</v>
      </c>
    </row>
    <row r="15" spans="1:9" ht="15" customHeight="1" x14ac:dyDescent="0.2">
      <c r="A15" s="16"/>
      <c r="B15" s="25" t="s">
        <v>24</v>
      </c>
      <c r="C15" s="26" t="s">
        <v>25</v>
      </c>
      <c r="D15" s="27">
        <f>+D16</f>
        <v>0</v>
      </c>
      <c r="E15" s="27">
        <f t="shared" ref="E15:H15" si="7">+E16</f>
        <v>0</v>
      </c>
      <c r="F15" s="27">
        <f t="shared" si="2"/>
        <v>0</v>
      </c>
      <c r="G15" s="27">
        <f t="shared" si="7"/>
        <v>0</v>
      </c>
      <c r="H15" s="27">
        <f t="shared" si="7"/>
        <v>0</v>
      </c>
      <c r="I15" s="28">
        <f t="shared" si="3"/>
        <v>0</v>
      </c>
    </row>
    <row r="16" spans="1:9" ht="15" customHeight="1" x14ac:dyDescent="0.2">
      <c r="A16" s="29">
        <v>111121</v>
      </c>
      <c r="B16" s="30" t="s">
        <v>26</v>
      </c>
      <c r="C16" s="31" t="s">
        <v>23</v>
      </c>
      <c r="D16" s="32"/>
      <c r="E16" s="32"/>
      <c r="F16" s="32">
        <f t="shared" si="2"/>
        <v>0</v>
      </c>
      <c r="G16" s="32"/>
      <c r="H16" s="32"/>
      <c r="I16" s="33">
        <f t="shared" si="3"/>
        <v>0</v>
      </c>
    </row>
    <row r="17" spans="1:9" ht="15" customHeight="1" x14ac:dyDescent="0.2">
      <c r="A17" s="29">
        <v>11113</v>
      </c>
      <c r="B17" s="25" t="s">
        <v>27</v>
      </c>
      <c r="C17" s="26" t="s">
        <v>28</v>
      </c>
      <c r="D17" s="32"/>
      <c r="E17" s="32"/>
      <c r="F17" s="32">
        <f t="shared" si="2"/>
        <v>0</v>
      </c>
      <c r="G17" s="32"/>
      <c r="H17" s="32"/>
      <c r="I17" s="33">
        <f t="shared" si="3"/>
        <v>0</v>
      </c>
    </row>
    <row r="18" spans="1:9" ht="15" customHeight="1" x14ac:dyDescent="0.2">
      <c r="A18" s="16"/>
      <c r="B18" s="21" t="s">
        <v>29</v>
      </c>
      <c r="C18" s="22" t="s">
        <v>30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24">
        <f t="shared" si="3"/>
        <v>0</v>
      </c>
    </row>
    <row r="19" spans="1:9" ht="15" customHeight="1" x14ac:dyDescent="0.2">
      <c r="A19" s="29">
        <v>11121</v>
      </c>
      <c r="B19" s="30" t="s">
        <v>31</v>
      </c>
      <c r="C19" s="31" t="s">
        <v>32</v>
      </c>
      <c r="D19" s="32"/>
      <c r="E19" s="32"/>
      <c r="F19" s="32">
        <f t="shared" si="2"/>
        <v>0</v>
      </c>
      <c r="G19" s="32"/>
      <c r="H19" s="32"/>
      <c r="I19" s="33">
        <f t="shared" si="3"/>
        <v>0</v>
      </c>
    </row>
    <row r="20" spans="1:9" ht="15" customHeight="1" x14ac:dyDescent="0.2">
      <c r="A20" s="29">
        <v>1113</v>
      </c>
      <c r="B20" s="21" t="s">
        <v>33</v>
      </c>
      <c r="C20" s="22" t="s">
        <v>34</v>
      </c>
      <c r="D20" s="23"/>
      <c r="E20" s="23"/>
      <c r="F20" s="23">
        <f t="shared" si="2"/>
        <v>0</v>
      </c>
      <c r="G20" s="23"/>
      <c r="H20" s="23"/>
      <c r="I20" s="24">
        <f t="shared" si="3"/>
        <v>0</v>
      </c>
    </row>
    <row r="21" spans="1:9" ht="15" customHeight="1" x14ac:dyDescent="0.2">
      <c r="A21" s="16"/>
      <c r="B21" s="21" t="s">
        <v>35</v>
      </c>
      <c r="C21" s="22" t="s">
        <v>36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24">
        <f t="shared" si="3"/>
        <v>0</v>
      </c>
    </row>
    <row r="22" spans="1:9" ht="15" customHeight="1" x14ac:dyDescent="0.2">
      <c r="A22" s="29"/>
      <c r="B22" s="25" t="s">
        <v>37</v>
      </c>
      <c r="C22" s="26" t="s">
        <v>38</v>
      </c>
      <c r="D22" s="27">
        <f>SUM(D23:D25)</f>
        <v>0</v>
      </c>
      <c r="E22" s="27">
        <f t="shared" ref="E22:H22" si="10">SUM(E23:E25)</f>
        <v>0</v>
      </c>
      <c r="F22" s="27">
        <f t="shared" si="2"/>
        <v>0</v>
      </c>
      <c r="G22" s="27">
        <f t="shared" si="10"/>
        <v>0</v>
      </c>
      <c r="H22" s="27">
        <f t="shared" si="10"/>
        <v>0</v>
      </c>
      <c r="I22" s="28">
        <f t="shared" si="3"/>
        <v>0</v>
      </c>
    </row>
    <row r="23" spans="1:9" ht="15" customHeight="1" x14ac:dyDescent="0.2">
      <c r="A23" s="29">
        <v>111411</v>
      </c>
      <c r="B23" s="30" t="s">
        <v>39</v>
      </c>
      <c r="C23" s="31" t="s">
        <v>40</v>
      </c>
      <c r="D23" s="32"/>
      <c r="E23" s="32"/>
      <c r="F23" s="32">
        <f t="shared" si="2"/>
        <v>0</v>
      </c>
      <c r="G23" s="32"/>
      <c r="H23" s="32"/>
      <c r="I23" s="33">
        <f t="shared" si="3"/>
        <v>0</v>
      </c>
    </row>
    <row r="24" spans="1:9" ht="15" customHeight="1" x14ac:dyDescent="0.2">
      <c r="A24" s="29">
        <v>111412</v>
      </c>
      <c r="B24" s="30" t="s">
        <v>41</v>
      </c>
      <c r="C24" s="31" t="s">
        <v>42</v>
      </c>
      <c r="D24" s="32"/>
      <c r="E24" s="32"/>
      <c r="F24" s="32">
        <f t="shared" si="2"/>
        <v>0</v>
      </c>
      <c r="G24" s="32"/>
      <c r="H24" s="32"/>
      <c r="I24" s="33">
        <f t="shared" si="3"/>
        <v>0</v>
      </c>
    </row>
    <row r="25" spans="1:9" ht="15" customHeight="1" x14ac:dyDescent="0.2">
      <c r="A25" s="29">
        <v>111413</v>
      </c>
      <c r="B25" s="30" t="s">
        <v>43</v>
      </c>
      <c r="C25" s="31" t="s">
        <v>44</v>
      </c>
      <c r="D25" s="32"/>
      <c r="E25" s="32"/>
      <c r="F25" s="32">
        <f t="shared" si="2"/>
        <v>0</v>
      </c>
      <c r="G25" s="32"/>
      <c r="H25" s="32"/>
      <c r="I25" s="33">
        <f t="shared" si="3"/>
        <v>0</v>
      </c>
    </row>
    <row r="26" spans="1:9" ht="15" customHeight="1" x14ac:dyDescent="0.2">
      <c r="A26" s="16"/>
      <c r="B26" s="21" t="s">
        <v>45</v>
      </c>
      <c r="C26" s="22" t="s">
        <v>46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24">
        <f t="shared" si="3"/>
        <v>0</v>
      </c>
    </row>
    <row r="27" spans="1:9" ht="15" customHeight="1" x14ac:dyDescent="0.2">
      <c r="A27" s="29">
        <v>11151</v>
      </c>
      <c r="B27" s="30" t="s">
        <v>47</v>
      </c>
      <c r="C27" s="31" t="s">
        <v>48</v>
      </c>
      <c r="D27" s="32"/>
      <c r="E27" s="32">
        <v>0</v>
      </c>
      <c r="F27" s="32">
        <f t="shared" si="2"/>
        <v>0</v>
      </c>
      <c r="G27" s="32"/>
      <c r="H27" s="32"/>
      <c r="I27" s="33">
        <f t="shared" si="3"/>
        <v>0</v>
      </c>
    </row>
    <row r="28" spans="1:9" ht="15" customHeight="1" x14ac:dyDescent="0.2">
      <c r="A28" s="29">
        <v>11152</v>
      </c>
      <c r="B28" s="30" t="s">
        <v>49</v>
      </c>
      <c r="C28" s="31" t="s">
        <v>50</v>
      </c>
      <c r="D28" s="32"/>
      <c r="E28" s="32"/>
      <c r="F28" s="32">
        <f t="shared" si="2"/>
        <v>0</v>
      </c>
      <c r="G28" s="32"/>
      <c r="H28" s="32"/>
      <c r="I28" s="33">
        <f t="shared" si="3"/>
        <v>0</v>
      </c>
    </row>
    <row r="29" spans="1:9" ht="15" customHeight="1" x14ac:dyDescent="0.2">
      <c r="A29" s="29">
        <v>1116</v>
      </c>
      <c r="B29" s="21" t="s">
        <v>51</v>
      </c>
      <c r="C29" s="22" t="s">
        <v>52</v>
      </c>
      <c r="D29" s="23"/>
      <c r="E29" s="23"/>
      <c r="F29" s="23">
        <f t="shared" si="2"/>
        <v>0</v>
      </c>
      <c r="G29" s="23"/>
      <c r="H29" s="23"/>
      <c r="I29" s="24">
        <f t="shared" si="3"/>
        <v>0</v>
      </c>
    </row>
    <row r="30" spans="1:9" ht="15" customHeight="1" x14ac:dyDescent="0.2">
      <c r="A30" s="29">
        <v>1117</v>
      </c>
      <c r="B30" s="21" t="s">
        <v>53</v>
      </c>
      <c r="C30" s="22" t="s">
        <v>54</v>
      </c>
      <c r="D30" s="23"/>
      <c r="E30" s="23"/>
      <c r="F30" s="23">
        <f t="shared" si="2"/>
        <v>0</v>
      </c>
      <c r="G30" s="23"/>
      <c r="H30" s="23"/>
      <c r="I30" s="24">
        <f t="shared" si="3"/>
        <v>0</v>
      </c>
    </row>
    <row r="31" spans="1:9" ht="15" customHeight="1" x14ac:dyDescent="0.2">
      <c r="A31" s="29">
        <v>1118</v>
      </c>
      <c r="B31" s="21" t="s">
        <v>55</v>
      </c>
      <c r="C31" s="22" t="s">
        <v>56</v>
      </c>
      <c r="D31" s="23"/>
      <c r="E31" s="23"/>
      <c r="F31" s="23">
        <f t="shared" si="2"/>
        <v>0</v>
      </c>
      <c r="G31" s="23"/>
      <c r="H31" s="23"/>
      <c r="I31" s="24">
        <f t="shared" si="3"/>
        <v>0</v>
      </c>
    </row>
    <row r="32" spans="1:9" ht="15" customHeight="1" x14ac:dyDescent="0.2">
      <c r="A32" s="29">
        <v>1119</v>
      </c>
      <c r="B32" s="21" t="s">
        <v>57</v>
      </c>
      <c r="C32" s="22" t="s">
        <v>58</v>
      </c>
      <c r="D32" s="23"/>
      <c r="E32" s="23"/>
      <c r="F32" s="23">
        <f t="shared" si="2"/>
        <v>0</v>
      </c>
      <c r="G32" s="23"/>
      <c r="H32" s="23"/>
      <c r="I32" s="24">
        <f t="shared" si="3"/>
        <v>0</v>
      </c>
    </row>
    <row r="33" spans="1:9" ht="15" customHeight="1" x14ac:dyDescent="0.2">
      <c r="A33" s="16"/>
      <c r="B33" s="21" t="s">
        <v>59</v>
      </c>
      <c r="C33" s="22" t="s">
        <v>60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24">
        <f t="shared" si="3"/>
        <v>0</v>
      </c>
    </row>
    <row r="34" spans="1:9" ht="15" customHeight="1" x14ac:dyDescent="0.2">
      <c r="A34" s="29">
        <v>1121</v>
      </c>
      <c r="B34" s="30" t="s">
        <v>61</v>
      </c>
      <c r="C34" s="31" t="s">
        <v>62</v>
      </c>
      <c r="D34" s="32"/>
      <c r="E34" s="32"/>
      <c r="F34" s="32">
        <f t="shared" si="2"/>
        <v>0</v>
      </c>
      <c r="G34" s="32"/>
      <c r="H34" s="32"/>
      <c r="I34" s="33">
        <f t="shared" si="3"/>
        <v>0</v>
      </c>
    </row>
    <row r="35" spans="1:9" ht="15" customHeight="1" x14ac:dyDescent="0.2">
      <c r="A35" s="29">
        <v>1122</v>
      </c>
      <c r="B35" s="30" t="s">
        <v>63</v>
      </c>
      <c r="C35" s="31" t="s">
        <v>64</v>
      </c>
      <c r="D35" s="32"/>
      <c r="E35" s="32"/>
      <c r="F35" s="32">
        <f t="shared" si="2"/>
        <v>0</v>
      </c>
      <c r="G35" s="32"/>
      <c r="H35" s="32"/>
      <c r="I35" s="33">
        <f t="shared" si="3"/>
        <v>0</v>
      </c>
    </row>
    <row r="36" spans="1:9" ht="15" customHeight="1" x14ac:dyDescent="0.2">
      <c r="A36" s="29">
        <v>1123</v>
      </c>
      <c r="B36" s="30" t="s">
        <v>65</v>
      </c>
      <c r="C36" s="31" t="s">
        <v>66</v>
      </c>
      <c r="D36" s="32"/>
      <c r="E36" s="32"/>
      <c r="F36" s="32">
        <f t="shared" si="2"/>
        <v>0</v>
      </c>
      <c r="G36" s="32"/>
      <c r="H36" s="32"/>
      <c r="I36" s="33">
        <f t="shared" si="3"/>
        <v>0</v>
      </c>
    </row>
    <row r="37" spans="1:9" ht="15" customHeight="1" x14ac:dyDescent="0.2">
      <c r="A37" s="29">
        <v>1124</v>
      </c>
      <c r="B37" s="30" t="s">
        <v>67</v>
      </c>
      <c r="C37" s="31" t="s">
        <v>68</v>
      </c>
      <c r="D37" s="32"/>
      <c r="E37" s="32"/>
      <c r="F37" s="32">
        <f t="shared" si="2"/>
        <v>0</v>
      </c>
      <c r="G37" s="32"/>
      <c r="H37" s="32"/>
      <c r="I37" s="33">
        <f t="shared" si="3"/>
        <v>0</v>
      </c>
    </row>
    <row r="38" spans="1:9" ht="15" customHeight="1" x14ac:dyDescent="0.2">
      <c r="A38" s="29">
        <v>113</v>
      </c>
      <c r="B38" s="21" t="s">
        <v>69</v>
      </c>
      <c r="C38" s="22" t="s">
        <v>70</v>
      </c>
      <c r="D38" s="23"/>
      <c r="E38" s="23"/>
      <c r="F38" s="23">
        <f t="shared" si="2"/>
        <v>0</v>
      </c>
      <c r="G38" s="23"/>
      <c r="H38" s="23"/>
      <c r="I38" s="24">
        <f t="shared" si="3"/>
        <v>0</v>
      </c>
    </row>
    <row r="39" spans="1:9" ht="15" customHeight="1" x14ac:dyDescent="0.2">
      <c r="A39" s="16"/>
      <c r="B39" s="21" t="s">
        <v>71</v>
      </c>
      <c r="C39" s="22" t="s">
        <v>72</v>
      </c>
      <c r="D39" s="23">
        <f>SUM(D40:D42)</f>
        <v>0</v>
      </c>
      <c r="E39" s="23">
        <f t="shared" ref="E39:H39" si="13">SUM(E40:E42)</f>
        <v>0</v>
      </c>
      <c r="F39" s="23">
        <f t="shared" si="2"/>
        <v>0</v>
      </c>
      <c r="G39" s="23">
        <f t="shared" si="13"/>
        <v>0</v>
      </c>
      <c r="H39" s="23">
        <f t="shared" si="13"/>
        <v>0</v>
      </c>
      <c r="I39" s="24">
        <f t="shared" si="3"/>
        <v>0</v>
      </c>
    </row>
    <row r="40" spans="1:9" ht="15" customHeight="1" x14ac:dyDescent="0.2">
      <c r="A40" s="29">
        <v>1141</v>
      </c>
      <c r="B40" s="30" t="s">
        <v>73</v>
      </c>
      <c r="C40" s="31" t="s">
        <v>74</v>
      </c>
      <c r="D40" s="32"/>
      <c r="E40" s="32"/>
      <c r="F40" s="32">
        <f t="shared" si="2"/>
        <v>0</v>
      </c>
      <c r="G40" s="32"/>
      <c r="H40" s="32"/>
      <c r="I40" s="33">
        <f t="shared" si="3"/>
        <v>0</v>
      </c>
    </row>
    <row r="41" spans="1:9" ht="15" customHeight="1" x14ac:dyDescent="0.2">
      <c r="A41" s="29">
        <v>1142</v>
      </c>
      <c r="B41" s="30" t="s">
        <v>75</v>
      </c>
      <c r="C41" s="31" t="s">
        <v>76</v>
      </c>
      <c r="D41" s="32"/>
      <c r="E41" s="32"/>
      <c r="F41" s="32">
        <f t="shared" si="2"/>
        <v>0</v>
      </c>
      <c r="G41" s="32"/>
      <c r="H41" s="32"/>
      <c r="I41" s="33">
        <f t="shared" si="3"/>
        <v>0</v>
      </c>
    </row>
    <row r="42" spans="1:9" ht="15" customHeight="1" x14ac:dyDescent="0.2">
      <c r="A42" s="29">
        <v>1143</v>
      </c>
      <c r="B42" s="30" t="s">
        <v>77</v>
      </c>
      <c r="C42" s="31" t="s">
        <v>78</v>
      </c>
      <c r="D42" s="32"/>
      <c r="E42" s="32"/>
      <c r="F42" s="32">
        <f t="shared" si="2"/>
        <v>0</v>
      </c>
      <c r="G42" s="32"/>
      <c r="H42" s="32"/>
      <c r="I42" s="33">
        <f t="shared" si="3"/>
        <v>0</v>
      </c>
    </row>
    <row r="43" spans="1:9" ht="15" customHeight="1" x14ac:dyDescent="0.2">
      <c r="A43" s="16"/>
      <c r="B43" s="21" t="s">
        <v>79</v>
      </c>
      <c r="C43" s="22" t="s">
        <v>80</v>
      </c>
      <c r="D43" s="23">
        <f>+D44+D47+D48+D49</f>
        <v>0</v>
      </c>
      <c r="E43" s="23">
        <f t="shared" ref="E43:H43" si="14">+E44+E47+E48+E49</f>
        <v>0</v>
      </c>
      <c r="F43" s="23">
        <f t="shared" si="2"/>
        <v>0</v>
      </c>
      <c r="G43" s="23">
        <f t="shared" si="14"/>
        <v>0</v>
      </c>
      <c r="H43" s="23">
        <f t="shared" si="14"/>
        <v>0</v>
      </c>
      <c r="I43" s="24">
        <f t="shared" si="3"/>
        <v>0</v>
      </c>
    </row>
    <row r="44" spans="1:9" ht="15" customHeight="1" x14ac:dyDescent="0.2">
      <c r="A44" s="29"/>
      <c r="B44" s="25" t="s">
        <v>81</v>
      </c>
      <c r="C44" s="26" t="s">
        <v>82</v>
      </c>
      <c r="D44" s="27">
        <f>+D45+D46</f>
        <v>0</v>
      </c>
      <c r="E44" s="27">
        <f t="shared" ref="E44:H44" si="15">+E45+E46</f>
        <v>0</v>
      </c>
      <c r="F44" s="27">
        <f t="shared" si="2"/>
        <v>0</v>
      </c>
      <c r="G44" s="27">
        <f t="shared" si="15"/>
        <v>0</v>
      </c>
      <c r="H44" s="27">
        <f t="shared" si="15"/>
        <v>0</v>
      </c>
      <c r="I44" s="28">
        <f t="shared" si="3"/>
        <v>0</v>
      </c>
    </row>
    <row r="45" spans="1:9" ht="15" customHeight="1" x14ac:dyDescent="0.2">
      <c r="A45" s="29">
        <v>11511</v>
      </c>
      <c r="B45" s="30" t="s">
        <v>83</v>
      </c>
      <c r="C45" s="31" t="s">
        <v>84</v>
      </c>
      <c r="D45" s="32"/>
      <c r="E45" s="32"/>
      <c r="F45" s="32">
        <f t="shared" si="2"/>
        <v>0</v>
      </c>
      <c r="G45" s="32"/>
      <c r="H45" s="32"/>
      <c r="I45" s="33">
        <f t="shared" si="3"/>
        <v>0</v>
      </c>
    </row>
    <row r="46" spans="1:9" ht="15" customHeight="1" x14ac:dyDescent="0.2">
      <c r="A46" s="29">
        <v>11512</v>
      </c>
      <c r="B46" s="30" t="s">
        <v>85</v>
      </c>
      <c r="C46" s="31" t="s">
        <v>86</v>
      </c>
      <c r="D46" s="32"/>
      <c r="E46" s="32"/>
      <c r="F46" s="32">
        <f t="shared" si="2"/>
        <v>0</v>
      </c>
      <c r="G46" s="32"/>
      <c r="H46" s="32"/>
      <c r="I46" s="33">
        <f t="shared" si="3"/>
        <v>0</v>
      </c>
    </row>
    <row r="47" spans="1:9" ht="15" customHeight="1" x14ac:dyDescent="0.2">
      <c r="A47" s="29">
        <v>1152</v>
      </c>
      <c r="B47" s="25" t="s">
        <v>87</v>
      </c>
      <c r="C47" s="26" t="s">
        <v>88</v>
      </c>
      <c r="D47" s="27"/>
      <c r="E47" s="27"/>
      <c r="F47" s="27">
        <f t="shared" si="2"/>
        <v>0</v>
      </c>
      <c r="G47" s="27"/>
      <c r="H47" s="27"/>
      <c r="I47" s="28">
        <f t="shared" si="3"/>
        <v>0</v>
      </c>
    </row>
    <row r="48" spans="1:9" ht="15" customHeight="1" x14ac:dyDescent="0.2">
      <c r="A48" s="29">
        <v>1153</v>
      </c>
      <c r="B48" s="25" t="s">
        <v>89</v>
      </c>
      <c r="C48" s="26" t="s">
        <v>90</v>
      </c>
      <c r="D48" s="27"/>
      <c r="E48" s="27"/>
      <c r="F48" s="27">
        <f t="shared" si="2"/>
        <v>0</v>
      </c>
      <c r="G48" s="27"/>
      <c r="H48" s="27"/>
      <c r="I48" s="28">
        <f t="shared" si="3"/>
        <v>0</v>
      </c>
    </row>
    <row r="49" spans="1:9" ht="15" customHeight="1" x14ac:dyDescent="0.2">
      <c r="A49" s="29">
        <v>1154</v>
      </c>
      <c r="B49" s="25" t="s">
        <v>91</v>
      </c>
      <c r="C49" s="26" t="s">
        <v>92</v>
      </c>
      <c r="D49" s="27"/>
      <c r="E49" s="27"/>
      <c r="F49" s="27">
        <f t="shared" si="2"/>
        <v>0</v>
      </c>
      <c r="G49" s="27"/>
      <c r="H49" s="27"/>
      <c r="I49" s="28">
        <f t="shared" si="3"/>
        <v>0</v>
      </c>
    </row>
    <row r="50" spans="1:9" ht="15" customHeight="1" x14ac:dyDescent="0.2">
      <c r="A50" s="16"/>
      <c r="B50" s="21" t="s">
        <v>93</v>
      </c>
      <c r="C50" s="22" t="s">
        <v>94</v>
      </c>
      <c r="D50" s="23">
        <f>SUM(D51:D53)</f>
        <v>48333187</v>
      </c>
      <c r="E50" s="23">
        <f t="shared" ref="E50:H50" si="16">SUM(E51:E53)</f>
        <v>115965.88</v>
      </c>
      <c r="F50" s="23">
        <f t="shared" si="2"/>
        <v>48449152.880000003</v>
      </c>
      <c r="G50" s="23">
        <f t="shared" si="16"/>
        <v>29990870.739999998</v>
      </c>
      <c r="H50" s="23">
        <f t="shared" si="16"/>
        <v>29990870.739999998</v>
      </c>
      <c r="I50" s="24">
        <f t="shared" si="3"/>
        <v>-18342316.260000002</v>
      </c>
    </row>
    <row r="51" spans="1:9" ht="15" customHeight="1" x14ac:dyDescent="0.2">
      <c r="A51" s="29">
        <v>1161</v>
      </c>
      <c r="B51" s="30" t="s">
        <v>95</v>
      </c>
      <c r="C51" s="31" t="s">
        <v>96</v>
      </c>
      <c r="D51" s="32"/>
      <c r="E51" s="32"/>
      <c r="F51" s="32">
        <f t="shared" si="2"/>
        <v>0</v>
      </c>
      <c r="G51" s="32"/>
      <c r="H51" s="32"/>
      <c r="I51" s="33">
        <f t="shared" si="3"/>
        <v>0</v>
      </c>
    </row>
    <row r="52" spans="1:9" ht="15" customHeight="1" x14ac:dyDescent="0.2">
      <c r="A52" s="29">
        <v>1162</v>
      </c>
      <c r="B52" s="30" t="s">
        <v>97</v>
      </c>
      <c r="C52" s="31" t="s">
        <v>98</v>
      </c>
      <c r="D52" s="32"/>
      <c r="E52" s="32">
        <v>0</v>
      </c>
      <c r="F52" s="32">
        <f t="shared" si="2"/>
        <v>0</v>
      </c>
      <c r="G52" s="32"/>
      <c r="H52" s="32"/>
      <c r="I52" s="33">
        <f t="shared" si="3"/>
        <v>0</v>
      </c>
    </row>
    <row r="53" spans="1:9" ht="15" customHeight="1" x14ac:dyDescent="0.2">
      <c r="A53" s="29">
        <v>1163</v>
      </c>
      <c r="B53" s="30" t="s">
        <v>99</v>
      </c>
      <c r="C53" s="31" t="s">
        <v>100</v>
      </c>
      <c r="D53" s="32">
        <v>48333187</v>
      </c>
      <c r="E53" s="32">
        <v>115965.88</v>
      </c>
      <c r="F53" s="32">
        <f t="shared" si="2"/>
        <v>48449152.880000003</v>
      </c>
      <c r="G53" s="32">
        <v>29990870.739999998</v>
      </c>
      <c r="H53" s="32">
        <v>29990870.739999998</v>
      </c>
      <c r="I53" s="33">
        <f t="shared" si="3"/>
        <v>-18342316.260000002</v>
      </c>
    </row>
    <row r="54" spans="1:9" ht="15" customHeight="1" x14ac:dyDescent="0.2">
      <c r="A54" s="16"/>
      <c r="B54" s="21" t="s">
        <v>101</v>
      </c>
      <c r="C54" s="22" t="s">
        <v>102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24">
        <f t="shared" si="3"/>
        <v>0</v>
      </c>
    </row>
    <row r="55" spans="1:9" ht="15" customHeight="1" x14ac:dyDescent="0.2">
      <c r="A55" s="29">
        <v>1171</v>
      </c>
      <c r="B55" s="30" t="s">
        <v>103</v>
      </c>
      <c r="C55" s="31" t="s">
        <v>104</v>
      </c>
      <c r="D55" s="32"/>
      <c r="E55" s="32"/>
      <c r="F55" s="32">
        <f t="shared" si="2"/>
        <v>0</v>
      </c>
      <c r="G55" s="32"/>
      <c r="H55" s="32"/>
      <c r="I55" s="33">
        <f t="shared" si="3"/>
        <v>0</v>
      </c>
    </row>
    <row r="56" spans="1:9" ht="15" customHeight="1" x14ac:dyDescent="0.2">
      <c r="A56" s="29">
        <v>1172</v>
      </c>
      <c r="B56" s="30" t="s">
        <v>105</v>
      </c>
      <c r="C56" s="31" t="s">
        <v>106</v>
      </c>
      <c r="D56" s="32"/>
      <c r="E56" s="32"/>
      <c r="F56" s="32">
        <f t="shared" si="2"/>
        <v>0</v>
      </c>
      <c r="G56" s="32"/>
      <c r="H56" s="32"/>
      <c r="I56" s="33">
        <f t="shared" si="3"/>
        <v>0</v>
      </c>
    </row>
    <row r="57" spans="1:9" ht="15" customHeight="1" x14ac:dyDescent="0.2">
      <c r="A57" s="16"/>
      <c r="B57" s="21" t="s">
        <v>107</v>
      </c>
      <c r="C57" s="22" t="s">
        <v>108</v>
      </c>
      <c r="D57" s="23">
        <f>+D58+D59+D71</f>
        <v>17337825823.610001</v>
      </c>
      <c r="E57" s="23">
        <f t="shared" ref="E57:H57" si="18">+E58+E59+E71</f>
        <v>592578287.25</v>
      </c>
      <c r="F57" s="23">
        <f t="shared" si="2"/>
        <v>17930404110.860001</v>
      </c>
      <c r="G57" s="23">
        <f t="shared" si="18"/>
        <v>9408237071.3400002</v>
      </c>
      <c r="H57" s="23">
        <f t="shared" si="18"/>
        <v>9408237071.3400002</v>
      </c>
      <c r="I57" s="24">
        <f t="shared" si="3"/>
        <v>-7929588752.2700005</v>
      </c>
    </row>
    <row r="58" spans="1:9" ht="15" customHeight="1" x14ac:dyDescent="0.2">
      <c r="A58" s="29">
        <v>1181</v>
      </c>
      <c r="B58" s="21" t="s">
        <v>109</v>
      </c>
      <c r="C58" s="22" t="s">
        <v>110</v>
      </c>
      <c r="D58" s="23"/>
      <c r="E58" s="23"/>
      <c r="F58" s="23">
        <f t="shared" si="2"/>
        <v>0</v>
      </c>
      <c r="G58" s="23"/>
      <c r="H58" s="23"/>
      <c r="I58" s="24">
        <f t="shared" si="3"/>
        <v>0</v>
      </c>
    </row>
    <row r="59" spans="1:9" ht="15" customHeight="1" x14ac:dyDescent="0.2">
      <c r="A59" s="29"/>
      <c r="B59" s="21" t="s">
        <v>111</v>
      </c>
      <c r="C59" s="22" t="s">
        <v>112</v>
      </c>
      <c r="D59" s="23">
        <f>+D60+D65+D70</f>
        <v>17337825823.610001</v>
      </c>
      <c r="E59" s="23">
        <f t="shared" ref="E59:H59" si="19">+E60+E65+E70</f>
        <v>592578287.25</v>
      </c>
      <c r="F59" s="23">
        <f t="shared" si="2"/>
        <v>17930404110.860001</v>
      </c>
      <c r="G59" s="23">
        <f t="shared" si="19"/>
        <v>9408237071.3400002</v>
      </c>
      <c r="H59" s="23">
        <f t="shared" si="19"/>
        <v>9408237071.3400002</v>
      </c>
      <c r="I59" s="24">
        <f t="shared" si="3"/>
        <v>-7929588752.2700005</v>
      </c>
    </row>
    <row r="60" spans="1:9" ht="15" customHeight="1" x14ac:dyDescent="0.2">
      <c r="A60" s="29"/>
      <c r="B60" s="34" t="s">
        <v>113</v>
      </c>
      <c r="C60" s="35" t="s">
        <v>114</v>
      </c>
      <c r="D60" s="36">
        <f>SUM(D61:D64)</f>
        <v>8302830478.6099997</v>
      </c>
      <c r="E60" s="36">
        <f t="shared" ref="E60:H60" si="20">SUM(E61:E64)</f>
        <v>218876811.77000001</v>
      </c>
      <c r="F60" s="36">
        <f t="shared" si="2"/>
        <v>8521707290.3800001</v>
      </c>
      <c r="G60" s="36">
        <f t="shared" si="20"/>
        <v>4649280431.4799995</v>
      </c>
      <c r="H60" s="36">
        <f t="shared" si="20"/>
        <v>4649280431.4799995</v>
      </c>
      <c r="I60" s="37">
        <f t="shared" si="3"/>
        <v>-3653550047.1300001</v>
      </c>
    </row>
    <row r="61" spans="1:9" ht="15" customHeight="1" x14ac:dyDescent="0.2">
      <c r="A61" s="29">
        <v>118211</v>
      </c>
      <c r="B61" s="38" t="s">
        <v>115</v>
      </c>
      <c r="C61" s="39" t="s">
        <v>116</v>
      </c>
      <c r="D61" s="40">
        <v>8302830478.6099997</v>
      </c>
      <c r="E61" s="40">
        <v>218876811.77000001</v>
      </c>
      <c r="F61" s="40">
        <f t="shared" si="2"/>
        <v>8521707290.3800001</v>
      </c>
      <c r="G61" s="40">
        <v>4649280431.4799995</v>
      </c>
      <c r="H61" s="40">
        <v>4649280431.4799995</v>
      </c>
      <c r="I61" s="41">
        <f t="shared" si="3"/>
        <v>-3653550047.1300001</v>
      </c>
    </row>
    <row r="62" spans="1:9" ht="15" customHeight="1" x14ac:dyDescent="0.2">
      <c r="A62" s="29">
        <v>118212</v>
      </c>
      <c r="B62" s="42" t="s">
        <v>117</v>
      </c>
      <c r="C62" s="43" t="s">
        <v>118</v>
      </c>
      <c r="D62" s="32"/>
      <c r="E62" s="32"/>
      <c r="F62" s="32">
        <f t="shared" si="2"/>
        <v>0</v>
      </c>
      <c r="G62" s="32"/>
      <c r="H62" s="32"/>
      <c r="I62" s="33">
        <f t="shared" si="3"/>
        <v>0</v>
      </c>
    </row>
    <row r="63" spans="1:9" ht="15" customHeight="1" x14ac:dyDescent="0.2">
      <c r="A63" s="29">
        <v>118213</v>
      </c>
      <c r="B63" s="42" t="s">
        <v>119</v>
      </c>
      <c r="C63" s="43" t="s">
        <v>120</v>
      </c>
      <c r="D63" s="32"/>
      <c r="E63" s="32"/>
      <c r="F63" s="32">
        <f t="shared" si="2"/>
        <v>0</v>
      </c>
      <c r="G63" s="32"/>
      <c r="H63" s="32"/>
      <c r="I63" s="33">
        <f t="shared" si="3"/>
        <v>0</v>
      </c>
    </row>
    <row r="64" spans="1:9" ht="15" customHeight="1" x14ac:dyDescent="0.2">
      <c r="A64" s="29">
        <v>118214</v>
      </c>
      <c r="B64" s="42" t="s">
        <v>121</v>
      </c>
      <c r="C64" s="43" t="s">
        <v>122</v>
      </c>
      <c r="D64" s="32"/>
      <c r="E64" s="32"/>
      <c r="F64" s="32">
        <f t="shared" si="2"/>
        <v>0</v>
      </c>
      <c r="G64" s="32"/>
      <c r="H64" s="32"/>
      <c r="I64" s="33">
        <f t="shared" si="3"/>
        <v>0</v>
      </c>
    </row>
    <row r="65" spans="1:9" ht="15" customHeight="1" x14ac:dyDescent="0.2">
      <c r="A65" s="29"/>
      <c r="B65" s="44" t="s">
        <v>123</v>
      </c>
      <c r="C65" s="45" t="s">
        <v>124</v>
      </c>
      <c r="D65" s="27">
        <f>SUM(D66:D69)</f>
        <v>9034995345</v>
      </c>
      <c r="E65" s="27">
        <f t="shared" ref="E65:H65" si="21">SUM(E66:E69)</f>
        <v>373701475.48000002</v>
      </c>
      <c r="F65" s="27">
        <f t="shared" si="2"/>
        <v>9408696820.4799995</v>
      </c>
      <c r="G65" s="27">
        <f t="shared" si="21"/>
        <v>4758956639.8599997</v>
      </c>
      <c r="H65" s="27">
        <f t="shared" si="21"/>
        <v>4758956639.8599997</v>
      </c>
      <c r="I65" s="28">
        <f t="shared" si="3"/>
        <v>-4276038705.1400003</v>
      </c>
    </row>
    <row r="66" spans="1:9" ht="15" customHeight="1" x14ac:dyDescent="0.2">
      <c r="A66" s="29">
        <v>118221</v>
      </c>
      <c r="B66" s="38" t="s">
        <v>125</v>
      </c>
      <c r="C66" s="39" t="s">
        <v>116</v>
      </c>
      <c r="D66" s="40">
        <v>9034995345</v>
      </c>
      <c r="E66" s="40">
        <v>373701475.48000002</v>
      </c>
      <c r="F66" s="40">
        <f t="shared" si="2"/>
        <v>9408696820.4799995</v>
      </c>
      <c r="G66" s="40">
        <v>4758956639.8599997</v>
      </c>
      <c r="H66" s="40">
        <v>4758956639.8599997</v>
      </c>
      <c r="I66" s="41">
        <f t="shared" si="3"/>
        <v>-4276038705.1400003</v>
      </c>
    </row>
    <row r="67" spans="1:9" ht="15" customHeight="1" x14ac:dyDescent="0.2">
      <c r="A67" s="29">
        <v>118222</v>
      </c>
      <c r="B67" s="42" t="s">
        <v>126</v>
      </c>
      <c r="C67" s="43" t="s">
        <v>118</v>
      </c>
      <c r="D67" s="32"/>
      <c r="E67" s="32"/>
      <c r="F67" s="32">
        <f t="shared" si="2"/>
        <v>0</v>
      </c>
      <c r="G67" s="32"/>
      <c r="H67" s="32"/>
      <c r="I67" s="33">
        <f t="shared" si="3"/>
        <v>0</v>
      </c>
    </row>
    <row r="68" spans="1:9" ht="15" customHeight="1" x14ac:dyDescent="0.2">
      <c r="A68" s="29">
        <v>118223</v>
      </c>
      <c r="B68" s="42" t="s">
        <v>127</v>
      </c>
      <c r="C68" s="43" t="s">
        <v>120</v>
      </c>
      <c r="D68" s="32"/>
      <c r="E68" s="32"/>
      <c r="F68" s="32">
        <f t="shared" si="2"/>
        <v>0</v>
      </c>
      <c r="G68" s="32"/>
      <c r="H68" s="32"/>
      <c r="I68" s="33">
        <f t="shared" si="3"/>
        <v>0</v>
      </c>
    </row>
    <row r="69" spans="1:9" ht="15" customHeight="1" x14ac:dyDescent="0.2">
      <c r="A69" s="29">
        <v>118224</v>
      </c>
      <c r="B69" s="42" t="s">
        <v>128</v>
      </c>
      <c r="C69" s="43" t="s">
        <v>122</v>
      </c>
      <c r="D69" s="32"/>
      <c r="E69" s="32"/>
      <c r="F69" s="32">
        <f t="shared" si="2"/>
        <v>0</v>
      </c>
      <c r="G69" s="32"/>
      <c r="H69" s="32"/>
      <c r="I69" s="33">
        <f t="shared" si="3"/>
        <v>0</v>
      </c>
    </row>
    <row r="70" spans="1:9" ht="15" customHeight="1" x14ac:dyDescent="0.2">
      <c r="A70" s="29">
        <v>11823</v>
      </c>
      <c r="B70" s="44" t="s">
        <v>129</v>
      </c>
      <c r="C70" s="45" t="s">
        <v>130</v>
      </c>
      <c r="D70" s="27"/>
      <c r="E70" s="27"/>
      <c r="F70" s="27">
        <f t="shared" si="2"/>
        <v>0</v>
      </c>
      <c r="G70" s="27"/>
      <c r="H70" s="27"/>
      <c r="I70" s="28">
        <f t="shared" si="3"/>
        <v>0</v>
      </c>
    </row>
    <row r="71" spans="1:9" ht="15" customHeight="1" x14ac:dyDescent="0.2">
      <c r="A71" s="29"/>
      <c r="B71" s="21" t="s">
        <v>131</v>
      </c>
      <c r="C71" s="22" t="s">
        <v>132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24">
        <f t="shared" si="3"/>
        <v>0</v>
      </c>
    </row>
    <row r="72" spans="1:9" ht="15" customHeight="1" x14ac:dyDescent="0.2">
      <c r="A72" s="29">
        <v>11831</v>
      </c>
      <c r="B72" s="42" t="s">
        <v>133</v>
      </c>
      <c r="C72" s="43" t="s">
        <v>134</v>
      </c>
      <c r="D72" s="32"/>
      <c r="E72" s="32"/>
      <c r="F72" s="32">
        <f t="shared" si="2"/>
        <v>0</v>
      </c>
      <c r="G72" s="32"/>
      <c r="H72" s="32"/>
      <c r="I72" s="33">
        <f t="shared" si="3"/>
        <v>0</v>
      </c>
    </row>
    <row r="73" spans="1:9" ht="15" customHeight="1" x14ac:dyDescent="0.2">
      <c r="A73" s="29">
        <v>11832</v>
      </c>
      <c r="B73" s="42" t="s">
        <v>135</v>
      </c>
      <c r="C73" s="43" t="s">
        <v>136</v>
      </c>
      <c r="D73" s="32"/>
      <c r="E73" s="32"/>
      <c r="F73" s="32">
        <f t="shared" si="2"/>
        <v>0</v>
      </c>
      <c r="G73" s="32"/>
      <c r="H73" s="32"/>
      <c r="I73" s="33">
        <f t="shared" si="3"/>
        <v>0</v>
      </c>
    </row>
    <row r="74" spans="1:9" ht="15" customHeight="1" x14ac:dyDescent="0.2">
      <c r="A74" s="29">
        <v>11833</v>
      </c>
      <c r="B74" s="42" t="s">
        <v>137</v>
      </c>
      <c r="C74" s="43" t="s">
        <v>138</v>
      </c>
      <c r="D74" s="32"/>
      <c r="E74" s="32"/>
      <c r="F74" s="32">
        <f t="shared" ref="F74:F119" si="23">+D74+E74</f>
        <v>0</v>
      </c>
      <c r="G74" s="32"/>
      <c r="H74" s="32"/>
      <c r="I74" s="33">
        <f t="shared" ref="I74:I119" si="24">+H74-D74</f>
        <v>0</v>
      </c>
    </row>
    <row r="75" spans="1:9" ht="15" customHeight="1" x14ac:dyDescent="0.2">
      <c r="A75" s="29">
        <v>119</v>
      </c>
      <c r="B75" s="21" t="s">
        <v>139</v>
      </c>
      <c r="C75" s="22" t="s">
        <v>140</v>
      </c>
      <c r="D75" s="46"/>
      <c r="E75" s="46"/>
      <c r="F75" s="46">
        <f t="shared" si="23"/>
        <v>0</v>
      </c>
      <c r="G75" s="46"/>
      <c r="H75" s="46"/>
      <c r="I75" s="47">
        <f t="shared" si="24"/>
        <v>0</v>
      </c>
    </row>
    <row r="76" spans="1:9" ht="15" customHeight="1" x14ac:dyDescent="0.2">
      <c r="A76" s="29"/>
      <c r="B76" s="30"/>
      <c r="C76" s="31"/>
      <c r="D76" s="32"/>
      <c r="E76" s="32"/>
      <c r="F76" s="32">
        <f t="shared" si="23"/>
        <v>0</v>
      </c>
      <c r="G76" s="32"/>
      <c r="H76" s="32"/>
      <c r="I76" s="33">
        <f t="shared" si="24"/>
        <v>0</v>
      </c>
    </row>
    <row r="77" spans="1:9" ht="15" customHeight="1" x14ac:dyDescent="0.2">
      <c r="A77" s="16"/>
      <c r="B77" s="17">
        <v>1.1000000000000001</v>
      </c>
      <c r="C77" s="18" t="s">
        <v>141</v>
      </c>
      <c r="D77" s="19">
        <f>+D78+D82+D90+D95+D113</f>
        <v>76312852</v>
      </c>
      <c r="E77" s="19">
        <f t="shared" ref="E77:H77" si="25">+E78+E82+E90+E95+E113</f>
        <v>180906400.78</v>
      </c>
      <c r="F77" s="19">
        <f t="shared" si="23"/>
        <v>257219252.78</v>
      </c>
      <c r="G77" s="19">
        <f t="shared" si="25"/>
        <v>89833338.459999993</v>
      </c>
      <c r="H77" s="19">
        <f t="shared" si="25"/>
        <v>89833338.459999993</v>
      </c>
      <c r="I77" s="20">
        <f t="shared" si="24"/>
        <v>13520486.459999993</v>
      </c>
    </row>
    <row r="78" spans="1:9" ht="15" customHeight="1" x14ac:dyDescent="0.2">
      <c r="A78" s="16"/>
      <c r="B78" s="21" t="s">
        <v>142</v>
      </c>
      <c r="C78" s="22" t="s">
        <v>143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24">
        <f t="shared" si="24"/>
        <v>0</v>
      </c>
    </row>
    <row r="79" spans="1:9" ht="15" customHeight="1" x14ac:dyDescent="0.2">
      <c r="A79" s="29">
        <v>1211</v>
      </c>
      <c r="B79" s="30" t="s">
        <v>144</v>
      </c>
      <c r="C79" s="31" t="s">
        <v>145</v>
      </c>
      <c r="D79" s="32"/>
      <c r="E79" s="32"/>
      <c r="F79" s="32">
        <f t="shared" si="23"/>
        <v>0</v>
      </c>
      <c r="G79" s="32"/>
      <c r="H79" s="32"/>
      <c r="I79" s="33">
        <f t="shared" si="24"/>
        <v>0</v>
      </c>
    </row>
    <row r="80" spans="1:9" ht="15" customHeight="1" x14ac:dyDescent="0.2">
      <c r="A80" s="29">
        <v>1212</v>
      </c>
      <c r="B80" s="30" t="s">
        <v>146</v>
      </c>
      <c r="C80" s="31" t="s">
        <v>147</v>
      </c>
      <c r="D80" s="32"/>
      <c r="E80" s="32"/>
      <c r="F80" s="32">
        <f t="shared" si="23"/>
        <v>0</v>
      </c>
      <c r="G80" s="32"/>
      <c r="H80" s="32"/>
      <c r="I80" s="33">
        <f t="shared" si="24"/>
        <v>0</v>
      </c>
    </row>
    <row r="81" spans="1:9" ht="15" customHeight="1" x14ac:dyDescent="0.2">
      <c r="A81" s="29">
        <v>1213</v>
      </c>
      <c r="B81" s="30" t="s">
        <v>148</v>
      </c>
      <c r="C81" s="31" t="s">
        <v>149</v>
      </c>
      <c r="D81" s="32"/>
      <c r="E81" s="32"/>
      <c r="F81" s="32">
        <f t="shared" si="23"/>
        <v>0</v>
      </c>
      <c r="G81" s="32"/>
      <c r="H81" s="32"/>
      <c r="I81" s="33">
        <f t="shared" si="24"/>
        <v>0</v>
      </c>
    </row>
    <row r="82" spans="1:9" ht="15" customHeight="1" x14ac:dyDescent="0.2">
      <c r="A82" s="16"/>
      <c r="B82" s="21" t="s">
        <v>150</v>
      </c>
      <c r="C82" s="22" t="s">
        <v>151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24">
        <f t="shared" si="24"/>
        <v>0</v>
      </c>
    </row>
    <row r="83" spans="1:9" ht="15" customHeight="1" x14ac:dyDescent="0.2">
      <c r="A83" s="29">
        <v>1221</v>
      </c>
      <c r="B83" s="30" t="s">
        <v>152</v>
      </c>
      <c r="C83" s="31" t="s">
        <v>153</v>
      </c>
      <c r="D83" s="32"/>
      <c r="E83" s="32"/>
      <c r="F83" s="32">
        <f t="shared" si="23"/>
        <v>0</v>
      </c>
      <c r="G83" s="32"/>
      <c r="H83" s="32"/>
      <c r="I83" s="33">
        <f t="shared" si="24"/>
        <v>0</v>
      </c>
    </row>
    <row r="84" spans="1:9" ht="15" customHeight="1" x14ac:dyDescent="0.2">
      <c r="A84" s="29">
        <v>1222</v>
      </c>
      <c r="B84" s="30" t="s">
        <v>154</v>
      </c>
      <c r="C84" s="31" t="s">
        <v>155</v>
      </c>
      <c r="D84" s="32"/>
      <c r="E84" s="32"/>
      <c r="F84" s="32">
        <f t="shared" si="23"/>
        <v>0</v>
      </c>
      <c r="G84" s="32"/>
      <c r="H84" s="32"/>
      <c r="I84" s="33">
        <f t="shared" si="24"/>
        <v>0</v>
      </c>
    </row>
    <row r="85" spans="1:9" ht="15" customHeight="1" x14ac:dyDescent="0.2">
      <c r="A85" s="29">
        <v>1223</v>
      </c>
      <c r="B85" s="30" t="s">
        <v>156</v>
      </c>
      <c r="C85" s="31" t="s">
        <v>157</v>
      </c>
      <c r="D85" s="32"/>
      <c r="E85" s="32"/>
      <c r="F85" s="32">
        <f t="shared" si="23"/>
        <v>0</v>
      </c>
      <c r="G85" s="32"/>
      <c r="H85" s="32"/>
      <c r="I85" s="33">
        <f t="shared" si="24"/>
        <v>0</v>
      </c>
    </row>
    <row r="86" spans="1:9" ht="15" customHeight="1" x14ac:dyDescent="0.2">
      <c r="A86" s="29">
        <v>1224</v>
      </c>
      <c r="B86" s="30" t="s">
        <v>158</v>
      </c>
      <c r="C86" s="31" t="s">
        <v>159</v>
      </c>
      <c r="D86" s="32"/>
      <c r="E86" s="32"/>
      <c r="F86" s="32">
        <f t="shared" si="23"/>
        <v>0</v>
      </c>
      <c r="G86" s="32"/>
      <c r="H86" s="32"/>
      <c r="I86" s="33">
        <f t="shared" si="24"/>
        <v>0</v>
      </c>
    </row>
    <row r="87" spans="1:9" ht="15" customHeight="1" x14ac:dyDescent="0.2">
      <c r="A87" s="29">
        <v>1225</v>
      </c>
      <c r="B87" s="30" t="s">
        <v>160</v>
      </c>
      <c r="C87" s="31" t="s">
        <v>161</v>
      </c>
      <c r="D87" s="32"/>
      <c r="E87" s="32"/>
      <c r="F87" s="32">
        <f t="shared" si="23"/>
        <v>0</v>
      </c>
      <c r="G87" s="32"/>
      <c r="H87" s="32"/>
      <c r="I87" s="33">
        <f t="shared" si="24"/>
        <v>0</v>
      </c>
    </row>
    <row r="88" spans="1:9" ht="15" customHeight="1" x14ac:dyDescent="0.2">
      <c r="A88" s="29">
        <v>1226</v>
      </c>
      <c r="B88" s="30" t="s">
        <v>162</v>
      </c>
      <c r="C88" s="31" t="s">
        <v>163</v>
      </c>
      <c r="D88" s="32"/>
      <c r="E88" s="32"/>
      <c r="F88" s="32">
        <f t="shared" si="23"/>
        <v>0</v>
      </c>
      <c r="G88" s="32"/>
      <c r="H88" s="32"/>
      <c r="I88" s="33">
        <f t="shared" si="24"/>
        <v>0</v>
      </c>
    </row>
    <row r="89" spans="1:9" ht="15" customHeight="1" x14ac:dyDescent="0.2">
      <c r="A89" s="29">
        <v>1227</v>
      </c>
      <c r="B89" s="30" t="s">
        <v>164</v>
      </c>
      <c r="C89" s="31" t="s">
        <v>165</v>
      </c>
      <c r="D89" s="32"/>
      <c r="E89" s="32"/>
      <c r="F89" s="32">
        <f t="shared" si="23"/>
        <v>0</v>
      </c>
      <c r="G89" s="32"/>
      <c r="H89" s="32"/>
      <c r="I89" s="33">
        <f t="shared" si="24"/>
        <v>0</v>
      </c>
    </row>
    <row r="90" spans="1:9" ht="15" customHeight="1" x14ac:dyDescent="0.2">
      <c r="A90" s="16"/>
      <c r="B90" s="21" t="s">
        <v>166</v>
      </c>
      <c r="C90" s="22" t="s">
        <v>167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24">
        <f t="shared" si="24"/>
        <v>0</v>
      </c>
    </row>
    <row r="91" spans="1:9" ht="15" customHeight="1" x14ac:dyDescent="0.2">
      <c r="A91" s="29">
        <v>1231</v>
      </c>
      <c r="B91" s="30" t="s">
        <v>168</v>
      </c>
      <c r="C91" s="31" t="s">
        <v>169</v>
      </c>
      <c r="D91" s="32"/>
      <c r="E91" s="32"/>
      <c r="F91" s="32">
        <f t="shared" si="23"/>
        <v>0</v>
      </c>
      <c r="G91" s="32"/>
      <c r="H91" s="32"/>
      <c r="I91" s="33">
        <f t="shared" si="24"/>
        <v>0</v>
      </c>
    </row>
    <row r="92" spans="1:9" ht="15" customHeight="1" x14ac:dyDescent="0.2">
      <c r="A92" s="29">
        <v>1232</v>
      </c>
      <c r="B92" s="30" t="s">
        <v>170</v>
      </c>
      <c r="C92" s="31" t="s">
        <v>171</v>
      </c>
      <c r="D92" s="32"/>
      <c r="E92" s="32"/>
      <c r="F92" s="32">
        <f t="shared" si="23"/>
        <v>0</v>
      </c>
      <c r="G92" s="32"/>
      <c r="H92" s="32"/>
      <c r="I92" s="33">
        <f t="shared" si="24"/>
        <v>0</v>
      </c>
    </row>
    <row r="93" spans="1:9" ht="15" customHeight="1" x14ac:dyDescent="0.2">
      <c r="A93" s="29">
        <v>1233</v>
      </c>
      <c r="B93" s="30" t="s">
        <v>172</v>
      </c>
      <c r="C93" s="31" t="s">
        <v>173</v>
      </c>
      <c r="D93" s="32"/>
      <c r="E93" s="32"/>
      <c r="F93" s="32">
        <f t="shared" si="23"/>
        <v>0</v>
      </c>
      <c r="G93" s="32"/>
      <c r="H93" s="32"/>
      <c r="I93" s="33">
        <f t="shared" si="24"/>
        <v>0</v>
      </c>
    </row>
    <row r="94" spans="1:9" ht="15" customHeight="1" x14ac:dyDescent="0.2">
      <c r="A94" s="29">
        <v>1234</v>
      </c>
      <c r="B94" s="30" t="s">
        <v>174</v>
      </c>
      <c r="C94" s="31" t="s">
        <v>175</v>
      </c>
      <c r="D94" s="32"/>
      <c r="E94" s="32"/>
      <c r="F94" s="32">
        <f t="shared" si="23"/>
        <v>0</v>
      </c>
      <c r="G94" s="32"/>
      <c r="H94" s="32"/>
      <c r="I94" s="33">
        <f t="shared" si="24"/>
        <v>0</v>
      </c>
    </row>
    <row r="95" spans="1:9" ht="15" customHeight="1" x14ac:dyDescent="0.2">
      <c r="A95" s="16"/>
      <c r="B95" s="21" t="s">
        <v>176</v>
      </c>
      <c r="C95" s="22" t="s">
        <v>177</v>
      </c>
      <c r="D95" s="23">
        <f>+D96+D97+D109</f>
        <v>76312852</v>
      </c>
      <c r="E95" s="23">
        <f t="shared" ref="E95:H95" si="29">+E96+E97+E109</f>
        <v>180906400.78</v>
      </c>
      <c r="F95" s="23">
        <f t="shared" si="23"/>
        <v>257219252.78</v>
      </c>
      <c r="G95" s="23">
        <f t="shared" si="29"/>
        <v>89833338.459999993</v>
      </c>
      <c r="H95" s="23">
        <f t="shared" si="29"/>
        <v>89833338.459999993</v>
      </c>
      <c r="I95" s="23">
        <f t="shared" si="24"/>
        <v>13520486.459999993</v>
      </c>
    </row>
    <row r="96" spans="1:9" ht="15" customHeight="1" x14ac:dyDescent="0.2">
      <c r="A96" s="29">
        <v>1241</v>
      </c>
      <c r="B96" s="21" t="s">
        <v>178</v>
      </c>
      <c r="C96" s="22" t="s">
        <v>110</v>
      </c>
      <c r="D96" s="23"/>
      <c r="E96" s="23"/>
      <c r="F96" s="23">
        <f t="shared" si="23"/>
        <v>0</v>
      </c>
      <c r="G96" s="23"/>
      <c r="H96" s="23"/>
      <c r="I96" s="24">
        <f t="shared" si="24"/>
        <v>0</v>
      </c>
    </row>
    <row r="97" spans="1:9" ht="15" customHeight="1" x14ac:dyDescent="0.2">
      <c r="A97" s="29"/>
      <c r="B97" s="21" t="s">
        <v>179</v>
      </c>
      <c r="C97" s="22" t="s">
        <v>112</v>
      </c>
      <c r="D97" s="23">
        <f>+D98+D103+D108</f>
        <v>76312852</v>
      </c>
      <c r="E97" s="23">
        <f t="shared" ref="E97:H97" si="30">+E98+E103+E108</f>
        <v>180906400.78</v>
      </c>
      <c r="F97" s="23">
        <f t="shared" si="23"/>
        <v>257219252.78</v>
      </c>
      <c r="G97" s="23">
        <f t="shared" si="30"/>
        <v>89833338.459999993</v>
      </c>
      <c r="H97" s="23">
        <f t="shared" si="30"/>
        <v>89833338.459999993</v>
      </c>
      <c r="I97" s="23">
        <f t="shared" si="24"/>
        <v>13520486.459999993</v>
      </c>
    </row>
    <row r="98" spans="1:9" ht="15" customHeight="1" x14ac:dyDescent="0.2">
      <c r="A98" s="29"/>
      <c r="B98" s="44" t="s">
        <v>180</v>
      </c>
      <c r="C98" s="45" t="s">
        <v>181</v>
      </c>
      <c r="D98" s="27">
        <f>SUM(D99:D102)</f>
        <v>74432000</v>
      </c>
      <c r="E98" s="27">
        <f t="shared" ref="E98:H98" si="31">SUM(E99:E102)</f>
        <v>175091766.31</v>
      </c>
      <c r="F98" s="27">
        <f t="shared" si="23"/>
        <v>249523766.31</v>
      </c>
      <c r="G98" s="27">
        <f t="shared" si="31"/>
        <v>82137851.989999995</v>
      </c>
      <c r="H98" s="27">
        <f t="shared" si="31"/>
        <v>82137851.989999995</v>
      </c>
      <c r="I98" s="28">
        <f t="shared" si="24"/>
        <v>7705851.9899999946</v>
      </c>
    </row>
    <row r="99" spans="1:9" ht="15" customHeight="1" x14ac:dyDescent="0.2">
      <c r="A99" s="29">
        <v>124211</v>
      </c>
      <c r="B99" s="38" t="s">
        <v>182</v>
      </c>
      <c r="C99" s="39" t="s">
        <v>116</v>
      </c>
      <c r="D99" s="40">
        <v>74432000</v>
      </c>
      <c r="E99" s="40">
        <v>175091766.31</v>
      </c>
      <c r="F99" s="40">
        <f t="shared" si="23"/>
        <v>249523766.31</v>
      </c>
      <c r="G99" s="40">
        <v>82137851.989999995</v>
      </c>
      <c r="H99" s="40">
        <v>82137851.989999995</v>
      </c>
      <c r="I99" s="41">
        <f t="shared" si="24"/>
        <v>7705851.9899999946</v>
      </c>
    </row>
    <row r="100" spans="1:9" ht="15" customHeight="1" x14ac:dyDescent="0.2">
      <c r="A100" s="29">
        <v>124212</v>
      </c>
      <c r="B100" s="42" t="s">
        <v>183</v>
      </c>
      <c r="C100" s="43" t="s">
        <v>118</v>
      </c>
      <c r="D100" s="32"/>
      <c r="E100" s="32"/>
      <c r="F100" s="32">
        <f t="shared" si="23"/>
        <v>0</v>
      </c>
      <c r="G100" s="32"/>
      <c r="H100" s="32"/>
      <c r="I100" s="33">
        <f t="shared" si="24"/>
        <v>0</v>
      </c>
    </row>
    <row r="101" spans="1:9" ht="15" customHeight="1" x14ac:dyDescent="0.2">
      <c r="A101" s="29">
        <v>124213</v>
      </c>
      <c r="B101" s="42" t="s">
        <v>184</v>
      </c>
      <c r="C101" s="43" t="s">
        <v>120</v>
      </c>
      <c r="D101" s="32"/>
      <c r="E101" s="32"/>
      <c r="F101" s="32">
        <f t="shared" si="23"/>
        <v>0</v>
      </c>
      <c r="G101" s="32"/>
      <c r="H101" s="32"/>
      <c r="I101" s="33">
        <f t="shared" si="24"/>
        <v>0</v>
      </c>
    </row>
    <row r="102" spans="1:9" ht="15" customHeight="1" x14ac:dyDescent="0.2">
      <c r="A102" s="29">
        <v>124214</v>
      </c>
      <c r="B102" s="42" t="s">
        <v>185</v>
      </c>
      <c r="C102" s="43" t="s">
        <v>122</v>
      </c>
      <c r="D102" s="32"/>
      <c r="E102" s="32"/>
      <c r="F102" s="32">
        <f t="shared" si="23"/>
        <v>0</v>
      </c>
      <c r="G102" s="32"/>
      <c r="H102" s="32"/>
      <c r="I102" s="33">
        <f t="shared" si="24"/>
        <v>0</v>
      </c>
    </row>
    <row r="103" spans="1:9" ht="15" customHeight="1" x14ac:dyDescent="0.2">
      <c r="A103" s="29"/>
      <c r="B103" s="44" t="s">
        <v>186</v>
      </c>
      <c r="C103" s="45" t="s">
        <v>124</v>
      </c>
      <c r="D103" s="27">
        <f>SUM(D104:D107)</f>
        <v>1880852</v>
      </c>
      <c r="E103" s="27">
        <f t="shared" ref="E103:H103" si="32">SUM(E104:E107)</f>
        <v>5814634.4699999997</v>
      </c>
      <c r="F103" s="27">
        <f t="shared" si="23"/>
        <v>7695486.4699999997</v>
      </c>
      <c r="G103" s="27">
        <f t="shared" si="32"/>
        <v>7695486.4699999997</v>
      </c>
      <c r="H103" s="27">
        <f t="shared" si="32"/>
        <v>7695486.4699999997</v>
      </c>
      <c r="I103" s="28">
        <f t="shared" si="24"/>
        <v>5814634.4699999997</v>
      </c>
    </row>
    <row r="104" spans="1:9" ht="15" customHeight="1" x14ac:dyDescent="0.2">
      <c r="A104" s="29">
        <v>124221</v>
      </c>
      <c r="B104" s="38" t="s">
        <v>187</v>
      </c>
      <c r="C104" s="39" t="s">
        <v>116</v>
      </c>
      <c r="D104" s="40">
        <v>1880852</v>
      </c>
      <c r="E104" s="40">
        <v>5814634.4699999997</v>
      </c>
      <c r="F104" s="40">
        <f t="shared" si="23"/>
        <v>7695486.4699999997</v>
      </c>
      <c r="G104" s="40">
        <v>7695486.4699999997</v>
      </c>
      <c r="H104" s="40">
        <v>7695486.4699999997</v>
      </c>
      <c r="I104" s="41">
        <f t="shared" si="24"/>
        <v>5814634.4699999997</v>
      </c>
    </row>
    <row r="105" spans="1:9" ht="15" customHeight="1" x14ac:dyDescent="0.2">
      <c r="A105" s="29">
        <v>124222</v>
      </c>
      <c r="B105" s="42" t="s">
        <v>188</v>
      </c>
      <c r="C105" s="43" t="s">
        <v>118</v>
      </c>
      <c r="D105" s="32"/>
      <c r="E105" s="32"/>
      <c r="F105" s="32">
        <f t="shared" si="23"/>
        <v>0</v>
      </c>
      <c r="G105" s="32"/>
      <c r="H105" s="32"/>
      <c r="I105" s="33">
        <f t="shared" si="24"/>
        <v>0</v>
      </c>
    </row>
    <row r="106" spans="1:9" ht="15" customHeight="1" x14ac:dyDescent="0.2">
      <c r="A106" s="29">
        <v>124223</v>
      </c>
      <c r="B106" s="42" t="s">
        <v>189</v>
      </c>
      <c r="C106" s="43" t="s">
        <v>120</v>
      </c>
      <c r="D106" s="32"/>
      <c r="E106" s="32"/>
      <c r="F106" s="32">
        <f t="shared" si="23"/>
        <v>0</v>
      </c>
      <c r="G106" s="32"/>
      <c r="H106" s="32"/>
      <c r="I106" s="33">
        <f t="shared" si="24"/>
        <v>0</v>
      </c>
    </row>
    <row r="107" spans="1:9" ht="15" customHeight="1" x14ac:dyDescent="0.2">
      <c r="A107" s="29">
        <v>124224</v>
      </c>
      <c r="B107" s="42" t="s">
        <v>190</v>
      </c>
      <c r="C107" s="43" t="s">
        <v>122</v>
      </c>
      <c r="D107" s="32"/>
      <c r="E107" s="32"/>
      <c r="F107" s="32">
        <f t="shared" si="23"/>
        <v>0</v>
      </c>
      <c r="G107" s="32"/>
      <c r="H107" s="32"/>
      <c r="I107" s="33">
        <f t="shared" si="24"/>
        <v>0</v>
      </c>
    </row>
    <row r="108" spans="1:9" ht="15" customHeight="1" x14ac:dyDescent="0.2">
      <c r="A108" s="29">
        <v>12423</v>
      </c>
      <c r="B108" s="44" t="s">
        <v>191</v>
      </c>
      <c r="C108" s="45" t="s">
        <v>130</v>
      </c>
      <c r="D108" s="27"/>
      <c r="E108" s="27"/>
      <c r="F108" s="27">
        <f t="shared" si="23"/>
        <v>0</v>
      </c>
      <c r="G108" s="27"/>
      <c r="H108" s="27"/>
      <c r="I108" s="28">
        <f t="shared" si="24"/>
        <v>0</v>
      </c>
    </row>
    <row r="109" spans="1:9" ht="15" customHeight="1" x14ac:dyDescent="0.2">
      <c r="A109" s="29"/>
      <c r="B109" s="21" t="s">
        <v>192</v>
      </c>
      <c r="C109" s="22" t="s">
        <v>132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24">
        <f t="shared" si="24"/>
        <v>0</v>
      </c>
    </row>
    <row r="110" spans="1:9" ht="15" customHeight="1" x14ac:dyDescent="0.25">
      <c r="A110" s="29">
        <v>12431</v>
      </c>
      <c r="B110" s="42" t="s">
        <v>193</v>
      </c>
      <c r="C110" s="43" t="s">
        <v>134</v>
      </c>
      <c r="D110" s="32"/>
      <c r="E110" s="32"/>
      <c r="F110" s="32">
        <f t="shared" si="23"/>
        <v>0</v>
      </c>
      <c r="G110" s="32"/>
      <c r="H110" s="32"/>
      <c r="I110" s="33">
        <f t="shared" si="24"/>
        <v>0</v>
      </c>
    </row>
    <row r="111" spans="1:9" ht="15" customHeight="1" x14ac:dyDescent="0.25">
      <c r="A111" s="29">
        <v>12432</v>
      </c>
      <c r="B111" s="30" t="s">
        <v>194</v>
      </c>
      <c r="C111" s="31" t="s">
        <v>136</v>
      </c>
      <c r="D111" s="32"/>
      <c r="E111" s="32"/>
      <c r="F111" s="32">
        <f t="shared" si="23"/>
        <v>0</v>
      </c>
      <c r="G111" s="32"/>
      <c r="H111" s="32"/>
      <c r="I111" s="33">
        <f t="shared" si="24"/>
        <v>0</v>
      </c>
    </row>
    <row r="112" spans="1:9" ht="15" customHeight="1" x14ac:dyDescent="0.25">
      <c r="A112" s="29">
        <v>12433</v>
      </c>
      <c r="B112" s="30" t="s">
        <v>195</v>
      </c>
      <c r="C112" s="31" t="s">
        <v>138</v>
      </c>
      <c r="D112" s="32"/>
      <c r="E112" s="32"/>
      <c r="F112" s="32">
        <f t="shared" si="23"/>
        <v>0</v>
      </c>
      <c r="G112" s="32"/>
      <c r="H112" s="32"/>
      <c r="I112" s="33">
        <f t="shared" si="24"/>
        <v>0</v>
      </c>
    </row>
    <row r="113" spans="1:9" ht="15" customHeight="1" x14ac:dyDescent="0.25">
      <c r="A113" s="16"/>
      <c r="B113" s="21" t="s">
        <v>196</v>
      </c>
      <c r="C113" s="22" t="s">
        <v>197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24">
        <f t="shared" si="24"/>
        <v>0</v>
      </c>
    </row>
    <row r="114" spans="1:9" ht="15" customHeight="1" x14ac:dyDescent="0.25">
      <c r="A114" s="29">
        <v>1251</v>
      </c>
      <c r="B114" s="30" t="s">
        <v>198</v>
      </c>
      <c r="C114" s="31" t="s">
        <v>199</v>
      </c>
      <c r="D114" s="32"/>
      <c r="E114" s="32"/>
      <c r="F114" s="32">
        <f t="shared" si="23"/>
        <v>0</v>
      </c>
      <c r="G114" s="32"/>
      <c r="H114" s="32"/>
      <c r="I114" s="33">
        <f t="shared" si="24"/>
        <v>0</v>
      </c>
    </row>
    <row r="115" spans="1:9" ht="15" customHeight="1" x14ac:dyDescent="0.25">
      <c r="A115" s="29">
        <v>1252</v>
      </c>
      <c r="B115" s="30" t="s">
        <v>200</v>
      </c>
      <c r="C115" s="31" t="s">
        <v>201</v>
      </c>
      <c r="D115" s="32"/>
      <c r="E115" s="32"/>
      <c r="F115" s="32">
        <f t="shared" si="23"/>
        <v>0</v>
      </c>
      <c r="G115" s="32"/>
      <c r="H115" s="32"/>
      <c r="I115" s="33">
        <f t="shared" si="24"/>
        <v>0</v>
      </c>
    </row>
    <row r="116" spans="1:9" ht="15" customHeight="1" x14ac:dyDescent="0.25">
      <c r="A116" s="29">
        <v>1253</v>
      </c>
      <c r="B116" s="30" t="s">
        <v>202</v>
      </c>
      <c r="C116" s="31" t="s">
        <v>203</v>
      </c>
      <c r="D116" s="32"/>
      <c r="E116" s="32"/>
      <c r="F116" s="32">
        <f t="shared" si="23"/>
        <v>0</v>
      </c>
      <c r="G116" s="32"/>
      <c r="H116" s="32"/>
      <c r="I116" s="33">
        <f t="shared" si="24"/>
        <v>0</v>
      </c>
    </row>
    <row r="117" spans="1:9" ht="15" customHeight="1" x14ac:dyDescent="0.25">
      <c r="A117" s="29">
        <v>1254</v>
      </c>
      <c r="B117" s="30" t="s">
        <v>204</v>
      </c>
      <c r="C117" s="31" t="s">
        <v>205</v>
      </c>
      <c r="D117" s="32"/>
      <c r="E117" s="32"/>
      <c r="F117" s="32">
        <f t="shared" si="23"/>
        <v>0</v>
      </c>
      <c r="G117" s="32"/>
      <c r="H117" s="32"/>
      <c r="I117" s="33">
        <f t="shared" si="24"/>
        <v>0</v>
      </c>
    </row>
    <row r="118" spans="1:9" ht="15" customHeight="1" x14ac:dyDescent="0.25">
      <c r="A118" s="29"/>
      <c r="B118" s="48"/>
      <c r="C118" s="31"/>
      <c r="D118" s="49"/>
      <c r="E118" s="49"/>
      <c r="F118" s="32">
        <f t="shared" si="23"/>
        <v>0</v>
      </c>
      <c r="G118" s="32"/>
      <c r="H118" s="32"/>
      <c r="I118" s="33">
        <f t="shared" si="24"/>
        <v>0</v>
      </c>
    </row>
    <row r="119" spans="1:9" ht="15" customHeight="1" x14ac:dyDescent="0.25">
      <c r="B119" s="50"/>
      <c r="C119" s="18" t="s">
        <v>206</v>
      </c>
      <c r="D119" s="51">
        <f>+D10+D77</f>
        <v>17462471862.610001</v>
      </c>
      <c r="E119" s="51">
        <f t="shared" ref="E119:H119" si="35">+E10+E77</f>
        <v>773600653.90999997</v>
      </c>
      <c r="F119" s="51">
        <f t="shared" si="23"/>
        <v>18236072516.52</v>
      </c>
      <c r="G119" s="51">
        <f t="shared" si="35"/>
        <v>9528061280.539999</v>
      </c>
      <c r="H119" s="51">
        <f t="shared" si="35"/>
        <v>9528061280.539999</v>
      </c>
      <c r="I119" s="51">
        <f t="shared" si="24"/>
        <v>-7934410582.0700016</v>
      </c>
    </row>
    <row r="120" spans="1:9" ht="15" x14ac:dyDescent="0.25">
      <c r="B120" s="52" t="s">
        <v>207</v>
      </c>
      <c r="C120" s="52"/>
      <c r="D120" s="53"/>
      <c r="E120" s="53"/>
      <c r="F120" s="53"/>
      <c r="G120" s="53"/>
      <c r="H120" s="53"/>
    </row>
    <row r="121" spans="1:9" ht="15" x14ac:dyDescent="0.25">
      <c r="B121" s="55" t="s">
        <v>208</v>
      </c>
      <c r="C121" s="56"/>
      <c r="D121" s="57"/>
      <c r="E121" s="57"/>
      <c r="F121" s="57"/>
      <c r="G121" s="57"/>
      <c r="H121" s="57"/>
    </row>
    <row r="122" spans="1:9" ht="15" x14ac:dyDescent="0.25">
      <c r="B122" s="56"/>
      <c r="C122" s="58"/>
      <c r="D122" s="59"/>
      <c r="E122" s="59"/>
      <c r="F122" s="59"/>
      <c r="G122" s="59"/>
      <c r="H122" s="59"/>
    </row>
    <row r="123" spans="1:9" s="54" customFormat="1" ht="15" x14ac:dyDescent="0.25">
      <c r="A123" s="1"/>
      <c r="B123" s="3"/>
      <c r="C123" s="3"/>
      <c r="D123" s="53"/>
      <c r="E123" s="53"/>
      <c r="F123" s="53"/>
      <c r="G123" s="53"/>
      <c r="H123" s="53"/>
    </row>
    <row r="124" spans="1:9" s="54" customFormat="1" ht="15" x14ac:dyDescent="0.25">
      <c r="A124" s="1"/>
      <c r="B124" s="3"/>
      <c r="C124" s="3"/>
      <c r="D124" s="53"/>
      <c r="E124" s="53"/>
      <c r="F124" s="53"/>
      <c r="G124" s="53"/>
      <c r="H124" s="53"/>
    </row>
    <row r="125" spans="1:9" s="54" customFormat="1" ht="15" x14ac:dyDescent="0.25">
      <c r="A125" s="1"/>
      <c r="B125" s="3"/>
      <c r="C125" s="3"/>
      <c r="D125" s="53"/>
      <c r="E125" s="53"/>
      <c r="F125" s="53"/>
      <c r="G125" s="53"/>
      <c r="H125" s="53"/>
    </row>
    <row r="126" spans="1:9" s="54" customFormat="1" ht="15" x14ac:dyDescent="0.25">
      <c r="A126" s="1"/>
      <c r="B126" s="3"/>
      <c r="C126" s="3"/>
      <c r="D126" s="53"/>
      <c r="E126" s="53"/>
      <c r="F126" s="53"/>
      <c r="G126" s="53"/>
      <c r="H126" s="53"/>
    </row>
    <row r="127" spans="1:9" s="54" customFormat="1" ht="15" x14ac:dyDescent="0.25">
      <c r="A127" s="1"/>
      <c r="B127" s="3"/>
      <c r="C127" s="3"/>
      <c r="D127" s="53"/>
      <c r="E127" s="53"/>
      <c r="F127" s="53"/>
      <c r="G127" s="53"/>
      <c r="H127" s="53"/>
    </row>
    <row r="128" spans="1:9" s="54" customFormat="1" ht="15" x14ac:dyDescent="0.25">
      <c r="A128" s="1"/>
      <c r="B128" s="3"/>
      <c r="C128" s="3"/>
      <c r="D128" s="53"/>
      <c r="E128" s="53"/>
      <c r="F128" s="53"/>
      <c r="G128" s="53"/>
      <c r="H128" s="53"/>
    </row>
    <row r="129" spans="1:8" s="54" customFormat="1" ht="15" x14ac:dyDescent="0.25">
      <c r="A129" s="1"/>
      <c r="B129" s="3"/>
      <c r="C129" s="3"/>
      <c r="D129" s="53"/>
      <c r="E129" s="53"/>
      <c r="F129" s="53"/>
      <c r="G129" s="53"/>
      <c r="H129" s="53"/>
    </row>
    <row r="130" spans="1:8" s="54" customFormat="1" ht="15" x14ac:dyDescent="0.25">
      <c r="A130" s="1"/>
      <c r="B130" s="3"/>
      <c r="C130" s="3"/>
      <c r="D130" s="53"/>
      <c r="E130" s="53"/>
      <c r="F130" s="53"/>
      <c r="G130" s="53"/>
      <c r="H130" s="53"/>
    </row>
    <row r="131" spans="1:8" s="54" customFormat="1" ht="15" x14ac:dyDescent="0.25">
      <c r="A131" s="1"/>
      <c r="B131" s="3"/>
      <c r="C131" s="3"/>
      <c r="D131" s="53"/>
      <c r="E131" s="53"/>
      <c r="F131" s="53"/>
      <c r="G131" s="53"/>
      <c r="H131" s="53"/>
    </row>
    <row r="132" spans="1:8" s="54" customFormat="1" ht="15" x14ac:dyDescent="0.25">
      <c r="A132" s="1"/>
      <c r="B132" s="3"/>
      <c r="C132" s="3"/>
      <c r="D132" s="53"/>
      <c r="E132" s="53"/>
      <c r="F132" s="53"/>
      <c r="G132" s="53"/>
      <c r="H132" s="53"/>
    </row>
    <row r="133" spans="1:8" s="54" customFormat="1" ht="15" x14ac:dyDescent="0.25">
      <c r="A133" s="1"/>
      <c r="B133" s="3"/>
      <c r="C133" s="3"/>
      <c r="D133" s="53"/>
      <c r="E133" s="53"/>
      <c r="F133" s="53"/>
      <c r="G133" s="53"/>
      <c r="H133" s="53"/>
    </row>
    <row r="134" spans="1:8" s="54" customFormat="1" ht="15" x14ac:dyDescent="0.25">
      <c r="A134" s="1"/>
      <c r="B134" s="3"/>
      <c r="C134" s="3"/>
      <c r="D134" s="53"/>
      <c r="E134" s="53"/>
      <c r="F134" s="53"/>
      <c r="G134" s="53"/>
      <c r="H134" s="53"/>
    </row>
    <row r="135" spans="1:8" s="54" customFormat="1" ht="15" x14ac:dyDescent="0.25">
      <c r="A135" s="1"/>
      <c r="B135" s="3"/>
      <c r="C135" s="3"/>
      <c r="D135" s="53"/>
      <c r="E135" s="53"/>
      <c r="F135" s="53"/>
      <c r="G135" s="53"/>
      <c r="H135" s="53"/>
    </row>
    <row r="136" spans="1:8" s="54" customFormat="1" ht="15" x14ac:dyDescent="0.25">
      <c r="A136" s="1"/>
      <c r="B136" s="3"/>
      <c r="C136" s="3"/>
      <c r="D136" s="53"/>
      <c r="E136" s="53"/>
      <c r="F136" s="53"/>
      <c r="G136" s="53"/>
      <c r="H136" s="53"/>
    </row>
    <row r="137" spans="1:8" s="54" customFormat="1" ht="15" x14ac:dyDescent="0.25">
      <c r="A137" s="1"/>
      <c r="B137" s="3"/>
      <c r="C137" s="3"/>
      <c r="D137" s="53"/>
      <c r="E137" s="53"/>
      <c r="F137" s="53"/>
      <c r="G137" s="53"/>
      <c r="H137" s="53"/>
    </row>
    <row r="138" spans="1:8" s="54" customFormat="1" ht="15" x14ac:dyDescent="0.25">
      <c r="A138" s="1"/>
      <c r="B138" s="3"/>
      <c r="C138" s="3"/>
      <c r="D138" s="53"/>
      <c r="E138" s="53"/>
      <c r="F138" s="53"/>
      <c r="G138" s="53"/>
      <c r="H138" s="53"/>
    </row>
    <row r="139" spans="1:8" s="54" customFormat="1" ht="15" x14ac:dyDescent="0.25">
      <c r="A139" s="1"/>
      <c r="B139" s="3"/>
      <c r="C139" s="3"/>
      <c r="D139" s="53"/>
      <c r="E139" s="53"/>
      <c r="F139" s="53"/>
      <c r="G139" s="53"/>
      <c r="H139" s="53"/>
    </row>
    <row r="140" spans="1:8" s="54" customFormat="1" ht="15" x14ac:dyDescent="0.25">
      <c r="A140" s="1"/>
      <c r="B140" s="3"/>
      <c r="C140" s="3"/>
      <c r="D140" s="53"/>
      <c r="E140" s="53"/>
      <c r="F140" s="53"/>
      <c r="G140" s="53"/>
      <c r="H140" s="53"/>
    </row>
    <row r="141" spans="1:8" s="54" customFormat="1" ht="15" x14ac:dyDescent="0.25">
      <c r="A141" s="1"/>
      <c r="B141" s="3"/>
      <c r="C141" s="3"/>
      <c r="D141" s="53"/>
      <c r="E141" s="53"/>
      <c r="F141" s="53"/>
      <c r="G141" s="53"/>
      <c r="H141" s="53"/>
    </row>
    <row r="142" spans="1:8" s="54" customFormat="1" ht="15" x14ac:dyDescent="0.25">
      <c r="A142" s="1"/>
      <c r="B142" s="3"/>
      <c r="C142" s="3"/>
      <c r="D142" s="53"/>
      <c r="E142" s="53"/>
      <c r="F142" s="53"/>
      <c r="G142" s="53"/>
      <c r="H142" s="53"/>
    </row>
    <row r="143" spans="1:8" s="54" customFormat="1" ht="15" x14ac:dyDescent="0.25">
      <c r="A143" s="1"/>
      <c r="B143" s="3"/>
      <c r="C143" s="3"/>
      <c r="D143" s="53"/>
      <c r="E143" s="53"/>
      <c r="F143" s="53"/>
      <c r="G143" s="53"/>
      <c r="H143" s="53"/>
    </row>
    <row r="144" spans="1:8" s="54" customFormat="1" ht="15" x14ac:dyDescent="0.25">
      <c r="A144" s="1"/>
      <c r="B144" s="3"/>
      <c r="C144" s="3"/>
      <c r="D144" s="53"/>
      <c r="E144" s="53"/>
      <c r="F144" s="53"/>
      <c r="G144" s="53"/>
      <c r="H144" s="53"/>
    </row>
    <row r="145" spans="1:8" s="54" customFormat="1" ht="15" x14ac:dyDescent="0.25">
      <c r="A145" s="1"/>
      <c r="B145" s="3"/>
      <c r="C145" s="3"/>
      <c r="D145" s="53"/>
      <c r="E145" s="53"/>
      <c r="F145" s="53"/>
      <c r="G145" s="53"/>
      <c r="H145" s="53"/>
    </row>
    <row r="146" spans="1:8" s="54" customFormat="1" ht="15" x14ac:dyDescent="0.25">
      <c r="A146" s="1"/>
      <c r="B146" s="3"/>
      <c r="C146" s="3"/>
      <c r="D146" s="53"/>
      <c r="E146" s="53"/>
      <c r="F146" s="53"/>
      <c r="G146" s="53"/>
      <c r="H146" s="53"/>
    </row>
    <row r="147" spans="1:8" s="54" customFormat="1" ht="15" x14ac:dyDescent="0.25">
      <c r="A147" s="1"/>
      <c r="B147" s="3"/>
      <c r="C147" s="3"/>
      <c r="D147" s="53"/>
      <c r="E147" s="53"/>
      <c r="F147" s="53"/>
      <c r="G147" s="53"/>
      <c r="H147" s="53"/>
    </row>
    <row r="148" spans="1:8" s="54" customFormat="1" ht="15" x14ac:dyDescent="0.25">
      <c r="A148" s="1"/>
      <c r="B148" s="3"/>
      <c r="C148" s="3"/>
      <c r="D148" s="53"/>
      <c r="E148" s="53"/>
      <c r="F148" s="53"/>
      <c r="G148" s="53"/>
      <c r="H148" s="53"/>
    </row>
    <row r="149" spans="1:8" s="54" customFormat="1" ht="15" x14ac:dyDescent="0.25">
      <c r="A149" s="1"/>
      <c r="B149" s="3"/>
      <c r="C149" s="3"/>
      <c r="D149" s="53"/>
      <c r="E149" s="53"/>
      <c r="F149" s="53"/>
      <c r="G149" s="53"/>
      <c r="H149" s="53"/>
    </row>
    <row r="150" spans="1:8" s="54" customFormat="1" ht="15" x14ac:dyDescent="0.25">
      <c r="A150" s="1"/>
      <c r="B150" s="3"/>
      <c r="C150" s="3"/>
      <c r="D150" s="53"/>
      <c r="E150" s="53"/>
      <c r="F150" s="53"/>
      <c r="G150" s="53"/>
      <c r="H150" s="53"/>
    </row>
    <row r="151" spans="1:8" s="54" customFormat="1" ht="15" x14ac:dyDescent="0.25">
      <c r="A151" s="1"/>
      <c r="B151" s="3"/>
      <c r="C151" s="3"/>
      <c r="D151" s="53"/>
      <c r="E151" s="53"/>
      <c r="F151" s="53"/>
      <c r="G151" s="53"/>
      <c r="H151" s="53"/>
    </row>
    <row r="152" spans="1:8" s="54" customFormat="1" ht="15" x14ac:dyDescent="0.25">
      <c r="A152" s="1"/>
      <c r="B152" s="3"/>
      <c r="C152" s="3"/>
      <c r="D152" s="53"/>
      <c r="E152" s="53"/>
      <c r="F152" s="53"/>
      <c r="G152" s="53"/>
      <c r="H152" s="53"/>
    </row>
    <row r="153" spans="1:8" s="54" customFormat="1" ht="15" x14ac:dyDescent="0.25">
      <c r="A153" s="1"/>
      <c r="B153" s="3"/>
      <c r="C153" s="3"/>
      <c r="D153" s="53"/>
      <c r="E153" s="53"/>
      <c r="F153" s="53"/>
      <c r="G153" s="53"/>
      <c r="H153" s="53"/>
    </row>
    <row r="154" spans="1:8" s="54" customFormat="1" ht="15" x14ac:dyDescent="0.25">
      <c r="A154" s="1"/>
      <c r="B154" s="3"/>
      <c r="C154" s="3"/>
      <c r="D154" s="53"/>
      <c r="E154" s="53"/>
      <c r="F154" s="53"/>
      <c r="G154" s="53"/>
      <c r="H154" s="53"/>
    </row>
    <row r="155" spans="1:8" s="54" customFormat="1" ht="15" x14ac:dyDescent="0.25">
      <c r="A155" s="1"/>
      <c r="B155" s="3"/>
      <c r="C155" s="3"/>
      <c r="D155" s="53"/>
      <c r="E155" s="53"/>
      <c r="F155" s="53"/>
      <c r="G155" s="53"/>
      <c r="H155" s="53"/>
    </row>
    <row r="156" spans="1:8" s="54" customFormat="1" ht="15" x14ac:dyDescent="0.25">
      <c r="A156" s="1"/>
      <c r="B156" s="3"/>
      <c r="C156" s="3"/>
      <c r="D156" s="53"/>
      <c r="E156" s="53"/>
      <c r="F156" s="53"/>
      <c r="G156" s="53"/>
      <c r="H156" s="53"/>
    </row>
    <row r="157" spans="1:8" s="54" customFormat="1" ht="15" x14ac:dyDescent="0.25">
      <c r="A157" s="1"/>
      <c r="B157" s="3"/>
      <c r="C157" s="3"/>
      <c r="D157" s="53"/>
      <c r="E157" s="53"/>
      <c r="F157" s="53"/>
      <c r="G157" s="53"/>
      <c r="H157" s="53"/>
    </row>
    <row r="158" spans="1:8" s="54" customFormat="1" ht="15" x14ac:dyDescent="0.25">
      <c r="A158" s="1"/>
      <c r="B158" s="3"/>
      <c r="C158" s="3"/>
      <c r="D158" s="53"/>
      <c r="E158" s="53"/>
      <c r="F158" s="53"/>
      <c r="G158" s="53"/>
      <c r="H158" s="53"/>
    </row>
    <row r="159" spans="1:8" s="54" customFormat="1" ht="15" x14ac:dyDescent="0.25">
      <c r="A159" s="1"/>
      <c r="B159" s="3"/>
      <c r="C159" s="3"/>
      <c r="D159" s="53"/>
      <c r="E159" s="53"/>
      <c r="F159" s="53"/>
      <c r="G159" s="53"/>
      <c r="H159" s="53"/>
    </row>
    <row r="160" spans="1:8" s="54" customFormat="1" ht="15" x14ac:dyDescent="0.25">
      <c r="A160" s="1"/>
      <c r="B160" s="3"/>
      <c r="C160" s="3"/>
      <c r="D160" s="53"/>
      <c r="E160" s="53"/>
      <c r="F160" s="53"/>
      <c r="G160" s="53"/>
      <c r="H160" s="53"/>
    </row>
    <row r="161" spans="1:8" s="54" customFormat="1" ht="15" x14ac:dyDescent="0.25">
      <c r="A161" s="1"/>
      <c r="B161" s="3"/>
      <c r="C161" s="3"/>
      <c r="D161" s="53"/>
      <c r="E161" s="53"/>
      <c r="F161" s="53"/>
      <c r="G161" s="53"/>
      <c r="H161" s="53"/>
    </row>
    <row r="162" spans="1:8" s="54" customFormat="1" ht="15" x14ac:dyDescent="0.25">
      <c r="A162" s="1"/>
      <c r="B162" s="3"/>
      <c r="C162" s="3"/>
      <c r="D162" s="53"/>
      <c r="E162" s="53"/>
      <c r="F162" s="53"/>
      <c r="G162" s="53"/>
      <c r="H162" s="53"/>
    </row>
    <row r="163" spans="1:8" s="54" customFormat="1" ht="15" x14ac:dyDescent="0.25">
      <c r="A163" s="1"/>
      <c r="B163" s="3"/>
      <c r="C163" s="3"/>
      <c r="D163" s="53"/>
      <c r="E163" s="53"/>
      <c r="F163" s="53"/>
      <c r="G163" s="53"/>
      <c r="H163" s="53"/>
    </row>
    <row r="164" spans="1:8" s="54" customFormat="1" ht="15" x14ac:dyDescent="0.25">
      <c r="A164" s="1"/>
      <c r="B164" s="3"/>
      <c r="C164" s="3"/>
      <c r="D164" s="53"/>
      <c r="E164" s="53"/>
      <c r="F164" s="53"/>
      <c r="G164" s="53"/>
      <c r="H164" s="53"/>
    </row>
    <row r="165" spans="1:8" s="54" customFormat="1" ht="15" x14ac:dyDescent="0.25">
      <c r="A165" s="1"/>
      <c r="B165" s="3"/>
      <c r="C165" s="3"/>
      <c r="D165" s="53"/>
      <c r="E165" s="53"/>
      <c r="F165" s="53"/>
      <c r="G165" s="53"/>
      <c r="H165" s="53"/>
    </row>
    <row r="166" spans="1:8" s="54" customFormat="1" ht="15" x14ac:dyDescent="0.25">
      <c r="A166" s="1"/>
      <c r="B166" s="3"/>
      <c r="C166" s="3"/>
      <c r="D166" s="53"/>
      <c r="E166" s="53"/>
      <c r="F166" s="53"/>
      <c r="G166" s="53"/>
      <c r="H166" s="53"/>
    </row>
    <row r="167" spans="1:8" s="54" customFormat="1" ht="15" x14ac:dyDescent="0.25">
      <c r="A167" s="1"/>
      <c r="B167" s="3"/>
      <c r="C167" s="3"/>
      <c r="D167" s="53"/>
      <c r="E167" s="53"/>
      <c r="F167" s="53"/>
      <c r="G167" s="53"/>
      <c r="H167" s="53"/>
    </row>
    <row r="168" spans="1:8" s="54" customFormat="1" ht="15" x14ac:dyDescent="0.25">
      <c r="A168" s="1"/>
      <c r="B168" s="3"/>
      <c r="C168" s="3"/>
      <c r="D168" s="53"/>
      <c r="E168" s="53"/>
      <c r="F168" s="53"/>
      <c r="G168" s="53"/>
      <c r="H168" s="53"/>
    </row>
    <row r="169" spans="1:8" s="54" customFormat="1" ht="15" x14ac:dyDescent="0.25">
      <c r="A169" s="1"/>
      <c r="B169" s="3"/>
      <c r="C169" s="3"/>
      <c r="D169" s="53"/>
      <c r="E169" s="53"/>
      <c r="F169" s="53"/>
      <c r="G169" s="53"/>
      <c r="H169" s="53"/>
    </row>
    <row r="170" spans="1:8" s="54" customFormat="1" ht="15" x14ac:dyDescent="0.25">
      <c r="A170" s="1"/>
      <c r="B170" s="3"/>
      <c r="C170" s="3"/>
      <c r="D170" s="53"/>
      <c r="E170" s="53"/>
      <c r="F170" s="53"/>
      <c r="G170" s="53"/>
      <c r="H170" s="53"/>
    </row>
    <row r="171" spans="1:8" s="54" customFormat="1" ht="15" x14ac:dyDescent="0.25">
      <c r="A171" s="1"/>
      <c r="B171" s="3"/>
      <c r="C171" s="3"/>
      <c r="D171" s="53"/>
      <c r="E171" s="53"/>
      <c r="F171" s="53"/>
      <c r="G171" s="53"/>
      <c r="H171" s="53"/>
    </row>
    <row r="172" spans="1:8" s="54" customFormat="1" ht="15" x14ac:dyDescent="0.25">
      <c r="A172" s="1"/>
      <c r="B172" s="3"/>
      <c r="C172" s="3"/>
      <c r="D172" s="53"/>
      <c r="E172" s="53"/>
      <c r="F172" s="53"/>
      <c r="G172" s="53"/>
      <c r="H172" s="53"/>
    </row>
    <row r="173" spans="1:8" s="54" customFormat="1" ht="15" x14ac:dyDescent="0.25">
      <c r="A173" s="1"/>
      <c r="B173" s="3"/>
      <c r="C173" s="3"/>
      <c r="D173" s="53"/>
      <c r="E173" s="53"/>
      <c r="F173" s="53"/>
      <c r="G173" s="53"/>
      <c r="H173" s="53"/>
    </row>
    <row r="174" spans="1:8" s="54" customFormat="1" ht="15" x14ac:dyDescent="0.25">
      <c r="A174" s="1"/>
      <c r="B174" s="3"/>
      <c r="C174" s="3"/>
      <c r="D174" s="53"/>
      <c r="E174" s="53"/>
      <c r="F174" s="53"/>
      <c r="G174" s="53"/>
      <c r="H174" s="53"/>
    </row>
    <row r="175" spans="1:8" s="54" customFormat="1" ht="15" x14ac:dyDescent="0.25">
      <c r="A175" s="1"/>
      <c r="B175" s="3"/>
      <c r="C175" s="3"/>
      <c r="D175" s="53"/>
      <c r="E175" s="53"/>
      <c r="F175" s="53"/>
      <c r="G175" s="53"/>
      <c r="H175" s="53"/>
    </row>
    <row r="176" spans="1:8" s="54" customFormat="1" ht="15" x14ac:dyDescent="0.25">
      <c r="A176" s="1"/>
      <c r="B176" s="3"/>
      <c r="C176" s="3"/>
      <c r="D176" s="53"/>
      <c r="E176" s="53"/>
      <c r="F176" s="53"/>
      <c r="G176" s="53"/>
      <c r="H176" s="53"/>
    </row>
    <row r="177" spans="1:8" s="54" customFormat="1" ht="15" x14ac:dyDescent="0.25">
      <c r="A177" s="1"/>
      <c r="B177" s="3"/>
      <c r="C177" s="3"/>
      <c r="D177" s="53"/>
      <c r="E177" s="53"/>
      <c r="F177" s="53"/>
      <c r="G177" s="53"/>
      <c r="H177" s="53"/>
    </row>
    <row r="178" spans="1:8" s="54" customFormat="1" ht="15" x14ac:dyDescent="0.25">
      <c r="A178" s="1"/>
      <c r="B178" s="3"/>
      <c r="C178" s="3"/>
      <c r="D178" s="53"/>
      <c r="E178" s="53"/>
      <c r="F178" s="53"/>
      <c r="G178" s="53"/>
      <c r="H178" s="53"/>
    </row>
    <row r="179" spans="1:8" s="54" customFormat="1" ht="15" x14ac:dyDescent="0.25">
      <c r="A179" s="1"/>
      <c r="B179" s="3"/>
      <c r="C179" s="3"/>
      <c r="D179" s="53"/>
      <c r="E179" s="53"/>
      <c r="F179" s="53"/>
      <c r="G179" s="53"/>
      <c r="H179" s="53"/>
    </row>
    <row r="180" spans="1:8" s="54" customFormat="1" ht="15" x14ac:dyDescent="0.25">
      <c r="A180" s="1"/>
      <c r="B180" s="3"/>
      <c r="C180" s="3"/>
      <c r="D180" s="53"/>
      <c r="E180" s="53"/>
      <c r="F180" s="53"/>
      <c r="G180" s="53"/>
      <c r="H180" s="53"/>
    </row>
    <row r="181" spans="1:8" s="54" customFormat="1" ht="15" x14ac:dyDescent="0.25">
      <c r="A181" s="1"/>
      <c r="B181" s="3"/>
      <c r="C181" s="3"/>
      <c r="D181" s="53"/>
      <c r="E181" s="53"/>
      <c r="F181" s="53"/>
      <c r="G181" s="53"/>
      <c r="H181" s="53"/>
    </row>
    <row r="182" spans="1:8" s="54" customFormat="1" ht="15" x14ac:dyDescent="0.25">
      <c r="A182" s="1"/>
      <c r="B182" s="3"/>
      <c r="C182" s="3"/>
      <c r="D182" s="53"/>
      <c r="E182" s="53"/>
      <c r="F182" s="53"/>
      <c r="G182" s="53"/>
      <c r="H182" s="53"/>
    </row>
    <row r="183" spans="1:8" s="54" customFormat="1" ht="15" x14ac:dyDescent="0.25">
      <c r="A183" s="1"/>
      <c r="B183" s="3"/>
      <c r="C183" s="3"/>
      <c r="D183" s="53"/>
      <c r="E183" s="53"/>
      <c r="F183" s="53"/>
      <c r="G183" s="53"/>
      <c r="H183" s="53"/>
    </row>
    <row r="184" spans="1:8" s="54" customFormat="1" ht="15" x14ac:dyDescent="0.25">
      <c r="A184" s="1"/>
      <c r="B184" s="3"/>
      <c r="C184" s="3"/>
      <c r="D184" s="53"/>
      <c r="E184" s="53"/>
      <c r="F184" s="53"/>
      <c r="G184" s="53"/>
      <c r="H184" s="53"/>
    </row>
    <row r="185" spans="1:8" s="54" customFormat="1" ht="15" x14ac:dyDescent="0.25">
      <c r="A185" s="1"/>
      <c r="B185" s="3"/>
      <c r="C185" s="3"/>
      <c r="D185" s="53"/>
      <c r="E185" s="53"/>
      <c r="F185" s="53"/>
      <c r="G185" s="53"/>
      <c r="H185" s="53"/>
    </row>
    <row r="186" spans="1:8" s="54" customFormat="1" ht="15" x14ac:dyDescent="0.25">
      <c r="A186" s="1"/>
      <c r="B186" s="3"/>
      <c r="C186" s="3"/>
      <c r="D186" s="53"/>
      <c r="E186" s="53"/>
      <c r="F186" s="53"/>
      <c r="G186" s="53"/>
      <c r="H186" s="53"/>
    </row>
    <row r="187" spans="1:8" s="54" customFormat="1" ht="15" x14ac:dyDescent="0.25">
      <c r="A187" s="1"/>
      <c r="B187" s="3"/>
      <c r="C187" s="3"/>
      <c r="D187" s="53"/>
      <c r="E187" s="53"/>
      <c r="F187" s="53"/>
      <c r="G187" s="53"/>
      <c r="H187" s="53"/>
    </row>
    <row r="188" spans="1:8" s="54" customFormat="1" ht="15" x14ac:dyDescent="0.25">
      <c r="A188" s="1"/>
      <c r="B188" s="3"/>
      <c r="C188" s="3"/>
      <c r="D188" s="53"/>
      <c r="E188" s="53"/>
      <c r="F188" s="53"/>
      <c r="G188" s="53"/>
      <c r="H188" s="53"/>
    </row>
    <row r="189" spans="1:8" s="54" customFormat="1" ht="15" x14ac:dyDescent="0.25">
      <c r="A189" s="1"/>
      <c r="B189" s="3"/>
      <c r="C189" s="3"/>
      <c r="D189" s="53"/>
      <c r="E189" s="53"/>
      <c r="F189" s="53"/>
      <c r="G189" s="53"/>
      <c r="H189" s="53"/>
    </row>
    <row r="190" spans="1:8" s="54" customFormat="1" ht="15" x14ac:dyDescent="0.25">
      <c r="A190" s="1"/>
      <c r="B190" s="3"/>
      <c r="C190" s="3"/>
      <c r="D190" s="53"/>
      <c r="E190" s="53"/>
      <c r="F190" s="53"/>
      <c r="G190" s="53"/>
      <c r="H190" s="53"/>
    </row>
    <row r="191" spans="1:8" s="54" customFormat="1" ht="15" x14ac:dyDescent="0.25">
      <c r="A191" s="1"/>
      <c r="B191" s="3"/>
      <c r="C191" s="3"/>
      <c r="D191" s="53"/>
      <c r="E191" s="53"/>
      <c r="F191" s="53"/>
      <c r="G191" s="53"/>
      <c r="H191" s="53"/>
    </row>
    <row r="192" spans="1:8" s="54" customFormat="1" ht="15" x14ac:dyDescent="0.25">
      <c r="A192" s="1"/>
      <c r="B192" s="3"/>
      <c r="C192" s="3"/>
      <c r="D192" s="53"/>
      <c r="E192" s="53"/>
      <c r="F192" s="53"/>
      <c r="G192" s="53"/>
      <c r="H192" s="53"/>
    </row>
    <row r="193" spans="1:8" s="54" customFormat="1" ht="15" x14ac:dyDescent="0.25">
      <c r="A193" s="1"/>
      <c r="B193" s="3"/>
      <c r="C193" s="3"/>
      <c r="D193" s="53"/>
      <c r="E193" s="53"/>
      <c r="F193" s="53"/>
      <c r="G193" s="53"/>
      <c r="H193" s="53"/>
    </row>
    <row r="194" spans="1:8" s="54" customFormat="1" ht="15" x14ac:dyDescent="0.25">
      <c r="A194" s="1"/>
      <c r="B194" s="3"/>
      <c r="C194" s="3"/>
      <c r="D194" s="53"/>
      <c r="E194" s="53"/>
      <c r="F194" s="53"/>
      <c r="G194" s="53"/>
      <c r="H194" s="53"/>
    </row>
    <row r="195" spans="1:8" s="54" customFormat="1" ht="15" x14ac:dyDescent="0.25">
      <c r="A195" s="1"/>
      <c r="B195" s="3"/>
      <c r="C195" s="3"/>
      <c r="D195" s="53"/>
      <c r="E195" s="53"/>
      <c r="F195" s="53"/>
      <c r="G195" s="53"/>
      <c r="H195" s="53"/>
    </row>
    <row r="196" spans="1:8" s="54" customFormat="1" ht="15" x14ac:dyDescent="0.25">
      <c r="A196" s="1"/>
      <c r="B196" s="3"/>
      <c r="C196" s="3"/>
      <c r="D196" s="53"/>
      <c r="E196" s="53"/>
      <c r="F196" s="53"/>
      <c r="G196" s="53"/>
      <c r="H196" s="53"/>
    </row>
    <row r="197" spans="1:8" s="54" customFormat="1" ht="15" x14ac:dyDescent="0.25">
      <c r="A197" s="1"/>
      <c r="B197" s="3"/>
      <c r="C197" s="3"/>
      <c r="D197" s="53"/>
      <c r="E197" s="53"/>
      <c r="F197" s="53"/>
      <c r="G197" s="53"/>
      <c r="H197" s="53"/>
    </row>
    <row r="198" spans="1:8" s="54" customFormat="1" ht="15" x14ac:dyDescent="0.25">
      <c r="A198" s="1"/>
      <c r="B198" s="3"/>
      <c r="C198" s="3"/>
      <c r="D198" s="53"/>
      <c r="E198" s="53"/>
      <c r="F198" s="53"/>
      <c r="G198" s="53"/>
      <c r="H198" s="53"/>
    </row>
    <row r="199" spans="1:8" s="54" customFormat="1" ht="15" x14ac:dyDescent="0.25">
      <c r="A199" s="1"/>
      <c r="B199" s="3"/>
      <c r="C199" s="3"/>
      <c r="D199" s="53"/>
      <c r="E199" s="53"/>
      <c r="F199" s="53"/>
      <c r="G199" s="53"/>
      <c r="H199" s="53"/>
    </row>
    <row r="200" spans="1:8" s="54" customFormat="1" ht="15" x14ac:dyDescent="0.25">
      <c r="A200" s="1"/>
      <c r="B200" s="3"/>
      <c r="C200" s="3"/>
      <c r="D200" s="53"/>
      <c r="E200" s="53"/>
      <c r="F200" s="53"/>
      <c r="G200" s="53"/>
      <c r="H200" s="53"/>
    </row>
    <row r="201" spans="1:8" s="54" customFormat="1" ht="15" x14ac:dyDescent="0.25">
      <c r="A201" s="1"/>
      <c r="B201" s="3"/>
      <c r="C201" s="3"/>
      <c r="D201" s="53"/>
      <c r="E201" s="53"/>
      <c r="F201" s="53"/>
      <c r="G201" s="53"/>
      <c r="H201" s="53"/>
    </row>
    <row r="202" spans="1:8" s="54" customFormat="1" ht="15" x14ac:dyDescent="0.25">
      <c r="A202" s="1"/>
      <c r="B202" s="3"/>
      <c r="C202" s="3"/>
      <c r="D202" s="53"/>
      <c r="E202" s="53"/>
      <c r="F202" s="53"/>
      <c r="G202" s="53"/>
      <c r="H202" s="53"/>
    </row>
    <row r="203" spans="1:8" s="54" customFormat="1" ht="15" x14ac:dyDescent="0.25">
      <c r="A203" s="1"/>
      <c r="B203" s="3"/>
      <c r="C203" s="3"/>
      <c r="D203" s="53"/>
      <c r="E203" s="53"/>
      <c r="F203" s="53"/>
      <c r="G203" s="53"/>
      <c r="H203" s="53"/>
    </row>
    <row r="204" spans="1:8" s="54" customFormat="1" ht="15" x14ac:dyDescent="0.25">
      <c r="A204" s="1"/>
      <c r="B204" s="3"/>
      <c r="C204" s="3"/>
      <c r="D204" s="53"/>
      <c r="E204" s="53"/>
      <c r="F204" s="53"/>
      <c r="G204" s="53"/>
      <c r="H204" s="53"/>
    </row>
    <row r="205" spans="1:8" s="54" customFormat="1" ht="15" x14ac:dyDescent="0.25">
      <c r="A205" s="1"/>
      <c r="B205" s="3"/>
      <c r="C205" s="3"/>
      <c r="D205" s="53"/>
      <c r="E205" s="53"/>
      <c r="F205" s="53"/>
      <c r="G205" s="53"/>
      <c r="H205" s="53"/>
    </row>
    <row r="206" spans="1:8" s="54" customFormat="1" ht="15" x14ac:dyDescent="0.25">
      <c r="A206" s="1"/>
      <c r="B206" s="3"/>
      <c r="C206" s="3"/>
      <c r="D206" s="53"/>
      <c r="E206" s="53"/>
      <c r="F206" s="53"/>
      <c r="G206" s="53"/>
      <c r="H206" s="53"/>
    </row>
    <row r="207" spans="1:8" s="54" customFormat="1" ht="15" x14ac:dyDescent="0.25">
      <c r="A207" s="1"/>
      <c r="B207" s="3"/>
      <c r="C207" s="3"/>
      <c r="D207" s="53"/>
      <c r="E207" s="53"/>
      <c r="F207" s="53"/>
      <c r="G207" s="53"/>
      <c r="H207" s="53"/>
    </row>
    <row r="208" spans="1:8" s="54" customFormat="1" ht="15" x14ac:dyDescent="0.25">
      <c r="A208" s="1"/>
      <c r="B208" s="3"/>
      <c r="C208" s="3"/>
      <c r="D208" s="53"/>
      <c r="E208" s="53"/>
      <c r="F208" s="53"/>
      <c r="G208" s="53"/>
      <c r="H208" s="53"/>
    </row>
    <row r="209" spans="1:8" s="54" customFormat="1" ht="15" x14ac:dyDescent="0.25">
      <c r="A209" s="1"/>
      <c r="B209" s="3"/>
      <c r="C209" s="3"/>
      <c r="D209" s="53"/>
      <c r="E209" s="53"/>
      <c r="F209" s="53"/>
      <c r="G209" s="53"/>
      <c r="H209" s="53"/>
    </row>
    <row r="210" spans="1:8" s="54" customFormat="1" ht="15" x14ac:dyDescent="0.25">
      <c r="A210" s="1"/>
      <c r="B210" s="3"/>
      <c r="C210" s="3"/>
      <c r="D210" s="53"/>
      <c r="E210" s="53"/>
      <c r="F210" s="53"/>
      <c r="G210" s="53"/>
      <c r="H210" s="53"/>
    </row>
    <row r="211" spans="1:8" s="54" customFormat="1" ht="15" x14ac:dyDescent="0.25">
      <c r="A211" s="1"/>
      <c r="B211" s="3"/>
      <c r="C211" s="3"/>
      <c r="D211" s="53"/>
      <c r="E211" s="53"/>
      <c r="F211" s="53"/>
      <c r="G211" s="53"/>
      <c r="H211" s="53"/>
    </row>
    <row r="212" spans="1:8" s="54" customFormat="1" ht="15" x14ac:dyDescent="0.25">
      <c r="A212" s="1"/>
      <c r="B212" s="3"/>
      <c r="C212" s="3"/>
      <c r="D212" s="53"/>
      <c r="E212" s="53"/>
      <c r="F212" s="53"/>
      <c r="G212" s="53"/>
      <c r="H212" s="53"/>
    </row>
  </sheetData>
  <mergeCells count="7"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C65A-AE20-4C3F-9830-3409E2BC2AD9}">
  <sheetPr>
    <tabColor theme="8" tint="0.39997558519241921"/>
  </sheetPr>
  <dimension ref="A1:I37"/>
  <sheetViews>
    <sheetView showGridLines="0" topLeftCell="D1" zoomScaleSheetLayoutView="90" workbookViewId="0">
      <selection activeCell="C31" sqref="C31"/>
    </sheetView>
  </sheetViews>
  <sheetFormatPr baseColWidth="10" defaultColWidth="10.28515625" defaultRowHeight="11.25" x14ac:dyDescent="0.2"/>
  <cols>
    <col min="1" max="2" width="1.7109375" style="291" customWidth="1"/>
    <col min="3" max="3" width="62.42578125" style="291" customWidth="1"/>
    <col min="4" max="4" width="15.7109375" style="291" customWidth="1"/>
    <col min="5" max="5" width="18.7109375" style="291" customWidth="1"/>
    <col min="6" max="6" width="15.7109375" style="291" customWidth="1"/>
    <col min="7" max="9" width="15.7109375" style="336" customWidth="1"/>
    <col min="10" max="16384" width="10.28515625" style="291"/>
  </cols>
  <sheetData>
    <row r="1" spans="1:9" ht="42" customHeight="1" x14ac:dyDescent="0.2">
      <c r="A1" s="239" t="s">
        <v>450</v>
      </c>
      <c r="B1" s="240"/>
      <c r="C1" s="240"/>
      <c r="D1" s="240"/>
      <c r="E1" s="240"/>
      <c r="F1" s="240"/>
      <c r="G1" s="240"/>
      <c r="H1" s="240"/>
      <c r="I1" s="241"/>
    </row>
    <row r="2" spans="1:9" ht="15" customHeight="1" x14ac:dyDescent="0.2">
      <c r="A2" s="292" t="s">
        <v>6</v>
      </c>
      <c r="B2" s="293"/>
      <c r="C2" s="294"/>
      <c r="D2" s="245" t="s">
        <v>330</v>
      </c>
      <c r="E2" s="245"/>
      <c r="F2" s="245"/>
      <c r="G2" s="245"/>
      <c r="H2" s="245"/>
      <c r="I2" s="247" t="s">
        <v>255</v>
      </c>
    </row>
    <row r="3" spans="1:9" ht="24.95" customHeight="1" x14ac:dyDescent="0.2">
      <c r="A3" s="295"/>
      <c r="B3" s="296"/>
      <c r="C3" s="297"/>
      <c r="D3" s="298" t="s">
        <v>256</v>
      </c>
      <c r="E3" s="249" t="s">
        <v>10</v>
      </c>
      <c r="F3" s="249" t="s">
        <v>11</v>
      </c>
      <c r="G3" s="249" t="s">
        <v>12</v>
      </c>
      <c r="H3" s="299" t="s">
        <v>257</v>
      </c>
      <c r="I3" s="250"/>
    </row>
    <row r="4" spans="1:9" x14ac:dyDescent="0.2">
      <c r="A4" s="300"/>
      <c r="B4" s="301"/>
      <c r="C4" s="302"/>
      <c r="D4" s="252">
        <v>1</v>
      </c>
      <c r="E4" s="252">
        <v>2</v>
      </c>
      <c r="F4" s="252" t="s">
        <v>258</v>
      </c>
      <c r="G4" s="252">
        <v>4</v>
      </c>
      <c r="H4" s="252">
        <v>5</v>
      </c>
      <c r="I4" s="253" t="s">
        <v>259</v>
      </c>
    </row>
    <row r="5" spans="1:9" x14ac:dyDescent="0.2">
      <c r="A5" s="303"/>
      <c r="B5" s="304" t="s">
        <v>451</v>
      </c>
      <c r="C5" s="260"/>
      <c r="D5" s="305">
        <f>+D6+D9+D18+D22+D25+D30</f>
        <v>17465536211.610001</v>
      </c>
      <c r="E5" s="305">
        <f t="shared" ref="E5:I5" si="0">+E6+E9+E18+E22+E25+E30</f>
        <v>1022535216</v>
      </c>
      <c r="F5" s="305">
        <f t="shared" si="0"/>
        <v>18488071427.609997</v>
      </c>
      <c r="G5" s="305">
        <f t="shared" si="0"/>
        <v>7320548277.1899996</v>
      </c>
      <c r="H5" s="305">
        <f t="shared" si="0"/>
        <v>7320548277.1899996</v>
      </c>
      <c r="I5" s="306">
        <f t="shared" si="0"/>
        <v>11167523150.419998</v>
      </c>
    </row>
    <row r="6" spans="1:9" x14ac:dyDescent="0.2">
      <c r="A6" s="307">
        <v>0</v>
      </c>
      <c r="B6" s="308" t="s">
        <v>452</v>
      </c>
      <c r="C6" s="309"/>
      <c r="D6" s="310">
        <f t="shared" ref="D6:I6" si="1">SUM(D7:D8)</f>
        <v>0</v>
      </c>
      <c r="E6" s="310">
        <f t="shared" si="1"/>
        <v>0</v>
      </c>
      <c r="F6" s="311">
        <f t="shared" si="1"/>
        <v>0</v>
      </c>
      <c r="G6" s="310">
        <f t="shared" si="1"/>
        <v>0</v>
      </c>
      <c r="H6" s="310">
        <f t="shared" si="1"/>
        <v>0</v>
      </c>
      <c r="I6" s="312">
        <f t="shared" si="1"/>
        <v>0</v>
      </c>
    </row>
    <row r="7" spans="1:9" x14ac:dyDescent="0.2">
      <c r="A7" s="313" t="s">
        <v>453</v>
      </c>
      <c r="B7" s="314"/>
      <c r="C7" s="315" t="s">
        <v>454</v>
      </c>
      <c r="D7" s="316">
        <v>0</v>
      </c>
      <c r="E7" s="316">
        <v>0</v>
      </c>
      <c r="F7" s="316">
        <f>D7+E7</f>
        <v>0</v>
      </c>
      <c r="G7" s="316">
        <v>0</v>
      </c>
      <c r="H7" s="316">
        <v>0</v>
      </c>
      <c r="I7" s="317">
        <f>F7-G7</f>
        <v>0</v>
      </c>
    </row>
    <row r="8" spans="1:9" x14ac:dyDescent="0.2">
      <c r="A8" s="313" t="s">
        <v>455</v>
      </c>
      <c r="B8" s="314"/>
      <c r="C8" s="315" t="s">
        <v>456</v>
      </c>
      <c r="D8" s="316">
        <v>0</v>
      </c>
      <c r="E8" s="316">
        <v>0</v>
      </c>
      <c r="F8" s="316">
        <f>D8+E8</f>
        <v>0</v>
      </c>
      <c r="G8" s="316">
        <v>0</v>
      </c>
      <c r="H8" s="316">
        <v>0</v>
      </c>
      <c r="I8" s="317">
        <f>F8-G8</f>
        <v>0</v>
      </c>
    </row>
    <row r="9" spans="1:9" ht="11.25" customHeight="1" x14ac:dyDescent="0.2">
      <c r="A9" s="313">
        <v>0</v>
      </c>
      <c r="B9" s="308" t="s">
        <v>457</v>
      </c>
      <c r="C9" s="309"/>
      <c r="D9" s="318">
        <f t="shared" ref="D9:I9" si="2">SUM(D10:D17)</f>
        <v>16863086421.709999</v>
      </c>
      <c r="E9" s="318">
        <f t="shared" si="2"/>
        <v>924597272.41999996</v>
      </c>
      <c r="F9" s="318">
        <f t="shared" si="2"/>
        <v>17787683694.129997</v>
      </c>
      <c r="G9" s="318">
        <f t="shared" si="2"/>
        <v>7110196781.7299995</v>
      </c>
      <c r="H9" s="318">
        <f t="shared" si="2"/>
        <v>7110196781.7299995</v>
      </c>
      <c r="I9" s="319">
        <f t="shared" si="2"/>
        <v>10677486912.399998</v>
      </c>
    </row>
    <row r="10" spans="1:9" x14ac:dyDescent="0.2">
      <c r="A10" s="313" t="s">
        <v>458</v>
      </c>
      <c r="B10" s="314"/>
      <c r="C10" s="315" t="s">
        <v>459</v>
      </c>
      <c r="D10" s="320">
        <v>16863086421.709999</v>
      </c>
      <c r="E10" s="320">
        <v>924597272.41999996</v>
      </c>
      <c r="F10" s="321">
        <v>17787683694.129997</v>
      </c>
      <c r="G10" s="322">
        <v>7110196781.7299995</v>
      </c>
      <c r="H10" s="322">
        <v>7110196781.7299995</v>
      </c>
      <c r="I10" s="323">
        <v>10677486912.399998</v>
      </c>
    </row>
    <row r="11" spans="1:9" x14ac:dyDescent="0.2">
      <c r="A11" s="313" t="s">
        <v>460</v>
      </c>
      <c r="B11" s="314"/>
      <c r="C11" s="315" t="s">
        <v>461</v>
      </c>
      <c r="D11" s="324">
        <v>0</v>
      </c>
      <c r="E11" s="324">
        <v>0</v>
      </c>
      <c r="F11" s="171">
        <f t="shared" ref="F11:F17" si="3">D11+E11</f>
        <v>0</v>
      </c>
      <c r="G11" s="171">
        <v>0</v>
      </c>
      <c r="H11" s="171">
        <v>0</v>
      </c>
      <c r="I11" s="172">
        <f t="shared" ref="I11:I17" si="4">F11-G11</f>
        <v>0</v>
      </c>
    </row>
    <row r="12" spans="1:9" x14ac:dyDescent="0.2">
      <c r="A12" s="313" t="s">
        <v>462</v>
      </c>
      <c r="B12" s="314"/>
      <c r="C12" s="315" t="s">
        <v>463</v>
      </c>
      <c r="D12" s="324">
        <v>0</v>
      </c>
      <c r="E12" s="324">
        <v>0</v>
      </c>
      <c r="F12" s="171">
        <f t="shared" si="3"/>
        <v>0</v>
      </c>
      <c r="G12" s="171">
        <v>0</v>
      </c>
      <c r="H12" s="171">
        <v>0</v>
      </c>
      <c r="I12" s="172">
        <f t="shared" si="4"/>
        <v>0</v>
      </c>
    </row>
    <row r="13" spans="1:9" x14ac:dyDescent="0.2">
      <c r="A13" s="313" t="s">
        <v>464</v>
      </c>
      <c r="B13" s="314"/>
      <c r="C13" s="315" t="s">
        <v>465</v>
      </c>
      <c r="D13" s="171">
        <v>0</v>
      </c>
      <c r="E13" s="171">
        <v>0</v>
      </c>
      <c r="F13" s="171">
        <f t="shared" si="3"/>
        <v>0</v>
      </c>
      <c r="G13" s="171">
        <v>0</v>
      </c>
      <c r="H13" s="171">
        <v>0</v>
      </c>
      <c r="I13" s="172">
        <f t="shared" si="4"/>
        <v>0</v>
      </c>
    </row>
    <row r="14" spans="1:9" x14ac:dyDescent="0.2">
      <c r="A14" s="313" t="s">
        <v>466</v>
      </c>
      <c r="B14" s="314"/>
      <c r="C14" s="315" t="s">
        <v>467</v>
      </c>
      <c r="D14" s="171">
        <v>0</v>
      </c>
      <c r="E14" s="171">
        <v>0</v>
      </c>
      <c r="F14" s="171">
        <f t="shared" si="3"/>
        <v>0</v>
      </c>
      <c r="G14" s="171">
        <v>0</v>
      </c>
      <c r="H14" s="171">
        <v>0</v>
      </c>
      <c r="I14" s="172">
        <f t="shared" si="4"/>
        <v>0</v>
      </c>
    </row>
    <row r="15" spans="1:9" x14ac:dyDescent="0.2">
      <c r="A15" s="313" t="s">
        <v>468</v>
      </c>
      <c r="B15" s="314"/>
      <c r="C15" s="315" t="s">
        <v>469</v>
      </c>
      <c r="D15" s="171">
        <v>0</v>
      </c>
      <c r="E15" s="171">
        <v>0</v>
      </c>
      <c r="F15" s="171">
        <f t="shared" si="3"/>
        <v>0</v>
      </c>
      <c r="G15" s="171">
        <v>0</v>
      </c>
      <c r="H15" s="171">
        <v>0</v>
      </c>
      <c r="I15" s="172">
        <f t="shared" si="4"/>
        <v>0</v>
      </c>
    </row>
    <row r="16" spans="1:9" x14ac:dyDescent="0.2">
      <c r="A16" s="313" t="s">
        <v>470</v>
      </c>
      <c r="B16" s="314"/>
      <c r="C16" s="315" t="s">
        <v>471</v>
      </c>
      <c r="D16" s="171">
        <v>0</v>
      </c>
      <c r="E16" s="171">
        <v>0</v>
      </c>
      <c r="F16" s="171">
        <f t="shared" si="3"/>
        <v>0</v>
      </c>
      <c r="G16" s="171">
        <v>0</v>
      </c>
      <c r="H16" s="171">
        <v>0</v>
      </c>
      <c r="I16" s="172">
        <f t="shared" si="4"/>
        <v>0</v>
      </c>
    </row>
    <row r="17" spans="1:9" x14ac:dyDescent="0.2">
      <c r="A17" s="313" t="s">
        <v>472</v>
      </c>
      <c r="B17" s="314"/>
      <c r="C17" s="315" t="s">
        <v>473</v>
      </c>
      <c r="D17" s="171">
        <v>0</v>
      </c>
      <c r="E17" s="171">
        <v>0</v>
      </c>
      <c r="F17" s="171">
        <f t="shared" si="3"/>
        <v>0</v>
      </c>
      <c r="G17" s="171">
        <v>0</v>
      </c>
      <c r="H17" s="171">
        <v>0</v>
      </c>
      <c r="I17" s="172">
        <f t="shared" si="4"/>
        <v>0</v>
      </c>
    </row>
    <row r="18" spans="1:9" ht="11.25" customHeight="1" x14ac:dyDescent="0.2">
      <c r="A18" s="313">
        <v>0</v>
      </c>
      <c r="B18" s="308" t="s">
        <v>474</v>
      </c>
      <c r="C18" s="309"/>
      <c r="D18" s="318">
        <f t="shared" ref="D18:I18" si="5">SUM(D19:D21)</f>
        <v>602449789.9000001</v>
      </c>
      <c r="E18" s="318">
        <f t="shared" si="5"/>
        <v>97937943.579999998</v>
      </c>
      <c r="F18" s="318">
        <f t="shared" si="5"/>
        <v>700387733.48000002</v>
      </c>
      <c r="G18" s="318">
        <f t="shared" si="5"/>
        <v>210351495.46000001</v>
      </c>
      <c r="H18" s="318">
        <f t="shared" si="5"/>
        <v>210351495.46000001</v>
      </c>
      <c r="I18" s="319">
        <f t="shared" si="5"/>
        <v>490036238.0200001</v>
      </c>
    </row>
    <row r="19" spans="1:9" x14ac:dyDescent="0.2">
      <c r="A19" s="313" t="s">
        <v>475</v>
      </c>
      <c r="B19" s="314"/>
      <c r="C19" s="315" t="s">
        <v>476</v>
      </c>
      <c r="D19" s="325">
        <v>583853014.46000004</v>
      </c>
      <c r="E19" s="325">
        <v>97758014.719999999</v>
      </c>
      <c r="F19" s="171">
        <f t="shared" ref="F19" si="6">D19+E19</f>
        <v>681611029.18000007</v>
      </c>
      <c r="G19" s="326">
        <v>201817154.38</v>
      </c>
      <c r="H19" s="326">
        <v>201817154.38</v>
      </c>
      <c r="I19" s="172">
        <f t="shared" ref="I19" si="7">F19-G19</f>
        <v>479793874.80000007</v>
      </c>
    </row>
    <row r="20" spans="1:9" ht="11.25" customHeight="1" x14ac:dyDescent="0.2">
      <c r="A20" s="313" t="s">
        <v>477</v>
      </c>
      <c r="B20" s="314"/>
      <c r="C20" s="315" t="s">
        <v>478</v>
      </c>
      <c r="D20" s="325">
        <v>18596775.440000001</v>
      </c>
      <c r="E20" s="325">
        <v>179928.86</v>
      </c>
      <c r="F20" s="171">
        <f>D20+E20</f>
        <v>18776704.300000001</v>
      </c>
      <c r="G20" s="326">
        <v>8534341.0800000001</v>
      </c>
      <c r="H20" s="326">
        <v>8534341.0800000001</v>
      </c>
      <c r="I20" s="172">
        <f>F20-G20</f>
        <v>10242363.220000001</v>
      </c>
    </row>
    <row r="21" spans="1:9" x14ac:dyDescent="0.2">
      <c r="A21" s="313" t="s">
        <v>479</v>
      </c>
      <c r="B21" s="314"/>
      <c r="C21" s="315" t="s">
        <v>480</v>
      </c>
      <c r="D21" s="327">
        <v>0</v>
      </c>
      <c r="E21" s="327">
        <v>0</v>
      </c>
      <c r="F21" s="316">
        <f>D21+E21</f>
        <v>0</v>
      </c>
      <c r="G21" s="171">
        <v>0</v>
      </c>
      <c r="H21" s="171">
        <v>0</v>
      </c>
      <c r="I21" s="317">
        <f>F21-G21</f>
        <v>0</v>
      </c>
    </row>
    <row r="22" spans="1:9" x14ac:dyDescent="0.2">
      <c r="A22" s="307">
        <v>0</v>
      </c>
      <c r="B22" s="308" t="s">
        <v>481</v>
      </c>
      <c r="C22" s="309"/>
      <c r="D22" s="311">
        <f t="shared" ref="D22:I22" si="8">SUM(D23:D24)</f>
        <v>0</v>
      </c>
      <c r="E22" s="311">
        <f t="shared" si="8"/>
        <v>0</v>
      </c>
      <c r="F22" s="311">
        <f t="shared" si="8"/>
        <v>0</v>
      </c>
      <c r="G22" s="311">
        <f t="shared" si="8"/>
        <v>0</v>
      </c>
      <c r="H22" s="311">
        <f t="shared" si="8"/>
        <v>0</v>
      </c>
      <c r="I22" s="312">
        <f t="shared" si="8"/>
        <v>0</v>
      </c>
    </row>
    <row r="23" spans="1:9" x14ac:dyDescent="0.2">
      <c r="A23" s="313" t="s">
        <v>482</v>
      </c>
      <c r="B23" s="314"/>
      <c r="C23" s="315" t="s">
        <v>483</v>
      </c>
      <c r="D23" s="316">
        <v>0</v>
      </c>
      <c r="E23" s="316">
        <v>0</v>
      </c>
      <c r="F23" s="316">
        <f>D23+E23</f>
        <v>0</v>
      </c>
      <c r="G23" s="316">
        <v>0</v>
      </c>
      <c r="H23" s="316">
        <v>0</v>
      </c>
      <c r="I23" s="317">
        <f>F23-G23</f>
        <v>0</v>
      </c>
    </row>
    <row r="24" spans="1:9" x14ac:dyDescent="0.2">
      <c r="A24" s="313" t="s">
        <v>484</v>
      </c>
      <c r="B24" s="314"/>
      <c r="C24" s="315" t="s">
        <v>485</v>
      </c>
      <c r="D24" s="316">
        <v>0</v>
      </c>
      <c r="E24" s="316">
        <v>0</v>
      </c>
      <c r="F24" s="316">
        <f>D24+E24</f>
        <v>0</v>
      </c>
      <c r="G24" s="316">
        <v>0</v>
      </c>
      <c r="H24" s="316">
        <v>0</v>
      </c>
      <c r="I24" s="317">
        <f>F24-G24</f>
        <v>0</v>
      </c>
    </row>
    <row r="25" spans="1:9" x14ac:dyDescent="0.2">
      <c r="A25" s="313">
        <v>0</v>
      </c>
      <c r="B25" s="308" t="s">
        <v>486</v>
      </c>
      <c r="C25" s="309"/>
      <c r="D25" s="311">
        <f t="shared" ref="D25:I25" si="9">SUM(D26:D29)</f>
        <v>0</v>
      </c>
      <c r="E25" s="311">
        <f t="shared" si="9"/>
        <v>0</v>
      </c>
      <c r="F25" s="311">
        <f t="shared" si="9"/>
        <v>0</v>
      </c>
      <c r="G25" s="311">
        <f t="shared" si="9"/>
        <v>0</v>
      </c>
      <c r="H25" s="311">
        <f t="shared" si="9"/>
        <v>0</v>
      </c>
      <c r="I25" s="312">
        <f t="shared" si="9"/>
        <v>0</v>
      </c>
    </row>
    <row r="26" spans="1:9" x14ac:dyDescent="0.2">
      <c r="A26" s="313" t="s">
        <v>487</v>
      </c>
      <c r="B26" s="314"/>
      <c r="C26" s="315" t="s">
        <v>488</v>
      </c>
      <c r="D26" s="316">
        <v>0</v>
      </c>
      <c r="E26" s="316">
        <v>0</v>
      </c>
      <c r="F26" s="316">
        <f>D26+E26</f>
        <v>0</v>
      </c>
      <c r="G26" s="316">
        <v>0</v>
      </c>
      <c r="H26" s="316">
        <v>0</v>
      </c>
      <c r="I26" s="317">
        <f>F26-G26</f>
        <v>0</v>
      </c>
    </row>
    <row r="27" spans="1:9" x14ac:dyDescent="0.2">
      <c r="A27" s="313" t="s">
        <v>489</v>
      </c>
      <c r="B27" s="314"/>
      <c r="C27" s="315" t="s">
        <v>490</v>
      </c>
      <c r="D27" s="316">
        <v>0</v>
      </c>
      <c r="E27" s="316">
        <v>0</v>
      </c>
      <c r="F27" s="316">
        <f>D27+E27</f>
        <v>0</v>
      </c>
      <c r="G27" s="316">
        <v>0</v>
      </c>
      <c r="H27" s="316">
        <v>0</v>
      </c>
      <c r="I27" s="317">
        <f>F27-G27</f>
        <v>0</v>
      </c>
    </row>
    <row r="28" spans="1:9" x14ac:dyDescent="0.2">
      <c r="A28" s="313" t="s">
        <v>491</v>
      </c>
      <c r="B28" s="314"/>
      <c r="C28" s="315" t="s">
        <v>492</v>
      </c>
      <c r="D28" s="316">
        <v>0</v>
      </c>
      <c r="E28" s="316">
        <v>0</v>
      </c>
      <c r="F28" s="316">
        <f>D28+E28</f>
        <v>0</v>
      </c>
      <c r="G28" s="316">
        <v>0</v>
      </c>
      <c r="H28" s="316">
        <v>0</v>
      </c>
      <c r="I28" s="317">
        <f>F28-G28</f>
        <v>0</v>
      </c>
    </row>
    <row r="29" spans="1:9" x14ac:dyDescent="0.2">
      <c r="A29" s="313" t="s">
        <v>493</v>
      </c>
      <c r="B29" s="314"/>
      <c r="C29" s="315" t="s">
        <v>494</v>
      </c>
      <c r="D29" s="316">
        <v>0</v>
      </c>
      <c r="E29" s="316">
        <v>0</v>
      </c>
      <c r="F29" s="316">
        <f>D29+E29</f>
        <v>0</v>
      </c>
      <c r="G29" s="316">
        <v>0</v>
      </c>
      <c r="H29" s="316">
        <v>0</v>
      </c>
      <c r="I29" s="317">
        <f>F29-G29</f>
        <v>0</v>
      </c>
    </row>
    <row r="30" spans="1:9" x14ac:dyDescent="0.2">
      <c r="A30" s="313">
        <v>0</v>
      </c>
      <c r="B30" s="308" t="s">
        <v>495</v>
      </c>
      <c r="C30" s="309"/>
      <c r="D30" s="311">
        <f t="shared" ref="D30:I30" si="10">SUM(D31:D34)</f>
        <v>0</v>
      </c>
      <c r="E30" s="311">
        <f t="shared" si="10"/>
        <v>0</v>
      </c>
      <c r="F30" s="311">
        <f t="shared" si="10"/>
        <v>0</v>
      </c>
      <c r="G30" s="311">
        <f t="shared" si="10"/>
        <v>0</v>
      </c>
      <c r="H30" s="311">
        <f t="shared" si="10"/>
        <v>0</v>
      </c>
      <c r="I30" s="312">
        <f t="shared" si="10"/>
        <v>0</v>
      </c>
    </row>
    <row r="31" spans="1:9" x14ac:dyDescent="0.2">
      <c r="A31" s="313" t="s">
        <v>496</v>
      </c>
      <c r="B31" s="314"/>
      <c r="C31" s="315" t="s">
        <v>497</v>
      </c>
      <c r="D31" s="316">
        <v>0</v>
      </c>
      <c r="E31" s="316">
        <v>0</v>
      </c>
      <c r="F31" s="316">
        <f>D31+E31</f>
        <v>0</v>
      </c>
      <c r="G31" s="316">
        <v>0</v>
      </c>
      <c r="H31" s="316">
        <v>0</v>
      </c>
      <c r="I31" s="317">
        <f>F31-G31</f>
        <v>0</v>
      </c>
    </row>
    <row r="32" spans="1:9" x14ac:dyDescent="0.2">
      <c r="A32" s="313" t="s">
        <v>498</v>
      </c>
      <c r="B32" s="309" t="s">
        <v>499</v>
      </c>
      <c r="C32" s="315"/>
      <c r="D32" s="316">
        <v>0</v>
      </c>
      <c r="E32" s="316">
        <v>0</v>
      </c>
      <c r="F32" s="316">
        <f>D32+E32</f>
        <v>0</v>
      </c>
      <c r="G32" s="316">
        <v>0</v>
      </c>
      <c r="H32" s="316">
        <v>0</v>
      </c>
      <c r="I32" s="317">
        <f>F32-G32</f>
        <v>0</v>
      </c>
    </row>
    <row r="33" spans="1:9" x14ac:dyDescent="0.2">
      <c r="A33" s="313" t="s">
        <v>500</v>
      </c>
      <c r="B33" s="309" t="s">
        <v>501</v>
      </c>
      <c r="C33" s="315"/>
      <c r="D33" s="316">
        <v>0</v>
      </c>
      <c r="E33" s="316">
        <v>0</v>
      </c>
      <c r="F33" s="316">
        <f>D33+E33</f>
        <v>0</v>
      </c>
      <c r="G33" s="316">
        <v>0</v>
      </c>
      <c r="H33" s="316">
        <v>0</v>
      </c>
      <c r="I33" s="317">
        <f>F33-G33</f>
        <v>0</v>
      </c>
    </row>
    <row r="34" spans="1:9" x14ac:dyDescent="0.2">
      <c r="A34" s="313" t="s">
        <v>502</v>
      </c>
      <c r="B34" s="309" t="s">
        <v>449</v>
      </c>
      <c r="C34" s="315"/>
      <c r="D34" s="316">
        <v>0</v>
      </c>
      <c r="E34" s="316">
        <v>0</v>
      </c>
      <c r="F34" s="316">
        <f>D34+E34</f>
        <v>0</v>
      </c>
      <c r="G34" s="316">
        <v>0</v>
      </c>
      <c r="H34" s="316">
        <v>0</v>
      </c>
      <c r="I34" s="317">
        <f>F34-G34</f>
        <v>0</v>
      </c>
    </row>
    <row r="35" spans="1:9" ht="15" customHeight="1" thickBot="1" x14ac:dyDescent="0.25">
      <c r="A35" s="328" t="s">
        <v>328</v>
      </c>
      <c r="B35" s="329"/>
      <c r="C35" s="330"/>
      <c r="D35" s="331">
        <f t="shared" ref="D35:I35" si="11">+D6+D9+D18+D22+D25+D30</f>
        <v>17465536211.610001</v>
      </c>
      <c r="E35" s="331">
        <f t="shared" si="11"/>
        <v>1022535216</v>
      </c>
      <c r="F35" s="331">
        <f t="shared" si="11"/>
        <v>18488071427.609997</v>
      </c>
      <c r="G35" s="331">
        <f t="shared" si="11"/>
        <v>7320548277.1899996</v>
      </c>
      <c r="H35" s="331">
        <f t="shared" si="11"/>
        <v>7320548277.1899996</v>
      </c>
      <c r="I35" s="332">
        <f t="shared" si="11"/>
        <v>11167523150.419998</v>
      </c>
    </row>
    <row r="36" spans="1:9" x14ac:dyDescent="0.2">
      <c r="B36" s="291" t="s">
        <v>249</v>
      </c>
      <c r="C36" s="237"/>
      <c r="D36" s="237"/>
      <c r="E36" s="237"/>
      <c r="F36" s="237"/>
      <c r="G36" s="237"/>
      <c r="H36" s="237"/>
      <c r="I36" s="333"/>
    </row>
    <row r="37" spans="1:9" x14ac:dyDescent="0.2">
      <c r="D37" s="334"/>
      <c r="E37" s="334"/>
      <c r="F37" s="334"/>
      <c r="G37" s="334"/>
      <c r="H37" s="334"/>
      <c r="I37" s="334"/>
    </row>
  </sheetData>
  <sheetProtection formatCells="0" formatColumns="0" formatRows="0" autoFilter="0"/>
  <protectedRanges>
    <protectedRange sqref="C35:I39 B40:I65505 B37:B39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F20:I20" name="Rango1_3_9"/>
    <protectedRange sqref="D14:I17 F10:F12 I10:I12 F13:I13" name="Rango1_3_3"/>
    <protectedRange sqref="F19 I19" name="Rango1_3_5"/>
    <protectedRange sqref="D20:E20" name="Rango1_3_7"/>
    <protectedRange sqref="D10:E13" name="Rango1_3_12"/>
    <protectedRange sqref="D19:E19" name="Rango1_3_13"/>
    <protectedRange sqref="G10:H12" name="Rango1_3_14"/>
    <protectedRange sqref="G19:H19" name="Rango1_3_15"/>
    <protectedRange sqref="D5:I5" name="Rango1_2_2_3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62C2-0B40-473D-AA39-92C0B214417F}">
  <sheetPr>
    <pageSetUpPr fitToPage="1"/>
  </sheetPr>
  <dimension ref="A1:R124"/>
  <sheetViews>
    <sheetView topLeftCell="G1" workbookViewId="0">
      <selection activeCell="C31" sqref="C31"/>
    </sheetView>
  </sheetViews>
  <sheetFormatPr baseColWidth="10" defaultRowHeight="11.25" x14ac:dyDescent="0.2"/>
  <cols>
    <col min="1" max="1" width="16.85546875" style="335" customWidth="1"/>
    <col min="2" max="2" width="67.85546875" style="335" customWidth="1"/>
    <col min="3" max="3" width="10.42578125" style="335" customWidth="1"/>
    <col min="4" max="4" width="15.140625" style="335" customWidth="1"/>
    <col min="5" max="5" width="15.5703125" style="335" customWidth="1"/>
    <col min="6" max="6" width="41" style="335" customWidth="1"/>
    <col min="7" max="9" width="14.85546875" style="335" customWidth="1"/>
    <col min="10" max="10" width="11.42578125" style="335" customWidth="1"/>
    <col min="11" max="11" width="11.28515625" style="335" customWidth="1"/>
    <col min="12" max="13" width="11.42578125" style="335"/>
    <col min="14" max="14" width="10.85546875" style="335" customWidth="1"/>
    <col min="15" max="16384" width="11.42578125" style="335"/>
  </cols>
  <sheetData>
    <row r="1" spans="1:17" ht="47.1" customHeight="1" x14ac:dyDescent="0.2">
      <c r="A1" s="337" t="s">
        <v>503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9"/>
    </row>
    <row r="2" spans="1:17" x14ac:dyDescent="0.2">
      <c r="A2" s="340"/>
      <c r="B2" s="341"/>
      <c r="C2" s="341"/>
      <c r="E2" s="341"/>
      <c r="F2" s="341"/>
      <c r="G2" s="342" t="s">
        <v>504</v>
      </c>
      <c r="H2" s="342"/>
      <c r="I2" s="342"/>
      <c r="J2" s="342" t="s">
        <v>505</v>
      </c>
      <c r="K2" s="342"/>
      <c r="L2" s="342"/>
      <c r="M2" s="342"/>
      <c r="N2" s="343" t="s">
        <v>506</v>
      </c>
      <c r="O2" s="343"/>
      <c r="P2" s="344" t="s">
        <v>507</v>
      </c>
      <c r="Q2" s="345"/>
    </row>
    <row r="3" spans="1:17" ht="22.5" x14ac:dyDescent="0.2">
      <c r="A3" s="340" t="s">
        <v>508</v>
      </c>
      <c r="B3" s="341" t="s">
        <v>509</v>
      </c>
      <c r="C3" s="341" t="s">
        <v>510</v>
      </c>
      <c r="D3" s="341" t="s">
        <v>511</v>
      </c>
      <c r="E3" s="341" t="s">
        <v>512</v>
      </c>
      <c r="F3" s="341" t="s">
        <v>513</v>
      </c>
      <c r="G3" s="346" t="s">
        <v>256</v>
      </c>
      <c r="H3" s="346" t="s">
        <v>11</v>
      </c>
      <c r="I3" s="346" t="s">
        <v>12</v>
      </c>
      <c r="J3" s="346" t="s">
        <v>514</v>
      </c>
      <c r="K3" s="346" t="s">
        <v>11</v>
      </c>
      <c r="L3" s="346" t="s">
        <v>515</v>
      </c>
      <c r="M3" s="346" t="s">
        <v>516</v>
      </c>
      <c r="N3" s="347" t="s">
        <v>517</v>
      </c>
      <c r="O3" s="347" t="s">
        <v>518</v>
      </c>
      <c r="P3" s="348" t="s">
        <v>519</v>
      </c>
      <c r="Q3" s="349" t="s">
        <v>520</v>
      </c>
    </row>
    <row r="4" spans="1:17" x14ac:dyDescent="0.2">
      <c r="A4" s="350" t="s">
        <v>521</v>
      </c>
      <c r="B4" s="351" t="s">
        <v>522</v>
      </c>
      <c r="C4" s="352" t="s">
        <v>523</v>
      </c>
      <c r="D4" s="352" t="s">
        <v>524</v>
      </c>
      <c r="E4" s="352" t="s">
        <v>525</v>
      </c>
      <c r="F4" s="351" t="s">
        <v>526</v>
      </c>
      <c r="G4" s="353">
        <v>0</v>
      </c>
      <c r="H4" s="353">
        <v>72520</v>
      </c>
      <c r="I4" s="353">
        <v>19700</v>
      </c>
      <c r="J4" s="354"/>
      <c r="K4" s="354"/>
      <c r="L4" s="354"/>
      <c r="M4" s="355" t="s">
        <v>527</v>
      </c>
      <c r="N4" s="356">
        <v>0</v>
      </c>
      <c r="O4" s="356">
        <v>0.27164920022062877</v>
      </c>
      <c r="P4" s="357">
        <f t="shared" ref="P4:P67" si="0">IF(J4=0,0,L4/J4)</f>
        <v>0</v>
      </c>
      <c r="Q4" s="358">
        <f t="shared" ref="Q4:Q67" si="1">IF(L4=0,0,L4/K4)</f>
        <v>0</v>
      </c>
    </row>
    <row r="5" spans="1:17" x14ac:dyDescent="0.2">
      <c r="A5" s="350" t="s">
        <v>528</v>
      </c>
      <c r="B5" s="351" t="s">
        <v>529</v>
      </c>
      <c r="C5" s="352" t="s">
        <v>523</v>
      </c>
      <c r="D5" s="352" t="s">
        <v>524</v>
      </c>
      <c r="E5" s="352" t="s">
        <v>530</v>
      </c>
      <c r="F5" s="351" t="s">
        <v>531</v>
      </c>
      <c r="G5" s="353">
        <v>0</v>
      </c>
      <c r="H5" s="353">
        <v>9850</v>
      </c>
      <c r="I5" s="353">
        <v>9850</v>
      </c>
      <c r="J5" s="354"/>
      <c r="K5" s="354"/>
      <c r="L5" s="354"/>
      <c r="M5" s="355" t="s">
        <v>527</v>
      </c>
      <c r="N5" s="356">
        <v>0</v>
      </c>
      <c r="O5" s="356">
        <v>1</v>
      </c>
      <c r="P5" s="357">
        <f t="shared" si="0"/>
        <v>0</v>
      </c>
      <c r="Q5" s="358">
        <f t="shared" si="1"/>
        <v>0</v>
      </c>
    </row>
    <row r="6" spans="1:17" ht="26.25" customHeight="1" x14ac:dyDescent="0.2">
      <c r="A6" s="350" t="s">
        <v>532</v>
      </c>
      <c r="B6" s="351" t="s">
        <v>533</v>
      </c>
      <c r="C6" s="352" t="s">
        <v>523</v>
      </c>
      <c r="D6" s="352" t="s">
        <v>524</v>
      </c>
      <c r="E6" s="352" t="s">
        <v>534</v>
      </c>
      <c r="F6" s="351" t="s">
        <v>535</v>
      </c>
      <c r="G6" s="353">
        <v>0</v>
      </c>
      <c r="H6" s="353">
        <v>16074</v>
      </c>
      <c r="I6" s="353">
        <v>0</v>
      </c>
      <c r="J6" s="354"/>
      <c r="K6" s="354"/>
      <c r="L6" s="354"/>
      <c r="M6" s="355" t="s">
        <v>527</v>
      </c>
      <c r="N6" s="356">
        <v>0</v>
      </c>
      <c r="O6" s="356">
        <v>0</v>
      </c>
      <c r="P6" s="357">
        <f t="shared" si="0"/>
        <v>0</v>
      </c>
      <c r="Q6" s="358">
        <f t="shared" si="1"/>
        <v>0</v>
      </c>
    </row>
    <row r="7" spans="1:17" x14ac:dyDescent="0.2">
      <c r="A7" s="350" t="s">
        <v>536</v>
      </c>
      <c r="B7" s="351" t="s">
        <v>537</v>
      </c>
      <c r="C7" s="352" t="s">
        <v>523</v>
      </c>
      <c r="D7" s="352" t="s">
        <v>524</v>
      </c>
      <c r="E7" s="352" t="s">
        <v>538</v>
      </c>
      <c r="F7" s="351" t="s">
        <v>539</v>
      </c>
      <c r="G7" s="353">
        <v>0</v>
      </c>
      <c r="H7" s="353">
        <v>39400</v>
      </c>
      <c r="I7" s="353">
        <v>39400</v>
      </c>
      <c r="J7" s="354"/>
      <c r="K7" s="354"/>
      <c r="L7" s="354"/>
      <c r="M7" s="355" t="s">
        <v>527</v>
      </c>
      <c r="N7" s="356">
        <v>0</v>
      </c>
      <c r="O7" s="356">
        <v>1</v>
      </c>
      <c r="P7" s="357">
        <f t="shared" si="0"/>
        <v>0</v>
      </c>
      <c r="Q7" s="358">
        <f t="shared" si="1"/>
        <v>0</v>
      </c>
    </row>
    <row r="8" spans="1:17" x14ac:dyDescent="0.2">
      <c r="A8" s="350" t="s">
        <v>540</v>
      </c>
      <c r="B8" s="351" t="s">
        <v>541</v>
      </c>
      <c r="C8" s="352" t="s">
        <v>523</v>
      </c>
      <c r="D8" s="352" t="s">
        <v>524</v>
      </c>
      <c r="E8" s="352" t="s">
        <v>542</v>
      </c>
      <c r="F8" s="351" t="s">
        <v>543</v>
      </c>
      <c r="G8" s="353">
        <v>0</v>
      </c>
      <c r="H8" s="353">
        <v>69924.800000000003</v>
      </c>
      <c r="I8" s="353">
        <v>69924.800000000003</v>
      </c>
      <c r="J8" s="354"/>
      <c r="K8" s="354"/>
      <c r="L8" s="354"/>
      <c r="M8" s="355" t="s">
        <v>527</v>
      </c>
      <c r="N8" s="356">
        <v>0</v>
      </c>
      <c r="O8" s="356">
        <v>1</v>
      </c>
      <c r="P8" s="357">
        <f t="shared" si="0"/>
        <v>0</v>
      </c>
      <c r="Q8" s="358">
        <f t="shared" si="1"/>
        <v>0</v>
      </c>
    </row>
    <row r="9" spans="1:17" x14ac:dyDescent="0.2">
      <c r="A9" s="350" t="s">
        <v>544</v>
      </c>
      <c r="B9" s="351" t="s">
        <v>545</v>
      </c>
      <c r="C9" s="352" t="s">
        <v>523</v>
      </c>
      <c r="D9" s="352" t="s">
        <v>524</v>
      </c>
      <c r="E9" s="352" t="s">
        <v>546</v>
      </c>
      <c r="F9" s="351" t="s">
        <v>547</v>
      </c>
      <c r="G9" s="353">
        <v>0</v>
      </c>
      <c r="H9" s="353">
        <v>92894.8</v>
      </c>
      <c r="I9" s="353">
        <v>47884.800000000003</v>
      </c>
      <c r="J9" s="354"/>
      <c r="K9" s="354"/>
      <c r="L9" s="354"/>
      <c r="M9" s="355" t="s">
        <v>527</v>
      </c>
      <c r="N9" s="356">
        <v>0</v>
      </c>
      <c r="O9" s="356">
        <v>0.51547341724186935</v>
      </c>
      <c r="P9" s="357">
        <f t="shared" si="0"/>
        <v>0</v>
      </c>
      <c r="Q9" s="358">
        <f t="shared" si="1"/>
        <v>0</v>
      </c>
    </row>
    <row r="10" spans="1:17" x14ac:dyDescent="0.2">
      <c r="A10" s="350" t="s">
        <v>548</v>
      </c>
      <c r="B10" s="351" t="s">
        <v>549</v>
      </c>
      <c r="C10" s="352" t="s">
        <v>523</v>
      </c>
      <c r="D10" s="352" t="s">
        <v>524</v>
      </c>
      <c r="E10" s="352" t="s">
        <v>550</v>
      </c>
      <c r="F10" s="351" t="s">
        <v>551</v>
      </c>
      <c r="G10" s="353">
        <v>0</v>
      </c>
      <c r="H10" s="353">
        <v>752581.8</v>
      </c>
      <c r="I10" s="353">
        <v>31088</v>
      </c>
      <c r="J10" s="354"/>
      <c r="K10" s="354"/>
      <c r="L10" s="354"/>
      <c r="M10" s="355" t="s">
        <v>527</v>
      </c>
      <c r="N10" s="356">
        <v>0</v>
      </c>
      <c r="O10" s="356">
        <v>4.1308466401924676E-2</v>
      </c>
      <c r="P10" s="357">
        <f t="shared" si="0"/>
        <v>0</v>
      </c>
      <c r="Q10" s="358">
        <f t="shared" si="1"/>
        <v>0</v>
      </c>
    </row>
    <row r="11" spans="1:17" x14ac:dyDescent="0.2">
      <c r="A11" s="350" t="s">
        <v>552</v>
      </c>
      <c r="B11" s="351" t="s">
        <v>553</v>
      </c>
      <c r="C11" s="352" t="s">
        <v>523</v>
      </c>
      <c r="D11" s="352" t="s">
        <v>524</v>
      </c>
      <c r="E11" s="352" t="s">
        <v>554</v>
      </c>
      <c r="F11" s="351" t="s">
        <v>555</v>
      </c>
      <c r="G11" s="353">
        <v>0</v>
      </c>
      <c r="H11" s="353">
        <v>173754.8</v>
      </c>
      <c r="I11" s="353">
        <v>62616.800000000003</v>
      </c>
      <c r="J11" s="354"/>
      <c r="K11" s="354"/>
      <c r="L11" s="354"/>
      <c r="M11" s="355" t="s">
        <v>527</v>
      </c>
      <c r="N11" s="356">
        <v>0</v>
      </c>
      <c r="O11" s="356">
        <v>0.36037450476188287</v>
      </c>
      <c r="P11" s="357">
        <f t="shared" si="0"/>
        <v>0</v>
      </c>
      <c r="Q11" s="358">
        <f t="shared" si="1"/>
        <v>0</v>
      </c>
    </row>
    <row r="12" spans="1:17" x14ac:dyDescent="0.2">
      <c r="A12" s="350" t="s">
        <v>556</v>
      </c>
      <c r="B12" s="351" t="s">
        <v>557</v>
      </c>
      <c r="C12" s="352" t="s">
        <v>523</v>
      </c>
      <c r="D12" s="352" t="s">
        <v>524</v>
      </c>
      <c r="E12" s="352" t="s">
        <v>558</v>
      </c>
      <c r="F12" s="351" t="s">
        <v>559</v>
      </c>
      <c r="G12" s="353">
        <v>0</v>
      </c>
      <c r="H12" s="353">
        <v>86072</v>
      </c>
      <c r="I12" s="353">
        <v>0</v>
      </c>
      <c r="J12" s="354"/>
      <c r="K12" s="354"/>
      <c r="L12" s="354"/>
      <c r="M12" s="355" t="s">
        <v>527</v>
      </c>
      <c r="N12" s="356">
        <v>0</v>
      </c>
      <c r="O12" s="356">
        <v>0</v>
      </c>
      <c r="P12" s="357">
        <f t="shared" si="0"/>
        <v>0</v>
      </c>
      <c r="Q12" s="358">
        <f t="shared" si="1"/>
        <v>0</v>
      </c>
    </row>
    <row r="13" spans="1:17" x14ac:dyDescent="0.2">
      <c r="A13" s="350" t="s">
        <v>560</v>
      </c>
      <c r="B13" s="351" t="s">
        <v>561</v>
      </c>
      <c r="C13" s="352" t="s">
        <v>523</v>
      </c>
      <c r="D13" s="352" t="s">
        <v>524</v>
      </c>
      <c r="E13" s="352" t="s">
        <v>558</v>
      </c>
      <c r="F13" s="351" t="s">
        <v>559</v>
      </c>
      <c r="G13" s="353">
        <v>0</v>
      </c>
      <c r="H13" s="353">
        <v>86072</v>
      </c>
      <c r="I13" s="353">
        <v>0</v>
      </c>
      <c r="J13" s="354"/>
      <c r="K13" s="354"/>
      <c r="L13" s="354"/>
      <c r="M13" s="355" t="s">
        <v>527</v>
      </c>
      <c r="N13" s="356">
        <v>0</v>
      </c>
      <c r="O13" s="356">
        <v>0</v>
      </c>
      <c r="P13" s="357">
        <f t="shared" si="0"/>
        <v>0</v>
      </c>
      <c r="Q13" s="358">
        <f t="shared" si="1"/>
        <v>0</v>
      </c>
    </row>
    <row r="14" spans="1:17" x14ac:dyDescent="0.2">
      <c r="A14" s="350" t="s">
        <v>562</v>
      </c>
      <c r="B14" s="351" t="s">
        <v>563</v>
      </c>
      <c r="C14" s="352" t="s">
        <v>523</v>
      </c>
      <c r="D14" s="352" t="s">
        <v>524</v>
      </c>
      <c r="E14" s="352" t="s">
        <v>558</v>
      </c>
      <c r="F14" s="351" t="s">
        <v>559</v>
      </c>
      <c r="G14" s="353">
        <v>0</v>
      </c>
      <c r="H14" s="353">
        <v>68857.600000000006</v>
      </c>
      <c r="I14" s="353">
        <v>0</v>
      </c>
      <c r="J14" s="354"/>
      <c r="K14" s="354"/>
      <c r="L14" s="354"/>
      <c r="M14" s="355" t="s">
        <v>527</v>
      </c>
      <c r="N14" s="356">
        <v>0</v>
      </c>
      <c r="O14" s="356">
        <v>0</v>
      </c>
      <c r="P14" s="357">
        <f t="shared" si="0"/>
        <v>0</v>
      </c>
      <c r="Q14" s="358">
        <f t="shared" si="1"/>
        <v>0</v>
      </c>
    </row>
    <row r="15" spans="1:17" x14ac:dyDescent="0.2">
      <c r="A15" s="350" t="s">
        <v>564</v>
      </c>
      <c r="B15" s="351" t="s">
        <v>565</v>
      </c>
      <c r="C15" s="352" t="s">
        <v>523</v>
      </c>
      <c r="D15" s="352" t="s">
        <v>524</v>
      </c>
      <c r="E15" s="352" t="s">
        <v>558</v>
      </c>
      <c r="F15" s="351" t="s">
        <v>559</v>
      </c>
      <c r="G15" s="353">
        <v>0</v>
      </c>
      <c r="H15" s="353">
        <v>51643.199999999997</v>
      </c>
      <c r="I15" s="353">
        <v>0</v>
      </c>
      <c r="J15" s="354"/>
      <c r="K15" s="354"/>
      <c r="L15" s="354"/>
      <c r="M15" s="355" t="s">
        <v>527</v>
      </c>
      <c r="N15" s="356">
        <v>0</v>
      </c>
      <c r="O15" s="356">
        <v>0</v>
      </c>
      <c r="P15" s="357">
        <f t="shared" si="0"/>
        <v>0</v>
      </c>
      <c r="Q15" s="358">
        <f t="shared" si="1"/>
        <v>0</v>
      </c>
    </row>
    <row r="16" spans="1:17" x14ac:dyDescent="0.2">
      <c r="A16" s="350" t="s">
        <v>566</v>
      </c>
      <c r="B16" s="351" t="s">
        <v>567</v>
      </c>
      <c r="C16" s="352" t="s">
        <v>523</v>
      </c>
      <c r="D16" s="352" t="s">
        <v>524</v>
      </c>
      <c r="E16" s="352" t="s">
        <v>558</v>
      </c>
      <c r="F16" s="351" t="s">
        <v>559</v>
      </c>
      <c r="G16" s="353">
        <v>0</v>
      </c>
      <c r="H16" s="353">
        <v>86072</v>
      </c>
      <c r="I16" s="353">
        <v>0</v>
      </c>
      <c r="J16" s="354"/>
      <c r="K16" s="354"/>
      <c r="L16" s="354"/>
      <c r="M16" s="355" t="s">
        <v>527</v>
      </c>
      <c r="N16" s="356">
        <v>0</v>
      </c>
      <c r="O16" s="356">
        <v>0</v>
      </c>
      <c r="P16" s="357">
        <f t="shared" si="0"/>
        <v>0</v>
      </c>
      <c r="Q16" s="358">
        <f t="shared" si="1"/>
        <v>0</v>
      </c>
    </row>
    <row r="17" spans="1:17" x14ac:dyDescent="0.2">
      <c r="A17" s="350" t="s">
        <v>568</v>
      </c>
      <c r="B17" s="351" t="s">
        <v>569</v>
      </c>
      <c r="C17" s="352" t="s">
        <v>523</v>
      </c>
      <c r="D17" s="352" t="s">
        <v>524</v>
      </c>
      <c r="E17" s="352" t="s">
        <v>558</v>
      </c>
      <c r="F17" s="351" t="s">
        <v>559</v>
      </c>
      <c r="G17" s="353">
        <v>0</v>
      </c>
      <c r="H17" s="353">
        <v>86072</v>
      </c>
      <c r="I17" s="353">
        <v>0</v>
      </c>
      <c r="J17" s="354"/>
      <c r="K17" s="354"/>
      <c r="L17" s="354"/>
      <c r="M17" s="355" t="s">
        <v>527</v>
      </c>
      <c r="N17" s="356">
        <v>0</v>
      </c>
      <c r="O17" s="356">
        <v>0</v>
      </c>
      <c r="P17" s="357">
        <f t="shared" si="0"/>
        <v>0</v>
      </c>
      <c r="Q17" s="358">
        <f t="shared" si="1"/>
        <v>0</v>
      </c>
    </row>
    <row r="18" spans="1:17" x14ac:dyDescent="0.2">
      <c r="A18" s="350" t="s">
        <v>570</v>
      </c>
      <c r="B18" s="351" t="s">
        <v>571</v>
      </c>
      <c r="C18" s="352" t="s">
        <v>523</v>
      </c>
      <c r="D18" s="352" t="s">
        <v>524</v>
      </c>
      <c r="E18" s="352" t="s">
        <v>558</v>
      </c>
      <c r="F18" s="351" t="s">
        <v>559</v>
      </c>
      <c r="G18" s="353">
        <v>0</v>
      </c>
      <c r="H18" s="353">
        <v>86072</v>
      </c>
      <c r="I18" s="353">
        <v>0</v>
      </c>
      <c r="J18" s="354"/>
      <c r="K18" s="354"/>
      <c r="L18" s="354"/>
      <c r="M18" s="355" t="s">
        <v>527</v>
      </c>
      <c r="N18" s="356">
        <v>0</v>
      </c>
      <c r="O18" s="356">
        <v>0</v>
      </c>
      <c r="P18" s="357">
        <f t="shared" si="0"/>
        <v>0</v>
      </c>
      <c r="Q18" s="358">
        <f t="shared" si="1"/>
        <v>0</v>
      </c>
    </row>
    <row r="19" spans="1:17" x14ac:dyDescent="0.2">
      <c r="A19" s="350" t="s">
        <v>572</v>
      </c>
      <c r="B19" s="351" t="s">
        <v>573</v>
      </c>
      <c r="C19" s="352" t="s">
        <v>523</v>
      </c>
      <c r="D19" s="352" t="s">
        <v>524</v>
      </c>
      <c r="E19" s="352" t="s">
        <v>558</v>
      </c>
      <c r="F19" s="351" t="s">
        <v>559</v>
      </c>
      <c r="G19" s="353">
        <v>0</v>
      </c>
      <c r="H19" s="353">
        <v>86072</v>
      </c>
      <c r="I19" s="353">
        <v>0</v>
      </c>
      <c r="J19" s="354"/>
      <c r="K19" s="354"/>
      <c r="L19" s="354"/>
      <c r="M19" s="355" t="s">
        <v>527</v>
      </c>
      <c r="N19" s="356">
        <v>0</v>
      </c>
      <c r="O19" s="356">
        <v>0</v>
      </c>
      <c r="P19" s="357">
        <f t="shared" si="0"/>
        <v>0</v>
      </c>
      <c r="Q19" s="358">
        <f t="shared" si="1"/>
        <v>0</v>
      </c>
    </row>
    <row r="20" spans="1:17" x14ac:dyDescent="0.2">
      <c r="A20" s="350" t="s">
        <v>574</v>
      </c>
      <c r="B20" s="351" t="s">
        <v>575</v>
      </c>
      <c r="C20" s="352" t="s">
        <v>523</v>
      </c>
      <c r="D20" s="352" t="s">
        <v>524</v>
      </c>
      <c r="E20" s="352" t="s">
        <v>558</v>
      </c>
      <c r="F20" s="351" t="s">
        <v>559</v>
      </c>
      <c r="G20" s="353">
        <v>0</v>
      </c>
      <c r="H20" s="353">
        <v>172144</v>
      </c>
      <c r="I20" s="353">
        <v>0</v>
      </c>
      <c r="J20" s="354"/>
      <c r="K20" s="354"/>
      <c r="L20" s="354"/>
      <c r="M20" s="355" t="s">
        <v>527</v>
      </c>
      <c r="N20" s="356">
        <v>0</v>
      </c>
      <c r="O20" s="356">
        <v>0</v>
      </c>
      <c r="P20" s="357">
        <f t="shared" si="0"/>
        <v>0</v>
      </c>
      <c r="Q20" s="358">
        <f t="shared" si="1"/>
        <v>0</v>
      </c>
    </row>
    <row r="21" spans="1:17" x14ac:dyDescent="0.2">
      <c r="A21" s="350" t="s">
        <v>576</v>
      </c>
      <c r="B21" s="351" t="s">
        <v>577</v>
      </c>
      <c r="C21" s="352" t="s">
        <v>523</v>
      </c>
      <c r="D21" s="352" t="s">
        <v>524</v>
      </c>
      <c r="E21" s="352" t="s">
        <v>558</v>
      </c>
      <c r="F21" s="351" t="s">
        <v>559</v>
      </c>
      <c r="G21" s="353">
        <v>0</v>
      </c>
      <c r="H21" s="353">
        <v>86072</v>
      </c>
      <c r="I21" s="353">
        <v>0</v>
      </c>
      <c r="J21" s="354"/>
      <c r="K21" s="354"/>
      <c r="L21" s="354"/>
      <c r="M21" s="355" t="s">
        <v>527</v>
      </c>
      <c r="N21" s="356">
        <v>0</v>
      </c>
      <c r="O21" s="356">
        <v>0</v>
      </c>
      <c r="P21" s="357">
        <f t="shared" si="0"/>
        <v>0</v>
      </c>
      <c r="Q21" s="358">
        <f t="shared" si="1"/>
        <v>0</v>
      </c>
    </row>
    <row r="22" spans="1:17" x14ac:dyDescent="0.2">
      <c r="A22" s="350" t="s">
        <v>578</v>
      </c>
      <c r="B22" s="351" t="s">
        <v>579</v>
      </c>
      <c r="C22" s="352" t="s">
        <v>523</v>
      </c>
      <c r="D22" s="352" t="s">
        <v>524</v>
      </c>
      <c r="E22" s="352" t="s">
        <v>580</v>
      </c>
      <c r="F22" s="351" t="s">
        <v>581</v>
      </c>
      <c r="G22" s="353">
        <v>0</v>
      </c>
      <c r="H22" s="353">
        <v>5000</v>
      </c>
      <c r="I22" s="353">
        <v>0</v>
      </c>
      <c r="J22" s="354"/>
      <c r="K22" s="354"/>
      <c r="L22" s="354"/>
      <c r="M22" s="355" t="s">
        <v>527</v>
      </c>
      <c r="N22" s="356">
        <v>0</v>
      </c>
      <c r="O22" s="356">
        <v>0</v>
      </c>
      <c r="P22" s="357">
        <f t="shared" si="0"/>
        <v>0</v>
      </c>
      <c r="Q22" s="358">
        <f t="shared" si="1"/>
        <v>0</v>
      </c>
    </row>
    <row r="23" spans="1:17" x14ac:dyDescent="0.2">
      <c r="A23" s="350" t="s">
        <v>582</v>
      </c>
      <c r="B23" s="351" t="s">
        <v>583</v>
      </c>
      <c r="C23" s="352" t="s">
        <v>523</v>
      </c>
      <c r="D23" s="352" t="s">
        <v>524</v>
      </c>
      <c r="E23" s="352" t="s">
        <v>584</v>
      </c>
      <c r="F23" s="351" t="s">
        <v>585</v>
      </c>
      <c r="G23" s="353">
        <v>0</v>
      </c>
      <c r="H23" s="353">
        <v>378000</v>
      </c>
      <c r="I23" s="353">
        <v>0</v>
      </c>
      <c r="J23" s="354"/>
      <c r="K23" s="354"/>
      <c r="L23" s="354"/>
      <c r="M23" s="355" t="s">
        <v>527</v>
      </c>
      <c r="N23" s="356">
        <v>0</v>
      </c>
      <c r="O23" s="356">
        <v>0</v>
      </c>
      <c r="P23" s="357">
        <f t="shared" si="0"/>
        <v>0</v>
      </c>
      <c r="Q23" s="358">
        <f t="shared" si="1"/>
        <v>0</v>
      </c>
    </row>
    <row r="24" spans="1:17" x14ac:dyDescent="0.2">
      <c r="A24" s="350" t="s">
        <v>586</v>
      </c>
      <c r="B24" s="351" t="s">
        <v>587</v>
      </c>
      <c r="C24" s="352" t="s">
        <v>523</v>
      </c>
      <c r="D24" s="352" t="s">
        <v>524</v>
      </c>
      <c r="E24" s="352" t="s">
        <v>588</v>
      </c>
      <c r="F24" s="351" t="s">
        <v>589</v>
      </c>
      <c r="G24" s="353">
        <v>0</v>
      </c>
      <c r="H24" s="353">
        <v>168000</v>
      </c>
      <c r="I24" s="353">
        <v>0</v>
      </c>
      <c r="J24" s="354"/>
      <c r="K24" s="354"/>
      <c r="L24" s="354"/>
      <c r="M24" s="355" t="s">
        <v>527</v>
      </c>
      <c r="N24" s="356">
        <v>0</v>
      </c>
      <c r="O24" s="356">
        <v>0</v>
      </c>
      <c r="P24" s="357">
        <f t="shared" si="0"/>
        <v>0</v>
      </c>
      <c r="Q24" s="358">
        <f t="shared" si="1"/>
        <v>0</v>
      </c>
    </row>
    <row r="25" spans="1:17" x14ac:dyDescent="0.2">
      <c r="A25" s="350" t="s">
        <v>590</v>
      </c>
      <c r="B25" s="351" t="s">
        <v>591</v>
      </c>
      <c r="C25" s="352" t="s">
        <v>523</v>
      </c>
      <c r="D25" s="352" t="s">
        <v>524</v>
      </c>
      <c r="E25" s="352" t="s">
        <v>592</v>
      </c>
      <c r="F25" s="351" t="s">
        <v>593</v>
      </c>
      <c r="G25" s="353">
        <v>0</v>
      </c>
      <c r="H25" s="353">
        <v>49764</v>
      </c>
      <c r="I25" s="353">
        <v>49764</v>
      </c>
      <c r="J25" s="354"/>
      <c r="K25" s="354"/>
      <c r="L25" s="354"/>
      <c r="M25" s="355" t="s">
        <v>527</v>
      </c>
      <c r="N25" s="356">
        <v>0</v>
      </c>
      <c r="O25" s="356">
        <v>1</v>
      </c>
      <c r="P25" s="357">
        <f t="shared" si="0"/>
        <v>0</v>
      </c>
      <c r="Q25" s="358">
        <f t="shared" si="1"/>
        <v>0</v>
      </c>
    </row>
    <row r="26" spans="1:17" x14ac:dyDescent="0.2">
      <c r="A26" s="350" t="s">
        <v>528</v>
      </c>
      <c r="B26" s="351" t="s">
        <v>529</v>
      </c>
      <c r="C26" s="352" t="s">
        <v>594</v>
      </c>
      <c r="D26" s="352" t="s">
        <v>524</v>
      </c>
      <c r="E26" s="352" t="s">
        <v>530</v>
      </c>
      <c r="F26" s="351" t="s">
        <v>531</v>
      </c>
      <c r="G26" s="353">
        <v>0</v>
      </c>
      <c r="H26" s="353">
        <v>39500</v>
      </c>
      <c r="I26" s="353">
        <v>39500</v>
      </c>
      <c r="J26" s="354"/>
      <c r="K26" s="354"/>
      <c r="L26" s="354"/>
      <c r="M26" s="355" t="s">
        <v>527</v>
      </c>
      <c r="N26" s="356">
        <v>0</v>
      </c>
      <c r="O26" s="356">
        <v>1</v>
      </c>
      <c r="P26" s="357">
        <f t="shared" si="0"/>
        <v>0</v>
      </c>
      <c r="Q26" s="358">
        <f t="shared" si="1"/>
        <v>0</v>
      </c>
    </row>
    <row r="27" spans="1:17" x14ac:dyDescent="0.2">
      <c r="A27" s="350" t="s">
        <v>540</v>
      </c>
      <c r="B27" s="351" t="s">
        <v>541</v>
      </c>
      <c r="C27" s="352" t="s">
        <v>594</v>
      </c>
      <c r="D27" s="352" t="s">
        <v>524</v>
      </c>
      <c r="E27" s="352" t="s">
        <v>542</v>
      </c>
      <c r="F27" s="351" t="s">
        <v>543</v>
      </c>
      <c r="G27" s="353">
        <v>0</v>
      </c>
      <c r="H27" s="353">
        <v>54677.760000000002</v>
      </c>
      <c r="I27" s="353">
        <v>0</v>
      </c>
      <c r="J27" s="354"/>
      <c r="K27" s="354"/>
      <c r="L27" s="354"/>
      <c r="M27" s="355" t="s">
        <v>527</v>
      </c>
      <c r="N27" s="356">
        <v>0</v>
      </c>
      <c r="O27" s="356">
        <v>0</v>
      </c>
      <c r="P27" s="357">
        <f t="shared" si="0"/>
        <v>0</v>
      </c>
      <c r="Q27" s="358">
        <f t="shared" si="1"/>
        <v>0</v>
      </c>
    </row>
    <row r="28" spans="1:17" x14ac:dyDescent="0.2">
      <c r="A28" s="350" t="s">
        <v>528</v>
      </c>
      <c r="B28" s="351" t="s">
        <v>529</v>
      </c>
      <c r="C28" s="352" t="s">
        <v>595</v>
      </c>
      <c r="D28" s="352" t="s">
        <v>524</v>
      </c>
      <c r="E28" s="352" t="s">
        <v>530</v>
      </c>
      <c r="F28" s="351" t="s">
        <v>531</v>
      </c>
      <c r="G28" s="353">
        <v>0</v>
      </c>
      <c r="H28" s="353">
        <v>29612.48</v>
      </c>
      <c r="I28" s="353">
        <v>29612.48</v>
      </c>
      <c r="J28" s="354"/>
      <c r="K28" s="354"/>
      <c r="L28" s="354"/>
      <c r="M28" s="355" t="s">
        <v>527</v>
      </c>
      <c r="N28" s="356">
        <v>0</v>
      </c>
      <c r="O28" s="356">
        <v>1</v>
      </c>
      <c r="P28" s="357">
        <f t="shared" si="0"/>
        <v>0</v>
      </c>
      <c r="Q28" s="358">
        <f t="shared" si="1"/>
        <v>0</v>
      </c>
    </row>
    <row r="29" spans="1:17" x14ac:dyDescent="0.2">
      <c r="A29" s="350" t="s">
        <v>596</v>
      </c>
      <c r="B29" s="351" t="s">
        <v>597</v>
      </c>
      <c r="C29" s="352" t="s">
        <v>595</v>
      </c>
      <c r="D29" s="352" t="s">
        <v>524</v>
      </c>
      <c r="E29" s="352" t="s">
        <v>598</v>
      </c>
      <c r="F29" s="351" t="s">
        <v>599</v>
      </c>
      <c r="G29" s="353">
        <v>0</v>
      </c>
      <c r="H29" s="353">
        <v>8642</v>
      </c>
      <c r="I29" s="353">
        <v>8642</v>
      </c>
      <c r="J29" s="354"/>
      <c r="K29" s="354"/>
      <c r="L29" s="354"/>
      <c r="M29" s="355" t="s">
        <v>527</v>
      </c>
      <c r="N29" s="356">
        <v>0</v>
      </c>
      <c r="O29" s="356">
        <v>1</v>
      </c>
      <c r="P29" s="357">
        <f t="shared" si="0"/>
        <v>0</v>
      </c>
      <c r="Q29" s="358">
        <f t="shared" si="1"/>
        <v>0</v>
      </c>
    </row>
    <row r="30" spans="1:17" x14ac:dyDescent="0.2">
      <c r="A30" s="350" t="s">
        <v>600</v>
      </c>
      <c r="B30" s="351" t="s">
        <v>601</v>
      </c>
      <c r="C30" s="352" t="s">
        <v>595</v>
      </c>
      <c r="D30" s="352" t="s">
        <v>524</v>
      </c>
      <c r="E30" s="352" t="s">
        <v>558</v>
      </c>
      <c r="F30" s="351" t="s">
        <v>559</v>
      </c>
      <c r="G30" s="353">
        <v>0</v>
      </c>
      <c r="H30" s="353">
        <v>4849950.7199999997</v>
      </c>
      <c r="I30" s="353">
        <v>4849950.7199999997</v>
      </c>
      <c r="J30" s="354"/>
      <c r="K30" s="354"/>
      <c r="L30" s="354"/>
      <c r="M30" s="355" t="s">
        <v>527</v>
      </c>
      <c r="N30" s="356">
        <v>0</v>
      </c>
      <c r="O30" s="356">
        <v>1</v>
      </c>
      <c r="P30" s="357">
        <f t="shared" si="0"/>
        <v>0</v>
      </c>
      <c r="Q30" s="358">
        <f t="shared" si="1"/>
        <v>0</v>
      </c>
    </row>
    <row r="31" spans="1:17" x14ac:dyDescent="0.2">
      <c r="A31" s="350" t="s">
        <v>602</v>
      </c>
      <c r="B31" s="351" t="s">
        <v>603</v>
      </c>
      <c r="C31" s="352" t="s">
        <v>595</v>
      </c>
      <c r="D31" s="352" t="s">
        <v>524</v>
      </c>
      <c r="E31" s="352" t="s">
        <v>558</v>
      </c>
      <c r="F31" s="351" t="s">
        <v>559</v>
      </c>
      <c r="G31" s="353">
        <v>0</v>
      </c>
      <c r="H31" s="353">
        <v>3902694.72</v>
      </c>
      <c r="I31" s="353">
        <v>3902694.72</v>
      </c>
      <c r="J31" s="354"/>
      <c r="K31" s="354"/>
      <c r="L31" s="354"/>
      <c r="M31" s="355" t="s">
        <v>527</v>
      </c>
      <c r="N31" s="356">
        <v>0</v>
      </c>
      <c r="O31" s="356">
        <v>1</v>
      </c>
      <c r="P31" s="357">
        <f t="shared" si="0"/>
        <v>0</v>
      </c>
      <c r="Q31" s="358">
        <f t="shared" si="1"/>
        <v>0</v>
      </c>
    </row>
    <row r="32" spans="1:17" x14ac:dyDescent="0.2">
      <c r="A32" s="350" t="s">
        <v>578</v>
      </c>
      <c r="B32" s="351" t="s">
        <v>579</v>
      </c>
      <c r="C32" s="352" t="s">
        <v>595</v>
      </c>
      <c r="D32" s="352" t="s">
        <v>524</v>
      </c>
      <c r="E32" s="352" t="s">
        <v>580</v>
      </c>
      <c r="F32" s="351" t="s">
        <v>581</v>
      </c>
      <c r="G32" s="353">
        <v>0</v>
      </c>
      <c r="H32" s="353">
        <v>150000</v>
      </c>
      <c r="I32" s="353">
        <v>0</v>
      </c>
      <c r="J32" s="354"/>
      <c r="K32" s="354"/>
      <c r="L32" s="354"/>
      <c r="M32" s="355" t="s">
        <v>527</v>
      </c>
      <c r="N32" s="356">
        <v>0</v>
      </c>
      <c r="O32" s="356">
        <v>0</v>
      </c>
      <c r="P32" s="357">
        <f t="shared" si="0"/>
        <v>0</v>
      </c>
      <c r="Q32" s="358">
        <f t="shared" si="1"/>
        <v>0</v>
      </c>
    </row>
    <row r="33" spans="1:17" x14ac:dyDescent="0.2">
      <c r="A33" s="350" t="s">
        <v>582</v>
      </c>
      <c r="B33" s="351" t="s">
        <v>583</v>
      </c>
      <c r="C33" s="352" t="s">
        <v>595</v>
      </c>
      <c r="D33" s="352" t="s">
        <v>524</v>
      </c>
      <c r="E33" s="352" t="s">
        <v>584</v>
      </c>
      <c r="F33" s="351" t="s">
        <v>585</v>
      </c>
      <c r="G33" s="353">
        <v>0</v>
      </c>
      <c r="H33" s="353">
        <v>46455</v>
      </c>
      <c r="I33" s="353">
        <v>0</v>
      </c>
      <c r="J33" s="354"/>
      <c r="K33" s="354"/>
      <c r="L33" s="354"/>
      <c r="M33" s="355" t="s">
        <v>527</v>
      </c>
      <c r="N33" s="356">
        <v>0</v>
      </c>
      <c r="O33" s="356">
        <v>0</v>
      </c>
      <c r="P33" s="357">
        <f t="shared" si="0"/>
        <v>0</v>
      </c>
      <c r="Q33" s="358">
        <f t="shared" si="1"/>
        <v>0</v>
      </c>
    </row>
    <row r="34" spans="1:17" x14ac:dyDescent="0.2">
      <c r="A34" s="350" t="s">
        <v>604</v>
      </c>
      <c r="B34" s="351" t="s">
        <v>605</v>
      </c>
      <c r="C34" s="352" t="s">
        <v>595</v>
      </c>
      <c r="D34" s="352" t="s">
        <v>524</v>
      </c>
      <c r="E34" s="352" t="s">
        <v>606</v>
      </c>
      <c r="F34" s="351" t="s">
        <v>607</v>
      </c>
      <c r="G34" s="353">
        <v>0</v>
      </c>
      <c r="H34" s="353">
        <v>44531</v>
      </c>
      <c r="I34" s="353">
        <v>0</v>
      </c>
      <c r="J34" s="354"/>
      <c r="K34" s="354"/>
      <c r="L34" s="354"/>
      <c r="M34" s="355" t="s">
        <v>527</v>
      </c>
      <c r="N34" s="356">
        <v>0</v>
      </c>
      <c r="O34" s="356">
        <v>0</v>
      </c>
      <c r="P34" s="357">
        <f t="shared" si="0"/>
        <v>0</v>
      </c>
      <c r="Q34" s="358">
        <f t="shared" si="1"/>
        <v>0</v>
      </c>
    </row>
    <row r="35" spans="1:17" x14ac:dyDescent="0.2">
      <c r="A35" s="350" t="s">
        <v>608</v>
      </c>
      <c r="B35" s="351" t="s">
        <v>609</v>
      </c>
      <c r="C35" s="352" t="s">
        <v>595</v>
      </c>
      <c r="D35" s="352" t="s">
        <v>524</v>
      </c>
      <c r="E35" s="352" t="s">
        <v>584</v>
      </c>
      <c r="F35" s="351" t="s">
        <v>585</v>
      </c>
      <c r="G35" s="353">
        <v>432000</v>
      </c>
      <c r="H35" s="353">
        <v>432000</v>
      </c>
      <c r="I35" s="353">
        <v>0</v>
      </c>
      <c r="J35" s="354"/>
      <c r="K35" s="354"/>
      <c r="L35" s="354"/>
      <c r="M35" s="355" t="s">
        <v>527</v>
      </c>
      <c r="N35" s="356">
        <v>0</v>
      </c>
      <c r="O35" s="356">
        <v>0</v>
      </c>
      <c r="P35" s="357">
        <f t="shared" si="0"/>
        <v>0</v>
      </c>
      <c r="Q35" s="358">
        <f t="shared" si="1"/>
        <v>0</v>
      </c>
    </row>
    <row r="36" spans="1:17" x14ac:dyDescent="0.2">
      <c r="A36" s="350" t="s">
        <v>586</v>
      </c>
      <c r="B36" s="351" t="s">
        <v>587</v>
      </c>
      <c r="C36" s="352" t="s">
        <v>595</v>
      </c>
      <c r="D36" s="352" t="s">
        <v>524</v>
      </c>
      <c r="E36" s="352" t="s">
        <v>588</v>
      </c>
      <c r="F36" s="351" t="s">
        <v>589</v>
      </c>
      <c r="G36" s="353">
        <v>1586586</v>
      </c>
      <c r="H36" s="353">
        <v>0</v>
      </c>
      <c r="I36" s="353">
        <v>0</v>
      </c>
      <c r="J36" s="354"/>
      <c r="K36" s="354"/>
      <c r="L36" s="354"/>
      <c r="M36" s="355" t="s">
        <v>527</v>
      </c>
      <c r="N36" s="356">
        <v>0</v>
      </c>
      <c r="O36" s="356">
        <v>0</v>
      </c>
      <c r="P36" s="357">
        <f t="shared" si="0"/>
        <v>0</v>
      </c>
      <c r="Q36" s="358">
        <f t="shared" si="1"/>
        <v>0</v>
      </c>
    </row>
    <row r="37" spans="1:17" x14ac:dyDescent="0.2">
      <c r="A37" s="350" t="s">
        <v>610</v>
      </c>
      <c r="B37" s="351" t="s">
        <v>611</v>
      </c>
      <c r="C37" s="352" t="s">
        <v>595</v>
      </c>
      <c r="D37" s="352" t="s">
        <v>524</v>
      </c>
      <c r="E37" s="352" t="s">
        <v>588</v>
      </c>
      <c r="F37" s="351" t="s">
        <v>589</v>
      </c>
      <c r="G37" s="353">
        <v>0</v>
      </c>
      <c r="H37" s="353">
        <v>61723.6</v>
      </c>
      <c r="I37" s="353">
        <v>61723.6</v>
      </c>
      <c r="J37" s="354"/>
      <c r="K37" s="354"/>
      <c r="L37" s="354"/>
      <c r="M37" s="355" t="s">
        <v>527</v>
      </c>
      <c r="N37" s="356">
        <v>0</v>
      </c>
      <c r="O37" s="356">
        <v>1</v>
      </c>
      <c r="P37" s="357">
        <f t="shared" si="0"/>
        <v>0</v>
      </c>
      <c r="Q37" s="358">
        <f t="shared" si="1"/>
        <v>0</v>
      </c>
    </row>
    <row r="38" spans="1:17" x14ac:dyDescent="0.2">
      <c r="A38" s="350" t="s">
        <v>612</v>
      </c>
      <c r="B38" s="351" t="s">
        <v>611</v>
      </c>
      <c r="C38" s="352" t="s">
        <v>595</v>
      </c>
      <c r="D38" s="352" t="s">
        <v>524</v>
      </c>
      <c r="E38" s="352" t="s">
        <v>588</v>
      </c>
      <c r="F38" s="351" t="s">
        <v>589</v>
      </c>
      <c r="G38" s="353">
        <v>0</v>
      </c>
      <c r="H38" s="353">
        <v>1586586</v>
      </c>
      <c r="I38" s="353">
        <v>0</v>
      </c>
      <c r="J38" s="354"/>
      <c r="K38" s="354"/>
      <c r="L38" s="354"/>
      <c r="M38" s="355" t="s">
        <v>527</v>
      </c>
      <c r="N38" s="356">
        <v>0</v>
      </c>
      <c r="O38" s="356">
        <v>0</v>
      </c>
      <c r="P38" s="357">
        <f t="shared" si="0"/>
        <v>0</v>
      </c>
      <c r="Q38" s="358">
        <f t="shared" si="1"/>
        <v>0</v>
      </c>
    </row>
    <row r="39" spans="1:17" x14ac:dyDescent="0.2">
      <c r="A39" s="350" t="s">
        <v>613</v>
      </c>
      <c r="B39" s="351" t="s">
        <v>614</v>
      </c>
      <c r="C39" s="352" t="s">
        <v>595</v>
      </c>
      <c r="D39" s="352" t="s">
        <v>524</v>
      </c>
      <c r="E39" s="352" t="s">
        <v>584</v>
      </c>
      <c r="F39" s="351" t="s">
        <v>585</v>
      </c>
      <c r="G39" s="353">
        <v>0</v>
      </c>
      <c r="H39" s="353">
        <v>8000</v>
      </c>
      <c r="I39" s="353">
        <v>0</v>
      </c>
      <c r="J39" s="354"/>
      <c r="K39" s="354"/>
      <c r="L39" s="354"/>
      <c r="M39" s="355" t="s">
        <v>527</v>
      </c>
      <c r="N39" s="356">
        <v>0</v>
      </c>
      <c r="O39" s="356">
        <v>0</v>
      </c>
      <c r="P39" s="357">
        <f t="shared" si="0"/>
        <v>0</v>
      </c>
      <c r="Q39" s="358">
        <f t="shared" si="1"/>
        <v>0</v>
      </c>
    </row>
    <row r="40" spans="1:17" ht="22.5" x14ac:dyDescent="0.2">
      <c r="A40" s="350" t="s">
        <v>532</v>
      </c>
      <c r="B40" s="351" t="s">
        <v>533</v>
      </c>
      <c r="C40" s="352" t="s">
        <v>615</v>
      </c>
      <c r="D40" s="352" t="s">
        <v>524</v>
      </c>
      <c r="E40" s="352" t="s">
        <v>534</v>
      </c>
      <c r="F40" s="351" t="s">
        <v>535</v>
      </c>
      <c r="G40" s="353">
        <v>0</v>
      </c>
      <c r="H40" s="353">
        <v>32000</v>
      </c>
      <c r="I40" s="353">
        <v>0</v>
      </c>
      <c r="J40" s="354"/>
      <c r="K40" s="354"/>
      <c r="L40" s="354"/>
      <c r="M40" s="355" t="s">
        <v>527</v>
      </c>
      <c r="N40" s="356">
        <v>0</v>
      </c>
      <c r="O40" s="356">
        <v>0</v>
      </c>
      <c r="P40" s="357">
        <f t="shared" si="0"/>
        <v>0</v>
      </c>
      <c r="Q40" s="358">
        <f t="shared" si="1"/>
        <v>0</v>
      </c>
    </row>
    <row r="41" spans="1:17" x14ac:dyDescent="0.2">
      <c r="A41" s="350" t="s">
        <v>586</v>
      </c>
      <c r="B41" s="351" t="s">
        <v>587</v>
      </c>
      <c r="C41" s="352" t="s">
        <v>615</v>
      </c>
      <c r="D41" s="352" t="s">
        <v>524</v>
      </c>
      <c r="E41" s="352" t="s">
        <v>588</v>
      </c>
      <c r="F41" s="351" t="s">
        <v>589</v>
      </c>
      <c r="G41" s="353">
        <v>0</v>
      </c>
      <c r="H41" s="353">
        <v>78000</v>
      </c>
      <c r="I41" s="353">
        <v>0</v>
      </c>
      <c r="J41" s="354"/>
      <c r="K41" s="354"/>
      <c r="L41" s="354"/>
      <c r="M41" s="355" t="s">
        <v>527</v>
      </c>
      <c r="N41" s="356">
        <v>0</v>
      </c>
      <c r="O41" s="356">
        <v>0</v>
      </c>
      <c r="P41" s="357">
        <f t="shared" si="0"/>
        <v>0</v>
      </c>
      <c r="Q41" s="358">
        <f t="shared" si="1"/>
        <v>0</v>
      </c>
    </row>
    <row r="42" spans="1:17" x14ac:dyDescent="0.2">
      <c r="A42" s="350" t="s">
        <v>590</v>
      </c>
      <c r="B42" s="351" t="s">
        <v>591</v>
      </c>
      <c r="C42" s="352" t="s">
        <v>615</v>
      </c>
      <c r="D42" s="352" t="s">
        <v>524</v>
      </c>
      <c r="E42" s="352" t="s">
        <v>592</v>
      </c>
      <c r="F42" s="351" t="s">
        <v>593</v>
      </c>
      <c r="G42" s="353">
        <v>0</v>
      </c>
      <c r="H42" s="353">
        <v>14339</v>
      </c>
      <c r="I42" s="353">
        <v>14339</v>
      </c>
      <c r="J42" s="354"/>
      <c r="K42" s="354"/>
      <c r="L42" s="354"/>
      <c r="M42" s="355" t="s">
        <v>527</v>
      </c>
      <c r="N42" s="356">
        <v>0</v>
      </c>
      <c r="O42" s="356">
        <v>1</v>
      </c>
      <c r="P42" s="357">
        <f t="shared" si="0"/>
        <v>0</v>
      </c>
      <c r="Q42" s="358">
        <f t="shared" si="1"/>
        <v>0</v>
      </c>
    </row>
    <row r="43" spans="1:17" ht="22.5" x14ac:dyDescent="0.2">
      <c r="A43" s="350" t="s">
        <v>616</v>
      </c>
      <c r="B43" s="351" t="s">
        <v>617</v>
      </c>
      <c r="C43" s="352" t="s">
        <v>615</v>
      </c>
      <c r="D43" s="352" t="s">
        <v>524</v>
      </c>
      <c r="E43" s="352" t="s">
        <v>584</v>
      </c>
      <c r="F43" s="351" t="s">
        <v>585</v>
      </c>
      <c r="G43" s="353">
        <v>0</v>
      </c>
      <c r="H43" s="353">
        <v>261300.97</v>
      </c>
      <c r="I43" s="353">
        <v>0</v>
      </c>
      <c r="J43" s="354"/>
      <c r="K43" s="354"/>
      <c r="L43" s="354"/>
      <c r="M43" s="355"/>
      <c r="N43" s="356">
        <v>0</v>
      </c>
      <c r="O43" s="356">
        <v>0</v>
      </c>
      <c r="P43" s="357">
        <f t="shared" si="0"/>
        <v>0</v>
      </c>
      <c r="Q43" s="358">
        <f t="shared" si="1"/>
        <v>0</v>
      </c>
    </row>
    <row r="44" spans="1:17" x14ac:dyDescent="0.2">
      <c r="A44" s="350" t="s">
        <v>618</v>
      </c>
      <c r="B44" s="351" t="s">
        <v>619</v>
      </c>
      <c r="C44" s="352" t="s">
        <v>620</v>
      </c>
      <c r="D44" s="352" t="s">
        <v>524</v>
      </c>
      <c r="E44" s="352" t="s">
        <v>530</v>
      </c>
      <c r="F44" s="351" t="s">
        <v>531</v>
      </c>
      <c r="G44" s="353">
        <v>0</v>
      </c>
      <c r="H44" s="353">
        <v>60000</v>
      </c>
      <c r="I44" s="353">
        <v>0</v>
      </c>
      <c r="J44" s="354"/>
      <c r="K44" s="354"/>
      <c r="L44" s="354"/>
      <c r="M44" s="355" t="s">
        <v>527</v>
      </c>
      <c r="N44" s="356">
        <v>0</v>
      </c>
      <c r="O44" s="356">
        <v>0</v>
      </c>
      <c r="P44" s="357">
        <f t="shared" si="0"/>
        <v>0</v>
      </c>
      <c r="Q44" s="358">
        <f t="shared" si="1"/>
        <v>0</v>
      </c>
    </row>
    <row r="45" spans="1:17" x14ac:dyDescent="0.2">
      <c r="A45" s="350" t="s">
        <v>618</v>
      </c>
      <c r="B45" s="351" t="s">
        <v>619</v>
      </c>
      <c r="C45" s="352" t="s">
        <v>621</v>
      </c>
      <c r="D45" s="352" t="s">
        <v>524</v>
      </c>
      <c r="E45" s="352" t="s">
        <v>530</v>
      </c>
      <c r="F45" s="351" t="s">
        <v>531</v>
      </c>
      <c r="G45" s="353">
        <v>0</v>
      </c>
      <c r="H45" s="353">
        <v>60000</v>
      </c>
      <c r="I45" s="353">
        <v>0</v>
      </c>
      <c r="J45" s="354"/>
      <c r="K45" s="354"/>
      <c r="L45" s="354"/>
      <c r="M45" s="355" t="s">
        <v>527</v>
      </c>
      <c r="N45" s="356">
        <v>0</v>
      </c>
      <c r="O45" s="356">
        <v>0</v>
      </c>
      <c r="P45" s="357">
        <f t="shared" si="0"/>
        <v>0</v>
      </c>
      <c r="Q45" s="358">
        <f t="shared" si="1"/>
        <v>0</v>
      </c>
    </row>
    <row r="46" spans="1:17" x14ac:dyDescent="0.2">
      <c r="A46" s="350" t="s">
        <v>622</v>
      </c>
      <c r="B46" s="351" t="s">
        <v>623</v>
      </c>
      <c r="C46" s="352" t="s">
        <v>624</v>
      </c>
      <c r="D46" s="352" t="s">
        <v>524</v>
      </c>
      <c r="E46" s="352" t="s">
        <v>542</v>
      </c>
      <c r="F46" s="351" t="s">
        <v>543</v>
      </c>
      <c r="G46" s="353">
        <v>0</v>
      </c>
      <c r="H46" s="353">
        <v>2544947.7200000002</v>
      </c>
      <c r="I46" s="353">
        <v>2471403.7200000002</v>
      </c>
      <c r="J46" s="354"/>
      <c r="K46" s="354"/>
      <c r="L46" s="354"/>
      <c r="M46" s="355" t="s">
        <v>527</v>
      </c>
      <c r="N46" s="356">
        <v>0</v>
      </c>
      <c r="O46" s="356">
        <v>0.97110196039704899</v>
      </c>
      <c r="P46" s="357">
        <f t="shared" si="0"/>
        <v>0</v>
      </c>
      <c r="Q46" s="358">
        <f t="shared" si="1"/>
        <v>0</v>
      </c>
    </row>
    <row r="47" spans="1:17" x14ac:dyDescent="0.2">
      <c r="A47" s="350" t="s">
        <v>625</v>
      </c>
      <c r="B47" s="351" t="s">
        <v>626</v>
      </c>
      <c r="C47" s="352" t="s">
        <v>624</v>
      </c>
      <c r="D47" s="352" t="s">
        <v>524</v>
      </c>
      <c r="E47" s="352" t="s">
        <v>627</v>
      </c>
      <c r="F47" s="351" t="s">
        <v>628</v>
      </c>
      <c r="G47" s="353">
        <v>0</v>
      </c>
      <c r="H47" s="353">
        <v>1968456</v>
      </c>
      <c r="I47" s="353">
        <v>1968456</v>
      </c>
      <c r="J47" s="354"/>
      <c r="K47" s="354"/>
      <c r="L47" s="354"/>
      <c r="M47" s="355" t="s">
        <v>527</v>
      </c>
      <c r="N47" s="356">
        <v>0</v>
      </c>
      <c r="O47" s="356">
        <v>1</v>
      </c>
      <c r="P47" s="357">
        <f t="shared" si="0"/>
        <v>0</v>
      </c>
      <c r="Q47" s="358">
        <f t="shared" si="1"/>
        <v>0</v>
      </c>
    </row>
    <row r="48" spans="1:17" x14ac:dyDescent="0.2">
      <c r="A48" s="350" t="s">
        <v>629</v>
      </c>
      <c r="B48" s="351" t="s">
        <v>630</v>
      </c>
      <c r="C48" s="352" t="s">
        <v>624</v>
      </c>
      <c r="D48" s="352" t="s">
        <v>524</v>
      </c>
      <c r="E48" s="352" t="s">
        <v>631</v>
      </c>
      <c r="F48" s="351" t="s">
        <v>632</v>
      </c>
      <c r="G48" s="353">
        <v>0</v>
      </c>
      <c r="H48" s="353">
        <v>41180000</v>
      </c>
      <c r="I48" s="353">
        <v>41180000</v>
      </c>
      <c r="J48" s="354"/>
      <c r="K48" s="354"/>
      <c r="L48" s="354"/>
      <c r="M48" s="355" t="s">
        <v>527</v>
      </c>
      <c r="N48" s="356">
        <v>0</v>
      </c>
      <c r="O48" s="356">
        <v>1</v>
      </c>
      <c r="P48" s="357">
        <f t="shared" si="0"/>
        <v>0</v>
      </c>
      <c r="Q48" s="358">
        <f t="shared" si="1"/>
        <v>0</v>
      </c>
    </row>
    <row r="49" spans="1:17" x14ac:dyDescent="0.2">
      <c r="A49" s="350" t="s">
        <v>633</v>
      </c>
      <c r="B49" s="351" t="s">
        <v>634</v>
      </c>
      <c r="C49" s="352" t="s">
        <v>624</v>
      </c>
      <c r="D49" s="352" t="s">
        <v>524</v>
      </c>
      <c r="E49" s="352" t="s">
        <v>631</v>
      </c>
      <c r="F49" s="351" t="s">
        <v>632</v>
      </c>
      <c r="G49" s="353">
        <v>14000000</v>
      </c>
      <c r="H49" s="353">
        <v>15279200</v>
      </c>
      <c r="I49" s="353">
        <v>0</v>
      </c>
      <c r="J49" s="354"/>
      <c r="K49" s="354"/>
      <c r="L49" s="354"/>
      <c r="M49" s="355" t="s">
        <v>527</v>
      </c>
      <c r="N49" s="356">
        <v>0</v>
      </c>
      <c r="O49" s="356">
        <v>0</v>
      </c>
      <c r="P49" s="357">
        <f t="shared" si="0"/>
        <v>0</v>
      </c>
      <c r="Q49" s="358">
        <f t="shared" si="1"/>
        <v>0</v>
      </c>
    </row>
    <row r="50" spans="1:17" x14ac:dyDescent="0.2">
      <c r="A50" s="350" t="s">
        <v>635</v>
      </c>
      <c r="B50" s="351" t="s">
        <v>636</v>
      </c>
      <c r="C50" s="352" t="s">
        <v>624</v>
      </c>
      <c r="D50" s="352" t="s">
        <v>524</v>
      </c>
      <c r="E50" s="352" t="s">
        <v>550</v>
      </c>
      <c r="F50" s="351" t="s">
        <v>551</v>
      </c>
      <c r="G50" s="353">
        <v>0</v>
      </c>
      <c r="H50" s="353">
        <v>18287260.219999999</v>
      </c>
      <c r="I50" s="353">
        <v>11061640.220000001</v>
      </c>
      <c r="J50" s="354"/>
      <c r="K50" s="354"/>
      <c r="L50" s="354"/>
      <c r="M50" s="355" t="s">
        <v>527</v>
      </c>
      <c r="N50" s="356">
        <v>0</v>
      </c>
      <c r="O50" s="356">
        <v>0.60488231079592536</v>
      </c>
      <c r="P50" s="357">
        <f t="shared" si="0"/>
        <v>0</v>
      </c>
      <c r="Q50" s="358">
        <f t="shared" si="1"/>
        <v>0</v>
      </c>
    </row>
    <row r="51" spans="1:17" x14ac:dyDescent="0.2">
      <c r="A51" s="350" t="s">
        <v>637</v>
      </c>
      <c r="B51" s="351" t="s">
        <v>638</v>
      </c>
      <c r="C51" s="352" t="s">
        <v>624</v>
      </c>
      <c r="D51" s="352" t="s">
        <v>524</v>
      </c>
      <c r="E51" s="352" t="s">
        <v>639</v>
      </c>
      <c r="F51" s="351" t="s">
        <v>640</v>
      </c>
      <c r="G51" s="353">
        <v>0</v>
      </c>
      <c r="H51" s="353">
        <v>6425054.7199999997</v>
      </c>
      <c r="I51" s="353">
        <v>237588</v>
      </c>
      <c r="J51" s="354"/>
      <c r="K51" s="354"/>
      <c r="L51" s="354"/>
      <c r="M51" s="355" t="s">
        <v>527</v>
      </c>
      <c r="N51" s="356">
        <v>0</v>
      </c>
      <c r="O51" s="356">
        <v>3.6978362108019525E-2</v>
      </c>
      <c r="P51" s="357">
        <f t="shared" si="0"/>
        <v>0</v>
      </c>
      <c r="Q51" s="358">
        <f t="shared" si="1"/>
        <v>0</v>
      </c>
    </row>
    <row r="52" spans="1:17" x14ac:dyDescent="0.2">
      <c r="A52" s="350" t="s">
        <v>641</v>
      </c>
      <c r="B52" s="351" t="s">
        <v>642</v>
      </c>
      <c r="C52" s="352" t="s">
        <v>624</v>
      </c>
      <c r="D52" s="352" t="s">
        <v>524</v>
      </c>
      <c r="E52" s="352" t="s">
        <v>554</v>
      </c>
      <c r="F52" s="351" t="s">
        <v>555</v>
      </c>
      <c r="G52" s="353">
        <v>0</v>
      </c>
      <c r="H52" s="353">
        <v>144652</v>
      </c>
      <c r="I52" s="353">
        <v>144652</v>
      </c>
      <c r="J52" s="354"/>
      <c r="K52" s="354"/>
      <c r="L52" s="354"/>
      <c r="M52" s="355" t="s">
        <v>527</v>
      </c>
      <c r="N52" s="356">
        <v>0</v>
      </c>
      <c r="O52" s="356">
        <v>1</v>
      </c>
      <c r="P52" s="357">
        <f t="shared" si="0"/>
        <v>0</v>
      </c>
      <c r="Q52" s="358">
        <f t="shared" si="1"/>
        <v>0</v>
      </c>
    </row>
    <row r="53" spans="1:17" x14ac:dyDescent="0.2">
      <c r="A53" s="350" t="s">
        <v>643</v>
      </c>
      <c r="B53" s="351" t="s">
        <v>644</v>
      </c>
      <c r="C53" s="352" t="s">
        <v>624</v>
      </c>
      <c r="D53" s="352" t="s">
        <v>524</v>
      </c>
      <c r="E53" s="352" t="s">
        <v>558</v>
      </c>
      <c r="F53" s="351" t="s">
        <v>559</v>
      </c>
      <c r="G53" s="353">
        <v>0</v>
      </c>
      <c r="H53" s="353">
        <v>1854000</v>
      </c>
      <c r="I53" s="353">
        <v>1854000</v>
      </c>
      <c r="J53" s="354"/>
      <c r="K53" s="354"/>
      <c r="L53" s="354"/>
      <c r="M53" s="355" t="s">
        <v>527</v>
      </c>
      <c r="N53" s="356">
        <v>0</v>
      </c>
      <c r="O53" s="356">
        <v>1</v>
      </c>
      <c r="P53" s="357">
        <f t="shared" si="0"/>
        <v>0</v>
      </c>
      <c r="Q53" s="358">
        <f t="shared" si="1"/>
        <v>0</v>
      </c>
    </row>
    <row r="54" spans="1:17" x14ac:dyDescent="0.2">
      <c r="A54" s="350" t="s">
        <v>645</v>
      </c>
      <c r="B54" s="351" t="s">
        <v>646</v>
      </c>
      <c r="C54" s="352" t="s">
        <v>624</v>
      </c>
      <c r="D54" s="352" t="s">
        <v>524</v>
      </c>
      <c r="E54" s="352" t="s">
        <v>558</v>
      </c>
      <c r="F54" s="351" t="s">
        <v>559</v>
      </c>
      <c r="G54" s="353">
        <v>0</v>
      </c>
      <c r="H54" s="353">
        <v>2412800</v>
      </c>
      <c r="I54" s="353">
        <v>2412800</v>
      </c>
      <c r="J54" s="354"/>
      <c r="K54" s="354"/>
      <c r="L54" s="354"/>
      <c r="M54" s="355" t="s">
        <v>527</v>
      </c>
      <c r="N54" s="356">
        <v>0</v>
      </c>
      <c r="O54" s="356">
        <v>1</v>
      </c>
      <c r="P54" s="357">
        <f t="shared" si="0"/>
        <v>0</v>
      </c>
      <c r="Q54" s="358">
        <f t="shared" si="1"/>
        <v>0</v>
      </c>
    </row>
    <row r="55" spans="1:17" x14ac:dyDescent="0.2">
      <c r="A55" s="350" t="s">
        <v>647</v>
      </c>
      <c r="B55" s="351" t="s">
        <v>648</v>
      </c>
      <c r="C55" s="352" t="s">
        <v>624</v>
      </c>
      <c r="D55" s="352" t="s">
        <v>524</v>
      </c>
      <c r="E55" s="352" t="s">
        <v>558</v>
      </c>
      <c r="F55" s="351" t="s">
        <v>559</v>
      </c>
      <c r="G55" s="353">
        <v>0</v>
      </c>
      <c r="H55" s="353">
        <v>350052</v>
      </c>
      <c r="I55" s="353">
        <v>350052</v>
      </c>
      <c r="J55" s="354"/>
      <c r="K55" s="354"/>
      <c r="L55" s="354"/>
      <c r="M55" s="355" t="s">
        <v>527</v>
      </c>
      <c r="N55" s="356">
        <v>0</v>
      </c>
      <c r="O55" s="356">
        <v>1</v>
      </c>
      <c r="P55" s="357">
        <f t="shared" si="0"/>
        <v>0</v>
      </c>
      <c r="Q55" s="358">
        <f t="shared" si="1"/>
        <v>0</v>
      </c>
    </row>
    <row r="56" spans="1:17" x14ac:dyDescent="0.2">
      <c r="A56" s="350" t="s">
        <v>649</v>
      </c>
      <c r="B56" s="351" t="s">
        <v>650</v>
      </c>
      <c r="C56" s="352" t="s">
        <v>624</v>
      </c>
      <c r="D56" s="352" t="s">
        <v>524</v>
      </c>
      <c r="E56" s="352" t="s">
        <v>558</v>
      </c>
      <c r="F56" s="351" t="s">
        <v>559</v>
      </c>
      <c r="G56" s="353">
        <v>0</v>
      </c>
      <c r="H56" s="353">
        <v>480854</v>
      </c>
      <c r="I56" s="353">
        <v>480854</v>
      </c>
      <c r="J56" s="354"/>
      <c r="K56" s="354"/>
      <c r="L56" s="354"/>
      <c r="M56" s="355" t="s">
        <v>527</v>
      </c>
      <c r="N56" s="356">
        <v>0</v>
      </c>
      <c r="O56" s="356">
        <v>1</v>
      </c>
      <c r="P56" s="357">
        <f t="shared" si="0"/>
        <v>0</v>
      </c>
      <c r="Q56" s="358">
        <f t="shared" si="1"/>
        <v>0</v>
      </c>
    </row>
    <row r="57" spans="1:17" x14ac:dyDescent="0.2">
      <c r="A57" s="350" t="s">
        <v>651</v>
      </c>
      <c r="B57" s="351" t="s">
        <v>652</v>
      </c>
      <c r="C57" s="352" t="s">
        <v>624</v>
      </c>
      <c r="D57" s="352" t="s">
        <v>524</v>
      </c>
      <c r="E57" s="352" t="s">
        <v>558</v>
      </c>
      <c r="F57" s="351" t="s">
        <v>559</v>
      </c>
      <c r="G57" s="353">
        <v>0</v>
      </c>
      <c r="H57" s="353">
        <v>426706</v>
      </c>
      <c r="I57" s="353">
        <v>426706</v>
      </c>
      <c r="J57" s="354"/>
      <c r="K57" s="354"/>
      <c r="L57" s="354"/>
      <c r="M57" s="355" t="s">
        <v>527</v>
      </c>
      <c r="N57" s="356">
        <v>0</v>
      </c>
      <c r="O57" s="356">
        <v>1</v>
      </c>
      <c r="P57" s="357">
        <f t="shared" si="0"/>
        <v>0</v>
      </c>
      <c r="Q57" s="358">
        <f t="shared" si="1"/>
        <v>0</v>
      </c>
    </row>
    <row r="58" spans="1:17" x14ac:dyDescent="0.2">
      <c r="A58" s="350" t="s">
        <v>653</v>
      </c>
      <c r="B58" s="351" t="s">
        <v>654</v>
      </c>
      <c r="C58" s="352" t="s">
        <v>624</v>
      </c>
      <c r="D58" s="352" t="s">
        <v>524</v>
      </c>
      <c r="E58" s="352" t="s">
        <v>558</v>
      </c>
      <c r="F58" s="351" t="s">
        <v>559</v>
      </c>
      <c r="G58" s="353">
        <v>0</v>
      </c>
      <c r="H58" s="353">
        <v>9257449.5999999996</v>
      </c>
      <c r="I58" s="353">
        <v>5617369.5999999996</v>
      </c>
      <c r="J58" s="354"/>
      <c r="K58" s="354"/>
      <c r="L58" s="354"/>
      <c r="M58" s="355" t="s">
        <v>527</v>
      </c>
      <c r="N58" s="356">
        <v>0</v>
      </c>
      <c r="O58" s="356">
        <v>0.60679451066090595</v>
      </c>
      <c r="P58" s="357">
        <f t="shared" si="0"/>
        <v>0</v>
      </c>
      <c r="Q58" s="358">
        <f t="shared" si="1"/>
        <v>0</v>
      </c>
    </row>
    <row r="59" spans="1:17" x14ac:dyDescent="0.2">
      <c r="A59" s="350" t="s">
        <v>556</v>
      </c>
      <c r="B59" s="351" t="s">
        <v>557</v>
      </c>
      <c r="C59" s="352" t="s">
        <v>624</v>
      </c>
      <c r="D59" s="352" t="s">
        <v>524</v>
      </c>
      <c r="E59" s="352" t="s">
        <v>558</v>
      </c>
      <c r="F59" s="351" t="s">
        <v>559</v>
      </c>
      <c r="G59" s="353">
        <v>0</v>
      </c>
      <c r="H59" s="353">
        <v>709920</v>
      </c>
      <c r="I59" s="353">
        <v>709920</v>
      </c>
      <c r="J59" s="354"/>
      <c r="K59" s="354"/>
      <c r="L59" s="354"/>
      <c r="M59" s="355" t="s">
        <v>527</v>
      </c>
      <c r="N59" s="356">
        <v>0</v>
      </c>
      <c r="O59" s="356">
        <v>1</v>
      </c>
      <c r="P59" s="357">
        <f t="shared" si="0"/>
        <v>0</v>
      </c>
      <c r="Q59" s="358">
        <f t="shared" si="1"/>
        <v>0</v>
      </c>
    </row>
    <row r="60" spans="1:17" x14ac:dyDescent="0.2">
      <c r="A60" s="350" t="s">
        <v>655</v>
      </c>
      <c r="B60" s="351" t="s">
        <v>656</v>
      </c>
      <c r="C60" s="352" t="s">
        <v>624</v>
      </c>
      <c r="D60" s="352" t="s">
        <v>524</v>
      </c>
      <c r="E60" s="352" t="s">
        <v>558</v>
      </c>
      <c r="F60" s="351" t="s">
        <v>559</v>
      </c>
      <c r="G60" s="353">
        <v>0</v>
      </c>
      <c r="H60" s="353">
        <v>585000</v>
      </c>
      <c r="I60" s="353">
        <v>0</v>
      </c>
      <c r="J60" s="354"/>
      <c r="K60" s="354"/>
      <c r="L60" s="354"/>
      <c r="M60" s="355" t="s">
        <v>527</v>
      </c>
      <c r="N60" s="356">
        <v>0</v>
      </c>
      <c r="O60" s="356">
        <v>0</v>
      </c>
      <c r="P60" s="357">
        <f t="shared" si="0"/>
        <v>0</v>
      </c>
      <c r="Q60" s="358">
        <f t="shared" si="1"/>
        <v>0</v>
      </c>
    </row>
    <row r="61" spans="1:17" x14ac:dyDescent="0.2">
      <c r="A61" s="350" t="s">
        <v>570</v>
      </c>
      <c r="B61" s="351" t="s">
        <v>571</v>
      </c>
      <c r="C61" s="352" t="s">
        <v>624</v>
      </c>
      <c r="D61" s="352" t="s">
        <v>524</v>
      </c>
      <c r="E61" s="352" t="s">
        <v>558</v>
      </c>
      <c r="F61" s="351" t="s">
        <v>559</v>
      </c>
      <c r="G61" s="353">
        <v>0</v>
      </c>
      <c r="H61" s="353">
        <v>1030000</v>
      </c>
      <c r="I61" s="353">
        <v>0</v>
      </c>
      <c r="J61" s="354"/>
      <c r="K61" s="354"/>
      <c r="L61" s="354"/>
      <c r="M61" s="355" t="s">
        <v>527</v>
      </c>
      <c r="N61" s="356">
        <v>0</v>
      </c>
      <c r="O61" s="356">
        <v>0</v>
      </c>
      <c r="P61" s="357">
        <f t="shared" si="0"/>
        <v>0</v>
      </c>
      <c r="Q61" s="358">
        <f t="shared" si="1"/>
        <v>0</v>
      </c>
    </row>
    <row r="62" spans="1:17" x14ac:dyDescent="0.2">
      <c r="A62" s="350" t="s">
        <v>657</v>
      </c>
      <c r="B62" s="351" t="s">
        <v>658</v>
      </c>
      <c r="C62" s="352" t="s">
        <v>624</v>
      </c>
      <c r="D62" s="352" t="s">
        <v>524</v>
      </c>
      <c r="E62" s="352" t="s">
        <v>558</v>
      </c>
      <c r="F62" s="351" t="s">
        <v>559</v>
      </c>
      <c r="G62" s="353">
        <v>0</v>
      </c>
      <c r="H62" s="353">
        <v>520000</v>
      </c>
      <c r="I62" s="353">
        <v>0</v>
      </c>
      <c r="J62" s="354"/>
      <c r="K62" s="354"/>
      <c r="L62" s="354"/>
      <c r="M62" s="355" t="s">
        <v>527</v>
      </c>
      <c r="N62" s="356">
        <v>0</v>
      </c>
      <c r="O62" s="356">
        <v>0</v>
      </c>
      <c r="P62" s="357">
        <f t="shared" si="0"/>
        <v>0</v>
      </c>
      <c r="Q62" s="358">
        <f t="shared" si="1"/>
        <v>0</v>
      </c>
    </row>
    <row r="63" spans="1:17" x14ac:dyDescent="0.2">
      <c r="A63" s="350" t="s">
        <v>572</v>
      </c>
      <c r="B63" s="351" t="s">
        <v>573</v>
      </c>
      <c r="C63" s="352" t="s">
        <v>624</v>
      </c>
      <c r="D63" s="352" t="s">
        <v>524</v>
      </c>
      <c r="E63" s="352" t="s">
        <v>558</v>
      </c>
      <c r="F63" s="351" t="s">
        <v>559</v>
      </c>
      <c r="G63" s="353">
        <v>0</v>
      </c>
      <c r="H63" s="353">
        <v>709920</v>
      </c>
      <c r="I63" s="353">
        <v>709920</v>
      </c>
      <c r="J63" s="354"/>
      <c r="K63" s="354"/>
      <c r="L63" s="354"/>
      <c r="M63" s="355" t="s">
        <v>527</v>
      </c>
      <c r="N63" s="356">
        <v>0</v>
      </c>
      <c r="O63" s="356">
        <v>1</v>
      </c>
      <c r="P63" s="357">
        <f t="shared" si="0"/>
        <v>0</v>
      </c>
      <c r="Q63" s="358">
        <f t="shared" si="1"/>
        <v>0</v>
      </c>
    </row>
    <row r="64" spans="1:17" x14ac:dyDescent="0.2">
      <c r="A64" s="350" t="s">
        <v>659</v>
      </c>
      <c r="B64" s="351" t="s">
        <v>660</v>
      </c>
      <c r="C64" s="352" t="s">
        <v>624</v>
      </c>
      <c r="D64" s="352" t="s">
        <v>524</v>
      </c>
      <c r="E64" s="352" t="s">
        <v>558</v>
      </c>
      <c r="F64" s="351" t="s">
        <v>559</v>
      </c>
      <c r="G64" s="353">
        <v>0</v>
      </c>
      <c r="H64" s="353">
        <v>3814950</v>
      </c>
      <c r="I64" s="353">
        <v>2863750</v>
      </c>
      <c r="J64" s="354"/>
      <c r="K64" s="354"/>
      <c r="L64" s="354"/>
      <c r="M64" s="355" t="s">
        <v>527</v>
      </c>
      <c r="N64" s="356">
        <v>0</v>
      </c>
      <c r="O64" s="356">
        <v>0.75066514633219306</v>
      </c>
      <c r="P64" s="357">
        <f t="shared" si="0"/>
        <v>0</v>
      </c>
      <c r="Q64" s="358">
        <f t="shared" si="1"/>
        <v>0</v>
      </c>
    </row>
    <row r="65" spans="1:18" s="360" customFormat="1" x14ac:dyDescent="0.2">
      <c r="A65" s="350" t="s">
        <v>661</v>
      </c>
      <c r="B65" s="351" t="s">
        <v>662</v>
      </c>
      <c r="C65" s="352" t="s">
        <v>624</v>
      </c>
      <c r="D65" s="352" t="s">
        <v>524</v>
      </c>
      <c r="E65" s="352" t="s">
        <v>558</v>
      </c>
      <c r="F65" s="351" t="s">
        <v>559</v>
      </c>
      <c r="G65" s="353">
        <v>0</v>
      </c>
      <c r="H65" s="353">
        <v>2173600</v>
      </c>
      <c r="I65" s="353">
        <v>1983600</v>
      </c>
      <c r="J65" s="354"/>
      <c r="K65" s="354"/>
      <c r="L65" s="354"/>
      <c r="M65" s="355" t="s">
        <v>527</v>
      </c>
      <c r="N65" s="356">
        <v>0</v>
      </c>
      <c r="O65" s="356">
        <v>0.91258741258741261</v>
      </c>
      <c r="P65" s="357">
        <f t="shared" si="0"/>
        <v>0</v>
      </c>
      <c r="Q65" s="358">
        <f t="shared" si="1"/>
        <v>0</v>
      </c>
      <c r="R65" s="359"/>
    </row>
    <row r="66" spans="1:18" s="360" customFormat="1" x14ac:dyDescent="0.2">
      <c r="A66" s="350" t="s">
        <v>663</v>
      </c>
      <c r="B66" s="351" t="s">
        <v>664</v>
      </c>
      <c r="C66" s="352" t="s">
        <v>624</v>
      </c>
      <c r="D66" s="352" t="s">
        <v>524</v>
      </c>
      <c r="E66" s="352" t="s">
        <v>558</v>
      </c>
      <c r="F66" s="351" t="s">
        <v>559</v>
      </c>
      <c r="G66" s="353">
        <v>0</v>
      </c>
      <c r="H66" s="353">
        <v>709920</v>
      </c>
      <c r="I66" s="353">
        <v>709920</v>
      </c>
      <c r="J66" s="354"/>
      <c r="K66" s="354"/>
      <c r="L66" s="354"/>
      <c r="M66" s="355" t="s">
        <v>527</v>
      </c>
      <c r="N66" s="356">
        <v>0</v>
      </c>
      <c r="O66" s="356">
        <v>1</v>
      </c>
      <c r="P66" s="357">
        <f t="shared" si="0"/>
        <v>0</v>
      </c>
      <c r="Q66" s="358">
        <f t="shared" si="1"/>
        <v>0</v>
      </c>
    </row>
    <row r="67" spans="1:18" s="360" customFormat="1" x14ac:dyDescent="0.2">
      <c r="A67" s="350" t="s">
        <v>665</v>
      </c>
      <c r="B67" s="351" t="s">
        <v>666</v>
      </c>
      <c r="C67" s="352" t="s">
        <v>624</v>
      </c>
      <c r="D67" s="352" t="s">
        <v>524</v>
      </c>
      <c r="E67" s="352" t="s">
        <v>558</v>
      </c>
      <c r="F67" s="351" t="s">
        <v>559</v>
      </c>
      <c r="G67" s="353">
        <v>0</v>
      </c>
      <c r="H67" s="353">
        <v>709920</v>
      </c>
      <c r="I67" s="353">
        <v>709920</v>
      </c>
      <c r="J67" s="354"/>
      <c r="K67" s="354"/>
      <c r="L67" s="354"/>
      <c r="M67" s="355" t="s">
        <v>527</v>
      </c>
      <c r="N67" s="356">
        <v>0</v>
      </c>
      <c r="O67" s="356">
        <v>1</v>
      </c>
      <c r="P67" s="357">
        <f t="shared" si="0"/>
        <v>0</v>
      </c>
      <c r="Q67" s="358">
        <f t="shared" si="1"/>
        <v>0</v>
      </c>
    </row>
    <row r="68" spans="1:18" s="360" customFormat="1" x14ac:dyDescent="0.2">
      <c r="A68" s="350" t="s">
        <v>667</v>
      </c>
      <c r="B68" s="351" t="s">
        <v>668</v>
      </c>
      <c r="C68" s="352" t="s">
        <v>624</v>
      </c>
      <c r="D68" s="352" t="s">
        <v>524</v>
      </c>
      <c r="E68" s="352" t="s">
        <v>558</v>
      </c>
      <c r="F68" s="351" t="s">
        <v>559</v>
      </c>
      <c r="G68" s="353">
        <v>0</v>
      </c>
      <c r="H68" s="353">
        <v>788800</v>
      </c>
      <c r="I68" s="353">
        <v>0</v>
      </c>
      <c r="J68" s="354"/>
      <c r="K68" s="354"/>
      <c r="L68" s="354"/>
      <c r="M68" s="355" t="s">
        <v>527</v>
      </c>
      <c r="N68" s="356">
        <v>0</v>
      </c>
      <c r="O68" s="356">
        <v>0</v>
      </c>
      <c r="P68" s="357">
        <f t="shared" ref="P68:P116" si="2">IF(J68=0,0,L68/J68)</f>
        <v>0</v>
      </c>
      <c r="Q68" s="358">
        <f t="shared" ref="Q68:Q116" si="3">IF(L68=0,0,L68/K68)</f>
        <v>0</v>
      </c>
    </row>
    <row r="69" spans="1:18" s="360" customFormat="1" x14ac:dyDescent="0.2">
      <c r="A69" s="350" t="s">
        <v>669</v>
      </c>
      <c r="B69" s="351" t="s">
        <v>670</v>
      </c>
      <c r="C69" s="352" t="s">
        <v>624</v>
      </c>
      <c r="D69" s="352" t="s">
        <v>524</v>
      </c>
      <c r="E69" s="352" t="s">
        <v>558</v>
      </c>
      <c r="F69" s="351" t="s">
        <v>559</v>
      </c>
      <c r="G69" s="353">
        <v>0</v>
      </c>
      <c r="H69" s="353">
        <v>3474200</v>
      </c>
      <c r="I69" s="353">
        <v>3474200</v>
      </c>
      <c r="J69" s="354"/>
      <c r="K69" s="354"/>
      <c r="L69" s="354"/>
      <c r="M69" s="355" t="s">
        <v>527</v>
      </c>
      <c r="N69" s="356">
        <v>0</v>
      </c>
      <c r="O69" s="356">
        <v>1</v>
      </c>
      <c r="P69" s="357">
        <f t="shared" si="2"/>
        <v>0</v>
      </c>
      <c r="Q69" s="358">
        <f t="shared" si="3"/>
        <v>0</v>
      </c>
    </row>
    <row r="70" spans="1:18" s="360" customFormat="1" ht="22.5" x14ac:dyDescent="0.2">
      <c r="A70" s="350" t="s">
        <v>671</v>
      </c>
      <c r="B70" s="351" t="s">
        <v>672</v>
      </c>
      <c r="C70" s="352" t="s">
        <v>624</v>
      </c>
      <c r="D70" s="352" t="s">
        <v>524</v>
      </c>
      <c r="E70" s="352" t="s">
        <v>673</v>
      </c>
      <c r="F70" s="351" t="s">
        <v>674</v>
      </c>
      <c r="G70" s="353">
        <v>0</v>
      </c>
      <c r="H70" s="353">
        <v>3488039</v>
      </c>
      <c r="I70" s="353">
        <v>0</v>
      </c>
      <c r="J70" s="354"/>
      <c r="K70" s="354"/>
      <c r="L70" s="354"/>
      <c r="M70" s="355" t="s">
        <v>527</v>
      </c>
      <c r="N70" s="356">
        <v>0</v>
      </c>
      <c r="O70" s="356">
        <v>0</v>
      </c>
      <c r="P70" s="357">
        <f t="shared" si="2"/>
        <v>0</v>
      </c>
      <c r="Q70" s="358">
        <f t="shared" si="3"/>
        <v>0</v>
      </c>
    </row>
    <row r="71" spans="1:18" s="360" customFormat="1" ht="22.5" x14ac:dyDescent="0.2">
      <c r="A71" s="350" t="s">
        <v>616</v>
      </c>
      <c r="B71" s="351" t="s">
        <v>617</v>
      </c>
      <c r="C71" s="352" t="s">
        <v>624</v>
      </c>
      <c r="D71" s="352" t="s">
        <v>524</v>
      </c>
      <c r="E71" s="352" t="s">
        <v>584</v>
      </c>
      <c r="F71" s="351" t="s">
        <v>585</v>
      </c>
      <c r="G71" s="353">
        <v>0</v>
      </c>
      <c r="H71" s="353">
        <v>1382026</v>
      </c>
      <c r="I71" s="353">
        <v>0</v>
      </c>
      <c r="J71" s="354"/>
      <c r="K71" s="354"/>
      <c r="L71" s="354"/>
      <c r="M71" s="355" t="s">
        <v>527</v>
      </c>
      <c r="N71" s="356">
        <v>0</v>
      </c>
      <c r="O71" s="356">
        <v>0</v>
      </c>
      <c r="P71" s="357">
        <f t="shared" si="2"/>
        <v>0</v>
      </c>
      <c r="Q71" s="358">
        <f t="shared" si="3"/>
        <v>0</v>
      </c>
    </row>
    <row r="72" spans="1:18" s="360" customFormat="1" x14ac:dyDescent="0.2">
      <c r="A72" s="350" t="s">
        <v>675</v>
      </c>
      <c r="B72" s="351" t="s">
        <v>676</v>
      </c>
      <c r="C72" s="352" t="s">
        <v>624</v>
      </c>
      <c r="D72" s="352" t="s">
        <v>524</v>
      </c>
      <c r="E72" s="352" t="s">
        <v>584</v>
      </c>
      <c r="F72" s="351" t="s">
        <v>585</v>
      </c>
      <c r="G72" s="353">
        <v>0</v>
      </c>
      <c r="H72" s="353">
        <v>203000</v>
      </c>
      <c r="I72" s="353">
        <v>0</v>
      </c>
      <c r="J72" s="354"/>
      <c r="K72" s="354"/>
      <c r="L72" s="354"/>
      <c r="M72" s="355" t="s">
        <v>527</v>
      </c>
      <c r="N72" s="356">
        <v>0</v>
      </c>
      <c r="O72" s="356">
        <v>0</v>
      </c>
      <c r="P72" s="357">
        <f t="shared" si="2"/>
        <v>0</v>
      </c>
      <c r="Q72" s="358">
        <f t="shared" si="3"/>
        <v>0</v>
      </c>
    </row>
    <row r="73" spans="1:18" s="360" customFormat="1" x14ac:dyDescent="0.2">
      <c r="A73" s="350" t="s">
        <v>625</v>
      </c>
      <c r="B73" s="351" t="s">
        <v>626</v>
      </c>
      <c r="C73" s="352" t="s">
        <v>677</v>
      </c>
      <c r="D73" s="352" t="s">
        <v>524</v>
      </c>
      <c r="E73" s="352" t="s">
        <v>627</v>
      </c>
      <c r="F73" s="351" t="s">
        <v>628</v>
      </c>
      <c r="G73" s="353">
        <v>0</v>
      </c>
      <c r="H73" s="353">
        <v>78996</v>
      </c>
      <c r="I73" s="353">
        <v>78996</v>
      </c>
      <c r="J73" s="354"/>
      <c r="K73" s="354"/>
      <c r="L73" s="354"/>
      <c r="M73" s="355" t="s">
        <v>527</v>
      </c>
      <c r="N73" s="356">
        <v>0</v>
      </c>
      <c r="O73" s="356">
        <v>1</v>
      </c>
      <c r="P73" s="357">
        <f t="shared" si="2"/>
        <v>0</v>
      </c>
      <c r="Q73" s="358">
        <f t="shared" si="3"/>
        <v>0</v>
      </c>
    </row>
    <row r="74" spans="1:18" s="360" customFormat="1" x14ac:dyDescent="0.2">
      <c r="A74" s="350" t="s">
        <v>635</v>
      </c>
      <c r="B74" s="351" t="s">
        <v>636</v>
      </c>
      <c r="C74" s="352" t="s">
        <v>677</v>
      </c>
      <c r="D74" s="352" t="s">
        <v>524</v>
      </c>
      <c r="E74" s="352" t="s">
        <v>550</v>
      </c>
      <c r="F74" s="351" t="s">
        <v>551</v>
      </c>
      <c r="G74" s="353">
        <v>0</v>
      </c>
      <c r="H74" s="353">
        <v>505190</v>
      </c>
      <c r="I74" s="353">
        <v>505190</v>
      </c>
      <c r="J74" s="354"/>
      <c r="K74" s="354"/>
      <c r="L74" s="354"/>
      <c r="M74" s="355" t="s">
        <v>527</v>
      </c>
      <c r="N74" s="356">
        <v>0</v>
      </c>
      <c r="O74" s="356">
        <v>1</v>
      </c>
      <c r="P74" s="357">
        <f t="shared" si="2"/>
        <v>0</v>
      </c>
      <c r="Q74" s="358">
        <f t="shared" si="3"/>
        <v>0</v>
      </c>
    </row>
    <row r="75" spans="1:18" s="360" customFormat="1" x14ac:dyDescent="0.2">
      <c r="A75" s="350" t="s">
        <v>647</v>
      </c>
      <c r="B75" s="351" t="s">
        <v>648</v>
      </c>
      <c r="C75" s="352" t="s">
        <v>677</v>
      </c>
      <c r="D75" s="352" t="s">
        <v>524</v>
      </c>
      <c r="E75" s="352" t="s">
        <v>558</v>
      </c>
      <c r="F75" s="351" t="s">
        <v>559</v>
      </c>
      <c r="G75" s="353">
        <v>0</v>
      </c>
      <c r="H75" s="353">
        <v>50576</v>
      </c>
      <c r="I75" s="353">
        <v>50576</v>
      </c>
      <c r="J75" s="354"/>
      <c r="K75" s="354"/>
      <c r="L75" s="354"/>
      <c r="M75" s="355" t="s">
        <v>527</v>
      </c>
      <c r="N75" s="356">
        <v>0</v>
      </c>
      <c r="O75" s="356">
        <v>1</v>
      </c>
      <c r="P75" s="357">
        <f t="shared" si="2"/>
        <v>0</v>
      </c>
      <c r="Q75" s="358">
        <f t="shared" si="3"/>
        <v>0</v>
      </c>
    </row>
    <row r="76" spans="1:18" s="360" customFormat="1" x14ac:dyDescent="0.2">
      <c r="A76" s="350" t="s">
        <v>678</v>
      </c>
      <c r="B76" s="351" t="s">
        <v>679</v>
      </c>
      <c r="C76" s="352" t="s">
        <v>680</v>
      </c>
      <c r="D76" s="352" t="s">
        <v>524</v>
      </c>
      <c r="E76" s="352" t="s">
        <v>681</v>
      </c>
      <c r="F76" s="351" t="s">
        <v>682</v>
      </c>
      <c r="G76" s="353">
        <v>0</v>
      </c>
      <c r="H76" s="353">
        <v>1165900</v>
      </c>
      <c r="I76" s="353">
        <v>0</v>
      </c>
      <c r="J76" s="354"/>
      <c r="K76" s="354"/>
      <c r="L76" s="354"/>
      <c r="M76" s="355" t="s">
        <v>527</v>
      </c>
      <c r="N76" s="356">
        <v>0</v>
      </c>
      <c r="O76" s="356">
        <v>0</v>
      </c>
      <c r="P76" s="357">
        <f t="shared" si="2"/>
        <v>0</v>
      </c>
      <c r="Q76" s="358">
        <f t="shared" si="3"/>
        <v>0</v>
      </c>
    </row>
    <row r="77" spans="1:18" s="360" customFormat="1" ht="22.5" x14ac:dyDescent="0.2">
      <c r="A77" s="350" t="s">
        <v>683</v>
      </c>
      <c r="B77" s="351" t="s">
        <v>684</v>
      </c>
      <c r="C77" s="352" t="s">
        <v>680</v>
      </c>
      <c r="D77" s="352" t="s">
        <v>524</v>
      </c>
      <c r="E77" s="352" t="s">
        <v>685</v>
      </c>
      <c r="F77" s="351" t="s">
        <v>686</v>
      </c>
      <c r="G77" s="353">
        <v>0</v>
      </c>
      <c r="H77" s="353">
        <v>649000</v>
      </c>
      <c r="I77" s="353">
        <v>0</v>
      </c>
      <c r="J77" s="354"/>
      <c r="K77" s="354"/>
      <c r="L77" s="354"/>
      <c r="M77" s="355" t="s">
        <v>527</v>
      </c>
      <c r="N77" s="356">
        <v>0</v>
      </c>
      <c r="O77" s="356">
        <v>0</v>
      </c>
      <c r="P77" s="357">
        <f t="shared" si="2"/>
        <v>0</v>
      </c>
      <c r="Q77" s="358">
        <f t="shared" si="3"/>
        <v>0</v>
      </c>
    </row>
    <row r="78" spans="1:18" s="360" customFormat="1" ht="22.5" x14ac:dyDescent="0.2">
      <c r="A78" s="350" t="s">
        <v>687</v>
      </c>
      <c r="B78" s="351" t="s">
        <v>688</v>
      </c>
      <c r="C78" s="352" t="s">
        <v>680</v>
      </c>
      <c r="D78" s="352" t="s">
        <v>524</v>
      </c>
      <c r="E78" s="352" t="s">
        <v>592</v>
      </c>
      <c r="F78" s="351" t="s">
        <v>593</v>
      </c>
      <c r="G78" s="353">
        <v>0</v>
      </c>
      <c r="H78" s="353">
        <v>649000</v>
      </c>
      <c r="I78" s="353">
        <v>0</v>
      </c>
      <c r="J78" s="354"/>
      <c r="K78" s="354"/>
      <c r="L78" s="354"/>
      <c r="M78" s="355" t="s">
        <v>527</v>
      </c>
      <c r="N78" s="356">
        <v>0</v>
      </c>
      <c r="O78" s="356">
        <v>0</v>
      </c>
      <c r="P78" s="357">
        <f t="shared" si="2"/>
        <v>0</v>
      </c>
      <c r="Q78" s="358">
        <f t="shared" si="3"/>
        <v>0</v>
      </c>
    </row>
    <row r="79" spans="1:18" s="360" customFormat="1" ht="22.5" x14ac:dyDescent="0.2">
      <c r="A79" s="350" t="s">
        <v>689</v>
      </c>
      <c r="B79" s="351" t="s">
        <v>690</v>
      </c>
      <c r="C79" s="352" t="s">
        <v>691</v>
      </c>
      <c r="D79" s="352" t="s">
        <v>524</v>
      </c>
      <c r="E79" s="352" t="s">
        <v>692</v>
      </c>
      <c r="F79" s="351" t="s">
        <v>693</v>
      </c>
      <c r="G79" s="353">
        <v>0</v>
      </c>
      <c r="H79" s="353">
        <v>220000</v>
      </c>
      <c r="I79" s="353">
        <v>0</v>
      </c>
      <c r="J79" s="354"/>
      <c r="K79" s="354"/>
      <c r="L79" s="354"/>
      <c r="M79" s="355" t="s">
        <v>527</v>
      </c>
      <c r="N79" s="356">
        <v>0</v>
      </c>
      <c r="O79" s="356">
        <v>0</v>
      </c>
      <c r="P79" s="357">
        <f t="shared" si="2"/>
        <v>0</v>
      </c>
      <c r="Q79" s="358">
        <f t="shared" si="3"/>
        <v>0</v>
      </c>
    </row>
    <row r="80" spans="1:18" s="360" customFormat="1" x14ac:dyDescent="0.2">
      <c r="A80" s="350" t="s">
        <v>586</v>
      </c>
      <c r="B80" s="351" t="s">
        <v>587</v>
      </c>
      <c r="C80" s="352" t="s">
        <v>694</v>
      </c>
      <c r="D80" s="352" t="s">
        <v>524</v>
      </c>
      <c r="E80" s="352" t="s">
        <v>588</v>
      </c>
      <c r="F80" s="351" t="s">
        <v>589</v>
      </c>
      <c r="G80" s="353">
        <v>0</v>
      </c>
      <c r="H80" s="353">
        <v>320000</v>
      </c>
      <c r="I80" s="353">
        <v>0</v>
      </c>
      <c r="J80" s="354"/>
      <c r="K80" s="354"/>
      <c r="L80" s="354"/>
      <c r="M80" s="355" t="s">
        <v>527</v>
      </c>
      <c r="N80" s="356">
        <v>0</v>
      </c>
      <c r="O80" s="356">
        <v>0</v>
      </c>
      <c r="P80" s="357">
        <f t="shared" si="2"/>
        <v>0</v>
      </c>
      <c r="Q80" s="358">
        <f t="shared" si="3"/>
        <v>0</v>
      </c>
    </row>
    <row r="81" spans="1:17" s="360" customFormat="1" ht="22.5" x14ac:dyDescent="0.2">
      <c r="A81" s="350" t="s">
        <v>532</v>
      </c>
      <c r="B81" s="351" t="s">
        <v>533</v>
      </c>
      <c r="C81" s="352" t="s">
        <v>695</v>
      </c>
      <c r="D81" s="352" t="s">
        <v>524</v>
      </c>
      <c r="E81" s="352" t="s">
        <v>534</v>
      </c>
      <c r="F81" s="351" t="s">
        <v>535</v>
      </c>
      <c r="G81" s="353">
        <v>0</v>
      </c>
      <c r="H81" s="353">
        <v>13000</v>
      </c>
      <c r="I81" s="353">
        <v>0</v>
      </c>
      <c r="J81" s="354"/>
      <c r="K81" s="354"/>
      <c r="L81" s="354"/>
      <c r="M81" s="355" t="s">
        <v>527</v>
      </c>
      <c r="N81" s="356">
        <v>0</v>
      </c>
      <c r="O81" s="356">
        <v>0</v>
      </c>
      <c r="P81" s="357">
        <f t="shared" si="2"/>
        <v>0</v>
      </c>
      <c r="Q81" s="358">
        <f t="shared" si="3"/>
        <v>0</v>
      </c>
    </row>
    <row r="82" spans="1:17" s="360" customFormat="1" x14ac:dyDescent="0.2">
      <c r="A82" s="350" t="s">
        <v>675</v>
      </c>
      <c r="B82" s="351" t="s">
        <v>676</v>
      </c>
      <c r="C82" s="352" t="s">
        <v>695</v>
      </c>
      <c r="D82" s="352" t="s">
        <v>524</v>
      </c>
      <c r="E82" s="352" t="s">
        <v>584</v>
      </c>
      <c r="F82" s="351" t="s">
        <v>585</v>
      </c>
      <c r="G82" s="353">
        <v>0</v>
      </c>
      <c r="H82" s="353">
        <v>11282.5</v>
      </c>
      <c r="I82" s="353">
        <v>0</v>
      </c>
      <c r="J82" s="354"/>
      <c r="K82" s="354"/>
      <c r="L82" s="354"/>
      <c r="M82" s="355" t="s">
        <v>527</v>
      </c>
      <c r="N82" s="356">
        <v>0</v>
      </c>
      <c r="O82" s="356">
        <v>0</v>
      </c>
      <c r="P82" s="357">
        <f t="shared" si="2"/>
        <v>0</v>
      </c>
      <c r="Q82" s="358">
        <f t="shared" si="3"/>
        <v>0</v>
      </c>
    </row>
    <row r="83" spans="1:17" s="360" customFormat="1" x14ac:dyDescent="0.2">
      <c r="A83" s="350" t="s">
        <v>696</v>
      </c>
      <c r="B83" s="351" t="s">
        <v>697</v>
      </c>
      <c r="C83" s="352" t="s">
        <v>698</v>
      </c>
      <c r="D83" s="352" t="s">
        <v>524</v>
      </c>
      <c r="E83" s="352" t="s">
        <v>639</v>
      </c>
      <c r="F83" s="351" t="s">
        <v>640</v>
      </c>
      <c r="G83" s="353">
        <v>0</v>
      </c>
      <c r="H83" s="353">
        <v>69344.800000000003</v>
      </c>
      <c r="I83" s="353">
        <v>69344.800000000003</v>
      </c>
      <c r="J83" s="354"/>
      <c r="K83" s="354"/>
      <c r="L83" s="354"/>
      <c r="M83" s="355" t="s">
        <v>527</v>
      </c>
      <c r="N83" s="356">
        <v>0</v>
      </c>
      <c r="O83" s="356">
        <v>1</v>
      </c>
      <c r="P83" s="357">
        <f t="shared" si="2"/>
        <v>0</v>
      </c>
      <c r="Q83" s="358">
        <f t="shared" si="3"/>
        <v>0</v>
      </c>
    </row>
    <row r="84" spans="1:17" s="360" customFormat="1" x14ac:dyDescent="0.2">
      <c r="A84" s="350" t="s">
        <v>699</v>
      </c>
      <c r="B84" s="351" t="s">
        <v>700</v>
      </c>
      <c r="C84" s="352" t="s">
        <v>698</v>
      </c>
      <c r="D84" s="352" t="s">
        <v>524</v>
      </c>
      <c r="E84" s="352" t="s">
        <v>673</v>
      </c>
      <c r="F84" s="351" t="s">
        <v>674</v>
      </c>
      <c r="G84" s="353">
        <v>0</v>
      </c>
      <c r="H84" s="353">
        <v>106362.03</v>
      </c>
      <c r="I84" s="353">
        <v>106362.03</v>
      </c>
      <c r="J84" s="354"/>
      <c r="K84" s="354"/>
      <c r="L84" s="354"/>
      <c r="M84" s="355" t="s">
        <v>527</v>
      </c>
      <c r="N84" s="356">
        <v>0</v>
      </c>
      <c r="O84" s="356">
        <v>1</v>
      </c>
      <c r="P84" s="357">
        <f t="shared" si="2"/>
        <v>0</v>
      </c>
      <c r="Q84" s="358">
        <f t="shared" si="3"/>
        <v>0</v>
      </c>
    </row>
    <row r="85" spans="1:17" s="360" customFormat="1" x14ac:dyDescent="0.2">
      <c r="A85" s="350" t="s">
        <v>586</v>
      </c>
      <c r="B85" s="351" t="s">
        <v>587</v>
      </c>
      <c r="C85" s="352" t="s">
        <v>698</v>
      </c>
      <c r="D85" s="352" t="s">
        <v>524</v>
      </c>
      <c r="E85" s="352" t="s">
        <v>588</v>
      </c>
      <c r="F85" s="351" t="s">
        <v>589</v>
      </c>
      <c r="G85" s="353">
        <v>294266</v>
      </c>
      <c r="H85" s="353">
        <v>0</v>
      </c>
      <c r="I85" s="353">
        <v>0</v>
      </c>
      <c r="J85" s="354"/>
      <c r="K85" s="354"/>
      <c r="L85" s="354"/>
      <c r="M85" s="355" t="s">
        <v>527</v>
      </c>
      <c r="N85" s="356">
        <v>0</v>
      </c>
      <c r="O85" s="356">
        <v>0</v>
      </c>
      <c r="P85" s="357">
        <f t="shared" si="2"/>
        <v>0</v>
      </c>
      <c r="Q85" s="358">
        <f t="shared" si="3"/>
        <v>0</v>
      </c>
    </row>
    <row r="86" spans="1:17" s="360" customFormat="1" x14ac:dyDescent="0.2">
      <c r="A86" s="350" t="s">
        <v>612</v>
      </c>
      <c r="B86" s="351" t="s">
        <v>611</v>
      </c>
      <c r="C86" s="352" t="s">
        <v>698</v>
      </c>
      <c r="D86" s="352" t="s">
        <v>524</v>
      </c>
      <c r="E86" s="352" t="s">
        <v>588</v>
      </c>
      <c r="F86" s="351" t="s">
        <v>589</v>
      </c>
      <c r="G86" s="353">
        <v>0</v>
      </c>
      <c r="H86" s="353">
        <v>294266</v>
      </c>
      <c r="I86" s="353">
        <v>0</v>
      </c>
      <c r="J86" s="354"/>
      <c r="K86" s="354"/>
      <c r="L86" s="354"/>
      <c r="M86" s="355" t="s">
        <v>527</v>
      </c>
      <c r="N86" s="356">
        <v>0</v>
      </c>
      <c r="O86" s="356">
        <v>0</v>
      </c>
      <c r="P86" s="357">
        <f t="shared" si="2"/>
        <v>0</v>
      </c>
      <c r="Q86" s="358">
        <f t="shared" si="3"/>
        <v>0</v>
      </c>
    </row>
    <row r="87" spans="1:17" s="360" customFormat="1" ht="22.5" x14ac:dyDescent="0.2">
      <c r="A87" s="350" t="s">
        <v>701</v>
      </c>
      <c r="B87" s="351" t="s">
        <v>702</v>
      </c>
      <c r="C87" s="352" t="s">
        <v>703</v>
      </c>
      <c r="D87" s="352" t="s">
        <v>524</v>
      </c>
      <c r="E87" s="352" t="s">
        <v>598</v>
      </c>
      <c r="F87" s="351" t="s">
        <v>599</v>
      </c>
      <c r="G87" s="353">
        <v>0</v>
      </c>
      <c r="H87" s="353">
        <v>37631.660000000003</v>
      </c>
      <c r="I87" s="353">
        <v>0</v>
      </c>
      <c r="J87" s="354"/>
      <c r="K87" s="354"/>
      <c r="L87" s="354"/>
      <c r="M87" s="355" t="s">
        <v>527</v>
      </c>
      <c r="N87" s="356">
        <v>0</v>
      </c>
      <c r="O87" s="356">
        <v>0</v>
      </c>
      <c r="P87" s="357">
        <f t="shared" si="2"/>
        <v>0</v>
      </c>
      <c r="Q87" s="358">
        <f t="shared" si="3"/>
        <v>0</v>
      </c>
    </row>
    <row r="88" spans="1:17" s="360" customFormat="1" x14ac:dyDescent="0.2">
      <c r="A88" s="350" t="s">
        <v>578</v>
      </c>
      <c r="B88" s="351" t="s">
        <v>579</v>
      </c>
      <c r="C88" s="352" t="s">
        <v>703</v>
      </c>
      <c r="D88" s="352" t="s">
        <v>524</v>
      </c>
      <c r="E88" s="352" t="s">
        <v>580</v>
      </c>
      <c r="F88" s="351" t="s">
        <v>581</v>
      </c>
      <c r="G88" s="353">
        <v>0</v>
      </c>
      <c r="H88" s="353">
        <v>5000</v>
      </c>
      <c r="I88" s="353">
        <v>0</v>
      </c>
      <c r="J88" s="354"/>
      <c r="K88" s="354"/>
      <c r="L88" s="354"/>
      <c r="M88" s="355" t="s">
        <v>527</v>
      </c>
      <c r="N88" s="356">
        <v>0</v>
      </c>
      <c r="O88" s="356">
        <v>0</v>
      </c>
      <c r="P88" s="357">
        <f t="shared" si="2"/>
        <v>0</v>
      </c>
      <c r="Q88" s="358">
        <f t="shared" si="3"/>
        <v>0</v>
      </c>
    </row>
    <row r="89" spans="1:17" s="360" customFormat="1" x14ac:dyDescent="0.2">
      <c r="A89" s="350" t="s">
        <v>704</v>
      </c>
      <c r="B89" s="351" t="s">
        <v>705</v>
      </c>
      <c r="C89" s="352" t="s">
        <v>703</v>
      </c>
      <c r="D89" s="352" t="s">
        <v>524</v>
      </c>
      <c r="E89" s="352" t="s">
        <v>554</v>
      </c>
      <c r="F89" s="351" t="s">
        <v>555</v>
      </c>
      <c r="G89" s="353">
        <v>0</v>
      </c>
      <c r="H89" s="353">
        <v>10000</v>
      </c>
      <c r="I89" s="353">
        <v>0</v>
      </c>
      <c r="J89" s="354"/>
      <c r="K89" s="354"/>
      <c r="L89" s="354"/>
      <c r="M89" s="355" t="s">
        <v>527</v>
      </c>
      <c r="N89" s="356">
        <v>0</v>
      </c>
      <c r="O89" s="356">
        <v>0</v>
      </c>
      <c r="P89" s="357">
        <f t="shared" si="2"/>
        <v>0</v>
      </c>
      <c r="Q89" s="358">
        <f t="shared" si="3"/>
        <v>0</v>
      </c>
    </row>
    <row r="90" spans="1:17" s="360" customFormat="1" x14ac:dyDescent="0.2">
      <c r="A90" s="350" t="s">
        <v>706</v>
      </c>
      <c r="B90" s="351" t="s">
        <v>707</v>
      </c>
      <c r="C90" s="352" t="s">
        <v>708</v>
      </c>
      <c r="D90" s="352" t="s">
        <v>709</v>
      </c>
      <c r="E90" s="352" t="s">
        <v>673</v>
      </c>
      <c r="F90" s="351" t="s">
        <v>674</v>
      </c>
      <c r="G90" s="353">
        <v>0</v>
      </c>
      <c r="H90" s="353">
        <v>48213.27</v>
      </c>
      <c r="I90" s="353">
        <v>48213.27</v>
      </c>
      <c r="J90" s="354"/>
      <c r="K90" s="354"/>
      <c r="L90" s="354"/>
      <c r="M90" s="355" t="s">
        <v>527</v>
      </c>
      <c r="N90" s="356">
        <v>0</v>
      </c>
      <c r="O90" s="356">
        <v>1</v>
      </c>
      <c r="P90" s="357">
        <f t="shared" si="2"/>
        <v>0</v>
      </c>
      <c r="Q90" s="358">
        <f t="shared" si="3"/>
        <v>0</v>
      </c>
    </row>
    <row r="91" spans="1:17" s="360" customFormat="1" x14ac:dyDescent="0.2">
      <c r="A91" s="350" t="s">
        <v>710</v>
      </c>
      <c r="B91" s="351" t="s">
        <v>711</v>
      </c>
      <c r="C91" s="352" t="s">
        <v>708</v>
      </c>
      <c r="D91" s="352" t="s">
        <v>709</v>
      </c>
      <c r="E91" s="352" t="s">
        <v>542</v>
      </c>
      <c r="F91" s="351" t="s">
        <v>543</v>
      </c>
      <c r="G91" s="353">
        <v>0</v>
      </c>
      <c r="H91" s="353">
        <v>8357541.6699999999</v>
      </c>
      <c r="I91" s="353">
        <v>0</v>
      </c>
      <c r="J91" s="354"/>
      <c r="K91" s="354"/>
      <c r="L91" s="354"/>
      <c r="M91" s="355" t="s">
        <v>527</v>
      </c>
      <c r="N91" s="356">
        <v>0</v>
      </c>
      <c r="O91" s="356">
        <v>0</v>
      </c>
      <c r="P91" s="357">
        <f t="shared" si="2"/>
        <v>0</v>
      </c>
      <c r="Q91" s="358">
        <f t="shared" si="3"/>
        <v>0</v>
      </c>
    </row>
    <row r="92" spans="1:17" s="360" customFormat="1" x14ac:dyDescent="0.2">
      <c r="A92" s="350" t="s">
        <v>712</v>
      </c>
      <c r="B92" s="351" t="s">
        <v>713</v>
      </c>
      <c r="C92" s="352" t="s">
        <v>708</v>
      </c>
      <c r="D92" s="352" t="s">
        <v>709</v>
      </c>
      <c r="E92" s="352" t="s">
        <v>542</v>
      </c>
      <c r="F92" s="351" t="s">
        <v>543</v>
      </c>
      <c r="G92" s="353">
        <v>0</v>
      </c>
      <c r="H92" s="353">
        <v>19388032.829999998</v>
      </c>
      <c r="I92" s="353">
        <v>2203585.59</v>
      </c>
      <c r="J92" s="354"/>
      <c r="K92" s="354"/>
      <c r="L92" s="354"/>
      <c r="M92" s="355" t="s">
        <v>527</v>
      </c>
      <c r="N92" s="356">
        <v>0</v>
      </c>
      <c r="O92" s="356">
        <v>0.11365699704150956</v>
      </c>
      <c r="P92" s="357">
        <f t="shared" si="2"/>
        <v>0</v>
      </c>
      <c r="Q92" s="358">
        <f t="shared" si="3"/>
        <v>0</v>
      </c>
    </row>
    <row r="93" spans="1:17" s="360" customFormat="1" x14ac:dyDescent="0.2">
      <c r="A93" s="350" t="s">
        <v>714</v>
      </c>
      <c r="B93" s="351" t="s">
        <v>715</v>
      </c>
      <c r="C93" s="352" t="s">
        <v>708</v>
      </c>
      <c r="D93" s="352" t="s">
        <v>709</v>
      </c>
      <c r="E93" s="352" t="s">
        <v>716</v>
      </c>
      <c r="F93" s="351" t="s">
        <v>717</v>
      </c>
      <c r="G93" s="353">
        <v>0</v>
      </c>
      <c r="H93" s="353">
        <v>119623.36</v>
      </c>
      <c r="I93" s="353">
        <v>119623.36</v>
      </c>
      <c r="J93" s="354"/>
      <c r="K93" s="354"/>
      <c r="L93" s="354"/>
      <c r="M93" s="355" t="s">
        <v>527</v>
      </c>
      <c r="N93" s="356">
        <v>0</v>
      </c>
      <c r="O93" s="356">
        <v>1</v>
      </c>
      <c r="P93" s="357">
        <f t="shared" si="2"/>
        <v>0</v>
      </c>
      <c r="Q93" s="358">
        <f t="shared" si="3"/>
        <v>0</v>
      </c>
    </row>
    <row r="94" spans="1:17" s="360" customFormat="1" x14ac:dyDescent="0.2">
      <c r="A94" s="350" t="s">
        <v>718</v>
      </c>
      <c r="B94" s="351" t="s">
        <v>719</v>
      </c>
      <c r="C94" s="352" t="s">
        <v>708</v>
      </c>
      <c r="D94" s="352" t="s">
        <v>709</v>
      </c>
      <c r="E94" s="352" t="s">
        <v>720</v>
      </c>
      <c r="F94" s="351" t="s">
        <v>721</v>
      </c>
      <c r="G94" s="353">
        <v>0</v>
      </c>
      <c r="H94" s="353">
        <v>2618102.67</v>
      </c>
      <c r="I94" s="353">
        <v>2618102.67</v>
      </c>
      <c r="J94" s="354"/>
      <c r="K94" s="354"/>
      <c r="L94" s="354"/>
      <c r="M94" s="355" t="s">
        <v>527</v>
      </c>
      <c r="N94" s="356">
        <v>0</v>
      </c>
      <c r="O94" s="356">
        <v>1</v>
      </c>
      <c r="P94" s="357">
        <f t="shared" si="2"/>
        <v>0</v>
      </c>
      <c r="Q94" s="358">
        <f t="shared" si="3"/>
        <v>0</v>
      </c>
    </row>
    <row r="95" spans="1:17" s="360" customFormat="1" x14ac:dyDescent="0.2">
      <c r="A95" s="350" t="s">
        <v>722</v>
      </c>
      <c r="B95" s="351" t="s">
        <v>723</v>
      </c>
      <c r="C95" s="352" t="s">
        <v>708</v>
      </c>
      <c r="D95" s="352" t="s">
        <v>709</v>
      </c>
      <c r="E95" s="352" t="s">
        <v>724</v>
      </c>
      <c r="F95" s="351" t="s">
        <v>725</v>
      </c>
      <c r="G95" s="353">
        <v>0</v>
      </c>
      <c r="H95" s="353">
        <v>6085032.2300000004</v>
      </c>
      <c r="I95" s="353">
        <v>2420812.19</v>
      </c>
      <c r="J95" s="354"/>
      <c r="K95" s="354"/>
      <c r="L95" s="354"/>
      <c r="M95" s="355" t="s">
        <v>527</v>
      </c>
      <c r="N95" s="356">
        <v>0</v>
      </c>
      <c r="O95" s="356">
        <v>0.39783062743120423</v>
      </c>
      <c r="P95" s="357">
        <f t="shared" si="2"/>
        <v>0</v>
      </c>
      <c r="Q95" s="358">
        <f t="shared" si="3"/>
        <v>0</v>
      </c>
    </row>
    <row r="96" spans="1:17" s="360" customFormat="1" x14ac:dyDescent="0.2">
      <c r="A96" s="350" t="s">
        <v>726</v>
      </c>
      <c r="B96" s="351" t="s">
        <v>727</v>
      </c>
      <c r="C96" s="352" t="s">
        <v>708</v>
      </c>
      <c r="D96" s="352" t="s">
        <v>709</v>
      </c>
      <c r="E96" s="352" t="s">
        <v>728</v>
      </c>
      <c r="F96" s="351" t="s">
        <v>729</v>
      </c>
      <c r="G96" s="353">
        <v>0</v>
      </c>
      <c r="H96" s="353">
        <v>755360.23</v>
      </c>
      <c r="I96" s="353">
        <v>0</v>
      </c>
      <c r="J96" s="354"/>
      <c r="K96" s="354"/>
      <c r="L96" s="354"/>
      <c r="M96" s="355" t="s">
        <v>527</v>
      </c>
      <c r="N96" s="356">
        <v>0</v>
      </c>
      <c r="O96" s="356">
        <v>0</v>
      </c>
      <c r="P96" s="357">
        <f t="shared" si="2"/>
        <v>0</v>
      </c>
      <c r="Q96" s="358">
        <f t="shared" si="3"/>
        <v>0</v>
      </c>
    </row>
    <row r="97" spans="1:17" s="360" customFormat="1" x14ac:dyDescent="0.2">
      <c r="A97" s="350" t="s">
        <v>730</v>
      </c>
      <c r="B97" s="351" t="s">
        <v>731</v>
      </c>
      <c r="C97" s="352" t="s">
        <v>708</v>
      </c>
      <c r="D97" s="352" t="s">
        <v>709</v>
      </c>
      <c r="E97" s="352" t="s">
        <v>732</v>
      </c>
      <c r="F97" s="351" t="s">
        <v>733</v>
      </c>
      <c r="G97" s="353">
        <v>0</v>
      </c>
      <c r="H97" s="353">
        <v>5546586.3099999996</v>
      </c>
      <c r="I97" s="353">
        <v>4673560.5199999996</v>
      </c>
      <c r="J97" s="354"/>
      <c r="K97" s="354"/>
      <c r="L97" s="354"/>
      <c r="M97" s="355" t="s">
        <v>527</v>
      </c>
      <c r="N97" s="356">
        <v>0</v>
      </c>
      <c r="O97" s="356">
        <v>0.84260124314192808</v>
      </c>
      <c r="P97" s="357">
        <f t="shared" si="2"/>
        <v>0</v>
      </c>
      <c r="Q97" s="358">
        <f t="shared" si="3"/>
        <v>0</v>
      </c>
    </row>
    <row r="98" spans="1:17" s="360" customFormat="1" x14ac:dyDescent="0.2">
      <c r="A98" s="350" t="s">
        <v>734</v>
      </c>
      <c r="B98" s="351" t="s">
        <v>735</v>
      </c>
      <c r="C98" s="352" t="s">
        <v>708</v>
      </c>
      <c r="D98" s="352" t="s">
        <v>709</v>
      </c>
      <c r="E98" s="352" t="s">
        <v>736</v>
      </c>
      <c r="F98" s="351" t="s">
        <v>737</v>
      </c>
      <c r="G98" s="353">
        <v>0</v>
      </c>
      <c r="H98" s="353">
        <v>12356087.970000001</v>
      </c>
      <c r="I98" s="353">
        <v>0</v>
      </c>
      <c r="J98" s="354"/>
      <c r="K98" s="354"/>
      <c r="L98" s="354"/>
      <c r="M98" s="355" t="s">
        <v>527</v>
      </c>
      <c r="N98" s="356">
        <v>0</v>
      </c>
      <c r="O98" s="356">
        <v>0</v>
      </c>
      <c r="P98" s="357">
        <f t="shared" si="2"/>
        <v>0</v>
      </c>
      <c r="Q98" s="358">
        <f t="shared" si="3"/>
        <v>0</v>
      </c>
    </row>
    <row r="99" spans="1:17" s="360" customFormat="1" x14ac:dyDescent="0.2">
      <c r="A99" s="350" t="s">
        <v>738</v>
      </c>
      <c r="B99" s="351" t="s">
        <v>739</v>
      </c>
      <c r="C99" s="352" t="s">
        <v>708</v>
      </c>
      <c r="D99" s="352" t="s">
        <v>709</v>
      </c>
      <c r="E99" s="352" t="s">
        <v>728</v>
      </c>
      <c r="F99" s="351" t="s">
        <v>729</v>
      </c>
      <c r="G99" s="353">
        <v>0</v>
      </c>
      <c r="H99" s="353">
        <v>560228.43000000005</v>
      </c>
      <c r="I99" s="353">
        <v>0</v>
      </c>
      <c r="J99" s="354"/>
      <c r="K99" s="354"/>
      <c r="L99" s="354"/>
      <c r="M99" s="355" t="s">
        <v>527</v>
      </c>
      <c r="N99" s="356">
        <v>0</v>
      </c>
      <c r="O99" s="356">
        <v>0</v>
      </c>
      <c r="P99" s="357">
        <f t="shared" si="2"/>
        <v>0</v>
      </c>
      <c r="Q99" s="358">
        <f t="shared" si="3"/>
        <v>0</v>
      </c>
    </row>
    <row r="100" spans="1:17" s="360" customFormat="1" x14ac:dyDescent="0.2">
      <c r="A100" s="350" t="s">
        <v>740</v>
      </c>
      <c r="B100" s="351" t="s">
        <v>741</v>
      </c>
      <c r="C100" s="352" t="s">
        <v>708</v>
      </c>
      <c r="D100" s="352" t="s">
        <v>709</v>
      </c>
      <c r="E100" s="352" t="s">
        <v>732</v>
      </c>
      <c r="F100" s="351" t="s">
        <v>733</v>
      </c>
      <c r="G100" s="353">
        <v>0</v>
      </c>
      <c r="H100" s="353">
        <v>167789.45</v>
      </c>
      <c r="I100" s="353">
        <v>0</v>
      </c>
      <c r="J100" s="354"/>
      <c r="K100" s="354"/>
      <c r="L100" s="354"/>
      <c r="M100" s="355" t="s">
        <v>527</v>
      </c>
      <c r="N100" s="356">
        <v>0</v>
      </c>
      <c r="O100" s="356">
        <v>0</v>
      </c>
      <c r="P100" s="357">
        <f t="shared" si="2"/>
        <v>0</v>
      </c>
      <c r="Q100" s="358">
        <f t="shared" si="3"/>
        <v>0</v>
      </c>
    </row>
    <row r="101" spans="1:17" s="360" customFormat="1" x14ac:dyDescent="0.2">
      <c r="A101" s="350" t="s">
        <v>742</v>
      </c>
      <c r="B101" s="351" t="s">
        <v>743</v>
      </c>
      <c r="C101" s="352" t="s">
        <v>708</v>
      </c>
      <c r="D101" s="352" t="s">
        <v>709</v>
      </c>
      <c r="E101" s="352" t="s">
        <v>550</v>
      </c>
      <c r="F101" s="351" t="s">
        <v>551</v>
      </c>
      <c r="G101" s="353">
        <v>0</v>
      </c>
      <c r="H101" s="353">
        <v>19725573.27</v>
      </c>
      <c r="I101" s="353">
        <v>0</v>
      </c>
      <c r="J101" s="354"/>
      <c r="K101" s="354"/>
      <c r="L101" s="354"/>
      <c r="M101" s="355" t="s">
        <v>527</v>
      </c>
      <c r="N101" s="356">
        <v>0</v>
      </c>
      <c r="O101" s="356">
        <v>0</v>
      </c>
      <c r="P101" s="357">
        <f t="shared" si="2"/>
        <v>0</v>
      </c>
      <c r="Q101" s="358">
        <f t="shared" si="3"/>
        <v>0</v>
      </c>
    </row>
    <row r="102" spans="1:17" s="360" customFormat="1" x14ac:dyDescent="0.2">
      <c r="A102" s="350" t="s">
        <v>744</v>
      </c>
      <c r="B102" s="351" t="s">
        <v>745</v>
      </c>
      <c r="C102" s="352" t="s">
        <v>708</v>
      </c>
      <c r="D102" s="352" t="s">
        <v>709</v>
      </c>
      <c r="E102" s="352" t="s">
        <v>550</v>
      </c>
      <c r="F102" s="351" t="s">
        <v>551</v>
      </c>
      <c r="G102" s="353">
        <v>0</v>
      </c>
      <c r="H102" s="353">
        <v>73797994.659999996</v>
      </c>
      <c r="I102" s="353">
        <v>26956973.510000002</v>
      </c>
      <c r="J102" s="354"/>
      <c r="K102" s="354"/>
      <c r="L102" s="354"/>
      <c r="M102" s="355" t="s">
        <v>527</v>
      </c>
      <c r="N102" s="356">
        <v>0</v>
      </c>
      <c r="O102" s="356">
        <v>0.36528056940023096</v>
      </c>
      <c r="P102" s="357">
        <f t="shared" si="2"/>
        <v>0</v>
      </c>
      <c r="Q102" s="358">
        <f t="shared" si="3"/>
        <v>0</v>
      </c>
    </row>
    <row r="103" spans="1:17" s="360" customFormat="1" x14ac:dyDescent="0.2">
      <c r="A103" s="350" t="s">
        <v>746</v>
      </c>
      <c r="B103" s="351" t="s">
        <v>747</v>
      </c>
      <c r="C103" s="352" t="s">
        <v>708</v>
      </c>
      <c r="D103" s="352" t="s">
        <v>709</v>
      </c>
      <c r="E103" s="352" t="s">
        <v>639</v>
      </c>
      <c r="F103" s="351" t="s">
        <v>640</v>
      </c>
      <c r="G103" s="353">
        <v>0</v>
      </c>
      <c r="H103" s="353">
        <v>23840330.289999999</v>
      </c>
      <c r="I103" s="353">
        <v>0</v>
      </c>
      <c r="J103" s="354"/>
      <c r="K103" s="354"/>
      <c r="L103" s="354"/>
      <c r="M103" s="355" t="s">
        <v>527</v>
      </c>
      <c r="N103" s="356">
        <v>0</v>
      </c>
      <c r="O103" s="356">
        <v>0</v>
      </c>
      <c r="P103" s="357">
        <f t="shared" si="2"/>
        <v>0</v>
      </c>
      <c r="Q103" s="358">
        <f t="shared" si="3"/>
        <v>0</v>
      </c>
    </row>
    <row r="104" spans="1:17" s="360" customFormat="1" x14ac:dyDescent="0.2">
      <c r="A104" s="350" t="s">
        <v>748</v>
      </c>
      <c r="B104" s="351" t="s">
        <v>749</v>
      </c>
      <c r="C104" s="352" t="s">
        <v>708</v>
      </c>
      <c r="D104" s="352" t="s">
        <v>709</v>
      </c>
      <c r="E104" s="352" t="s">
        <v>639</v>
      </c>
      <c r="F104" s="351" t="s">
        <v>640</v>
      </c>
      <c r="G104" s="353">
        <v>0</v>
      </c>
      <c r="H104" s="353">
        <v>1011861.01</v>
      </c>
      <c r="I104" s="353">
        <v>0</v>
      </c>
      <c r="J104" s="354"/>
      <c r="K104" s="354"/>
      <c r="L104" s="354"/>
      <c r="M104" s="355" t="s">
        <v>527</v>
      </c>
      <c r="N104" s="356">
        <v>0</v>
      </c>
      <c r="O104" s="356">
        <v>0</v>
      </c>
      <c r="P104" s="357">
        <f t="shared" si="2"/>
        <v>0</v>
      </c>
      <c r="Q104" s="358">
        <f t="shared" si="3"/>
        <v>0</v>
      </c>
    </row>
    <row r="105" spans="1:17" s="360" customFormat="1" x14ac:dyDescent="0.2">
      <c r="A105" s="350" t="s">
        <v>750</v>
      </c>
      <c r="B105" s="351" t="s">
        <v>751</v>
      </c>
      <c r="C105" s="352" t="s">
        <v>708</v>
      </c>
      <c r="D105" s="352" t="s">
        <v>709</v>
      </c>
      <c r="E105" s="352" t="s">
        <v>546</v>
      </c>
      <c r="F105" s="351" t="s">
        <v>547</v>
      </c>
      <c r="G105" s="353">
        <v>0</v>
      </c>
      <c r="H105" s="353">
        <v>4673927.5599999996</v>
      </c>
      <c r="I105" s="353">
        <v>0</v>
      </c>
      <c r="J105" s="354"/>
      <c r="K105" s="354"/>
      <c r="L105" s="354"/>
      <c r="M105" s="355" t="s">
        <v>527</v>
      </c>
      <c r="N105" s="356">
        <v>0</v>
      </c>
      <c r="O105" s="356">
        <v>0</v>
      </c>
      <c r="P105" s="357">
        <f t="shared" si="2"/>
        <v>0</v>
      </c>
      <c r="Q105" s="358">
        <f t="shared" si="3"/>
        <v>0</v>
      </c>
    </row>
    <row r="106" spans="1:17" s="360" customFormat="1" x14ac:dyDescent="0.2">
      <c r="A106" s="350" t="s">
        <v>752</v>
      </c>
      <c r="B106" s="351" t="s">
        <v>753</v>
      </c>
      <c r="C106" s="352" t="s">
        <v>708</v>
      </c>
      <c r="D106" s="352" t="s">
        <v>709</v>
      </c>
      <c r="E106" s="352" t="s">
        <v>546</v>
      </c>
      <c r="F106" s="351" t="s">
        <v>547</v>
      </c>
      <c r="G106" s="353">
        <v>0</v>
      </c>
      <c r="H106" s="353">
        <v>2920329.55</v>
      </c>
      <c r="I106" s="353">
        <v>0</v>
      </c>
      <c r="J106" s="354"/>
      <c r="K106" s="354"/>
      <c r="L106" s="354"/>
      <c r="M106" s="355" t="s">
        <v>527</v>
      </c>
      <c r="N106" s="356">
        <v>0</v>
      </c>
      <c r="O106" s="356">
        <v>0</v>
      </c>
      <c r="P106" s="357">
        <f t="shared" si="2"/>
        <v>0</v>
      </c>
      <c r="Q106" s="358">
        <f t="shared" si="3"/>
        <v>0</v>
      </c>
    </row>
    <row r="107" spans="1:17" s="360" customFormat="1" x14ac:dyDescent="0.2">
      <c r="A107" s="350" t="s">
        <v>754</v>
      </c>
      <c r="B107" s="351" t="s">
        <v>755</v>
      </c>
      <c r="C107" s="352" t="s">
        <v>708</v>
      </c>
      <c r="D107" s="352" t="s">
        <v>709</v>
      </c>
      <c r="E107" s="352" t="s">
        <v>732</v>
      </c>
      <c r="F107" s="351" t="s">
        <v>733</v>
      </c>
      <c r="G107" s="353">
        <v>0</v>
      </c>
      <c r="H107" s="353">
        <v>441692.63</v>
      </c>
      <c r="I107" s="353">
        <v>0</v>
      </c>
      <c r="J107" s="354"/>
      <c r="K107" s="354"/>
      <c r="L107" s="354"/>
      <c r="M107" s="355" t="s">
        <v>527</v>
      </c>
      <c r="N107" s="356">
        <v>0</v>
      </c>
      <c r="O107" s="356">
        <v>0</v>
      </c>
      <c r="P107" s="357">
        <f t="shared" si="2"/>
        <v>0</v>
      </c>
      <c r="Q107" s="358">
        <f t="shared" si="3"/>
        <v>0</v>
      </c>
    </row>
    <row r="108" spans="1:17" s="360" customFormat="1" x14ac:dyDescent="0.2">
      <c r="A108" s="350" t="s">
        <v>756</v>
      </c>
      <c r="B108" s="351" t="s">
        <v>757</v>
      </c>
      <c r="C108" s="352" t="s">
        <v>708</v>
      </c>
      <c r="D108" s="352" t="s">
        <v>709</v>
      </c>
      <c r="E108" s="352" t="s">
        <v>554</v>
      </c>
      <c r="F108" s="351" t="s">
        <v>555</v>
      </c>
      <c r="G108" s="353">
        <v>0</v>
      </c>
      <c r="H108" s="353">
        <v>5242097.1500000004</v>
      </c>
      <c r="I108" s="353">
        <v>5242097.1500000004</v>
      </c>
      <c r="J108" s="354"/>
      <c r="K108" s="354"/>
      <c r="L108" s="354"/>
      <c r="M108" s="355" t="s">
        <v>527</v>
      </c>
      <c r="N108" s="356">
        <v>0</v>
      </c>
      <c r="O108" s="356">
        <v>1</v>
      </c>
      <c r="P108" s="357">
        <f t="shared" si="2"/>
        <v>0</v>
      </c>
      <c r="Q108" s="358">
        <f t="shared" si="3"/>
        <v>0</v>
      </c>
    </row>
    <row r="109" spans="1:17" s="360" customFormat="1" x14ac:dyDescent="0.2">
      <c r="A109" s="350" t="s">
        <v>758</v>
      </c>
      <c r="B109" s="351" t="s">
        <v>759</v>
      </c>
      <c r="C109" s="352" t="s">
        <v>708</v>
      </c>
      <c r="D109" s="352" t="s">
        <v>709</v>
      </c>
      <c r="E109" s="352" t="s">
        <v>728</v>
      </c>
      <c r="F109" s="351" t="s">
        <v>729</v>
      </c>
      <c r="G109" s="353">
        <v>0</v>
      </c>
      <c r="H109" s="353">
        <v>622546.21</v>
      </c>
      <c r="I109" s="353">
        <v>121968.3</v>
      </c>
      <c r="J109" s="354"/>
      <c r="K109" s="354"/>
      <c r="L109" s="354"/>
      <c r="M109" s="355" t="s">
        <v>527</v>
      </c>
      <c r="N109" s="356">
        <v>0</v>
      </c>
      <c r="O109" s="356">
        <v>0.19591846844590061</v>
      </c>
      <c r="P109" s="357">
        <f t="shared" si="2"/>
        <v>0</v>
      </c>
      <c r="Q109" s="358">
        <f t="shared" si="3"/>
        <v>0</v>
      </c>
    </row>
    <row r="110" spans="1:17" s="360" customFormat="1" x14ac:dyDescent="0.2">
      <c r="A110" s="350" t="s">
        <v>760</v>
      </c>
      <c r="B110" s="351" t="s">
        <v>761</v>
      </c>
      <c r="C110" s="352" t="s">
        <v>708</v>
      </c>
      <c r="D110" s="352" t="s">
        <v>709</v>
      </c>
      <c r="E110" s="352" t="s">
        <v>762</v>
      </c>
      <c r="F110" s="351" t="s">
        <v>763</v>
      </c>
      <c r="G110" s="353">
        <v>0</v>
      </c>
      <c r="H110" s="353">
        <v>59505.63</v>
      </c>
      <c r="I110" s="353">
        <v>59505.63</v>
      </c>
      <c r="J110" s="354"/>
      <c r="K110" s="354"/>
      <c r="L110" s="354"/>
      <c r="M110" s="355" t="s">
        <v>527</v>
      </c>
      <c r="N110" s="356">
        <v>0</v>
      </c>
      <c r="O110" s="356">
        <v>1</v>
      </c>
      <c r="P110" s="357">
        <f t="shared" si="2"/>
        <v>0</v>
      </c>
      <c r="Q110" s="358">
        <f t="shared" si="3"/>
        <v>0</v>
      </c>
    </row>
    <row r="111" spans="1:17" s="360" customFormat="1" x14ac:dyDescent="0.2">
      <c r="A111" s="350" t="s">
        <v>764</v>
      </c>
      <c r="B111" s="351" t="s">
        <v>765</v>
      </c>
      <c r="C111" s="352" t="s">
        <v>708</v>
      </c>
      <c r="D111" s="352" t="s">
        <v>709</v>
      </c>
      <c r="E111" s="352" t="s">
        <v>716</v>
      </c>
      <c r="F111" s="351" t="s">
        <v>717</v>
      </c>
      <c r="G111" s="353">
        <v>0</v>
      </c>
      <c r="H111" s="353">
        <v>1239985.76</v>
      </c>
      <c r="I111" s="353">
        <v>180857.57</v>
      </c>
      <c r="J111" s="354"/>
      <c r="K111" s="354"/>
      <c r="L111" s="354"/>
      <c r="M111" s="355" t="s">
        <v>527</v>
      </c>
      <c r="N111" s="356">
        <v>0</v>
      </c>
      <c r="O111" s="356">
        <v>0.14585455400713634</v>
      </c>
      <c r="P111" s="357">
        <f t="shared" si="2"/>
        <v>0</v>
      </c>
      <c r="Q111" s="358">
        <f t="shared" si="3"/>
        <v>0</v>
      </c>
    </row>
    <row r="112" spans="1:17" s="360" customFormat="1" x14ac:dyDescent="0.2">
      <c r="A112" s="350" t="s">
        <v>766</v>
      </c>
      <c r="B112" s="351" t="s">
        <v>767</v>
      </c>
      <c r="C112" s="352" t="s">
        <v>708</v>
      </c>
      <c r="D112" s="352" t="s">
        <v>709</v>
      </c>
      <c r="E112" s="352" t="s">
        <v>716</v>
      </c>
      <c r="F112" s="351" t="s">
        <v>717</v>
      </c>
      <c r="G112" s="353">
        <v>60000000</v>
      </c>
      <c r="H112" s="353">
        <v>60000000</v>
      </c>
      <c r="I112" s="353">
        <v>0</v>
      </c>
      <c r="J112" s="354"/>
      <c r="K112" s="354"/>
      <c r="L112" s="354"/>
      <c r="M112" s="355" t="s">
        <v>527</v>
      </c>
      <c r="N112" s="356">
        <v>0</v>
      </c>
      <c r="O112" s="356">
        <v>0</v>
      </c>
      <c r="P112" s="357">
        <f t="shared" si="2"/>
        <v>0</v>
      </c>
      <c r="Q112" s="358">
        <f t="shared" si="3"/>
        <v>0</v>
      </c>
    </row>
    <row r="113" spans="1:17" s="360" customFormat="1" ht="12" thickBot="1" x14ac:dyDescent="0.25">
      <c r="A113" s="361" t="s">
        <v>768</v>
      </c>
      <c r="B113" s="362" t="s">
        <v>769</v>
      </c>
      <c r="C113" s="363" t="s">
        <v>708</v>
      </c>
      <c r="D113" s="363" t="s">
        <v>709</v>
      </c>
      <c r="E113" s="363" t="s">
        <v>716</v>
      </c>
      <c r="F113" s="362" t="s">
        <v>717</v>
      </c>
      <c r="G113" s="364">
        <v>0</v>
      </c>
      <c r="H113" s="364">
        <v>1993596.89</v>
      </c>
      <c r="I113" s="364">
        <v>0</v>
      </c>
      <c r="J113" s="365"/>
      <c r="K113" s="365"/>
      <c r="L113" s="365"/>
      <c r="M113" s="366" t="s">
        <v>527</v>
      </c>
      <c r="N113" s="367">
        <v>0</v>
      </c>
      <c r="O113" s="367">
        <v>0</v>
      </c>
      <c r="P113" s="368">
        <f t="shared" si="2"/>
        <v>0</v>
      </c>
      <c r="Q113" s="369">
        <f t="shared" si="3"/>
        <v>0</v>
      </c>
    </row>
    <row r="114" spans="1:17" s="360" customFormat="1" ht="15.75" thickBot="1" x14ac:dyDescent="0.3">
      <c r="A114" s="370"/>
      <c r="B114" s="370"/>
      <c r="C114" s="335"/>
      <c r="D114" s="335"/>
      <c r="E114" s="335"/>
      <c r="F114" s="335"/>
      <c r="G114" s="371">
        <f>SUM(G4:G113)</f>
        <v>76312852</v>
      </c>
      <c r="H114" s="372">
        <f t="shared" ref="H114:I114" si="4">SUM(H4:H113)</f>
        <v>391111241.52999991</v>
      </c>
      <c r="I114" s="373">
        <f t="shared" si="4"/>
        <v>134059211.04999998</v>
      </c>
      <c r="P114" s="359"/>
      <c r="Q114" s="359"/>
    </row>
    <row r="115" spans="1:17" s="360" customFormat="1" x14ac:dyDescent="0.2">
      <c r="P115" s="359"/>
      <c r="Q115" s="359"/>
    </row>
    <row r="116" spans="1:17" s="360" customFormat="1" x14ac:dyDescent="0.2">
      <c r="P116" s="359"/>
      <c r="Q116" s="359"/>
    </row>
    <row r="117" spans="1:17" s="360" customFormat="1" x14ac:dyDescent="0.2">
      <c r="P117" s="359"/>
      <c r="Q117" s="359"/>
    </row>
    <row r="118" spans="1:17" s="360" customFormat="1" x14ac:dyDescent="0.2">
      <c r="P118" s="359"/>
      <c r="Q118" s="359"/>
    </row>
    <row r="119" spans="1:17" s="360" customFormat="1" x14ac:dyDescent="0.2">
      <c r="P119" s="359"/>
      <c r="Q119" s="359"/>
    </row>
    <row r="120" spans="1:17" s="360" customFormat="1" x14ac:dyDescent="0.2">
      <c r="P120" s="359"/>
      <c r="Q120" s="359"/>
    </row>
    <row r="121" spans="1:17" s="360" customFormat="1" x14ac:dyDescent="0.2">
      <c r="P121" s="359"/>
      <c r="Q121" s="359"/>
    </row>
    <row r="122" spans="1:17" s="360" customFormat="1" x14ac:dyDescent="0.2"/>
    <row r="123" spans="1:17" s="360" customFormat="1" x14ac:dyDescent="0.2"/>
    <row r="124" spans="1:17" s="360" customFormat="1" x14ac:dyDescent="0.2"/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7C1C-A46B-4F12-9501-9D969B97937E}">
  <sheetPr>
    <tabColor theme="7" tint="-0.249977111117893"/>
    <pageSetUpPr fitToPage="1"/>
  </sheetPr>
  <dimension ref="A1:I47"/>
  <sheetViews>
    <sheetView showGridLines="0" zoomScaleNormal="100" workbookViewId="0">
      <selection activeCell="C31" sqref="C31"/>
    </sheetView>
  </sheetViews>
  <sheetFormatPr baseColWidth="10" defaultColWidth="10.28515625" defaultRowHeight="11.25" x14ac:dyDescent="0.25"/>
  <cols>
    <col min="1" max="1" width="1.5703125" style="82" customWidth="1"/>
    <col min="2" max="2" width="53.5703125" style="82" customWidth="1"/>
    <col min="3" max="3" width="15.28515625" style="82" customWidth="1"/>
    <col min="4" max="4" width="17" style="82" customWidth="1"/>
    <col min="5" max="5" width="15.28515625" style="82" customWidth="1"/>
    <col min="6" max="7" width="17.85546875" style="82" customWidth="1"/>
    <col min="8" max="8" width="16.140625" style="82" customWidth="1"/>
    <col min="9" max="9" width="2.140625" style="82" hidden="1" customWidth="1"/>
    <col min="10" max="16384" width="10.28515625" style="82"/>
  </cols>
  <sheetData>
    <row r="1" spans="1:9" s="63" customFormat="1" ht="43.5" customHeight="1" x14ac:dyDescent="0.25">
      <c r="A1" s="60" t="s">
        <v>209</v>
      </c>
      <c r="B1" s="61"/>
      <c r="C1" s="61"/>
      <c r="D1" s="61"/>
      <c r="E1" s="61"/>
      <c r="F1" s="61"/>
      <c r="G1" s="61"/>
      <c r="H1" s="62"/>
    </row>
    <row r="2" spans="1:9" s="63" customFormat="1" x14ac:dyDescent="0.25">
      <c r="A2" s="64" t="s">
        <v>210</v>
      </c>
      <c r="B2" s="65"/>
      <c r="C2" s="60" t="s">
        <v>211</v>
      </c>
      <c r="D2" s="61"/>
      <c r="E2" s="61"/>
      <c r="F2" s="61"/>
      <c r="G2" s="62"/>
      <c r="H2" s="66" t="s">
        <v>8</v>
      </c>
    </row>
    <row r="3" spans="1:9" s="73" customFormat="1" ht="24.95" customHeight="1" x14ac:dyDescent="0.25">
      <c r="A3" s="67"/>
      <c r="B3" s="68"/>
      <c r="C3" s="69" t="s">
        <v>9</v>
      </c>
      <c r="D3" s="70" t="s">
        <v>212</v>
      </c>
      <c r="E3" s="70" t="s">
        <v>11</v>
      </c>
      <c r="F3" s="70" t="s">
        <v>12</v>
      </c>
      <c r="G3" s="71" t="s">
        <v>13</v>
      </c>
      <c r="H3" s="72"/>
    </row>
    <row r="4" spans="1:9" s="73" customFormat="1" x14ac:dyDescent="0.25">
      <c r="A4" s="74"/>
      <c r="B4" s="75"/>
      <c r="C4" s="76" t="s">
        <v>213</v>
      </c>
      <c r="D4" s="77" t="s">
        <v>214</v>
      </c>
      <c r="E4" s="77" t="s">
        <v>215</v>
      </c>
      <c r="F4" s="77" t="s">
        <v>216</v>
      </c>
      <c r="G4" s="77" t="s">
        <v>217</v>
      </c>
      <c r="H4" s="77" t="s">
        <v>218</v>
      </c>
    </row>
    <row r="5" spans="1:9" x14ac:dyDescent="0.25">
      <c r="A5" s="78"/>
      <c r="B5" s="79" t="s">
        <v>17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f t="shared" ref="H5:H15" si="0">+G5-C5</f>
        <v>0</v>
      </c>
      <c r="I5" s="81" t="s">
        <v>219</v>
      </c>
    </row>
    <row r="6" spans="1:9" x14ac:dyDescent="0.25">
      <c r="A6" s="83"/>
      <c r="B6" s="84" t="s">
        <v>220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f t="shared" si="0"/>
        <v>0</v>
      </c>
      <c r="I6" s="81" t="s">
        <v>221</v>
      </c>
    </row>
    <row r="7" spans="1:9" x14ac:dyDescent="0.25">
      <c r="A7" s="78"/>
      <c r="B7" s="79" t="s">
        <v>70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  <c r="H7" s="85">
        <f t="shared" si="0"/>
        <v>0</v>
      </c>
      <c r="I7" s="81" t="s">
        <v>222</v>
      </c>
    </row>
    <row r="8" spans="1:9" x14ac:dyDescent="0.25">
      <c r="A8" s="78"/>
      <c r="B8" s="79" t="s">
        <v>223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f t="shared" si="0"/>
        <v>0</v>
      </c>
      <c r="I8" s="81" t="s">
        <v>224</v>
      </c>
    </row>
    <row r="9" spans="1:9" x14ac:dyDescent="0.25">
      <c r="A9" s="78"/>
      <c r="B9" s="79" t="s">
        <v>225</v>
      </c>
      <c r="C9" s="85">
        <v>0</v>
      </c>
      <c r="D9" s="85">
        <v>0</v>
      </c>
      <c r="E9" s="85">
        <v>0</v>
      </c>
      <c r="F9" s="85">
        <v>0</v>
      </c>
      <c r="G9" s="85">
        <v>0</v>
      </c>
      <c r="H9" s="85">
        <f t="shared" si="0"/>
        <v>0</v>
      </c>
      <c r="I9" s="81" t="s">
        <v>226</v>
      </c>
    </row>
    <row r="10" spans="1:9" x14ac:dyDescent="0.25">
      <c r="A10" s="83"/>
      <c r="B10" s="84" t="s">
        <v>227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f t="shared" si="0"/>
        <v>0</v>
      </c>
      <c r="I10" s="81" t="s">
        <v>228</v>
      </c>
    </row>
    <row r="11" spans="1:9" ht="15" x14ac:dyDescent="0.25">
      <c r="A11" s="86"/>
      <c r="B11" s="79" t="s">
        <v>229</v>
      </c>
      <c r="C11" s="85">
        <v>51397536</v>
      </c>
      <c r="D11" s="85">
        <v>249050527.97</v>
      </c>
      <c r="E11" s="85">
        <f t="shared" ref="E11:E14" si="1">C11+D11</f>
        <v>300448063.97000003</v>
      </c>
      <c r="F11" s="85">
        <v>30332823.280000001</v>
      </c>
      <c r="G11" s="85">
        <v>30332823.280000001</v>
      </c>
      <c r="H11" s="85">
        <f t="shared" ref="H11:H14" si="2">G11-C11</f>
        <v>-21064712.719999999</v>
      </c>
      <c r="I11" s="81" t="s">
        <v>230</v>
      </c>
    </row>
    <row r="12" spans="1:9" ht="22.5" x14ac:dyDescent="0.25">
      <c r="A12" s="86"/>
      <c r="B12" s="79" t="s">
        <v>231</v>
      </c>
      <c r="C12" s="85">
        <v>9036876197</v>
      </c>
      <c r="D12" s="85">
        <v>379516109.94999999</v>
      </c>
      <c r="E12" s="85">
        <f t="shared" si="1"/>
        <v>9416392306.9500008</v>
      </c>
      <c r="F12" s="85">
        <v>4766652126.3299999</v>
      </c>
      <c r="G12" s="85">
        <v>4766652126.3299999</v>
      </c>
      <c r="H12" s="85">
        <f t="shared" si="2"/>
        <v>-4270224070.6700001</v>
      </c>
      <c r="I12" s="81" t="s">
        <v>232</v>
      </c>
    </row>
    <row r="13" spans="1:9" ht="22.5" x14ac:dyDescent="0.25">
      <c r="A13" s="86"/>
      <c r="B13" s="79" t="s">
        <v>233</v>
      </c>
      <c r="C13" s="85">
        <v>8377262478.6099997</v>
      </c>
      <c r="D13" s="85">
        <v>393968578.07999998</v>
      </c>
      <c r="E13" s="85">
        <f t="shared" si="1"/>
        <v>8771231056.6900005</v>
      </c>
      <c r="F13" s="85">
        <v>4731418283.4700003</v>
      </c>
      <c r="G13" s="85">
        <v>4731418283.4700003</v>
      </c>
      <c r="H13" s="85">
        <f t="shared" si="2"/>
        <v>-3645844195.1399994</v>
      </c>
      <c r="I13" s="81" t="s">
        <v>234</v>
      </c>
    </row>
    <row r="14" spans="1:9" x14ac:dyDescent="0.25">
      <c r="A14" s="78"/>
      <c r="B14" s="79" t="s">
        <v>235</v>
      </c>
      <c r="C14" s="85">
        <v>0</v>
      </c>
      <c r="D14" s="85">
        <v>0</v>
      </c>
      <c r="E14" s="85">
        <f t="shared" si="1"/>
        <v>0</v>
      </c>
      <c r="F14" s="85">
        <v>0</v>
      </c>
      <c r="G14" s="85">
        <v>0</v>
      </c>
      <c r="H14" s="85">
        <f t="shared" si="2"/>
        <v>0</v>
      </c>
      <c r="I14" s="81" t="s">
        <v>236</v>
      </c>
    </row>
    <row r="15" spans="1:9" x14ac:dyDescent="0.25">
      <c r="A15" s="78"/>
      <c r="C15" s="87"/>
      <c r="D15" s="87"/>
      <c r="E15" s="87"/>
      <c r="F15" s="87">
        <v>0</v>
      </c>
      <c r="G15" s="87">
        <v>0</v>
      </c>
      <c r="H15" s="87">
        <f t="shared" si="0"/>
        <v>0</v>
      </c>
      <c r="I15" s="81" t="s">
        <v>237</v>
      </c>
    </row>
    <row r="16" spans="1:9" x14ac:dyDescent="0.25">
      <c r="A16" s="88"/>
      <c r="B16" s="89" t="s">
        <v>238</v>
      </c>
      <c r="C16" s="90">
        <f t="shared" ref="C16:H16" si="3">SUM(C5:C15)</f>
        <v>17465536211.610001</v>
      </c>
      <c r="D16" s="90">
        <f t="shared" si="3"/>
        <v>1022535216</v>
      </c>
      <c r="E16" s="90">
        <f t="shared" si="3"/>
        <v>18488071427.610001</v>
      </c>
      <c r="F16" s="90">
        <f t="shared" si="3"/>
        <v>9528403233.0799999</v>
      </c>
      <c r="G16" s="90">
        <f t="shared" si="3"/>
        <v>9528403233.0799999</v>
      </c>
      <c r="H16" s="90">
        <f t="shared" si="3"/>
        <v>-7937132978.5299988</v>
      </c>
      <c r="I16" s="81" t="s">
        <v>237</v>
      </c>
    </row>
    <row r="17" spans="1:9" x14ac:dyDescent="0.25">
      <c r="A17" s="91"/>
      <c r="B17" s="92"/>
      <c r="C17" s="93"/>
      <c r="D17" s="93"/>
      <c r="E17" s="94"/>
      <c r="F17" s="95" t="s">
        <v>239</v>
      </c>
      <c r="G17" s="96"/>
      <c r="H17" s="97">
        <v>-7937132979</v>
      </c>
      <c r="I17" s="81" t="s">
        <v>237</v>
      </c>
    </row>
    <row r="18" spans="1:9" ht="10.15" customHeight="1" x14ac:dyDescent="0.25">
      <c r="A18" s="98" t="s">
        <v>240</v>
      </c>
      <c r="B18" s="99"/>
      <c r="C18" s="100" t="s">
        <v>211</v>
      </c>
      <c r="D18" s="101"/>
      <c r="E18" s="101"/>
      <c r="F18" s="101"/>
      <c r="G18" s="102"/>
      <c r="H18" s="103" t="s">
        <v>8</v>
      </c>
      <c r="I18" s="81" t="s">
        <v>237</v>
      </c>
    </row>
    <row r="19" spans="1:9" ht="22.5" x14ac:dyDescent="0.25">
      <c r="A19" s="104"/>
      <c r="B19" s="105"/>
      <c r="C19" s="106" t="s">
        <v>9</v>
      </c>
      <c r="D19" s="107" t="s">
        <v>212</v>
      </c>
      <c r="E19" s="107" t="s">
        <v>11</v>
      </c>
      <c r="F19" s="107" t="s">
        <v>12</v>
      </c>
      <c r="G19" s="108" t="s">
        <v>13</v>
      </c>
      <c r="H19" s="109"/>
      <c r="I19" s="81" t="s">
        <v>237</v>
      </c>
    </row>
    <row r="20" spans="1:9" x14ac:dyDescent="0.25">
      <c r="A20" s="110"/>
      <c r="B20" s="111"/>
      <c r="C20" s="112" t="s">
        <v>213</v>
      </c>
      <c r="D20" s="113" t="s">
        <v>214</v>
      </c>
      <c r="E20" s="113" t="s">
        <v>215</v>
      </c>
      <c r="F20" s="113" t="s">
        <v>216</v>
      </c>
      <c r="G20" s="113" t="s">
        <v>217</v>
      </c>
      <c r="H20" s="113" t="s">
        <v>218</v>
      </c>
      <c r="I20" s="81" t="s">
        <v>237</v>
      </c>
    </row>
    <row r="21" spans="1:9" x14ac:dyDescent="0.25">
      <c r="A21" s="114" t="s">
        <v>241</v>
      </c>
      <c r="B21" s="115"/>
      <c r="C21" s="116">
        <f>SUM(C22+C23+C24+C25+C26+C27+C28+C29)</f>
        <v>0</v>
      </c>
      <c r="D21" s="116">
        <f>SUM(D22+D23+D24+D25+D26+D27+D28+D29)</f>
        <v>0</v>
      </c>
      <c r="E21" s="116">
        <f>SUM(E22+E23+E24+E25+E26+E27+E28+E29)</f>
        <v>0</v>
      </c>
      <c r="F21" s="116">
        <f>SUM(F22+F23+F24+F25+F26+F27+F28+F29)</f>
        <v>0</v>
      </c>
      <c r="G21" s="116">
        <f>SUM(G22+G23+G24+G25+G26+G27+G28+G29)</f>
        <v>0</v>
      </c>
      <c r="H21" s="116">
        <f>SUM(H22:H29)</f>
        <v>0</v>
      </c>
      <c r="I21" s="81" t="s">
        <v>237</v>
      </c>
    </row>
    <row r="22" spans="1:9" x14ac:dyDescent="0.25">
      <c r="A22" s="117"/>
      <c r="B22" s="118" t="s">
        <v>17</v>
      </c>
      <c r="C22" s="119">
        <v>0</v>
      </c>
      <c r="D22" s="119">
        <v>0</v>
      </c>
      <c r="E22" s="119">
        <v>0</v>
      </c>
      <c r="F22" s="120">
        <v>0</v>
      </c>
      <c r="G22" s="119">
        <v>0</v>
      </c>
      <c r="H22" s="119">
        <v>0</v>
      </c>
      <c r="I22" s="81" t="s">
        <v>219</v>
      </c>
    </row>
    <row r="23" spans="1:9" x14ac:dyDescent="0.25">
      <c r="A23" s="117"/>
      <c r="B23" s="118" t="s">
        <v>220</v>
      </c>
      <c r="C23" s="119">
        <v>0</v>
      </c>
      <c r="D23" s="119">
        <v>0</v>
      </c>
      <c r="E23" s="119">
        <v>0</v>
      </c>
      <c r="F23" s="120">
        <v>0</v>
      </c>
      <c r="G23" s="119">
        <v>0</v>
      </c>
      <c r="H23" s="119">
        <v>0</v>
      </c>
      <c r="I23" s="81" t="s">
        <v>221</v>
      </c>
    </row>
    <row r="24" spans="1:9" x14ac:dyDescent="0.25">
      <c r="A24" s="117"/>
      <c r="B24" s="118" t="s">
        <v>70</v>
      </c>
      <c r="C24" s="119">
        <v>0</v>
      </c>
      <c r="D24" s="119">
        <v>0</v>
      </c>
      <c r="E24" s="119">
        <v>0</v>
      </c>
      <c r="F24" s="120">
        <v>0</v>
      </c>
      <c r="G24" s="119">
        <v>0</v>
      </c>
      <c r="H24" s="119">
        <v>0</v>
      </c>
      <c r="I24" s="81" t="s">
        <v>222</v>
      </c>
    </row>
    <row r="25" spans="1:9" x14ac:dyDescent="0.25">
      <c r="A25" s="117"/>
      <c r="B25" s="118" t="s">
        <v>223</v>
      </c>
      <c r="C25" s="119">
        <v>0</v>
      </c>
      <c r="D25" s="119">
        <v>0</v>
      </c>
      <c r="E25" s="119">
        <v>0</v>
      </c>
      <c r="F25" s="120">
        <v>0</v>
      </c>
      <c r="G25" s="119">
        <v>0</v>
      </c>
      <c r="H25" s="119">
        <v>0</v>
      </c>
      <c r="I25" s="81" t="s">
        <v>224</v>
      </c>
    </row>
    <row r="26" spans="1:9" x14ac:dyDescent="0.25">
      <c r="A26" s="117"/>
      <c r="B26" s="118" t="s">
        <v>242</v>
      </c>
      <c r="C26" s="119">
        <v>0</v>
      </c>
      <c r="D26" s="119">
        <v>0</v>
      </c>
      <c r="E26" s="119">
        <v>0</v>
      </c>
      <c r="F26" s="120">
        <v>0</v>
      </c>
      <c r="G26" s="119">
        <v>0</v>
      </c>
      <c r="H26" s="119">
        <v>0</v>
      </c>
      <c r="I26" s="81" t="s">
        <v>226</v>
      </c>
    </row>
    <row r="27" spans="1:9" x14ac:dyDescent="0.25">
      <c r="A27" s="117"/>
      <c r="B27" s="118" t="s">
        <v>243</v>
      </c>
      <c r="C27" s="121">
        <v>0</v>
      </c>
      <c r="D27" s="121">
        <v>0</v>
      </c>
      <c r="E27" s="121">
        <v>0</v>
      </c>
      <c r="F27" s="122">
        <v>0</v>
      </c>
      <c r="G27" s="121">
        <v>0</v>
      </c>
      <c r="H27" s="119">
        <v>0</v>
      </c>
      <c r="I27" s="81" t="s">
        <v>228</v>
      </c>
    </row>
    <row r="28" spans="1:9" ht="22.5" x14ac:dyDescent="0.25">
      <c r="A28" s="117"/>
      <c r="B28" s="118" t="s">
        <v>244</v>
      </c>
      <c r="C28" s="85">
        <v>0</v>
      </c>
      <c r="D28" s="85">
        <v>0</v>
      </c>
      <c r="E28" s="85">
        <f>C28+D28</f>
        <v>0</v>
      </c>
      <c r="F28" s="85">
        <v>0</v>
      </c>
      <c r="G28" s="85">
        <v>0</v>
      </c>
      <c r="H28" s="85">
        <f t="shared" ref="H28" si="4">+G28-C28</f>
        <v>0</v>
      </c>
      <c r="I28" s="81" t="s">
        <v>232</v>
      </c>
    </row>
    <row r="29" spans="1:9" ht="22.5" x14ac:dyDescent="0.25">
      <c r="A29" s="117"/>
      <c r="B29" s="118" t="s">
        <v>233</v>
      </c>
      <c r="C29" s="119">
        <v>0</v>
      </c>
      <c r="D29" s="119">
        <v>0</v>
      </c>
      <c r="E29" s="119">
        <v>0</v>
      </c>
      <c r="F29" s="123">
        <v>0</v>
      </c>
      <c r="G29" s="85">
        <v>0</v>
      </c>
      <c r="H29" s="119">
        <v>0</v>
      </c>
      <c r="I29" s="81" t="s">
        <v>234</v>
      </c>
    </row>
    <row r="30" spans="1:9" x14ac:dyDescent="0.25">
      <c r="A30" s="117"/>
      <c r="B30" s="118"/>
      <c r="C30" s="119"/>
      <c r="D30" s="119"/>
      <c r="E30" s="119"/>
      <c r="F30" s="120"/>
      <c r="G30" s="119"/>
      <c r="H30" s="119"/>
      <c r="I30" s="81" t="s">
        <v>237</v>
      </c>
    </row>
    <row r="31" spans="1:9" ht="48" customHeight="1" x14ac:dyDescent="0.25">
      <c r="A31" s="124" t="s">
        <v>245</v>
      </c>
      <c r="B31" s="125"/>
      <c r="C31" s="126">
        <f t="shared" ref="C31:H31" si="5">SUM(C32:C35)</f>
        <v>8428660014.6099997</v>
      </c>
      <c r="D31" s="126">
        <f t="shared" si="5"/>
        <v>643019106.04999995</v>
      </c>
      <c r="E31" s="126">
        <f t="shared" si="5"/>
        <v>9071679120.6599998</v>
      </c>
      <c r="F31" s="127">
        <f t="shared" si="5"/>
        <v>4761751106.75</v>
      </c>
      <c r="G31" s="126">
        <f t="shared" si="5"/>
        <v>4761751106.75</v>
      </c>
      <c r="H31" s="126">
        <f t="shared" si="5"/>
        <v>-3666908907.8599992</v>
      </c>
      <c r="I31" s="81" t="s">
        <v>237</v>
      </c>
    </row>
    <row r="32" spans="1:9" x14ac:dyDescent="0.25">
      <c r="A32" s="117"/>
      <c r="B32" s="118" t="s">
        <v>220</v>
      </c>
      <c r="C32" s="119">
        <v>0</v>
      </c>
      <c r="D32" s="119">
        <v>0</v>
      </c>
      <c r="E32" s="119">
        <v>0</v>
      </c>
      <c r="F32" s="120">
        <v>0</v>
      </c>
      <c r="G32" s="119">
        <v>0</v>
      </c>
      <c r="H32" s="119">
        <v>0</v>
      </c>
      <c r="I32" s="81" t="s">
        <v>221</v>
      </c>
    </row>
    <row r="33" spans="1:9" x14ac:dyDescent="0.25">
      <c r="A33" s="117"/>
      <c r="B33" s="118" t="s">
        <v>246</v>
      </c>
      <c r="C33" s="119">
        <v>0</v>
      </c>
      <c r="D33" s="119">
        <v>0</v>
      </c>
      <c r="E33" s="119">
        <v>0</v>
      </c>
      <c r="F33" s="120">
        <v>0</v>
      </c>
      <c r="G33" s="119">
        <v>0</v>
      </c>
      <c r="H33" s="119">
        <v>0</v>
      </c>
      <c r="I33" s="81" t="s">
        <v>226</v>
      </c>
    </row>
    <row r="34" spans="1:9" x14ac:dyDescent="0.25">
      <c r="A34" s="117"/>
      <c r="B34" s="118" t="s">
        <v>247</v>
      </c>
      <c r="C34" s="119">
        <v>51397536</v>
      </c>
      <c r="D34" s="119">
        <v>249050527.97</v>
      </c>
      <c r="E34" s="119">
        <f>C34+D34</f>
        <v>300448063.97000003</v>
      </c>
      <c r="F34" s="119">
        <v>30332823.280000001</v>
      </c>
      <c r="G34" s="119">
        <v>30332823.280000001</v>
      </c>
      <c r="H34" s="119">
        <f t="shared" ref="H34:H35" si="6">G34-C34</f>
        <v>-21064712.719999999</v>
      </c>
      <c r="I34" s="81" t="s">
        <v>230</v>
      </c>
    </row>
    <row r="35" spans="1:9" ht="22.5" x14ac:dyDescent="0.25">
      <c r="A35" s="117"/>
      <c r="B35" s="118" t="s">
        <v>233</v>
      </c>
      <c r="C35" s="119">
        <v>8377262478.6099997</v>
      </c>
      <c r="D35" s="119">
        <v>393968578.07999998</v>
      </c>
      <c r="E35" s="119">
        <f>C35+D35</f>
        <v>8771231056.6900005</v>
      </c>
      <c r="F35" s="119">
        <v>4731418283.4700003</v>
      </c>
      <c r="G35" s="119">
        <v>4731418283.4700003</v>
      </c>
      <c r="H35" s="119">
        <f t="shared" si="6"/>
        <v>-3645844195.1399994</v>
      </c>
      <c r="I35" s="81" t="s">
        <v>234</v>
      </c>
    </row>
    <row r="36" spans="1:9" x14ac:dyDescent="0.25">
      <c r="A36" s="117"/>
      <c r="B36" s="118"/>
      <c r="C36" s="119"/>
      <c r="D36" s="119"/>
      <c r="E36" s="119"/>
      <c r="F36" s="120"/>
      <c r="G36" s="119"/>
      <c r="H36" s="119"/>
      <c r="I36" s="81" t="s">
        <v>237</v>
      </c>
    </row>
    <row r="37" spans="1:9" x14ac:dyDescent="0.25">
      <c r="A37" s="128" t="s">
        <v>248</v>
      </c>
      <c r="B37" s="129"/>
      <c r="C37" s="126">
        <f>SUM(C38)</f>
        <v>0</v>
      </c>
      <c r="D37" s="126">
        <v>0</v>
      </c>
      <c r="E37" s="126">
        <v>0</v>
      </c>
      <c r="F37" s="127">
        <f>+F38</f>
        <v>0</v>
      </c>
      <c r="G37" s="126">
        <f>+G38</f>
        <v>0</v>
      </c>
      <c r="H37" s="126">
        <f>+H38</f>
        <v>0</v>
      </c>
      <c r="I37" s="81" t="s">
        <v>237</v>
      </c>
    </row>
    <row r="38" spans="1:9" x14ac:dyDescent="0.25">
      <c r="A38" s="130"/>
      <c r="B38" s="118" t="s">
        <v>235</v>
      </c>
      <c r="C38" s="119">
        <v>0</v>
      </c>
      <c r="D38" s="119">
        <v>0</v>
      </c>
      <c r="E38" s="119">
        <f>+C38+D38</f>
        <v>0</v>
      </c>
      <c r="F38" s="122">
        <v>0</v>
      </c>
      <c r="G38" s="121">
        <v>0</v>
      </c>
      <c r="H38" s="119">
        <f>+G38-C38</f>
        <v>0</v>
      </c>
      <c r="I38" s="81" t="s">
        <v>236</v>
      </c>
    </row>
    <row r="39" spans="1:9" x14ac:dyDescent="0.25">
      <c r="A39" s="131"/>
      <c r="B39" s="132" t="s">
        <v>238</v>
      </c>
      <c r="C39" s="90">
        <f t="shared" ref="C39:H39" si="7">+C21+C31+C37</f>
        <v>8428660014.6099997</v>
      </c>
      <c r="D39" s="90">
        <f t="shared" si="7"/>
        <v>643019106.04999995</v>
      </c>
      <c r="E39" s="90">
        <f t="shared" si="7"/>
        <v>9071679120.6599998</v>
      </c>
      <c r="F39" s="90">
        <f t="shared" si="7"/>
        <v>4761751106.75</v>
      </c>
      <c r="G39" s="90">
        <f t="shared" si="7"/>
        <v>4761751106.75</v>
      </c>
      <c r="H39" s="90">
        <f t="shared" si="7"/>
        <v>-3666908907.8599992</v>
      </c>
      <c r="I39" s="81" t="s">
        <v>237</v>
      </c>
    </row>
    <row r="40" spans="1:9" x14ac:dyDescent="0.25">
      <c r="A40" s="133"/>
      <c r="B40" s="92"/>
      <c r="C40" s="134"/>
      <c r="D40" s="134"/>
      <c r="E40" s="134"/>
      <c r="F40" s="135" t="s">
        <v>239</v>
      </c>
      <c r="G40" s="136"/>
      <c r="H40" s="90">
        <v>-3666908908</v>
      </c>
      <c r="I40" s="81" t="s">
        <v>237</v>
      </c>
    </row>
    <row r="41" spans="1:9" x14ac:dyDescent="0.25">
      <c r="A41" s="137"/>
      <c r="B41" s="138"/>
      <c r="C41" s="139"/>
      <c r="D41" s="139"/>
      <c r="E41" s="139"/>
      <c r="F41" s="140"/>
      <c r="G41" s="140"/>
      <c r="H41" s="139"/>
      <c r="I41" s="81"/>
    </row>
    <row r="42" spans="1:9" x14ac:dyDescent="0.2">
      <c r="B42" s="141" t="s">
        <v>249</v>
      </c>
    </row>
    <row r="43" spans="1:9" ht="18" customHeight="1" x14ac:dyDescent="0.25">
      <c r="B43" s="142" t="s">
        <v>250</v>
      </c>
      <c r="C43" s="142"/>
      <c r="D43" s="142"/>
      <c r="E43" s="142"/>
      <c r="F43" s="142"/>
    </row>
    <row r="44" spans="1:9" ht="15" x14ac:dyDescent="0.25">
      <c r="B44" s="143" t="s">
        <v>251</v>
      </c>
    </row>
    <row r="45" spans="1:9" ht="30.75" customHeight="1" x14ac:dyDescent="0.25">
      <c r="B45" s="142" t="s">
        <v>252</v>
      </c>
      <c r="C45" s="142"/>
      <c r="D45" s="142"/>
      <c r="E45" s="142"/>
      <c r="F45" s="142"/>
      <c r="G45" s="142"/>
      <c r="H45" s="142"/>
    </row>
    <row r="47" spans="1:9" x14ac:dyDescent="0.25">
      <c r="D47" s="123"/>
      <c r="E47" s="123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14AA-5CDB-4176-8186-1E357CC5B3F5}">
  <sheetPr>
    <tabColor theme="7" tint="-0.249977111117893"/>
    <pageSetUpPr fitToPage="1"/>
  </sheetPr>
  <dimension ref="A1:I28"/>
  <sheetViews>
    <sheetView showGridLines="0" zoomScaleNormal="100" workbookViewId="0">
      <selection activeCell="C31" sqref="C31"/>
    </sheetView>
  </sheetViews>
  <sheetFormatPr baseColWidth="10" defaultColWidth="10.28515625" defaultRowHeight="11.25" x14ac:dyDescent="0.25"/>
  <cols>
    <col min="1" max="1" width="1.5703125" style="82" customWidth="1"/>
    <col min="2" max="2" width="53.5703125" style="82" customWidth="1"/>
    <col min="3" max="3" width="15.28515625" style="82" customWidth="1"/>
    <col min="4" max="4" width="17" style="82" customWidth="1"/>
    <col min="5" max="5" width="15.28515625" style="82" customWidth="1"/>
    <col min="6" max="7" width="17.85546875" style="82" customWidth="1"/>
    <col min="8" max="8" width="16.140625" style="82" customWidth="1"/>
    <col min="9" max="9" width="2.140625" style="82" hidden="1" customWidth="1"/>
    <col min="10" max="16384" width="10.28515625" style="82"/>
  </cols>
  <sheetData>
    <row r="1" spans="1:8" ht="39" customHeight="1" x14ac:dyDescent="0.25">
      <c r="A1" s="60" t="s">
        <v>253</v>
      </c>
      <c r="B1" s="61"/>
      <c r="C1" s="61"/>
      <c r="D1" s="61"/>
      <c r="E1" s="61"/>
      <c r="F1" s="61"/>
      <c r="G1" s="61"/>
      <c r="H1" s="62"/>
    </row>
    <row r="2" spans="1:8" ht="11.25" customHeight="1" x14ac:dyDescent="0.25">
      <c r="A2" s="98" t="s">
        <v>240</v>
      </c>
      <c r="B2" s="99"/>
      <c r="C2" s="100" t="s">
        <v>211</v>
      </c>
      <c r="D2" s="101"/>
      <c r="E2" s="101"/>
      <c r="F2" s="101"/>
      <c r="G2" s="102"/>
      <c r="H2" s="103" t="s">
        <v>8</v>
      </c>
    </row>
    <row r="3" spans="1:8" ht="24" customHeight="1" x14ac:dyDescent="0.25">
      <c r="A3" s="104"/>
      <c r="B3" s="105"/>
      <c r="C3" s="106" t="s">
        <v>9</v>
      </c>
      <c r="D3" s="107" t="s">
        <v>212</v>
      </c>
      <c r="E3" s="107" t="s">
        <v>11</v>
      </c>
      <c r="F3" s="107" t="s">
        <v>12</v>
      </c>
      <c r="G3" s="108" t="s">
        <v>13</v>
      </c>
      <c r="H3" s="109"/>
    </row>
    <row r="4" spans="1:8" x14ac:dyDescent="0.25">
      <c r="A4" s="110"/>
      <c r="B4" s="111"/>
      <c r="C4" s="112" t="s">
        <v>213</v>
      </c>
      <c r="D4" s="113" t="s">
        <v>214</v>
      </c>
      <c r="E4" s="113" t="s">
        <v>215</v>
      </c>
      <c r="F4" s="113" t="s">
        <v>216</v>
      </c>
      <c r="G4" s="113" t="s">
        <v>217</v>
      </c>
      <c r="H4" s="113" t="s">
        <v>218</v>
      </c>
    </row>
    <row r="5" spans="1:8" ht="50.25" customHeight="1" x14ac:dyDescent="0.25">
      <c r="A5" s="144" t="s">
        <v>245</v>
      </c>
      <c r="B5" s="145"/>
      <c r="C5" s="116">
        <f>C6</f>
        <v>9036876197</v>
      </c>
      <c r="D5" s="116">
        <f>D6</f>
        <v>379516109.94999999</v>
      </c>
      <c r="E5" s="116">
        <f>C5+D5</f>
        <v>9416392306.9500008</v>
      </c>
      <c r="F5" s="116">
        <f>F6</f>
        <v>4766652126.3299999</v>
      </c>
      <c r="G5" s="116">
        <f>G6</f>
        <v>4766652126.3299999</v>
      </c>
      <c r="H5" s="116">
        <f>G5-C5</f>
        <v>-4270224070.6700001</v>
      </c>
    </row>
    <row r="6" spans="1:8" ht="36" customHeight="1" x14ac:dyDescent="0.25">
      <c r="A6" s="117"/>
      <c r="B6" s="118" t="s">
        <v>244</v>
      </c>
      <c r="C6" s="85">
        <v>9036876197</v>
      </c>
      <c r="D6" s="85">
        <v>379516109.94999999</v>
      </c>
      <c r="E6" s="85">
        <f t="shared" ref="E6" si="0">C6+D6</f>
        <v>9416392306.9500008</v>
      </c>
      <c r="F6" s="85">
        <v>4766652126.3299999</v>
      </c>
      <c r="G6" s="85">
        <v>4766652126.3299999</v>
      </c>
      <c r="H6" s="85">
        <f t="shared" ref="H6" si="1">G6-C6</f>
        <v>-4270224070.6700001</v>
      </c>
    </row>
    <row r="7" spans="1:8" x14ac:dyDescent="0.25">
      <c r="A7" s="117"/>
      <c r="B7" s="118"/>
      <c r="C7" s="119"/>
      <c r="D7" s="119"/>
      <c r="E7" s="119"/>
      <c r="F7" s="123"/>
      <c r="G7" s="85"/>
      <c r="H7" s="119"/>
    </row>
    <row r="8" spans="1:8" x14ac:dyDescent="0.25">
      <c r="A8" s="117"/>
      <c r="B8" s="118"/>
      <c r="C8" s="119"/>
      <c r="D8" s="119"/>
      <c r="E8" s="119"/>
      <c r="F8" s="120"/>
      <c r="G8" s="119"/>
      <c r="H8" s="119"/>
    </row>
    <row r="9" spans="1:8" x14ac:dyDescent="0.25">
      <c r="A9" s="131"/>
      <c r="B9" s="132" t="s">
        <v>238</v>
      </c>
      <c r="C9" s="90">
        <f>C5</f>
        <v>9036876197</v>
      </c>
      <c r="D9" s="90">
        <f>D5</f>
        <v>379516109.94999999</v>
      </c>
      <c r="E9" s="90">
        <f>D9+C9</f>
        <v>9416392306.9500008</v>
      </c>
      <c r="F9" s="90">
        <f>F5</f>
        <v>4766652126.3299999</v>
      </c>
      <c r="G9" s="90">
        <f>G5</f>
        <v>4766652126.3299999</v>
      </c>
      <c r="H9" s="90">
        <f>G9-C9</f>
        <v>-4270224070.6700001</v>
      </c>
    </row>
    <row r="10" spans="1:8" x14ac:dyDescent="0.25">
      <c r="A10" s="133"/>
      <c r="B10" s="92"/>
      <c r="C10" s="134"/>
      <c r="D10" s="134"/>
      <c r="E10" s="134"/>
      <c r="F10" s="135" t="s">
        <v>239</v>
      </c>
      <c r="G10" s="136"/>
      <c r="H10" s="90">
        <v>-4270224071</v>
      </c>
    </row>
    <row r="11" spans="1:8" x14ac:dyDescent="0.25">
      <c r="A11" s="137"/>
      <c r="B11" s="138"/>
      <c r="C11" s="139"/>
      <c r="D11" s="139"/>
      <c r="E11" s="139"/>
      <c r="F11" s="140"/>
      <c r="G11" s="140"/>
      <c r="H11" s="139"/>
    </row>
    <row r="12" spans="1:8" x14ac:dyDescent="0.2">
      <c r="B12" s="141" t="s">
        <v>249</v>
      </c>
    </row>
    <row r="13" spans="1:8" ht="15" x14ac:dyDescent="0.25">
      <c r="B13" s="142" t="s">
        <v>250</v>
      </c>
      <c r="C13" s="142"/>
      <c r="D13" s="142"/>
      <c r="E13" s="142"/>
      <c r="F13" s="142"/>
    </row>
    <row r="14" spans="1:8" ht="11.25" customHeight="1" x14ac:dyDescent="0.25">
      <c r="B14" s="143" t="s">
        <v>251</v>
      </c>
    </row>
    <row r="15" spans="1:8" ht="15" x14ac:dyDescent="0.25">
      <c r="B15" s="142" t="s">
        <v>252</v>
      </c>
      <c r="C15" s="142"/>
      <c r="D15" s="142"/>
      <c r="E15" s="142"/>
      <c r="F15" s="142"/>
      <c r="G15" s="142"/>
      <c r="H15" s="142"/>
    </row>
    <row r="16" spans="1:8" ht="15" x14ac:dyDescent="0.25">
      <c r="B16" s="146"/>
      <c r="C16" s="146"/>
      <c r="D16" s="146"/>
      <c r="E16" s="146"/>
      <c r="F16" s="146"/>
      <c r="G16" s="146"/>
      <c r="H16" s="146"/>
    </row>
    <row r="17" spans="2:8" ht="15" x14ac:dyDescent="0.25">
      <c r="B17" s="146"/>
      <c r="C17" s="146"/>
      <c r="D17" s="146"/>
      <c r="E17" s="146"/>
      <c r="F17" s="146"/>
      <c r="G17" s="146"/>
      <c r="H17" s="146"/>
    </row>
    <row r="18" spans="2:8" ht="15" x14ac:dyDescent="0.25">
      <c r="B18" s="146"/>
      <c r="C18" s="146"/>
      <c r="D18" s="146"/>
      <c r="E18" s="146"/>
      <c r="F18" s="146"/>
      <c r="G18" s="146"/>
      <c r="H18" s="146"/>
    </row>
    <row r="23" spans="2:8" x14ac:dyDescent="0.25">
      <c r="C23" s="123"/>
      <c r="D23" s="123"/>
      <c r="E23" s="123"/>
      <c r="F23" s="123"/>
      <c r="G23" s="123"/>
      <c r="H23" s="123"/>
    </row>
    <row r="28" spans="2:8" x14ac:dyDescent="0.25">
      <c r="C28" s="123"/>
      <c r="D28" s="123"/>
      <c r="E28" s="123"/>
      <c r="F28" s="123"/>
      <c r="G28" s="123"/>
      <c r="H28" s="123"/>
    </row>
  </sheetData>
  <sheetProtection formatCells="0" formatColumns="0" formatRows="0" insertRows="0" autoFilter="0"/>
  <mergeCells count="7">
    <mergeCell ref="B15:H15"/>
    <mergeCell ref="A1:H1"/>
    <mergeCell ref="A2:B4"/>
    <mergeCell ref="C2:G2"/>
    <mergeCell ref="H2:H3"/>
    <mergeCell ref="A5:B5"/>
    <mergeCell ref="B13:F13"/>
  </mergeCells>
  <printOptions horizontalCentered="1"/>
  <pageMargins left="0.78740157480314965" right="0.59055118110236227" top="0.78740157480314965" bottom="0.78740157480314965" header="0.31496062992125984" footer="0.31496062992125984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9418-36F6-4C4F-BC59-E71D2CAC70E8}">
  <sheetPr>
    <tabColor theme="4" tint="-0.249977111117893"/>
    <pageSetUpPr fitToPage="1"/>
  </sheetPr>
  <dimension ref="A1:G75"/>
  <sheetViews>
    <sheetView showGridLines="0" workbookViewId="0">
      <selection activeCell="C31" sqref="C31"/>
    </sheetView>
  </sheetViews>
  <sheetFormatPr baseColWidth="10" defaultColWidth="10.28515625" defaultRowHeight="14.25" customHeight="1" x14ac:dyDescent="0.2"/>
  <cols>
    <col min="1" max="1" width="61.28515625" style="150" customWidth="1"/>
    <col min="2" max="2" width="13.85546875" style="150" customWidth="1"/>
    <col min="3" max="3" width="13" style="150" bestFit="1" customWidth="1"/>
    <col min="4" max="6" width="14" style="150" bestFit="1" customWidth="1"/>
    <col min="7" max="7" width="11.7109375" style="150" bestFit="1" customWidth="1"/>
    <col min="8" max="16384" width="10.28515625" style="150"/>
  </cols>
  <sheetData>
    <row r="1" spans="1:7" ht="49.5" customHeight="1" thickBot="1" x14ac:dyDescent="0.25">
      <c r="A1" s="147" t="s">
        <v>254</v>
      </c>
      <c r="B1" s="148"/>
      <c r="C1" s="148"/>
      <c r="D1" s="148"/>
      <c r="E1" s="148"/>
      <c r="F1" s="148"/>
      <c r="G1" s="149"/>
    </row>
    <row r="2" spans="1:7" s="156" customFormat="1" ht="14.25" customHeight="1" thickBot="1" x14ac:dyDescent="0.25">
      <c r="A2" s="151" t="s">
        <v>6</v>
      </c>
      <c r="B2" s="152" t="s">
        <v>7</v>
      </c>
      <c r="C2" s="153"/>
      <c r="D2" s="153"/>
      <c r="E2" s="153"/>
      <c r="F2" s="154"/>
      <c r="G2" s="155" t="s">
        <v>255</v>
      </c>
    </row>
    <row r="3" spans="1:7" s="156" customFormat="1" ht="23.25" thickBot="1" x14ac:dyDescent="0.25">
      <c r="A3" s="157"/>
      <c r="B3" s="158" t="s">
        <v>256</v>
      </c>
      <c r="C3" s="159" t="s">
        <v>10</v>
      </c>
      <c r="D3" s="160" t="s">
        <v>11</v>
      </c>
      <c r="E3" s="159" t="s">
        <v>12</v>
      </c>
      <c r="F3" s="160" t="s">
        <v>257</v>
      </c>
      <c r="G3" s="161"/>
    </row>
    <row r="4" spans="1:7" s="156" customFormat="1" ht="14.25" customHeight="1" thickBot="1" x14ac:dyDescent="0.25">
      <c r="A4" s="162"/>
      <c r="B4" s="163">
        <v>1</v>
      </c>
      <c r="C4" s="159">
        <v>2</v>
      </c>
      <c r="D4" s="160" t="s">
        <v>258</v>
      </c>
      <c r="E4" s="159">
        <v>4</v>
      </c>
      <c r="F4" s="160">
        <v>5</v>
      </c>
      <c r="G4" s="159" t="s">
        <v>259</v>
      </c>
    </row>
    <row r="5" spans="1:7" s="156" customFormat="1" ht="14.25" customHeight="1" x14ac:dyDescent="0.2">
      <c r="A5" s="164" t="s">
        <v>260</v>
      </c>
      <c r="B5" s="165">
        <v>14893267</v>
      </c>
      <c r="C5" s="165">
        <v>1687042.44</v>
      </c>
      <c r="D5" s="165">
        <f>B5+C5</f>
        <v>16580309.439999999</v>
      </c>
      <c r="E5" s="165">
        <v>6632257.5499999998</v>
      </c>
      <c r="F5" s="165">
        <v>6632257.5499999998</v>
      </c>
      <c r="G5" s="166">
        <f>D5-E5</f>
        <v>9948051.8900000006</v>
      </c>
    </row>
    <row r="6" spans="1:7" s="156" customFormat="1" ht="14.25" customHeight="1" x14ac:dyDescent="0.2">
      <c r="A6" s="167" t="s">
        <v>261</v>
      </c>
      <c r="B6" s="168">
        <v>28727902</v>
      </c>
      <c r="C6" s="168">
        <v>324362.81</v>
      </c>
      <c r="D6" s="168">
        <f t="shared" ref="D6:D69" si="0">B6+C6</f>
        <v>29052264.809999999</v>
      </c>
      <c r="E6" s="168">
        <v>14488997.02</v>
      </c>
      <c r="F6" s="168">
        <v>14488997.02</v>
      </c>
      <c r="G6" s="169">
        <f t="shared" ref="G6:G69" si="1">D6-E6</f>
        <v>14563267.789999999</v>
      </c>
    </row>
    <row r="7" spans="1:7" s="156" customFormat="1" ht="14.25" customHeight="1" x14ac:dyDescent="0.2">
      <c r="A7" s="167" t="s">
        <v>262</v>
      </c>
      <c r="B7" s="168">
        <v>17939186</v>
      </c>
      <c r="C7" s="168">
        <v>83248100.349999994</v>
      </c>
      <c r="D7" s="168">
        <f t="shared" si="0"/>
        <v>101187286.34999999</v>
      </c>
      <c r="E7" s="168">
        <v>27647052.5</v>
      </c>
      <c r="F7" s="168">
        <v>27647052.5</v>
      </c>
      <c r="G7" s="169">
        <f t="shared" si="1"/>
        <v>73540233.849999994</v>
      </c>
    </row>
    <row r="8" spans="1:7" s="156" customFormat="1" ht="14.25" customHeight="1" x14ac:dyDescent="0.2">
      <c r="A8" s="167" t="s">
        <v>263</v>
      </c>
      <c r="B8" s="168">
        <v>6148817</v>
      </c>
      <c r="C8" s="168">
        <v>26412.37</v>
      </c>
      <c r="D8" s="168">
        <f t="shared" si="0"/>
        <v>6175229.3700000001</v>
      </c>
      <c r="E8" s="168">
        <v>1870312</v>
      </c>
      <c r="F8" s="168">
        <v>1870312</v>
      </c>
      <c r="G8" s="169">
        <f t="shared" si="1"/>
        <v>4304917.37</v>
      </c>
    </row>
    <row r="9" spans="1:7" s="156" customFormat="1" ht="14.25" customHeight="1" x14ac:dyDescent="0.2">
      <c r="A9" s="167" t="s">
        <v>264</v>
      </c>
      <c r="B9" s="168">
        <v>12821098</v>
      </c>
      <c r="C9" s="168">
        <v>1032255.71</v>
      </c>
      <c r="D9" s="168">
        <f t="shared" si="0"/>
        <v>13853353.710000001</v>
      </c>
      <c r="E9" s="168">
        <v>5189121.71</v>
      </c>
      <c r="F9" s="168">
        <v>5189121.71</v>
      </c>
      <c r="G9" s="169">
        <f t="shared" si="1"/>
        <v>8664232</v>
      </c>
    </row>
    <row r="10" spans="1:7" s="156" customFormat="1" ht="14.25" customHeight="1" x14ac:dyDescent="0.2">
      <c r="A10" s="167" t="s">
        <v>265</v>
      </c>
      <c r="B10" s="168">
        <v>80146090</v>
      </c>
      <c r="C10" s="168">
        <v>42090834.799999997</v>
      </c>
      <c r="D10" s="168">
        <f t="shared" si="0"/>
        <v>122236924.8</v>
      </c>
      <c r="E10" s="168">
        <v>62819762.030000001</v>
      </c>
      <c r="F10" s="168">
        <v>62819762.030000001</v>
      </c>
      <c r="G10" s="169">
        <f t="shared" si="1"/>
        <v>59417162.769999996</v>
      </c>
    </row>
    <row r="11" spans="1:7" s="156" customFormat="1" ht="14.25" customHeight="1" x14ac:dyDescent="0.2">
      <c r="A11" s="167" t="s">
        <v>266</v>
      </c>
      <c r="B11" s="168">
        <v>143120176</v>
      </c>
      <c r="C11" s="168">
        <v>-8842758.1099999994</v>
      </c>
      <c r="D11" s="168">
        <f t="shared" si="0"/>
        <v>134277417.88999999</v>
      </c>
      <c r="E11" s="168">
        <v>28932951.050000001</v>
      </c>
      <c r="F11" s="168">
        <v>28932951.050000001</v>
      </c>
      <c r="G11" s="169">
        <f t="shared" si="1"/>
        <v>105344466.83999999</v>
      </c>
    </row>
    <row r="12" spans="1:7" s="156" customFormat="1" ht="14.25" customHeight="1" x14ac:dyDescent="0.2">
      <c r="A12" s="167" t="s">
        <v>267</v>
      </c>
      <c r="B12" s="168">
        <v>185945965.46000001</v>
      </c>
      <c r="C12" s="168">
        <v>2629288.2000000002</v>
      </c>
      <c r="D12" s="168">
        <f t="shared" si="0"/>
        <v>188575253.66</v>
      </c>
      <c r="E12" s="168">
        <v>33572173.009999998</v>
      </c>
      <c r="F12" s="168">
        <v>33572173.009999998</v>
      </c>
      <c r="G12" s="169">
        <f t="shared" si="1"/>
        <v>155003080.65000001</v>
      </c>
    </row>
    <row r="13" spans="1:7" s="156" customFormat="1" ht="14.25" customHeight="1" x14ac:dyDescent="0.2">
      <c r="A13" s="167" t="s">
        <v>268</v>
      </c>
      <c r="B13" s="168">
        <v>91933240</v>
      </c>
      <c r="C13" s="168">
        <v>14598697.26</v>
      </c>
      <c r="D13" s="168">
        <f t="shared" si="0"/>
        <v>106531937.26000001</v>
      </c>
      <c r="E13" s="168">
        <v>47636408.359999999</v>
      </c>
      <c r="F13" s="168">
        <v>47636408.359999999</v>
      </c>
      <c r="G13" s="169">
        <f t="shared" si="1"/>
        <v>58895528.900000006</v>
      </c>
    </row>
    <row r="14" spans="1:7" s="156" customFormat="1" ht="14.25" customHeight="1" x14ac:dyDescent="0.2">
      <c r="A14" s="167" t="s">
        <v>269</v>
      </c>
      <c r="B14" s="168">
        <v>7799571</v>
      </c>
      <c r="C14" s="168">
        <v>858470.15</v>
      </c>
      <c r="D14" s="168">
        <f t="shared" si="0"/>
        <v>8658041.1500000004</v>
      </c>
      <c r="E14" s="168">
        <v>2479249.36</v>
      </c>
      <c r="F14" s="168">
        <v>2479249.36</v>
      </c>
      <c r="G14" s="169">
        <f t="shared" si="1"/>
        <v>6178791.790000001</v>
      </c>
    </row>
    <row r="15" spans="1:7" s="156" customFormat="1" ht="14.25" customHeight="1" x14ac:dyDescent="0.2">
      <c r="A15" s="167" t="s">
        <v>270</v>
      </c>
      <c r="B15" s="168">
        <v>951320604</v>
      </c>
      <c r="C15" s="168">
        <v>181045794.09999999</v>
      </c>
      <c r="D15" s="168">
        <f t="shared" si="0"/>
        <v>1132366398.0999999</v>
      </c>
      <c r="E15" s="168">
        <v>582955566.47000003</v>
      </c>
      <c r="F15" s="168">
        <v>582955566.47000003</v>
      </c>
      <c r="G15" s="169">
        <f t="shared" si="1"/>
        <v>549410831.62999988</v>
      </c>
    </row>
    <row r="16" spans="1:7" s="156" customFormat="1" ht="14.25" customHeight="1" x14ac:dyDescent="0.2">
      <c r="A16" s="167" t="s">
        <v>271</v>
      </c>
      <c r="B16" s="168">
        <v>37402152</v>
      </c>
      <c r="C16" s="168">
        <v>5027842.51</v>
      </c>
      <c r="D16" s="168">
        <f t="shared" si="0"/>
        <v>42429994.509999998</v>
      </c>
      <c r="E16" s="168">
        <v>15672846.140000001</v>
      </c>
      <c r="F16" s="168">
        <v>15672846.140000001</v>
      </c>
      <c r="G16" s="169">
        <f t="shared" si="1"/>
        <v>26757148.369999997</v>
      </c>
    </row>
    <row r="17" spans="1:7" s="156" customFormat="1" ht="14.25" customHeight="1" x14ac:dyDescent="0.2">
      <c r="A17" s="167" t="s">
        <v>272</v>
      </c>
      <c r="B17" s="168">
        <v>563675619</v>
      </c>
      <c r="C17" s="168">
        <v>8186194.9199999999</v>
      </c>
      <c r="D17" s="168">
        <f t="shared" si="0"/>
        <v>571861813.91999996</v>
      </c>
      <c r="E17" s="168">
        <v>219107792.34999999</v>
      </c>
      <c r="F17" s="168">
        <v>219107792.34999999</v>
      </c>
      <c r="G17" s="169">
        <f t="shared" si="1"/>
        <v>352754021.56999993</v>
      </c>
    </row>
    <row r="18" spans="1:7" s="156" customFormat="1" ht="14.25" customHeight="1" x14ac:dyDescent="0.2">
      <c r="A18" s="167" t="s">
        <v>273</v>
      </c>
      <c r="B18" s="168">
        <v>617633469</v>
      </c>
      <c r="C18" s="168">
        <v>14599797</v>
      </c>
      <c r="D18" s="168">
        <f t="shared" si="0"/>
        <v>632233266</v>
      </c>
      <c r="E18" s="168">
        <v>263203826.5</v>
      </c>
      <c r="F18" s="168">
        <v>263203826.5</v>
      </c>
      <c r="G18" s="169">
        <f t="shared" si="1"/>
        <v>369029439.5</v>
      </c>
    </row>
    <row r="19" spans="1:7" s="156" customFormat="1" ht="14.25" customHeight="1" x14ac:dyDescent="0.2">
      <c r="A19" s="167" t="s">
        <v>274</v>
      </c>
      <c r="B19" s="168">
        <v>757283793</v>
      </c>
      <c r="C19" s="168">
        <v>7869749.7800000003</v>
      </c>
      <c r="D19" s="168">
        <f t="shared" si="0"/>
        <v>765153542.77999997</v>
      </c>
      <c r="E19" s="168">
        <v>290633005.11000001</v>
      </c>
      <c r="F19" s="168">
        <v>290633005.11000001</v>
      </c>
      <c r="G19" s="169">
        <f t="shared" si="1"/>
        <v>474520537.66999996</v>
      </c>
    </row>
    <row r="20" spans="1:7" s="156" customFormat="1" ht="14.25" customHeight="1" x14ac:dyDescent="0.2">
      <c r="A20" s="167" t="s">
        <v>275</v>
      </c>
      <c r="B20" s="168">
        <v>475494639</v>
      </c>
      <c r="C20" s="168">
        <v>2358576.59</v>
      </c>
      <c r="D20" s="168">
        <f t="shared" si="0"/>
        <v>477853215.58999997</v>
      </c>
      <c r="E20" s="168">
        <v>189472042.66</v>
      </c>
      <c r="F20" s="168">
        <v>189472042.66</v>
      </c>
      <c r="G20" s="169">
        <f t="shared" si="1"/>
        <v>288381172.92999995</v>
      </c>
    </row>
    <row r="21" spans="1:7" s="156" customFormat="1" ht="14.25" customHeight="1" x14ac:dyDescent="0.2">
      <c r="A21" s="167" t="s">
        <v>276</v>
      </c>
      <c r="B21" s="168">
        <v>584757234</v>
      </c>
      <c r="C21" s="168">
        <v>6214962.8300000001</v>
      </c>
      <c r="D21" s="168">
        <f t="shared" si="0"/>
        <v>590972196.83000004</v>
      </c>
      <c r="E21" s="168">
        <v>219833916.75999999</v>
      </c>
      <c r="F21" s="168">
        <v>219833916.75999999</v>
      </c>
      <c r="G21" s="169">
        <f t="shared" si="1"/>
        <v>371138280.07000005</v>
      </c>
    </row>
    <row r="22" spans="1:7" s="156" customFormat="1" ht="14.25" customHeight="1" x14ac:dyDescent="0.2">
      <c r="A22" s="167" t="s">
        <v>277</v>
      </c>
      <c r="B22" s="168">
        <v>762747974</v>
      </c>
      <c r="C22" s="168">
        <v>4484179</v>
      </c>
      <c r="D22" s="168">
        <f t="shared" si="0"/>
        <v>767232153</v>
      </c>
      <c r="E22" s="168">
        <v>304394159.77999997</v>
      </c>
      <c r="F22" s="168">
        <v>304394159.77999997</v>
      </c>
      <c r="G22" s="169">
        <f t="shared" si="1"/>
        <v>462837993.22000003</v>
      </c>
    </row>
    <row r="23" spans="1:7" s="156" customFormat="1" ht="14.25" customHeight="1" x14ac:dyDescent="0.2">
      <c r="A23" s="167" t="s">
        <v>278</v>
      </c>
      <c r="B23" s="168">
        <v>883780798</v>
      </c>
      <c r="C23" s="168">
        <v>5571383.7000000002</v>
      </c>
      <c r="D23" s="168">
        <f t="shared" si="0"/>
        <v>889352181.70000005</v>
      </c>
      <c r="E23" s="168">
        <v>423080906.72000003</v>
      </c>
      <c r="F23" s="168">
        <v>423080906.72000003</v>
      </c>
      <c r="G23" s="169">
        <f t="shared" si="1"/>
        <v>466271274.98000002</v>
      </c>
    </row>
    <row r="24" spans="1:7" s="156" customFormat="1" ht="14.25" customHeight="1" x14ac:dyDescent="0.2">
      <c r="A24" s="167" t="s">
        <v>279</v>
      </c>
      <c r="B24" s="168">
        <v>504898845</v>
      </c>
      <c r="C24" s="168">
        <v>8763929</v>
      </c>
      <c r="D24" s="168">
        <f t="shared" si="0"/>
        <v>513662774</v>
      </c>
      <c r="E24" s="168">
        <v>220258751.90000001</v>
      </c>
      <c r="F24" s="168">
        <v>220258751.90000001</v>
      </c>
      <c r="G24" s="169">
        <f t="shared" si="1"/>
        <v>293404022.10000002</v>
      </c>
    </row>
    <row r="25" spans="1:7" s="156" customFormat="1" ht="14.25" customHeight="1" x14ac:dyDescent="0.2">
      <c r="A25" s="167" t="s">
        <v>280</v>
      </c>
      <c r="B25" s="168">
        <v>347669933</v>
      </c>
      <c r="C25" s="168">
        <v>-3689400.45</v>
      </c>
      <c r="D25" s="168">
        <f t="shared" si="0"/>
        <v>343980532.55000001</v>
      </c>
      <c r="E25" s="168">
        <v>113213102.02</v>
      </c>
      <c r="F25" s="168">
        <v>113213102.02</v>
      </c>
      <c r="G25" s="169">
        <f t="shared" si="1"/>
        <v>230767430.53000003</v>
      </c>
    </row>
    <row r="26" spans="1:7" s="156" customFormat="1" ht="14.25" customHeight="1" x14ac:dyDescent="0.2">
      <c r="A26" s="167" t="s">
        <v>281</v>
      </c>
      <c r="B26" s="168">
        <v>268695982</v>
      </c>
      <c r="C26" s="168">
        <v>4856034.5</v>
      </c>
      <c r="D26" s="168">
        <f t="shared" si="0"/>
        <v>273552016.5</v>
      </c>
      <c r="E26" s="168">
        <v>105819356.53</v>
      </c>
      <c r="F26" s="168">
        <v>105819356.53</v>
      </c>
      <c r="G26" s="169">
        <f t="shared" si="1"/>
        <v>167732659.97</v>
      </c>
    </row>
    <row r="27" spans="1:7" s="156" customFormat="1" ht="14.25" customHeight="1" x14ac:dyDescent="0.2">
      <c r="A27" s="167" t="s">
        <v>282</v>
      </c>
      <c r="B27" s="168">
        <v>574596332</v>
      </c>
      <c r="C27" s="168">
        <v>68524164.519999996</v>
      </c>
      <c r="D27" s="168">
        <f t="shared" si="0"/>
        <v>643120496.51999998</v>
      </c>
      <c r="E27" s="168">
        <v>272605812.20999998</v>
      </c>
      <c r="F27" s="168">
        <v>272605812.20999998</v>
      </c>
      <c r="G27" s="169">
        <f t="shared" si="1"/>
        <v>370514684.31</v>
      </c>
    </row>
    <row r="28" spans="1:7" s="156" customFormat="1" ht="14.25" customHeight="1" x14ac:dyDescent="0.2">
      <c r="A28" s="167" t="s">
        <v>283</v>
      </c>
      <c r="B28" s="168">
        <v>261528906</v>
      </c>
      <c r="C28" s="168">
        <v>-1383591.44</v>
      </c>
      <c r="D28" s="168">
        <f t="shared" si="0"/>
        <v>260145314.56</v>
      </c>
      <c r="E28" s="168">
        <v>99811692.799999997</v>
      </c>
      <c r="F28" s="168">
        <v>99811692.799999997</v>
      </c>
      <c r="G28" s="169">
        <f t="shared" si="1"/>
        <v>160333621.75999999</v>
      </c>
    </row>
    <row r="29" spans="1:7" s="156" customFormat="1" ht="14.25" customHeight="1" x14ac:dyDescent="0.2">
      <c r="A29" s="167" t="s">
        <v>284</v>
      </c>
      <c r="B29" s="168">
        <v>325253380</v>
      </c>
      <c r="C29" s="168">
        <v>1258603.1599999999</v>
      </c>
      <c r="D29" s="168">
        <f t="shared" si="0"/>
        <v>326511983.16000003</v>
      </c>
      <c r="E29" s="168">
        <v>128473593.48</v>
      </c>
      <c r="F29" s="168">
        <v>128473593.48</v>
      </c>
      <c r="G29" s="169">
        <f t="shared" si="1"/>
        <v>198038389.68000001</v>
      </c>
    </row>
    <row r="30" spans="1:7" s="156" customFormat="1" ht="14.25" customHeight="1" x14ac:dyDescent="0.2">
      <c r="A30" s="167" t="s">
        <v>285</v>
      </c>
      <c r="B30" s="168">
        <v>590951884</v>
      </c>
      <c r="C30" s="168">
        <v>20045870.170000002</v>
      </c>
      <c r="D30" s="168">
        <f t="shared" si="0"/>
        <v>610997754.16999996</v>
      </c>
      <c r="E30" s="168">
        <v>210219518.28999999</v>
      </c>
      <c r="F30" s="168">
        <v>210219518.28999999</v>
      </c>
      <c r="G30" s="169">
        <f t="shared" si="1"/>
        <v>400778235.88</v>
      </c>
    </row>
    <row r="31" spans="1:7" s="156" customFormat="1" ht="14.25" customHeight="1" x14ac:dyDescent="0.2">
      <c r="A31" s="167" t="s">
        <v>286</v>
      </c>
      <c r="B31" s="168">
        <v>2184486136.71</v>
      </c>
      <c r="C31" s="168">
        <v>119752149.66</v>
      </c>
      <c r="D31" s="168">
        <f t="shared" si="0"/>
        <v>2304238286.3699999</v>
      </c>
      <c r="E31" s="168">
        <v>880596513.16999996</v>
      </c>
      <c r="F31" s="168">
        <v>880596513.16999996</v>
      </c>
      <c r="G31" s="169">
        <f t="shared" si="1"/>
        <v>1423641773.1999998</v>
      </c>
    </row>
    <row r="32" spans="1:7" s="156" customFormat="1" ht="14.25" customHeight="1" x14ac:dyDescent="0.2">
      <c r="A32" s="167" t="s">
        <v>287</v>
      </c>
      <c r="B32" s="168">
        <v>243347198</v>
      </c>
      <c r="C32" s="168">
        <v>6376997.7400000002</v>
      </c>
      <c r="D32" s="168">
        <f t="shared" si="0"/>
        <v>249724195.74000001</v>
      </c>
      <c r="E32" s="168">
        <v>92836803.989999995</v>
      </c>
      <c r="F32" s="168">
        <v>92836803.989999995</v>
      </c>
      <c r="G32" s="169">
        <f t="shared" si="1"/>
        <v>156887391.75</v>
      </c>
    </row>
    <row r="33" spans="1:7" s="156" customFormat="1" ht="14.25" customHeight="1" x14ac:dyDescent="0.2">
      <c r="A33" s="167" t="s">
        <v>288</v>
      </c>
      <c r="B33" s="168">
        <v>264718362</v>
      </c>
      <c r="C33" s="168">
        <v>10176146.050000001</v>
      </c>
      <c r="D33" s="168">
        <f t="shared" si="0"/>
        <v>274894508.05000001</v>
      </c>
      <c r="E33" s="168">
        <v>113876045.42</v>
      </c>
      <c r="F33" s="168">
        <v>113876045.42</v>
      </c>
      <c r="G33" s="169">
        <f t="shared" si="1"/>
        <v>161018462.63</v>
      </c>
    </row>
    <row r="34" spans="1:7" s="156" customFormat="1" ht="14.25" customHeight="1" x14ac:dyDescent="0.2">
      <c r="A34" s="167" t="s">
        <v>289</v>
      </c>
      <c r="B34" s="168">
        <v>238348717</v>
      </c>
      <c r="C34" s="168">
        <v>115396588.20999999</v>
      </c>
      <c r="D34" s="168">
        <f t="shared" si="0"/>
        <v>353745305.20999998</v>
      </c>
      <c r="E34" s="168">
        <v>131958366.68000001</v>
      </c>
      <c r="F34" s="168">
        <v>131958366.68000001</v>
      </c>
      <c r="G34" s="169">
        <f t="shared" si="1"/>
        <v>221786938.52999997</v>
      </c>
    </row>
    <row r="35" spans="1:7" s="156" customFormat="1" ht="14.25" customHeight="1" x14ac:dyDescent="0.2">
      <c r="A35" s="167" t="s">
        <v>290</v>
      </c>
      <c r="B35" s="168">
        <v>247132127</v>
      </c>
      <c r="C35" s="168">
        <v>3060846.06</v>
      </c>
      <c r="D35" s="168">
        <f t="shared" si="0"/>
        <v>250192973.06</v>
      </c>
      <c r="E35" s="168">
        <v>95013209.239999995</v>
      </c>
      <c r="F35" s="168">
        <v>95013209.239999995</v>
      </c>
      <c r="G35" s="169">
        <f t="shared" si="1"/>
        <v>155179763.81999999</v>
      </c>
    </row>
    <row r="36" spans="1:7" s="156" customFormat="1" ht="14.25" customHeight="1" x14ac:dyDescent="0.2">
      <c r="A36" s="167" t="s">
        <v>291</v>
      </c>
      <c r="B36" s="168">
        <v>205345743</v>
      </c>
      <c r="C36" s="168">
        <v>12310339.82</v>
      </c>
      <c r="D36" s="168">
        <f t="shared" si="0"/>
        <v>217656082.81999999</v>
      </c>
      <c r="E36" s="168">
        <v>73280796.040000007</v>
      </c>
      <c r="F36" s="168">
        <v>73280796.040000007</v>
      </c>
      <c r="G36" s="169">
        <f t="shared" si="1"/>
        <v>144375286.77999997</v>
      </c>
    </row>
    <row r="37" spans="1:7" s="156" customFormat="1" ht="14.25" customHeight="1" x14ac:dyDescent="0.2">
      <c r="A37" s="167" t="s">
        <v>292</v>
      </c>
      <c r="B37" s="168">
        <v>411187765</v>
      </c>
      <c r="C37" s="168">
        <v>15786513.789999999</v>
      </c>
      <c r="D37" s="168">
        <f t="shared" si="0"/>
        <v>426974278.79000002</v>
      </c>
      <c r="E37" s="168">
        <v>164346606.93000001</v>
      </c>
      <c r="F37" s="168">
        <v>164346606.93000001</v>
      </c>
      <c r="G37" s="169">
        <f t="shared" si="1"/>
        <v>262627671.86000001</v>
      </c>
    </row>
    <row r="38" spans="1:7" s="156" customFormat="1" ht="14.25" customHeight="1" x14ac:dyDescent="0.2">
      <c r="A38" s="167" t="s">
        <v>293</v>
      </c>
      <c r="B38" s="168">
        <v>219367889</v>
      </c>
      <c r="C38" s="168">
        <v>14793279.76</v>
      </c>
      <c r="D38" s="168">
        <f t="shared" si="0"/>
        <v>234161168.75999999</v>
      </c>
      <c r="E38" s="168">
        <v>90008660.019999996</v>
      </c>
      <c r="F38" s="168">
        <v>90008660.019999996</v>
      </c>
      <c r="G38" s="169">
        <f t="shared" si="1"/>
        <v>144152508.74000001</v>
      </c>
    </row>
    <row r="39" spans="1:7" s="156" customFormat="1" ht="14.25" customHeight="1" x14ac:dyDescent="0.2">
      <c r="A39" s="167" t="s">
        <v>294</v>
      </c>
      <c r="B39" s="168">
        <v>194425200</v>
      </c>
      <c r="C39" s="168">
        <v>8914050.4600000009</v>
      </c>
      <c r="D39" s="168">
        <f t="shared" si="0"/>
        <v>203339250.46000001</v>
      </c>
      <c r="E39" s="168">
        <v>81539478.849999994</v>
      </c>
      <c r="F39" s="168">
        <v>81539478.849999994</v>
      </c>
      <c r="G39" s="169">
        <f t="shared" si="1"/>
        <v>121799771.61000001</v>
      </c>
    </row>
    <row r="40" spans="1:7" s="156" customFormat="1" ht="14.25" customHeight="1" x14ac:dyDescent="0.2">
      <c r="A40" s="167" t="s">
        <v>295</v>
      </c>
      <c r="B40" s="168">
        <v>368274617</v>
      </c>
      <c r="C40" s="168">
        <v>18696922.350000001</v>
      </c>
      <c r="D40" s="168">
        <f t="shared" si="0"/>
        <v>386971539.35000002</v>
      </c>
      <c r="E40" s="168">
        <v>163803546.52000001</v>
      </c>
      <c r="F40" s="168">
        <v>163803546.52000001</v>
      </c>
      <c r="G40" s="169">
        <f t="shared" si="1"/>
        <v>223167992.83000001</v>
      </c>
    </row>
    <row r="41" spans="1:7" s="156" customFormat="1" ht="14.25" customHeight="1" x14ac:dyDescent="0.2">
      <c r="A41" s="167" t="s">
        <v>296</v>
      </c>
      <c r="B41" s="168">
        <v>263327111</v>
      </c>
      <c r="C41" s="168">
        <v>4738313.7</v>
      </c>
      <c r="D41" s="168">
        <f t="shared" si="0"/>
        <v>268065424.69999999</v>
      </c>
      <c r="E41" s="168">
        <v>98087184.879999995</v>
      </c>
      <c r="F41" s="168">
        <v>98087184.879999995</v>
      </c>
      <c r="G41" s="169">
        <f t="shared" si="1"/>
        <v>169978239.81999999</v>
      </c>
    </row>
    <row r="42" spans="1:7" s="156" customFormat="1" ht="14.25" customHeight="1" x14ac:dyDescent="0.2">
      <c r="A42" s="167" t="s">
        <v>297</v>
      </c>
      <c r="B42" s="168">
        <v>444183924</v>
      </c>
      <c r="C42" s="168">
        <v>64357623.719999999</v>
      </c>
      <c r="D42" s="168">
        <f t="shared" si="0"/>
        <v>508541547.72000003</v>
      </c>
      <c r="E42" s="168">
        <v>177356167.66</v>
      </c>
      <c r="F42" s="168">
        <v>177356167.66</v>
      </c>
      <c r="G42" s="169">
        <f t="shared" si="1"/>
        <v>331185380.06000006</v>
      </c>
    </row>
    <row r="43" spans="1:7" s="156" customFormat="1" ht="14.25" customHeight="1" x14ac:dyDescent="0.2">
      <c r="A43" s="167" t="s">
        <v>298</v>
      </c>
      <c r="B43" s="168">
        <v>190837042</v>
      </c>
      <c r="C43" s="168">
        <v>3118388.48</v>
      </c>
      <c r="D43" s="168">
        <f t="shared" si="0"/>
        <v>193955430.47999999</v>
      </c>
      <c r="E43" s="168">
        <v>69282804.180000007</v>
      </c>
      <c r="F43" s="168">
        <v>69282804.180000007</v>
      </c>
      <c r="G43" s="169">
        <f t="shared" si="1"/>
        <v>124672626.29999998</v>
      </c>
    </row>
    <row r="44" spans="1:7" s="156" customFormat="1" ht="14.25" customHeight="1" x14ac:dyDescent="0.2">
      <c r="A44" s="167" t="s">
        <v>299</v>
      </c>
      <c r="B44" s="168">
        <v>364305134</v>
      </c>
      <c r="C44" s="168">
        <v>26995302.629999999</v>
      </c>
      <c r="D44" s="168">
        <f t="shared" si="0"/>
        <v>391300436.63</v>
      </c>
      <c r="E44" s="168">
        <v>164118913.44</v>
      </c>
      <c r="F44" s="168">
        <v>164118913.44</v>
      </c>
      <c r="G44" s="169">
        <f t="shared" si="1"/>
        <v>227181523.19</v>
      </c>
    </row>
    <row r="45" spans="1:7" s="156" customFormat="1" ht="14.25" customHeight="1" x14ac:dyDescent="0.2">
      <c r="A45" s="167" t="s">
        <v>300</v>
      </c>
      <c r="B45" s="168">
        <v>96467519</v>
      </c>
      <c r="C45" s="168">
        <v>4837737.7</v>
      </c>
      <c r="D45" s="168">
        <f t="shared" si="0"/>
        <v>101305256.7</v>
      </c>
      <c r="E45" s="168">
        <v>40431593.329999998</v>
      </c>
      <c r="F45" s="168">
        <v>40431593.329999998</v>
      </c>
      <c r="G45" s="169">
        <f t="shared" si="1"/>
        <v>60873663.370000005</v>
      </c>
    </row>
    <row r="46" spans="1:7" s="156" customFormat="1" ht="14.25" customHeight="1" x14ac:dyDescent="0.2">
      <c r="A46" s="167" t="s">
        <v>301</v>
      </c>
      <c r="B46" s="168">
        <v>29698952</v>
      </c>
      <c r="C46" s="168">
        <v>756108.61</v>
      </c>
      <c r="D46" s="168">
        <f t="shared" si="0"/>
        <v>30455060.609999999</v>
      </c>
      <c r="E46" s="168">
        <v>11910330.310000001</v>
      </c>
      <c r="F46" s="168">
        <v>11910330.310000001</v>
      </c>
      <c r="G46" s="169">
        <f t="shared" si="1"/>
        <v>18544730.299999997</v>
      </c>
    </row>
    <row r="47" spans="1:7" s="156" customFormat="1" ht="14.25" customHeight="1" x14ac:dyDescent="0.2">
      <c r="A47" s="167" t="s">
        <v>302</v>
      </c>
      <c r="B47" s="168">
        <v>96896324</v>
      </c>
      <c r="C47" s="168">
        <v>12951993.27</v>
      </c>
      <c r="D47" s="168">
        <f t="shared" si="0"/>
        <v>109848317.27</v>
      </c>
      <c r="E47" s="168">
        <v>35056532.68</v>
      </c>
      <c r="F47" s="168">
        <v>35056532.68</v>
      </c>
      <c r="G47" s="169">
        <f t="shared" si="1"/>
        <v>74791784.590000004</v>
      </c>
    </row>
    <row r="48" spans="1:7" s="156" customFormat="1" ht="14.25" customHeight="1" x14ac:dyDescent="0.2">
      <c r="A48" s="167" t="s">
        <v>303</v>
      </c>
      <c r="B48" s="168">
        <v>79249667</v>
      </c>
      <c r="C48" s="168">
        <v>2264725.34</v>
      </c>
      <c r="D48" s="168">
        <f t="shared" si="0"/>
        <v>81514392.340000004</v>
      </c>
      <c r="E48" s="168">
        <v>34436312.140000001</v>
      </c>
      <c r="F48" s="168">
        <v>34436312.140000001</v>
      </c>
      <c r="G48" s="169">
        <f t="shared" si="1"/>
        <v>47078080.200000003</v>
      </c>
    </row>
    <row r="49" spans="1:7" s="156" customFormat="1" ht="14.25" customHeight="1" x14ac:dyDescent="0.2">
      <c r="A49" s="167" t="s">
        <v>304</v>
      </c>
      <c r="B49" s="168">
        <v>68531304</v>
      </c>
      <c r="C49" s="168">
        <v>34938884.57</v>
      </c>
      <c r="D49" s="168">
        <f t="shared" si="0"/>
        <v>103470188.56999999</v>
      </c>
      <c r="E49" s="168">
        <v>34317911.590000004</v>
      </c>
      <c r="F49" s="168">
        <v>34317911.590000004</v>
      </c>
      <c r="G49" s="169">
        <f t="shared" si="1"/>
        <v>69152276.979999989</v>
      </c>
    </row>
    <row r="50" spans="1:7" s="156" customFormat="1" ht="14.25" customHeight="1" x14ac:dyDescent="0.2">
      <c r="A50" s="167" t="s">
        <v>305</v>
      </c>
      <c r="B50" s="168">
        <v>90972093</v>
      </c>
      <c r="C50" s="168">
        <v>7570582.7599999998</v>
      </c>
      <c r="D50" s="168">
        <f t="shared" si="0"/>
        <v>98542675.760000005</v>
      </c>
      <c r="E50" s="168">
        <v>38426731.869999997</v>
      </c>
      <c r="F50" s="168">
        <v>38426731.869999997</v>
      </c>
      <c r="G50" s="169">
        <f t="shared" si="1"/>
        <v>60115943.890000008</v>
      </c>
    </row>
    <row r="51" spans="1:7" s="156" customFormat="1" ht="14.25" customHeight="1" x14ac:dyDescent="0.2">
      <c r="A51" s="167" t="s">
        <v>306</v>
      </c>
      <c r="B51" s="168">
        <v>86522861</v>
      </c>
      <c r="C51" s="168">
        <v>1398915.14</v>
      </c>
      <c r="D51" s="168">
        <f t="shared" si="0"/>
        <v>87921776.140000001</v>
      </c>
      <c r="E51" s="168">
        <v>30286186.98</v>
      </c>
      <c r="F51" s="168">
        <v>30286186.98</v>
      </c>
      <c r="G51" s="169">
        <f t="shared" si="1"/>
        <v>57635589.159999996</v>
      </c>
    </row>
    <row r="52" spans="1:7" s="156" customFormat="1" ht="14.25" customHeight="1" x14ac:dyDescent="0.2">
      <c r="A52" s="167" t="s">
        <v>307</v>
      </c>
      <c r="B52" s="168">
        <v>67713499</v>
      </c>
      <c r="C52" s="168">
        <v>-668693.19999999995</v>
      </c>
      <c r="D52" s="168">
        <f t="shared" si="0"/>
        <v>67044805.799999997</v>
      </c>
      <c r="E52" s="168">
        <v>27505784.43</v>
      </c>
      <c r="F52" s="168">
        <v>27505784.43</v>
      </c>
      <c r="G52" s="169">
        <f t="shared" si="1"/>
        <v>39539021.369999997</v>
      </c>
    </row>
    <row r="53" spans="1:7" s="156" customFormat="1" ht="14.25" customHeight="1" x14ac:dyDescent="0.2">
      <c r="A53" s="167" t="s">
        <v>308</v>
      </c>
      <c r="B53" s="168">
        <v>80427486</v>
      </c>
      <c r="C53" s="168">
        <v>1099878.1299999999</v>
      </c>
      <c r="D53" s="168">
        <f t="shared" si="0"/>
        <v>81527364.129999995</v>
      </c>
      <c r="E53" s="168">
        <v>32844555.789999999</v>
      </c>
      <c r="F53" s="168">
        <v>32844555.789999999</v>
      </c>
      <c r="G53" s="169">
        <f t="shared" si="1"/>
        <v>48682808.339999996</v>
      </c>
    </row>
    <row r="54" spans="1:7" s="156" customFormat="1" ht="14.25" customHeight="1" x14ac:dyDescent="0.2">
      <c r="A54" s="167" t="s">
        <v>309</v>
      </c>
      <c r="B54" s="168">
        <v>80228538</v>
      </c>
      <c r="C54" s="168">
        <v>-1996888.12</v>
      </c>
      <c r="D54" s="168">
        <f t="shared" si="0"/>
        <v>78231649.879999995</v>
      </c>
      <c r="E54" s="168">
        <v>31443354.219999999</v>
      </c>
      <c r="F54" s="168">
        <v>31443354.219999999</v>
      </c>
      <c r="G54" s="169">
        <f t="shared" si="1"/>
        <v>46788295.659999996</v>
      </c>
    </row>
    <row r="55" spans="1:7" s="156" customFormat="1" ht="14.25" customHeight="1" x14ac:dyDescent="0.2">
      <c r="A55" s="167" t="s">
        <v>310</v>
      </c>
      <c r="B55" s="168">
        <v>63200279</v>
      </c>
      <c r="C55" s="168">
        <v>2934900.26</v>
      </c>
      <c r="D55" s="168">
        <f t="shared" si="0"/>
        <v>66135179.259999998</v>
      </c>
      <c r="E55" s="168">
        <v>25284608.43</v>
      </c>
      <c r="F55" s="168">
        <v>25284608.43</v>
      </c>
      <c r="G55" s="169">
        <f t="shared" si="1"/>
        <v>40850570.829999998</v>
      </c>
    </row>
    <row r="56" spans="1:7" s="156" customFormat="1" ht="14.25" customHeight="1" x14ac:dyDescent="0.2">
      <c r="A56" s="167" t="s">
        <v>311</v>
      </c>
      <c r="B56" s="168">
        <v>54060780</v>
      </c>
      <c r="C56" s="168">
        <v>184764.33</v>
      </c>
      <c r="D56" s="168">
        <f t="shared" si="0"/>
        <v>54245544.329999998</v>
      </c>
      <c r="E56" s="168">
        <v>21107372.859999999</v>
      </c>
      <c r="F56" s="168">
        <v>21107372.859999999</v>
      </c>
      <c r="G56" s="169">
        <f t="shared" si="1"/>
        <v>33138171.469999999</v>
      </c>
    </row>
    <row r="57" spans="1:7" s="156" customFormat="1" ht="14.25" customHeight="1" x14ac:dyDescent="0.2">
      <c r="A57" s="167" t="s">
        <v>312</v>
      </c>
      <c r="B57" s="168">
        <v>78456256</v>
      </c>
      <c r="C57" s="168">
        <v>1973926.97</v>
      </c>
      <c r="D57" s="168">
        <f t="shared" si="0"/>
        <v>80430182.969999999</v>
      </c>
      <c r="E57" s="168">
        <v>32731744.260000002</v>
      </c>
      <c r="F57" s="168">
        <v>32731744.260000002</v>
      </c>
      <c r="G57" s="169">
        <f t="shared" si="1"/>
        <v>47698438.709999993</v>
      </c>
    </row>
    <row r="58" spans="1:7" s="156" customFormat="1" ht="14.25" customHeight="1" x14ac:dyDescent="0.2">
      <c r="A58" s="167" t="s">
        <v>313</v>
      </c>
      <c r="B58" s="168">
        <v>64248457</v>
      </c>
      <c r="C58" s="168">
        <v>1725232.66</v>
      </c>
      <c r="D58" s="168">
        <f t="shared" si="0"/>
        <v>65973689.659999996</v>
      </c>
      <c r="E58" s="168">
        <v>26749987.329999998</v>
      </c>
      <c r="F58" s="168">
        <v>26749987.329999998</v>
      </c>
      <c r="G58" s="169">
        <f t="shared" si="1"/>
        <v>39223702.329999998</v>
      </c>
    </row>
    <row r="59" spans="1:7" s="156" customFormat="1" ht="14.25" customHeight="1" x14ac:dyDescent="0.2">
      <c r="A59" s="167" t="s">
        <v>314</v>
      </c>
      <c r="B59" s="168">
        <v>74453632</v>
      </c>
      <c r="C59" s="168">
        <v>-1067007.49</v>
      </c>
      <c r="D59" s="168">
        <f t="shared" si="0"/>
        <v>73386624.510000005</v>
      </c>
      <c r="E59" s="168">
        <v>29341422.66</v>
      </c>
      <c r="F59" s="168">
        <v>29341422.66</v>
      </c>
      <c r="G59" s="169">
        <f t="shared" si="1"/>
        <v>44045201.850000009</v>
      </c>
    </row>
    <row r="60" spans="1:7" s="156" customFormat="1" ht="14.25" customHeight="1" x14ac:dyDescent="0.2">
      <c r="A60" s="167" t="s">
        <v>315</v>
      </c>
      <c r="B60" s="168">
        <v>70674690</v>
      </c>
      <c r="C60" s="168">
        <v>-116080.14</v>
      </c>
      <c r="D60" s="168">
        <f t="shared" si="0"/>
        <v>70558609.859999999</v>
      </c>
      <c r="E60" s="168">
        <v>28323011.34</v>
      </c>
      <c r="F60" s="168">
        <v>28323011.34</v>
      </c>
      <c r="G60" s="169">
        <f t="shared" si="1"/>
        <v>42235598.519999996</v>
      </c>
    </row>
    <row r="61" spans="1:7" s="156" customFormat="1" ht="14.25" customHeight="1" x14ac:dyDescent="0.2">
      <c r="A61" s="167" t="s">
        <v>316</v>
      </c>
      <c r="B61" s="168">
        <v>45503150</v>
      </c>
      <c r="C61" s="168">
        <v>5335709.5</v>
      </c>
      <c r="D61" s="168">
        <f t="shared" si="0"/>
        <v>50838859.5</v>
      </c>
      <c r="E61" s="168">
        <v>20949767.420000002</v>
      </c>
      <c r="F61" s="168">
        <v>20949767.420000002</v>
      </c>
      <c r="G61" s="169">
        <f t="shared" si="1"/>
        <v>29889092.079999998</v>
      </c>
    </row>
    <row r="62" spans="1:7" s="156" customFormat="1" ht="14.25" customHeight="1" x14ac:dyDescent="0.2">
      <c r="A62" s="167" t="s">
        <v>317</v>
      </c>
      <c r="B62" s="168">
        <v>82880002</v>
      </c>
      <c r="C62" s="168">
        <v>3034745.33</v>
      </c>
      <c r="D62" s="168">
        <f t="shared" si="0"/>
        <v>85914747.329999998</v>
      </c>
      <c r="E62" s="168">
        <v>35893790.460000001</v>
      </c>
      <c r="F62" s="168">
        <v>35893790.460000001</v>
      </c>
      <c r="G62" s="169">
        <f t="shared" si="1"/>
        <v>50020956.869999997</v>
      </c>
    </row>
    <row r="63" spans="1:7" s="156" customFormat="1" ht="14.25" customHeight="1" x14ac:dyDescent="0.2">
      <c r="A63" s="167" t="s">
        <v>318</v>
      </c>
      <c r="B63" s="168">
        <v>54286448</v>
      </c>
      <c r="C63" s="168">
        <v>1011641.91</v>
      </c>
      <c r="D63" s="168">
        <f t="shared" si="0"/>
        <v>55298089.909999996</v>
      </c>
      <c r="E63" s="168">
        <v>21775064.129999999</v>
      </c>
      <c r="F63" s="168">
        <v>21775064.129999999</v>
      </c>
      <c r="G63" s="169">
        <f t="shared" si="1"/>
        <v>33523025.779999997</v>
      </c>
    </row>
    <row r="64" spans="1:7" s="156" customFormat="1" ht="14.25" customHeight="1" x14ac:dyDescent="0.2">
      <c r="A64" s="167" t="s">
        <v>319</v>
      </c>
      <c r="B64" s="168">
        <v>67132373</v>
      </c>
      <c r="C64" s="168">
        <v>426513.12</v>
      </c>
      <c r="D64" s="168">
        <f t="shared" si="0"/>
        <v>67558886.120000005</v>
      </c>
      <c r="E64" s="168">
        <v>27991931.109999999</v>
      </c>
      <c r="F64" s="168">
        <v>27991931.109999999</v>
      </c>
      <c r="G64" s="169">
        <f t="shared" si="1"/>
        <v>39566955.010000005</v>
      </c>
    </row>
    <row r="65" spans="1:7" s="156" customFormat="1" ht="14.25" customHeight="1" x14ac:dyDescent="0.2">
      <c r="A65" s="167" t="s">
        <v>320</v>
      </c>
      <c r="B65" s="168">
        <v>85884247</v>
      </c>
      <c r="C65" s="168">
        <v>13530153.140000001</v>
      </c>
      <c r="D65" s="168">
        <f t="shared" si="0"/>
        <v>99414400.140000001</v>
      </c>
      <c r="E65" s="168">
        <v>42540234.280000001</v>
      </c>
      <c r="F65" s="168">
        <v>42540234.280000001</v>
      </c>
      <c r="G65" s="169">
        <f t="shared" si="1"/>
        <v>56874165.859999999</v>
      </c>
    </row>
    <row r="66" spans="1:7" s="156" customFormat="1" ht="14.25" customHeight="1" x14ac:dyDescent="0.2">
      <c r="A66" s="167" t="s">
        <v>321</v>
      </c>
      <c r="B66" s="168">
        <v>132188993</v>
      </c>
      <c r="C66" s="168">
        <v>6640276.3399999999</v>
      </c>
      <c r="D66" s="168">
        <f t="shared" si="0"/>
        <v>138829269.34</v>
      </c>
      <c r="E66" s="168">
        <v>31659535.640000001</v>
      </c>
      <c r="F66" s="168">
        <v>31659535.640000001</v>
      </c>
      <c r="G66" s="169">
        <f t="shared" si="1"/>
        <v>107169733.7</v>
      </c>
    </row>
    <row r="67" spans="1:7" s="156" customFormat="1" ht="14.25" customHeight="1" x14ac:dyDescent="0.2">
      <c r="A67" s="167" t="s">
        <v>322</v>
      </c>
      <c r="B67" s="168">
        <v>87480236</v>
      </c>
      <c r="C67" s="168">
        <v>2804161.17</v>
      </c>
      <c r="D67" s="168">
        <f t="shared" si="0"/>
        <v>90284397.170000002</v>
      </c>
      <c r="E67" s="168">
        <v>35997869.700000003</v>
      </c>
      <c r="F67" s="168">
        <v>35997869.700000003</v>
      </c>
      <c r="G67" s="169">
        <f t="shared" si="1"/>
        <v>54286527.469999999</v>
      </c>
    </row>
    <row r="68" spans="1:7" s="156" customFormat="1" ht="14.25" customHeight="1" x14ac:dyDescent="0.2">
      <c r="A68" s="167" t="s">
        <v>323</v>
      </c>
      <c r="B68" s="168">
        <v>220765045</v>
      </c>
      <c r="C68" s="168">
        <v>4963595.38</v>
      </c>
      <c r="D68" s="168">
        <f t="shared" si="0"/>
        <v>225728640.38</v>
      </c>
      <c r="E68" s="168">
        <v>108974184.98</v>
      </c>
      <c r="F68" s="168">
        <v>108974184.98</v>
      </c>
      <c r="G68" s="169">
        <f t="shared" si="1"/>
        <v>116754455.39999999</v>
      </c>
    </row>
    <row r="69" spans="1:7" s="156" customFormat="1" ht="14.25" customHeight="1" x14ac:dyDescent="0.2">
      <c r="A69" s="167" t="s">
        <v>324</v>
      </c>
      <c r="B69" s="168">
        <v>28215075</v>
      </c>
      <c r="C69" s="168">
        <v>2827115.72</v>
      </c>
      <c r="D69" s="168">
        <f t="shared" si="0"/>
        <v>31042190.719999999</v>
      </c>
      <c r="E69" s="168">
        <v>11123840.75</v>
      </c>
      <c r="F69" s="168">
        <v>11123840.75</v>
      </c>
      <c r="G69" s="169">
        <f t="shared" si="1"/>
        <v>19918349.969999999</v>
      </c>
    </row>
    <row r="70" spans="1:7" s="156" customFormat="1" ht="14.25" customHeight="1" x14ac:dyDescent="0.2">
      <c r="A70" s="167" t="s">
        <v>325</v>
      </c>
      <c r="B70" s="168">
        <v>358630231</v>
      </c>
      <c r="C70" s="168">
        <v>10067615.609999999</v>
      </c>
      <c r="D70" s="168">
        <f t="shared" ref="D70:D72" si="2">B70+C70</f>
        <v>368697846.61000001</v>
      </c>
      <c r="E70" s="168">
        <v>137385498.25</v>
      </c>
      <c r="F70" s="168">
        <v>137385498.25</v>
      </c>
      <c r="G70" s="169">
        <f t="shared" ref="G70:G72" si="3">D70-E70</f>
        <v>231312348.36000001</v>
      </c>
    </row>
    <row r="71" spans="1:7" s="156" customFormat="1" ht="14.25" customHeight="1" x14ac:dyDescent="0.2">
      <c r="A71" s="167" t="s">
        <v>326</v>
      </c>
      <c r="B71" s="168">
        <v>165717477</v>
      </c>
      <c r="C71" s="168">
        <v>7064520.8300000001</v>
      </c>
      <c r="D71" s="168">
        <f t="shared" si="2"/>
        <v>172781997.83000001</v>
      </c>
      <c r="E71" s="168">
        <v>71395507.840000004</v>
      </c>
      <c r="F71" s="168">
        <v>71395507.840000004</v>
      </c>
      <c r="G71" s="169">
        <f t="shared" si="3"/>
        <v>101386489.99000001</v>
      </c>
    </row>
    <row r="72" spans="1:7" s="156" customFormat="1" ht="14.25" customHeight="1" x14ac:dyDescent="0.2">
      <c r="A72" s="167" t="s">
        <v>327</v>
      </c>
      <c r="B72" s="168">
        <v>18596775.440000001</v>
      </c>
      <c r="C72" s="168">
        <v>179928.86</v>
      </c>
      <c r="D72" s="168">
        <f t="shared" si="2"/>
        <v>18776704.300000001</v>
      </c>
      <c r="E72" s="168">
        <v>8534341.0800000001</v>
      </c>
      <c r="F72" s="168">
        <v>8534341.0800000001</v>
      </c>
      <c r="G72" s="169">
        <f t="shared" si="3"/>
        <v>10242363.220000001</v>
      </c>
    </row>
    <row r="73" spans="1:7" s="156" customFormat="1" ht="14.25" customHeight="1" thickBot="1" x14ac:dyDescent="0.25">
      <c r="A73" s="170"/>
      <c r="B73" s="171"/>
      <c r="C73" s="171"/>
      <c r="D73" s="171"/>
      <c r="E73" s="171"/>
      <c r="F73" s="171"/>
      <c r="G73" s="172"/>
    </row>
    <row r="74" spans="1:7" s="156" customFormat="1" ht="14.25" customHeight="1" thickBot="1" x14ac:dyDescent="0.25">
      <c r="A74" s="173" t="s">
        <v>328</v>
      </c>
      <c r="B74" s="174">
        <f t="shared" ref="B74:G74" si="4">SUM(B5:B73)</f>
        <v>17465536211.609997</v>
      </c>
      <c r="C74" s="175">
        <f t="shared" si="4"/>
        <v>1022535216.0000002</v>
      </c>
      <c r="D74" s="174">
        <f t="shared" si="4"/>
        <v>18488071427.609997</v>
      </c>
      <c r="E74" s="175">
        <f t="shared" si="4"/>
        <v>7320548277.1900034</v>
      </c>
      <c r="F74" s="174">
        <f t="shared" si="4"/>
        <v>7320548277.1900034</v>
      </c>
      <c r="G74" s="176">
        <f t="shared" si="4"/>
        <v>11167523150.419998</v>
      </c>
    </row>
    <row r="75" spans="1:7" s="156" customFormat="1" ht="14.25" customHeight="1" x14ac:dyDescent="0.2">
      <c r="A75" s="177" t="s">
        <v>249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1D82-187B-4D69-A382-9FC811B08A2E}">
  <sheetPr>
    <tabColor theme="4" tint="-0.249977111117893"/>
    <pageSetUpPr fitToPage="1"/>
  </sheetPr>
  <dimension ref="A1:G12"/>
  <sheetViews>
    <sheetView showGridLines="0" topLeftCell="A4" workbookViewId="0">
      <selection activeCell="C31" sqref="C31"/>
    </sheetView>
  </sheetViews>
  <sheetFormatPr baseColWidth="10" defaultColWidth="11.42578125" defaultRowHeight="12" x14ac:dyDescent="0.25"/>
  <cols>
    <col min="1" max="1" width="34.42578125" style="181" customWidth="1"/>
    <col min="2" max="7" width="15" style="181" customWidth="1"/>
    <col min="8" max="8" width="2.28515625" style="181" customWidth="1"/>
    <col min="9" max="16384" width="11.42578125" style="181"/>
  </cols>
  <sheetData>
    <row r="1" spans="1:7" ht="48" customHeight="1" x14ac:dyDescent="0.2">
      <c r="A1" s="178" t="s">
        <v>329</v>
      </c>
      <c r="B1" s="179"/>
      <c r="C1" s="179"/>
      <c r="D1" s="179"/>
      <c r="E1" s="179"/>
      <c r="F1" s="179"/>
      <c r="G1" s="180"/>
    </row>
    <row r="2" spans="1:7" x14ac:dyDescent="0.25">
      <c r="A2" s="182" t="s">
        <v>6</v>
      </c>
      <c r="B2" s="183" t="s">
        <v>330</v>
      </c>
      <c r="C2" s="183"/>
      <c r="D2" s="183"/>
      <c r="E2" s="183"/>
      <c r="F2" s="183"/>
      <c r="G2" s="183" t="s">
        <v>255</v>
      </c>
    </row>
    <row r="3" spans="1:7" ht="22.5" x14ac:dyDescent="0.25">
      <c r="A3" s="182"/>
      <c r="B3" s="184" t="s">
        <v>256</v>
      </c>
      <c r="C3" s="184" t="s">
        <v>10</v>
      </c>
      <c r="D3" s="184" t="s">
        <v>11</v>
      </c>
      <c r="E3" s="184" t="s">
        <v>12</v>
      </c>
      <c r="F3" s="184" t="s">
        <v>257</v>
      </c>
      <c r="G3" s="183"/>
    </row>
    <row r="4" spans="1:7" x14ac:dyDescent="0.25">
      <c r="A4" s="182"/>
      <c r="B4" s="184">
        <v>1</v>
      </c>
      <c r="C4" s="184">
        <v>2</v>
      </c>
      <c r="D4" s="184" t="s">
        <v>258</v>
      </c>
      <c r="E4" s="184">
        <v>4</v>
      </c>
      <c r="F4" s="184">
        <v>5</v>
      </c>
      <c r="G4" s="184" t="s">
        <v>259</v>
      </c>
    </row>
    <row r="5" spans="1:7" x14ac:dyDescent="0.2">
      <c r="A5" s="185" t="s">
        <v>331</v>
      </c>
      <c r="B5" s="171">
        <v>0</v>
      </c>
      <c r="C5" s="171">
        <v>0</v>
      </c>
      <c r="D5" s="171">
        <v>0</v>
      </c>
      <c r="E5" s="171">
        <v>0</v>
      </c>
      <c r="F5" s="171">
        <v>0</v>
      </c>
      <c r="G5" s="171">
        <v>0</v>
      </c>
    </row>
    <row r="6" spans="1:7" x14ac:dyDescent="0.2">
      <c r="A6" s="186" t="s">
        <v>332</v>
      </c>
      <c r="B6" s="171">
        <v>0</v>
      </c>
      <c r="C6" s="171">
        <v>0</v>
      </c>
      <c r="D6" s="171">
        <f>B6+C6</f>
        <v>0</v>
      </c>
      <c r="E6" s="171">
        <v>0</v>
      </c>
      <c r="F6" s="171">
        <v>0</v>
      </c>
      <c r="G6" s="171">
        <f>D6-E6</f>
        <v>0</v>
      </c>
    </row>
    <row r="7" spans="1:7" x14ac:dyDescent="0.2">
      <c r="A7" s="186" t="s">
        <v>333</v>
      </c>
      <c r="B7" s="171">
        <v>0</v>
      </c>
      <c r="C7" s="171">
        <v>0</v>
      </c>
      <c r="D7" s="171">
        <f>B7+C7</f>
        <v>0</v>
      </c>
      <c r="E7" s="171">
        <v>0</v>
      </c>
      <c r="F7" s="171">
        <v>0</v>
      </c>
      <c r="G7" s="171">
        <f>D7-E7</f>
        <v>0</v>
      </c>
    </row>
    <row r="8" spans="1:7" x14ac:dyDescent="0.2">
      <c r="A8" s="186" t="s">
        <v>334</v>
      </c>
      <c r="B8" s="171">
        <v>0</v>
      </c>
      <c r="C8" s="171">
        <v>0</v>
      </c>
      <c r="D8" s="171">
        <f>B8+C8</f>
        <v>0</v>
      </c>
      <c r="E8" s="171">
        <v>0</v>
      </c>
      <c r="F8" s="171">
        <v>0</v>
      </c>
      <c r="G8" s="171">
        <f>D8-E8</f>
        <v>0</v>
      </c>
    </row>
    <row r="9" spans="1:7" x14ac:dyDescent="0.25">
      <c r="A9" s="187" t="s">
        <v>328</v>
      </c>
      <c r="B9" s="188">
        <f>+B5+B6+B7+B8</f>
        <v>0</v>
      </c>
      <c r="C9" s="188">
        <f>+C5+C6+C7+C8</f>
        <v>0</v>
      </c>
      <c r="D9" s="188">
        <f>SUM(D5:D8)</f>
        <v>0</v>
      </c>
      <c r="E9" s="188">
        <f>+E5+E6+E7+E8</f>
        <v>0</v>
      </c>
      <c r="F9" s="188">
        <f>+F5+F6+F7+F8</f>
        <v>0</v>
      </c>
      <c r="G9" s="188">
        <f>SUM(G5:G8)</f>
        <v>0</v>
      </c>
    </row>
    <row r="10" spans="1:7" ht="15.75" customHeight="1" x14ac:dyDescent="0.25">
      <c r="A10" s="189" t="s">
        <v>249</v>
      </c>
      <c r="B10" s="189"/>
      <c r="C10" s="189"/>
      <c r="D10" s="189"/>
      <c r="E10" s="189"/>
      <c r="F10" s="189"/>
      <c r="G10" s="189"/>
    </row>
    <row r="11" spans="1:7" x14ac:dyDescent="0.2">
      <c r="B11" s="190"/>
      <c r="C11" s="190"/>
      <c r="D11" s="190"/>
      <c r="E11" s="190"/>
      <c r="F11" s="190"/>
      <c r="G11" s="190"/>
    </row>
    <row r="12" spans="1:7" x14ac:dyDescent="0.25">
      <c r="B12" s="191"/>
      <c r="C12" s="191"/>
      <c r="D12" s="191"/>
      <c r="E12" s="191"/>
      <c r="F12" s="191"/>
      <c r="G12" s="191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C238-C5F7-4BC0-A12A-EF5550AEFF6F}">
  <sheetPr>
    <tabColor theme="4" tint="-0.249977111117893"/>
    <pageSetUpPr fitToPage="1"/>
  </sheetPr>
  <dimension ref="A1:G14"/>
  <sheetViews>
    <sheetView showGridLines="0" topLeftCell="B1" workbookViewId="0">
      <selection activeCell="C31" sqref="C31"/>
    </sheetView>
  </sheetViews>
  <sheetFormatPr baseColWidth="10" defaultColWidth="11.42578125" defaultRowHeight="12.75" x14ac:dyDescent="0.25"/>
  <cols>
    <col min="1" max="1" width="71.42578125" style="195" customWidth="1"/>
    <col min="2" max="7" width="13.7109375" style="195" customWidth="1"/>
    <col min="8" max="8" width="2.7109375" style="195" customWidth="1"/>
    <col min="9" max="9" width="11.42578125" style="195"/>
    <col min="10" max="10" width="14.85546875" style="195" bestFit="1" customWidth="1"/>
    <col min="11" max="16384" width="11.42578125" style="195"/>
  </cols>
  <sheetData>
    <row r="1" spans="1:7" ht="57.75" customHeight="1" x14ac:dyDescent="0.2">
      <c r="A1" s="192" t="s">
        <v>335</v>
      </c>
      <c r="B1" s="193"/>
      <c r="C1" s="193"/>
      <c r="D1" s="193"/>
      <c r="E1" s="193"/>
      <c r="F1" s="193"/>
      <c r="G1" s="194"/>
    </row>
    <row r="2" spans="1:7" x14ac:dyDescent="0.25">
      <c r="A2" s="196" t="s">
        <v>6</v>
      </c>
      <c r="B2" s="197" t="s">
        <v>330</v>
      </c>
      <c r="C2" s="198"/>
      <c r="D2" s="198"/>
      <c r="E2" s="198"/>
      <c r="F2" s="199"/>
      <c r="G2" s="200" t="s">
        <v>255</v>
      </c>
    </row>
    <row r="3" spans="1:7" ht="22.5" x14ac:dyDescent="0.25">
      <c r="A3" s="201"/>
      <c r="B3" s="184" t="s">
        <v>256</v>
      </c>
      <c r="C3" s="184" t="s">
        <v>10</v>
      </c>
      <c r="D3" s="184" t="s">
        <v>11</v>
      </c>
      <c r="E3" s="184" t="s">
        <v>12</v>
      </c>
      <c r="F3" s="184" t="s">
        <v>257</v>
      </c>
      <c r="G3" s="202"/>
    </row>
    <row r="4" spans="1:7" x14ac:dyDescent="0.25">
      <c r="A4" s="203"/>
      <c r="B4" s="184">
        <v>1</v>
      </c>
      <c r="C4" s="184">
        <v>2</v>
      </c>
      <c r="D4" s="184" t="s">
        <v>258</v>
      </c>
      <c r="E4" s="184">
        <v>4</v>
      </c>
      <c r="F4" s="184">
        <v>5</v>
      </c>
      <c r="G4" s="204" t="s">
        <v>259</v>
      </c>
    </row>
    <row r="5" spans="1:7" ht="21" customHeight="1" x14ac:dyDescent="0.2">
      <c r="A5" s="205" t="s">
        <v>336</v>
      </c>
      <c r="B5" s="168">
        <v>17465536211.610001</v>
      </c>
      <c r="C5" s="168">
        <v>1022535216</v>
      </c>
      <c r="D5" s="168">
        <f t="shared" ref="D5:D11" si="0">B5+C5</f>
        <v>18488071427.610001</v>
      </c>
      <c r="E5" s="168">
        <v>7320548277.1899996</v>
      </c>
      <c r="F5" s="168">
        <v>7320548277.1899996</v>
      </c>
      <c r="G5" s="169">
        <f t="shared" ref="G5:G11" si="1">D5-E5</f>
        <v>11167523150.420002</v>
      </c>
    </row>
    <row r="6" spans="1:7" ht="21" customHeight="1" x14ac:dyDescent="0.2">
      <c r="A6" s="205" t="s">
        <v>337</v>
      </c>
      <c r="B6" s="171">
        <v>0</v>
      </c>
      <c r="C6" s="171">
        <v>0</v>
      </c>
      <c r="D6" s="171">
        <f t="shared" si="0"/>
        <v>0</v>
      </c>
      <c r="E6" s="171">
        <v>0</v>
      </c>
      <c r="F6" s="171">
        <v>0</v>
      </c>
      <c r="G6" s="172">
        <f t="shared" si="1"/>
        <v>0</v>
      </c>
    </row>
    <row r="7" spans="1:7" ht="21" customHeight="1" x14ac:dyDescent="0.2">
      <c r="A7" s="206" t="s">
        <v>338</v>
      </c>
      <c r="B7" s="171">
        <v>0</v>
      </c>
      <c r="C7" s="171">
        <v>0</v>
      </c>
      <c r="D7" s="171">
        <f t="shared" si="0"/>
        <v>0</v>
      </c>
      <c r="E7" s="171">
        <v>0</v>
      </c>
      <c r="F7" s="171">
        <v>0</v>
      </c>
      <c r="G7" s="172">
        <f t="shared" si="1"/>
        <v>0</v>
      </c>
    </row>
    <row r="8" spans="1:7" ht="21" customHeight="1" x14ac:dyDescent="0.2">
      <c r="A8" s="206" t="s">
        <v>339</v>
      </c>
      <c r="B8" s="171">
        <v>0</v>
      </c>
      <c r="C8" s="171">
        <v>0</v>
      </c>
      <c r="D8" s="171">
        <f t="shared" si="0"/>
        <v>0</v>
      </c>
      <c r="E8" s="171">
        <v>0</v>
      </c>
      <c r="F8" s="171">
        <v>0</v>
      </c>
      <c r="G8" s="172">
        <f t="shared" si="1"/>
        <v>0</v>
      </c>
    </row>
    <row r="9" spans="1:7" ht="21" customHeight="1" x14ac:dyDescent="0.2">
      <c r="A9" s="206" t="s">
        <v>340</v>
      </c>
      <c r="B9" s="171">
        <v>0</v>
      </c>
      <c r="C9" s="171">
        <v>0</v>
      </c>
      <c r="D9" s="171">
        <f t="shared" si="0"/>
        <v>0</v>
      </c>
      <c r="E9" s="171">
        <v>0</v>
      </c>
      <c r="F9" s="171">
        <v>0</v>
      </c>
      <c r="G9" s="172">
        <f t="shared" si="1"/>
        <v>0</v>
      </c>
    </row>
    <row r="10" spans="1:7" ht="21" customHeight="1" x14ac:dyDescent="0.2">
      <c r="A10" s="206" t="s">
        <v>341</v>
      </c>
      <c r="B10" s="171">
        <v>0</v>
      </c>
      <c r="C10" s="171">
        <v>0</v>
      </c>
      <c r="D10" s="171">
        <f t="shared" si="0"/>
        <v>0</v>
      </c>
      <c r="E10" s="171">
        <v>0</v>
      </c>
      <c r="F10" s="171">
        <v>0</v>
      </c>
      <c r="G10" s="172">
        <f t="shared" si="1"/>
        <v>0</v>
      </c>
    </row>
    <row r="11" spans="1:7" ht="21" customHeight="1" x14ac:dyDescent="0.2">
      <c r="A11" s="206" t="s">
        <v>342</v>
      </c>
      <c r="B11" s="171">
        <v>0</v>
      </c>
      <c r="C11" s="171">
        <v>0</v>
      </c>
      <c r="D11" s="171">
        <f t="shared" si="0"/>
        <v>0</v>
      </c>
      <c r="E11" s="171">
        <v>0</v>
      </c>
      <c r="F11" s="171">
        <v>0</v>
      </c>
      <c r="G11" s="172">
        <f t="shared" si="1"/>
        <v>0</v>
      </c>
    </row>
    <row r="12" spans="1:7" ht="13.5" thickBot="1" x14ac:dyDescent="0.3">
      <c r="A12" s="207" t="s">
        <v>328</v>
      </c>
      <c r="B12" s="208">
        <f t="shared" ref="B12:G12" si="2">SUM(B5:B11)</f>
        <v>17465536211.610001</v>
      </c>
      <c r="C12" s="208">
        <f t="shared" si="2"/>
        <v>1022535216</v>
      </c>
      <c r="D12" s="208">
        <f t="shared" si="2"/>
        <v>18488071427.610001</v>
      </c>
      <c r="E12" s="208">
        <f t="shared" si="2"/>
        <v>7320548277.1899996</v>
      </c>
      <c r="F12" s="208">
        <f t="shared" si="2"/>
        <v>7320548277.1899996</v>
      </c>
      <c r="G12" s="209">
        <f t="shared" si="2"/>
        <v>11167523150.420002</v>
      </c>
    </row>
    <row r="13" spans="1:7" ht="21" customHeight="1" x14ac:dyDescent="0.25">
      <c r="A13" s="210" t="s">
        <v>249</v>
      </c>
      <c r="B13" s="211"/>
      <c r="C13" s="211"/>
      <c r="D13" s="211"/>
      <c r="E13" s="211"/>
      <c r="F13" s="211"/>
      <c r="G13" s="211"/>
    </row>
    <row r="14" spans="1:7" x14ac:dyDescent="0.25">
      <c r="B14" s="212"/>
      <c r="C14" s="212"/>
      <c r="D14" s="212"/>
      <c r="E14" s="212"/>
      <c r="F14" s="212"/>
      <c r="G14" s="212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F5FB-F556-4324-A508-46B1BF7E6B12}">
  <sheetPr>
    <tabColor theme="4" tint="-0.249977111117893"/>
    <pageSetUpPr fitToPage="1"/>
  </sheetPr>
  <dimension ref="A1:H78"/>
  <sheetViews>
    <sheetView showGridLines="0" zoomScale="90" zoomScaleNormal="90" workbookViewId="0">
      <selection activeCell="C31" sqref="C31"/>
    </sheetView>
  </sheetViews>
  <sheetFormatPr baseColWidth="10" defaultColWidth="21.85546875" defaultRowHeight="12" x14ac:dyDescent="0.25"/>
  <cols>
    <col min="1" max="1" width="5.140625" style="216" customWidth="1"/>
    <col min="2" max="2" width="61" style="216" bestFit="1" customWidth="1"/>
    <col min="3" max="8" width="20" style="216" customWidth="1"/>
    <col min="9" max="16384" width="21.85546875" style="216"/>
  </cols>
  <sheetData>
    <row r="1" spans="1:8" ht="60" customHeight="1" x14ac:dyDescent="0.25">
      <c r="A1" s="213" t="s">
        <v>343</v>
      </c>
      <c r="B1" s="214"/>
      <c r="C1" s="214"/>
      <c r="D1" s="214"/>
      <c r="E1" s="214"/>
      <c r="F1" s="214"/>
      <c r="G1" s="214"/>
      <c r="H1" s="215"/>
    </row>
    <row r="2" spans="1:8" ht="12" customHeight="1" x14ac:dyDescent="0.25">
      <c r="A2" s="217" t="s">
        <v>6</v>
      </c>
      <c r="B2" s="218"/>
      <c r="C2" s="213" t="s">
        <v>330</v>
      </c>
      <c r="D2" s="214"/>
      <c r="E2" s="214"/>
      <c r="F2" s="214"/>
      <c r="G2" s="215"/>
      <c r="H2" s="219" t="s">
        <v>255</v>
      </c>
    </row>
    <row r="3" spans="1:8" ht="33" customHeight="1" x14ac:dyDescent="0.25">
      <c r="A3" s="220"/>
      <c r="B3" s="221"/>
      <c r="C3" s="222" t="s">
        <v>256</v>
      </c>
      <c r="D3" s="222" t="s">
        <v>10</v>
      </c>
      <c r="E3" s="222" t="s">
        <v>11</v>
      </c>
      <c r="F3" s="222" t="s">
        <v>12</v>
      </c>
      <c r="G3" s="222" t="s">
        <v>257</v>
      </c>
      <c r="H3" s="223"/>
    </row>
    <row r="4" spans="1:8" x14ac:dyDescent="0.25">
      <c r="A4" s="224"/>
      <c r="B4" s="225"/>
      <c r="C4" s="226">
        <v>1</v>
      </c>
      <c r="D4" s="226">
        <v>2</v>
      </c>
      <c r="E4" s="226" t="s">
        <v>258</v>
      </c>
      <c r="F4" s="226">
        <v>4</v>
      </c>
      <c r="G4" s="226">
        <v>5</v>
      </c>
      <c r="H4" s="226" t="s">
        <v>259</v>
      </c>
    </row>
    <row r="5" spans="1:8" ht="12.95" customHeight="1" x14ac:dyDescent="0.2">
      <c r="A5" s="227" t="s">
        <v>344</v>
      </c>
      <c r="B5" s="228"/>
      <c r="C5" s="229">
        <f>SUM(C6:C12)</f>
        <v>10196366061.640001</v>
      </c>
      <c r="D5" s="229">
        <f>SUM(D6:D12)</f>
        <v>6049911.8700000122</v>
      </c>
      <c r="E5" s="229">
        <f>C5+D5</f>
        <v>10202415973.510002</v>
      </c>
      <c r="F5" s="229">
        <f>SUM(F6:F12)</f>
        <v>4491079460.6700001</v>
      </c>
      <c r="G5" s="229">
        <f>SUM(G6:G12)</f>
        <v>4491079460.6700001</v>
      </c>
      <c r="H5" s="229">
        <f>E5-F5</f>
        <v>5711336512.8400021</v>
      </c>
    </row>
    <row r="6" spans="1:8" ht="12.95" customHeight="1" x14ac:dyDescent="0.2">
      <c r="A6" s="230">
        <v>1100</v>
      </c>
      <c r="B6" s="231" t="s">
        <v>345</v>
      </c>
      <c r="C6" s="168">
        <v>2823025241.46</v>
      </c>
      <c r="D6" s="168">
        <v>-63272818.75</v>
      </c>
      <c r="E6" s="168">
        <f t="shared" ref="E6:E69" si="0">C6+D6</f>
        <v>2759752422.71</v>
      </c>
      <c r="F6" s="168">
        <v>1380100460.27</v>
      </c>
      <c r="G6" s="168">
        <v>1380100460.27</v>
      </c>
      <c r="H6" s="168">
        <f t="shared" ref="H6:H69" si="1">E6-F6</f>
        <v>1379651962.4400001</v>
      </c>
    </row>
    <row r="7" spans="1:8" ht="12.95" customHeight="1" x14ac:dyDescent="0.2">
      <c r="A7" s="230">
        <v>1200</v>
      </c>
      <c r="B7" s="231" t="s">
        <v>346</v>
      </c>
      <c r="C7" s="168">
        <v>905619416.36000001</v>
      </c>
      <c r="D7" s="168">
        <v>173760328.40000001</v>
      </c>
      <c r="E7" s="168">
        <f t="shared" si="0"/>
        <v>1079379744.76</v>
      </c>
      <c r="F7" s="168">
        <v>695982769.32000005</v>
      </c>
      <c r="G7" s="168">
        <v>695982769.32000005</v>
      </c>
      <c r="H7" s="168">
        <f t="shared" si="1"/>
        <v>383396975.43999994</v>
      </c>
    </row>
    <row r="8" spans="1:8" ht="12.95" customHeight="1" x14ac:dyDescent="0.2">
      <c r="A8" s="230">
        <v>1300</v>
      </c>
      <c r="B8" s="231" t="s">
        <v>347</v>
      </c>
      <c r="C8" s="168">
        <v>2376361829.3800001</v>
      </c>
      <c r="D8" s="168">
        <v>-103425076.31999999</v>
      </c>
      <c r="E8" s="168">
        <f t="shared" si="0"/>
        <v>2272936753.0599999</v>
      </c>
      <c r="F8" s="168">
        <v>815639448.51999998</v>
      </c>
      <c r="G8" s="168">
        <v>815639448.51999998</v>
      </c>
      <c r="H8" s="168">
        <f t="shared" si="1"/>
        <v>1457297304.54</v>
      </c>
    </row>
    <row r="9" spans="1:8" ht="12.95" customHeight="1" x14ac:dyDescent="0.2">
      <c r="A9" s="230">
        <v>1400</v>
      </c>
      <c r="B9" s="231" t="s">
        <v>348</v>
      </c>
      <c r="C9" s="168">
        <v>679613002</v>
      </c>
      <c r="D9" s="168">
        <v>23665307.449999999</v>
      </c>
      <c r="E9" s="168">
        <f t="shared" si="0"/>
        <v>703278309.45000005</v>
      </c>
      <c r="F9" s="168">
        <v>389095694.41000003</v>
      </c>
      <c r="G9" s="168">
        <v>389095694.41000003</v>
      </c>
      <c r="H9" s="168">
        <f t="shared" si="1"/>
        <v>314182615.04000002</v>
      </c>
    </row>
    <row r="10" spans="1:8" ht="12.95" customHeight="1" x14ac:dyDescent="0.2">
      <c r="A10" s="230">
        <v>1500</v>
      </c>
      <c r="B10" s="231" t="s">
        <v>349</v>
      </c>
      <c r="C10" s="168">
        <v>2549298064</v>
      </c>
      <c r="D10" s="168">
        <v>-24677828.91</v>
      </c>
      <c r="E10" s="168">
        <f t="shared" si="0"/>
        <v>2524620235.0900002</v>
      </c>
      <c r="F10" s="168">
        <v>1175844363.77</v>
      </c>
      <c r="G10" s="168">
        <v>1175844363.77</v>
      </c>
      <c r="H10" s="168">
        <f t="shared" si="1"/>
        <v>1348775871.3200002</v>
      </c>
    </row>
    <row r="11" spans="1:8" ht="12.95" customHeight="1" x14ac:dyDescent="0.2">
      <c r="A11" s="230">
        <v>1600</v>
      </c>
      <c r="B11" s="231" t="s">
        <v>350</v>
      </c>
      <c r="C11" s="168">
        <v>713162344.44000006</v>
      </c>
      <c r="D11" s="168">
        <v>0</v>
      </c>
      <c r="E11" s="168">
        <f t="shared" si="0"/>
        <v>713162344.44000006</v>
      </c>
      <c r="F11" s="168">
        <v>0</v>
      </c>
      <c r="G11" s="168">
        <v>0</v>
      </c>
      <c r="H11" s="168">
        <f t="shared" si="1"/>
        <v>713162344.44000006</v>
      </c>
    </row>
    <row r="12" spans="1:8" ht="12.95" customHeight="1" x14ac:dyDescent="0.2">
      <c r="A12" s="230">
        <v>1700</v>
      </c>
      <c r="B12" s="231" t="s">
        <v>351</v>
      </c>
      <c r="C12" s="168">
        <v>149286164</v>
      </c>
      <c r="D12" s="168">
        <v>0</v>
      </c>
      <c r="E12" s="168">
        <f t="shared" si="0"/>
        <v>149286164</v>
      </c>
      <c r="F12" s="168">
        <v>34416724.380000003</v>
      </c>
      <c r="G12" s="168">
        <v>34416724.380000003</v>
      </c>
      <c r="H12" s="168">
        <f t="shared" si="1"/>
        <v>114869439.62</v>
      </c>
    </row>
    <row r="13" spans="1:8" ht="12.95" customHeight="1" x14ac:dyDescent="0.2">
      <c r="A13" s="227" t="s">
        <v>153</v>
      </c>
      <c r="B13" s="228"/>
      <c r="C13" s="232">
        <f>SUM(C14:C22)</f>
        <v>3630714026.7399998</v>
      </c>
      <c r="D13" s="232">
        <f>SUM(D14:D22)</f>
        <v>358016913.5</v>
      </c>
      <c r="E13" s="232">
        <f t="shared" si="0"/>
        <v>3988730940.2399998</v>
      </c>
      <c r="F13" s="232">
        <f>SUM(F14:F22)</f>
        <v>1392964253.7200003</v>
      </c>
      <c r="G13" s="232">
        <f>SUM(G14:G22)</f>
        <v>1392964253.7200003</v>
      </c>
      <c r="H13" s="232">
        <f t="shared" si="1"/>
        <v>2595766686.5199995</v>
      </c>
    </row>
    <row r="14" spans="1:8" ht="17.25" customHeight="1" x14ac:dyDescent="0.2">
      <c r="A14" s="230">
        <v>2100</v>
      </c>
      <c r="B14" s="231" t="s">
        <v>352</v>
      </c>
      <c r="C14" s="168">
        <v>132172731</v>
      </c>
      <c r="D14" s="168">
        <v>4849207.3499999996</v>
      </c>
      <c r="E14" s="168">
        <f t="shared" si="0"/>
        <v>137021938.34999999</v>
      </c>
      <c r="F14" s="168">
        <v>43934310.219999999</v>
      </c>
      <c r="G14" s="168">
        <v>43934310.219999999</v>
      </c>
      <c r="H14" s="168">
        <f t="shared" si="1"/>
        <v>93087628.129999995</v>
      </c>
    </row>
    <row r="15" spans="1:8" ht="12.95" customHeight="1" x14ac:dyDescent="0.2">
      <c r="A15" s="230">
        <v>2200</v>
      </c>
      <c r="B15" s="231" t="s">
        <v>353</v>
      </c>
      <c r="C15" s="168">
        <v>120308497</v>
      </c>
      <c r="D15" s="168">
        <v>12444699.310000001</v>
      </c>
      <c r="E15" s="168">
        <f t="shared" si="0"/>
        <v>132753196.31</v>
      </c>
      <c r="F15" s="168">
        <v>57914113.899999999</v>
      </c>
      <c r="G15" s="168">
        <v>57914113.899999999</v>
      </c>
      <c r="H15" s="168">
        <f t="shared" si="1"/>
        <v>74839082.409999996</v>
      </c>
    </row>
    <row r="16" spans="1:8" ht="12.95" customHeight="1" x14ac:dyDescent="0.2">
      <c r="A16" s="230">
        <v>2300</v>
      </c>
      <c r="B16" s="231" t="s">
        <v>354</v>
      </c>
      <c r="C16" s="168">
        <v>30000</v>
      </c>
      <c r="D16" s="168">
        <v>-15000</v>
      </c>
      <c r="E16" s="168">
        <f t="shared" si="0"/>
        <v>15000</v>
      </c>
      <c r="F16" s="168">
        <v>0</v>
      </c>
      <c r="G16" s="168">
        <v>0</v>
      </c>
      <c r="H16" s="168">
        <f t="shared" si="1"/>
        <v>15000</v>
      </c>
    </row>
    <row r="17" spans="1:8" ht="12.95" customHeight="1" x14ac:dyDescent="0.2">
      <c r="A17" s="230">
        <v>2400</v>
      </c>
      <c r="B17" s="231" t="s">
        <v>355</v>
      </c>
      <c r="C17" s="168">
        <v>9486720</v>
      </c>
      <c r="D17" s="168">
        <v>282357.40000000002</v>
      </c>
      <c r="E17" s="168">
        <f t="shared" si="0"/>
        <v>9769077.4000000004</v>
      </c>
      <c r="F17" s="168">
        <v>2523923.2599999998</v>
      </c>
      <c r="G17" s="168">
        <v>2523923.2599999998</v>
      </c>
      <c r="H17" s="168">
        <f t="shared" si="1"/>
        <v>7245154.1400000006</v>
      </c>
    </row>
    <row r="18" spans="1:8" ht="12.95" customHeight="1" x14ac:dyDescent="0.2">
      <c r="A18" s="230">
        <v>2500</v>
      </c>
      <c r="B18" s="231" t="s">
        <v>356</v>
      </c>
      <c r="C18" s="168">
        <v>3233860756.7399998</v>
      </c>
      <c r="D18" s="168">
        <v>284136177.06999999</v>
      </c>
      <c r="E18" s="168">
        <f t="shared" si="0"/>
        <v>3517996933.8099999</v>
      </c>
      <c r="F18" s="168">
        <v>1206934160.1400001</v>
      </c>
      <c r="G18" s="168">
        <v>1206934160.1400001</v>
      </c>
      <c r="H18" s="168">
        <f t="shared" si="1"/>
        <v>2311062773.6700001</v>
      </c>
    </row>
    <row r="19" spans="1:8" ht="12.95" customHeight="1" x14ac:dyDescent="0.2">
      <c r="A19" s="230">
        <v>2600</v>
      </c>
      <c r="B19" s="231" t="s">
        <v>357</v>
      </c>
      <c r="C19" s="168">
        <v>57277977</v>
      </c>
      <c r="D19" s="168">
        <v>4750484.83</v>
      </c>
      <c r="E19" s="168">
        <f t="shared" si="0"/>
        <v>62028461.829999998</v>
      </c>
      <c r="F19" s="168">
        <v>30478949.25</v>
      </c>
      <c r="G19" s="168">
        <v>30478949.25</v>
      </c>
      <c r="H19" s="168">
        <f t="shared" si="1"/>
        <v>31549512.579999998</v>
      </c>
    </row>
    <row r="20" spans="1:8" ht="12.95" customHeight="1" x14ac:dyDescent="0.2">
      <c r="A20" s="230">
        <v>2700</v>
      </c>
      <c r="B20" s="231" t="s">
        <v>358</v>
      </c>
      <c r="C20" s="168">
        <v>40369766</v>
      </c>
      <c r="D20" s="168">
        <v>47006153.100000001</v>
      </c>
      <c r="E20" s="168">
        <f t="shared" si="0"/>
        <v>87375919.099999994</v>
      </c>
      <c r="F20" s="168">
        <v>44397157.32</v>
      </c>
      <c r="G20" s="168">
        <v>44397157.32</v>
      </c>
      <c r="H20" s="168">
        <f t="shared" si="1"/>
        <v>42978761.779999994</v>
      </c>
    </row>
    <row r="21" spans="1:8" ht="12.95" customHeight="1" x14ac:dyDescent="0.2">
      <c r="A21" s="230">
        <v>2800</v>
      </c>
      <c r="B21" s="231" t="s">
        <v>359</v>
      </c>
      <c r="C21" s="168">
        <v>0</v>
      </c>
      <c r="D21" s="168">
        <v>5877</v>
      </c>
      <c r="E21" s="168">
        <f t="shared" si="0"/>
        <v>5877</v>
      </c>
      <c r="F21" s="168">
        <v>0</v>
      </c>
      <c r="G21" s="168">
        <v>0</v>
      </c>
      <c r="H21" s="168">
        <f t="shared" si="1"/>
        <v>5877</v>
      </c>
    </row>
    <row r="22" spans="1:8" ht="12.95" customHeight="1" x14ac:dyDescent="0.2">
      <c r="A22" s="230">
        <v>2900</v>
      </c>
      <c r="B22" s="231" t="s">
        <v>360</v>
      </c>
      <c r="C22" s="168">
        <v>37207579</v>
      </c>
      <c r="D22" s="168">
        <v>4556957.4400000004</v>
      </c>
      <c r="E22" s="168">
        <f t="shared" si="0"/>
        <v>41764536.439999998</v>
      </c>
      <c r="F22" s="168">
        <v>6781639.6299999999</v>
      </c>
      <c r="G22" s="168">
        <v>6781639.6299999999</v>
      </c>
      <c r="H22" s="168">
        <f t="shared" si="1"/>
        <v>34982896.809999995</v>
      </c>
    </row>
    <row r="23" spans="1:8" ht="12.95" customHeight="1" x14ac:dyDescent="0.2">
      <c r="A23" s="227" t="s">
        <v>361</v>
      </c>
      <c r="B23" s="228"/>
      <c r="C23" s="232">
        <f>SUM(C24:C32)</f>
        <v>3481674236.2299995</v>
      </c>
      <c r="D23" s="232">
        <f>SUM(D24:D32)</f>
        <v>326429001.10000002</v>
      </c>
      <c r="E23" s="232">
        <f t="shared" si="0"/>
        <v>3808103237.3299994</v>
      </c>
      <c r="F23" s="232">
        <f>SUM(F24:F32)</f>
        <v>1285219351.75</v>
      </c>
      <c r="G23" s="232">
        <f>SUM(G24:G32)</f>
        <v>1285219351.75</v>
      </c>
      <c r="H23" s="232">
        <f t="shared" si="1"/>
        <v>2522883885.5799994</v>
      </c>
    </row>
    <row r="24" spans="1:8" ht="12.95" customHeight="1" x14ac:dyDescent="0.2">
      <c r="A24" s="230">
        <v>3100</v>
      </c>
      <c r="B24" s="231" t="s">
        <v>362</v>
      </c>
      <c r="C24" s="168">
        <v>156319596</v>
      </c>
      <c r="D24" s="168">
        <v>11079013.800000001</v>
      </c>
      <c r="E24" s="168">
        <f t="shared" si="0"/>
        <v>167398609.80000001</v>
      </c>
      <c r="F24" s="168">
        <v>69850483.200000003</v>
      </c>
      <c r="G24" s="168">
        <v>69850483.200000003</v>
      </c>
      <c r="H24" s="168">
        <f t="shared" si="1"/>
        <v>97548126.600000009</v>
      </c>
    </row>
    <row r="25" spans="1:8" ht="12.95" customHeight="1" x14ac:dyDescent="0.2">
      <c r="A25" s="230">
        <v>3200</v>
      </c>
      <c r="B25" s="231" t="s">
        <v>363</v>
      </c>
      <c r="C25" s="168">
        <v>25709700</v>
      </c>
      <c r="D25" s="168">
        <v>3711006.66</v>
      </c>
      <c r="E25" s="168">
        <f t="shared" si="0"/>
        <v>29420706.66</v>
      </c>
      <c r="F25" s="168">
        <v>11175782.43</v>
      </c>
      <c r="G25" s="168">
        <v>11175782.43</v>
      </c>
      <c r="H25" s="168">
        <f t="shared" si="1"/>
        <v>18244924.23</v>
      </c>
    </row>
    <row r="26" spans="1:8" ht="12.95" customHeight="1" x14ac:dyDescent="0.2">
      <c r="A26" s="230">
        <v>3300</v>
      </c>
      <c r="B26" s="231" t="s">
        <v>364</v>
      </c>
      <c r="C26" s="168">
        <v>1129717115.8199999</v>
      </c>
      <c r="D26" s="168">
        <v>555688336.95000005</v>
      </c>
      <c r="E26" s="168">
        <f t="shared" si="0"/>
        <v>1685405452.77</v>
      </c>
      <c r="F26" s="168">
        <v>676561730.24000001</v>
      </c>
      <c r="G26" s="168">
        <v>676561730.24000001</v>
      </c>
      <c r="H26" s="168">
        <f t="shared" si="1"/>
        <v>1008843722.53</v>
      </c>
    </row>
    <row r="27" spans="1:8" ht="12.95" customHeight="1" x14ac:dyDescent="0.2">
      <c r="A27" s="230">
        <v>3400</v>
      </c>
      <c r="B27" s="231" t="s">
        <v>365</v>
      </c>
      <c r="C27" s="168">
        <v>454879231</v>
      </c>
      <c r="D27" s="168">
        <v>-437596682.85000002</v>
      </c>
      <c r="E27" s="168">
        <f t="shared" si="0"/>
        <v>17282548.149999976</v>
      </c>
      <c r="F27" s="168">
        <v>701568.04</v>
      </c>
      <c r="G27" s="168">
        <v>701568.04</v>
      </c>
      <c r="H27" s="168">
        <f t="shared" si="1"/>
        <v>16580980.109999977</v>
      </c>
    </row>
    <row r="28" spans="1:8" ht="12.95" customHeight="1" x14ac:dyDescent="0.2">
      <c r="A28" s="230">
        <v>3500</v>
      </c>
      <c r="B28" s="231" t="s">
        <v>366</v>
      </c>
      <c r="C28" s="168">
        <v>1362878097</v>
      </c>
      <c r="D28" s="168">
        <v>34280070.899999999</v>
      </c>
      <c r="E28" s="168">
        <f t="shared" si="0"/>
        <v>1397158167.9000001</v>
      </c>
      <c r="F28" s="168">
        <v>368601470.02999997</v>
      </c>
      <c r="G28" s="168">
        <v>368601470.02999997</v>
      </c>
      <c r="H28" s="168">
        <f t="shared" si="1"/>
        <v>1028556697.8700001</v>
      </c>
    </row>
    <row r="29" spans="1:8" ht="12.95" customHeight="1" x14ac:dyDescent="0.2">
      <c r="A29" s="230">
        <v>3600</v>
      </c>
      <c r="B29" s="231" t="s">
        <v>367</v>
      </c>
      <c r="C29" s="168">
        <v>13796520.880000001</v>
      </c>
      <c r="D29" s="168">
        <v>81436970.159999996</v>
      </c>
      <c r="E29" s="168">
        <f t="shared" si="0"/>
        <v>95233491.039999992</v>
      </c>
      <c r="F29" s="168">
        <v>23033871.449999999</v>
      </c>
      <c r="G29" s="168">
        <v>23033871.449999999</v>
      </c>
      <c r="H29" s="168">
        <f t="shared" si="1"/>
        <v>72199619.589999989</v>
      </c>
    </row>
    <row r="30" spans="1:8" ht="12.95" customHeight="1" x14ac:dyDescent="0.2">
      <c r="A30" s="230">
        <v>3700</v>
      </c>
      <c r="B30" s="231" t="s">
        <v>368</v>
      </c>
      <c r="C30" s="168">
        <v>2822974</v>
      </c>
      <c r="D30" s="168">
        <v>2209406.73</v>
      </c>
      <c r="E30" s="168">
        <f t="shared" si="0"/>
        <v>5032380.7300000004</v>
      </c>
      <c r="F30" s="168">
        <v>1621937.61</v>
      </c>
      <c r="G30" s="168">
        <v>1621937.61</v>
      </c>
      <c r="H30" s="168">
        <f t="shared" si="1"/>
        <v>3410443.12</v>
      </c>
    </row>
    <row r="31" spans="1:8" ht="12.95" customHeight="1" x14ac:dyDescent="0.2">
      <c r="A31" s="230">
        <v>3800</v>
      </c>
      <c r="B31" s="231" t="s">
        <v>369</v>
      </c>
      <c r="C31" s="168">
        <v>15860121</v>
      </c>
      <c r="D31" s="168">
        <v>21169679.859999999</v>
      </c>
      <c r="E31" s="168">
        <f t="shared" si="0"/>
        <v>37029800.859999999</v>
      </c>
      <c r="F31" s="168">
        <v>20026070.039999999</v>
      </c>
      <c r="G31" s="168">
        <v>20026070.039999999</v>
      </c>
      <c r="H31" s="168">
        <f t="shared" si="1"/>
        <v>17003730.82</v>
      </c>
    </row>
    <row r="32" spans="1:8" ht="12.95" customHeight="1" x14ac:dyDescent="0.2">
      <c r="A32" s="230">
        <v>3900</v>
      </c>
      <c r="B32" s="231" t="s">
        <v>370</v>
      </c>
      <c r="C32" s="168">
        <v>319690880.52999997</v>
      </c>
      <c r="D32" s="168">
        <v>54451198.890000001</v>
      </c>
      <c r="E32" s="168">
        <f t="shared" si="0"/>
        <v>374142079.41999996</v>
      </c>
      <c r="F32" s="168">
        <v>113646438.70999999</v>
      </c>
      <c r="G32" s="168">
        <v>113646438.70999999</v>
      </c>
      <c r="H32" s="168">
        <f t="shared" si="1"/>
        <v>260495640.70999998</v>
      </c>
    </row>
    <row r="33" spans="1:8" ht="12.95" customHeight="1" x14ac:dyDescent="0.2">
      <c r="A33" s="227" t="s">
        <v>371</v>
      </c>
      <c r="B33" s="228"/>
      <c r="C33" s="232">
        <f>SUM(C34:C42)</f>
        <v>1762180</v>
      </c>
      <c r="D33" s="232">
        <f>SUM(D34:D42)</f>
        <v>17241000</v>
      </c>
      <c r="E33" s="232">
        <f t="shared" si="0"/>
        <v>19003180</v>
      </c>
      <c r="F33" s="232">
        <f>SUM(F34:F42)</f>
        <v>17226000</v>
      </c>
      <c r="G33" s="232">
        <f>SUM(G34:G42)</f>
        <v>17226000</v>
      </c>
      <c r="H33" s="232">
        <f t="shared" si="1"/>
        <v>1777180</v>
      </c>
    </row>
    <row r="34" spans="1:8" ht="12.95" customHeight="1" x14ac:dyDescent="0.2">
      <c r="A34" s="230">
        <v>4100</v>
      </c>
      <c r="B34" s="231" t="s">
        <v>372</v>
      </c>
      <c r="C34" s="168">
        <v>0</v>
      </c>
      <c r="D34" s="168">
        <v>0</v>
      </c>
      <c r="E34" s="168">
        <f t="shared" si="0"/>
        <v>0</v>
      </c>
      <c r="F34" s="168">
        <v>0</v>
      </c>
      <c r="G34" s="168">
        <v>0</v>
      </c>
      <c r="H34" s="168">
        <f t="shared" si="1"/>
        <v>0</v>
      </c>
    </row>
    <row r="35" spans="1:8" ht="12.95" customHeight="1" x14ac:dyDescent="0.2">
      <c r="A35" s="230">
        <v>4200</v>
      </c>
      <c r="B35" s="231" t="s">
        <v>373</v>
      </c>
      <c r="C35" s="168">
        <v>0</v>
      </c>
      <c r="D35" s="168">
        <v>0</v>
      </c>
      <c r="E35" s="168">
        <f t="shared" si="0"/>
        <v>0</v>
      </c>
      <c r="F35" s="168">
        <v>0</v>
      </c>
      <c r="G35" s="168">
        <v>0</v>
      </c>
      <c r="H35" s="168">
        <f t="shared" si="1"/>
        <v>0</v>
      </c>
    </row>
    <row r="36" spans="1:8" ht="12.95" customHeight="1" x14ac:dyDescent="0.2">
      <c r="A36" s="230">
        <v>4300</v>
      </c>
      <c r="B36" s="231" t="s">
        <v>374</v>
      </c>
      <c r="C36" s="168">
        <v>390000</v>
      </c>
      <c r="D36" s="168">
        <v>0</v>
      </c>
      <c r="E36" s="168">
        <f t="shared" si="0"/>
        <v>390000</v>
      </c>
      <c r="F36" s="168">
        <v>0</v>
      </c>
      <c r="G36" s="168">
        <v>0</v>
      </c>
      <c r="H36" s="168">
        <f t="shared" si="1"/>
        <v>390000</v>
      </c>
    </row>
    <row r="37" spans="1:8" ht="12.95" customHeight="1" x14ac:dyDescent="0.2">
      <c r="A37" s="230">
        <v>4400</v>
      </c>
      <c r="B37" s="231" t="s">
        <v>375</v>
      </c>
      <c r="C37" s="168">
        <v>1372180</v>
      </c>
      <c r="D37" s="168">
        <v>17241000</v>
      </c>
      <c r="E37" s="168">
        <f t="shared" si="0"/>
        <v>18613180</v>
      </c>
      <c r="F37" s="168">
        <v>17226000</v>
      </c>
      <c r="G37" s="168">
        <v>17226000</v>
      </c>
      <c r="H37" s="168">
        <f t="shared" si="1"/>
        <v>1387180</v>
      </c>
    </row>
    <row r="38" spans="1:8" ht="12.95" customHeight="1" x14ac:dyDescent="0.2">
      <c r="A38" s="230">
        <v>4500</v>
      </c>
      <c r="B38" s="231" t="s">
        <v>120</v>
      </c>
      <c r="C38" s="168">
        <v>0</v>
      </c>
      <c r="D38" s="168">
        <v>0</v>
      </c>
      <c r="E38" s="168">
        <f t="shared" si="0"/>
        <v>0</v>
      </c>
      <c r="F38" s="168">
        <v>0</v>
      </c>
      <c r="G38" s="168">
        <v>0</v>
      </c>
      <c r="H38" s="168">
        <f t="shared" si="1"/>
        <v>0</v>
      </c>
    </row>
    <row r="39" spans="1:8" ht="12.95" customHeight="1" x14ac:dyDescent="0.2">
      <c r="A39" s="230">
        <v>4600</v>
      </c>
      <c r="B39" s="231" t="s">
        <v>376</v>
      </c>
      <c r="C39" s="168">
        <v>0</v>
      </c>
      <c r="D39" s="168">
        <v>0</v>
      </c>
      <c r="E39" s="168">
        <f t="shared" si="0"/>
        <v>0</v>
      </c>
      <c r="F39" s="168">
        <v>0</v>
      </c>
      <c r="G39" s="168">
        <v>0</v>
      </c>
      <c r="H39" s="168">
        <f t="shared" si="1"/>
        <v>0</v>
      </c>
    </row>
    <row r="40" spans="1:8" ht="12.95" customHeight="1" x14ac:dyDescent="0.2">
      <c r="A40" s="230">
        <v>4700</v>
      </c>
      <c r="B40" s="231" t="s">
        <v>377</v>
      </c>
      <c r="C40" s="168">
        <v>0</v>
      </c>
      <c r="D40" s="168">
        <v>0</v>
      </c>
      <c r="E40" s="168">
        <f t="shared" si="0"/>
        <v>0</v>
      </c>
      <c r="F40" s="168">
        <v>0</v>
      </c>
      <c r="G40" s="168">
        <v>0</v>
      </c>
      <c r="H40" s="168">
        <f t="shared" si="1"/>
        <v>0</v>
      </c>
    </row>
    <row r="41" spans="1:8" ht="12.95" customHeight="1" x14ac:dyDescent="0.2">
      <c r="A41" s="230">
        <v>4800</v>
      </c>
      <c r="B41" s="231" t="s">
        <v>378</v>
      </c>
      <c r="C41" s="168">
        <v>0</v>
      </c>
      <c r="D41" s="168">
        <v>0</v>
      </c>
      <c r="E41" s="168">
        <f t="shared" si="0"/>
        <v>0</v>
      </c>
      <c r="F41" s="168">
        <v>0</v>
      </c>
      <c r="G41" s="168">
        <v>0</v>
      </c>
      <c r="H41" s="168">
        <f t="shared" si="1"/>
        <v>0</v>
      </c>
    </row>
    <row r="42" spans="1:8" ht="12.95" customHeight="1" x14ac:dyDescent="0.2">
      <c r="A42" s="230">
        <v>4900</v>
      </c>
      <c r="B42" s="231" t="s">
        <v>379</v>
      </c>
      <c r="C42" s="168">
        <v>0</v>
      </c>
      <c r="D42" s="168">
        <v>0</v>
      </c>
      <c r="E42" s="168">
        <f t="shared" si="0"/>
        <v>0</v>
      </c>
      <c r="F42" s="168">
        <v>0</v>
      </c>
      <c r="G42" s="168">
        <v>0</v>
      </c>
      <c r="H42" s="168">
        <f t="shared" si="1"/>
        <v>0</v>
      </c>
    </row>
    <row r="43" spans="1:8" ht="12.95" customHeight="1" x14ac:dyDescent="0.2">
      <c r="A43" s="227" t="s">
        <v>380</v>
      </c>
      <c r="B43" s="228"/>
      <c r="C43" s="232">
        <f>SUM(C44:C52)</f>
        <v>16312852</v>
      </c>
      <c r="D43" s="232">
        <f>SUM(D44:D52)</f>
        <v>123226350.5</v>
      </c>
      <c r="E43" s="232">
        <f t="shared" si="0"/>
        <v>139539202.5</v>
      </c>
      <c r="F43" s="232">
        <f>SUM(F44:F52)</f>
        <v>89413911.290000007</v>
      </c>
      <c r="G43" s="232">
        <f>SUM(G44:G52)</f>
        <v>89413911.290000007</v>
      </c>
      <c r="H43" s="232">
        <f t="shared" si="1"/>
        <v>50125291.209999993</v>
      </c>
    </row>
    <row r="44" spans="1:8" ht="12.95" customHeight="1" x14ac:dyDescent="0.2">
      <c r="A44" s="230" t="s">
        <v>381</v>
      </c>
      <c r="B44" s="231" t="s">
        <v>382</v>
      </c>
      <c r="C44" s="168">
        <v>2018586</v>
      </c>
      <c r="D44" s="168">
        <v>12043039.279999999</v>
      </c>
      <c r="E44" s="168">
        <f t="shared" si="0"/>
        <v>14061625.279999999</v>
      </c>
      <c r="F44" s="168">
        <v>9236690.9199999999</v>
      </c>
      <c r="G44" s="168">
        <v>9236690.9199999999</v>
      </c>
      <c r="H44" s="168">
        <f t="shared" si="1"/>
        <v>4824934.3599999994</v>
      </c>
    </row>
    <row r="45" spans="1:8" ht="12.95" customHeight="1" x14ac:dyDescent="0.2">
      <c r="A45" s="230">
        <v>5200</v>
      </c>
      <c r="B45" s="231" t="s">
        <v>383</v>
      </c>
      <c r="C45" s="168">
        <v>0</v>
      </c>
      <c r="D45" s="168">
        <v>120000</v>
      </c>
      <c r="E45" s="168">
        <f t="shared" si="0"/>
        <v>120000</v>
      </c>
      <c r="F45" s="168">
        <v>0</v>
      </c>
      <c r="G45" s="168">
        <v>0</v>
      </c>
      <c r="H45" s="168">
        <f t="shared" si="1"/>
        <v>120000</v>
      </c>
    </row>
    <row r="46" spans="1:8" ht="12.95" customHeight="1" x14ac:dyDescent="0.2">
      <c r="A46" s="230">
        <v>5300</v>
      </c>
      <c r="B46" s="231" t="s">
        <v>384</v>
      </c>
      <c r="C46" s="168">
        <v>14000000</v>
      </c>
      <c r="D46" s="168">
        <v>107545489.26000001</v>
      </c>
      <c r="E46" s="168">
        <f t="shared" si="0"/>
        <v>121545489.26000001</v>
      </c>
      <c r="F46" s="168">
        <v>80001513.540000007</v>
      </c>
      <c r="G46" s="168">
        <v>80001513.540000007</v>
      </c>
      <c r="H46" s="168">
        <f t="shared" si="1"/>
        <v>41543975.719999999</v>
      </c>
    </row>
    <row r="47" spans="1:8" ht="12.95" customHeight="1" x14ac:dyDescent="0.2">
      <c r="A47" s="230">
        <v>5400</v>
      </c>
      <c r="B47" s="231" t="s">
        <v>385</v>
      </c>
      <c r="C47" s="168">
        <v>0</v>
      </c>
      <c r="D47" s="168">
        <v>2463900</v>
      </c>
      <c r="E47" s="168">
        <f t="shared" si="0"/>
        <v>2463900</v>
      </c>
      <c r="F47" s="168">
        <v>0</v>
      </c>
      <c r="G47" s="168">
        <v>0</v>
      </c>
      <c r="H47" s="168">
        <f t="shared" si="1"/>
        <v>2463900</v>
      </c>
    </row>
    <row r="48" spans="1:8" ht="12.95" customHeight="1" x14ac:dyDescent="0.2">
      <c r="A48" s="230">
        <v>5500</v>
      </c>
      <c r="B48" s="231" t="s">
        <v>386</v>
      </c>
      <c r="C48" s="168">
        <v>0</v>
      </c>
      <c r="D48" s="168">
        <v>0</v>
      </c>
      <c r="E48" s="168">
        <f t="shared" si="0"/>
        <v>0</v>
      </c>
      <c r="F48" s="168">
        <v>0</v>
      </c>
      <c r="G48" s="168">
        <v>0</v>
      </c>
      <c r="H48" s="168">
        <f t="shared" si="1"/>
        <v>0</v>
      </c>
    </row>
    <row r="49" spans="1:8" ht="12.95" customHeight="1" x14ac:dyDescent="0.2">
      <c r="A49" s="230">
        <v>5600</v>
      </c>
      <c r="B49" s="231" t="s">
        <v>387</v>
      </c>
      <c r="C49" s="168">
        <v>294266</v>
      </c>
      <c r="D49" s="168">
        <v>792620.99</v>
      </c>
      <c r="E49" s="168">
        <f t="shared" si="0"/>
        <v>1086886.99</v>
      </c>
      <c r="F49" s="168">
        <v>175706.83</v>
      </c>
      <c r="G49" s="168">
        <v>175706.83</v>
      </c>
      <c r="H49" s="168">
        <f t="shared" si="1"/>
        <v>911180.16</v>
      </c>
    </row>
    <row r="50" spans="1:8" ht="12.95" customHeight="1" x14ac:dyDescent="0.2">
      <c r="A50" s="230">
        <v>5700</v>
      </c>
      <c r="B50" s="231" t="s">
        <v>388</v>
      </c>
      <c r="C50" s="168">
        <v>0</v>
      </c>
      <c r="D50" s="168">
        <v>0</v>
      </c>
      <c r="E50" s="168">
        <f t="shared" si="0"/>
        <v>0</v>
      </c>
      <c r="F50" s="168">
        <v>0</v>
      </c>
      <c r="G50" s="168">
        <v>0</v>
      </c>
      <c r="H50" s="168">
        <f t="shared" si="1"/>
        <v>0</v>
      </c>
    </row>
    <row r="51" spans="1:8" ht="12.95" customHeight="1" x14ac:dyDescent="0.2">
      <c r="A51" s="230">
        <v>5800</v>
      </c>
      <c r="B51" s="231" t="s">
        <v>389</v>
      </c>
      <c r="C51" s="168">
        <v>0</v>
      </c>
      <c r="D51" s="168">
        <v>0</v>
      </c>
      <c r="E51" s="168">
        <f t="shared" si="0"/>
        <v>0</v>
      </c>
      <c r="F51" s="168">
        <v>0</v>
      </c>
      <c r="G51" s="168">
        <v>0</v>
      </c>
      <c r="H51" s="168">
        <f t="shared" si="1"/>
        <v>0</v>
      </c>
    </row>
    <row r="52" spans="1:8" ht="12.95" customHeight="1" x14ac:dyDescent="0.2">
      <c r="A52" s="230">
        <v>5900</v>
      </c>
      <c r="B52" s="231" t="s">
        <v>390</v>
      </c>
      <c r="C52" s="168">
        <v>0</v>
      </c>
      <c r="D52" s="168">
        <v>261300.97</v>
      </c>
      <c r="E52" s="168">
        <f t="shared" si="0"/>
        <v>261300.97</v>
      </c>
      <c r="F52" s="168">
        <v>0</v>
      </c>
      <c r="G52" s="168">
        <v>0</v>
      </c>
      <c r="H52" s="168">
        <f t="shared" si="1"/>
        <v>261300.97</v>
      </c>
    </row>
    <row r="53" spans="1:8" ht="12.95" customHeight="1" x14ac:dyDescent="0.2">
      <c r="A53" s="227" t="s">
        <v>391</v>
      </c>
      <c r="B53" s="228"/>
      <c r="C53" s="232">
        <f>SUM(C54:C56)</f>
        <v>60000000</v>
      </c>
      <c r="D53" s="232">
        <f>SUM(D54:D56)</f>
        <v>191572039.03</v>
      </c>
      <c r="E53" s="232">
        <f t="shared" si="0"/>
        <v>251572039.03</v>
      </c>
      <c r="F53" s="232">
        <f>SUM(F54:F56)</f>
        <v>44645299.759999998</v>
      </c>
      <c r="G53" s="232">
        <f>SUM(G54:G56)</f>
        <v>44645299.759999998</v>
      </c>
      <c r="H53" s="232">
        <f t="shared" si="1"/>
        <v>206926739.27000001</v>
      </c>
    </row>
    <row r="54" spans="1:8" ht="12.95" customHeight="1" x14ac:dyDescent="0.2">
      <c r="A54" s="230">
        <v>6100</v>
      </c>
      <c r="B54" s="231" t="s">
        <v>392</v>
      </c>
      <c r="C54" s="168">
        <v>0</v>
      </c>
      <c r="D54" s="168">
        <v>0</v>
      </c>
      <c r="E54" s="168">
        <f t="shared" si="0"/>
        <v>0</v>
      </c>
      <c r="F54" s="168">
        <v>0</v>
      </c>
      <c r="G54" s="168">
        <v>0</v>
      </c>
      <c r="H54" s="168">
        <f t="shared" si="1"/>
        <v>0</v>
      </c>
    </row>
    <row r="55" spans="1:8" ht="12.95" customHeight="1" x14ac:dyDescent="0.2">
      <c r="A55" s="230">
        <v>6200</v>
      </c>
      <c r="B55" s="231" t="s">
        <v>393</v>
      </c>
      <c r="C55" s="168">
        <v>60000000</v>
      </c>
      <c r="D55" s="168">
        <v>191572039.03</v>
      </c>
      <c r="E55" s="168">
        <f t="shared" si="0"/>
        <v>251572039.03</v>
      </c>
      <c r="F55" s="168">
        <v>44645299.759999998</v>
      </c>
      <c r="G55" s="168">
        <v>44645299.759999998</v>
      </c>
      <c r="H55" s="168">
        <f t="shared" si="1"/>
        <v>206926739.27000001</v>
      </c>
    </row>
    <row r="56" spans="1:8" ht="12.95" customHeight="1" x14ac:dyDescent="0.2">
      <c r="A56" s="230">
        <v>6300</v>
      </c>
      <c r="B56" s="231" t="s">
        <v>394</v>
      </c>
      <c r="C56" s="168">
        <v>0</v>
      </c>
      <c r="D56" s="168">
        <v>0</v>
      </c>
      <c r="E56" s="168">
        <f t="shared" si="0"/>
        <v>0</v>
      </c>
      <c r="F56" s="168">
        <v>0</v>
      </c>
      <c r="G56" s="168">
        <v>0</v>
      </c>
      <c r="H56" s="168">
        <f t="shared" si="1"/>
        <v>0</v>
      </c>
    </row>
    <row r="57" spans="1:8" ht="12.95" customHeight="1" x14ac:dyDescent="0.2">
      <c r="A57" s="227" t="s">
        <v>395</v>
      </c>
      <c r="B57" s="228"/>
      <c r="C57" s="232">
        <f>SUM(C58:C64)</f>
        <v>78706855</v>
      </c>
      <c r="D57" s="232">
        <f>SUM(D58:D64)</f>
        <v>0</v>
      </c>
      <c r="E57" s="232">
        <f t="shared" si="0"/>
        <v>78706855</v>
      </c>
      <c r="F57" s="232">
        <f>SUM(F58:F64)</f>
        <v>0</v>
      </c>
      <c r="G57" s="232">
        <f>SUM(G58:G64)</f>
        <v>0</v>
      </c>
      <c r="H57" s="232">
        <f t="shared" si="1"/>
        <v>78706855</v>
      </c>
    </row>
    <row r="58" spans="1:8" ht="12.95" customHeight="1" x14ac:dyDescent="0.2">
      <c r="A58" s="230">
        <v>7100</v>
      </c>
      <c r="B58" s="231" t="s">
        <v>396</v>
      </c>
      <c r="C58" s="168">
        <v>0</v>
      </c>
      <c r="D58" s="168">
        <v>0</v>
      </c>
      <c r="E58" s="168">
        <f t="shared" si="0"/>
        <v>0</v>
      </c>
      <c r="F58" s="168">
        <v>0</v>
      </c>
      <c r="G58" s="168">
        <v>0</v>
      </c>
      <c r="H58" s="168">
        <f t="shared" si="1"/>
        <v>0</v>
      </c>
    </row>
    <row r="59" spans="1:8" ht="12.95" customHeight="1" x14ac:dyDescent="0.2">
      <c r="A59" s="230">
        <v>7200</v>
      </c>
      <c r="B59" s="231" t="s">
        <v>397</v>
      </c>
      <c r="C59" s="168">
        <v>0</v>
      </c>
      <c r="D59" s="168">
        <v>0</v>
      </c>
      <c r="E59" s="168">
        <f t="shared" si="0"/>
        <v>0</v>
      </c>
      <c r="F59" s="168">
        <v>0</v>
      </c>
      <c r="G59" s="168">
        <v>0</v>
      </c>
      <c r="H59" s="168">
        <f t="shared" si="1"/>
        <v>0</v>
      </c>
    </row>
    <row r="60" spans="1:8" ht="12.95" customHeight="1" x14ac:dyDescent="0.2">
      <c r="A60" s="230">
        <v>7300</v>
      </c>
      <c r="B60" s="231" t="s">
        <v>398</v>
      </c>
      <c r="C60" s="168">
        <v>0</v>
      </c>
      <c r="D60" s="168">
        <v>0</v>
      </c>
      <c r="E60" s="168">
        <f t="shared" si="0"/>
        <v>0</v>
      </c>
      <c r="F60" s="168">
        <v>0</v>
      </c>
      <c r="G60" s="168">
        <v>0</v>
      </c>
      <c r="H60" s="168">
        <f t="shared" si="1"/>
        <v>0</v>
      </c>
    </row>
    <row r="61" spans="1:8" ht="12.95" customHeight="1" x14ac:dyDescent="0.2">
      <c r="A61" s="230">
        <v>7400</v>
      </c>
      <c r="B61" s="231" t="s">
        <v>399</v>
      </c>
      <c r="C61" s="168">
        <v>0</v>
      </c>
      <c r="D61" s="168">
        <v>0</v>
      </c>
      <c r="E61" s="168">
        <f t="shared" si="0"/>
        <v>0</v>
      </c>
      <c r="F61" s="168">
        <v>0</v>
      </c>
      <c r="G61" s="168">
        <v>0</v>
      </c>
      <c r="H61" s="168">
        <f t="shared" si="1"/>
        <v>0</v>
      </c>
    </row>
    <row r="62" spans="1:8" ht="12.95" customHeight="1" x14ac:dyDescent="0.2">
      <c r="A62" s="230">
        <v>7500</v>
      </c>
      <c r="B62" s="231" t="s">
        <v>400</v>
      </c>
      <c r="C62" s="168">
        <v>0</v>
      </c>
      <c r="D62" s="168">
        <v>0</v>
      </c>
      <c r="E62" s="168">
        <f t="shared" si="0"/>
        <v>0</v>
      </c>
      <c r="F62" s="168">
        <v>0</v>
      </c>
      <c r="G62" s="168">
        <v>0</v>
      </c>
      <c r="H62" s="168">
        <f t="shared" si="1"/>
        <v>0</v>
      </c>
    </row>
    <row r="63" spans="1:8" ht="12.95" customHeight="1" x14ac:dyDescent="0.2">
      <c r="A63" s="230">
        <v>7600</v>
      </c>
      <c r="B63" s="231" t="s">
        <v>401</v>
      </c>
      <c r="C63" s="168">
        <v>0</v>
      </c>
      <c r="D63" s="168">
        <v>0</v>
      </c>
      <c r="E63" s="168">
        <f t="shared" si="0"/>
        <v>0</v>
      </c>
      <c r="F63" s="168">
        <v>0</v>
      </c>
      <c r="G63" s="168">
        <v>0</v>
      </c>
      <c r="H63" s="168">
        <f t="shared" si="1"/>
        <v>0</v>
      </c>
    </row>
    <row r="64" spans="1:8" ht="12.95" customHeight="1" x14ac:dyDescent="0.2">
      <c r="A64" s="230">
        <v>7900</v>
      </c>
      <c r="B64" s="231" t="s">
        <v>402</v>
      </c>
      <c r="C64" s="168">
        <v>78706855</v>
      </c>
      <c r="D64" s="168">
        <v>0</v>
      </c>
      <c r="E64" s="168">
        <f t="shared" si="0"/>
        <v>78706855</v>
      </c>
      <c r="F64" s="168">
        <v>0</v>
      </c>
      <c r="G64" s="168">
        <v>0</v>
      </c>
      <c r="H64" s="168">
        <f t="shared" si="1"/>
        <v>78706855</v>
      </c>
    </row>
    <row r="65" spans="1:8" ht="12.95" customHeight="1" x14ac:dyDescent="0.2">
      <c r="A65" s="227" t="s">
        <v>403</v>
      </c>
      <c r="B65" s="228"/>
      <c r="C65" s="232">
        <f>SUM(C66:C68)</f>
        <v>0</v>
      </c>
      <c r="D65" s="232">
        <f>SUM(D66:D68)</f>
        <v>0</v>
      </c>
      <c r="E65" s="232">
        <f t="shared" si="0"/>
        <v>0</v>
      </c>
      <c r="F65" s="232">
        <f>SUM(F66:F68)</f>
        <v>0</v>
      </c>
      <c r="G65" s="232">
        <f>SUM(G66:G68)</f>
        <v>0</v>
      </c>
      <c r="H65" s="232">
        <f t="shared" si="1"/>
        <v>0</v>
      </c>
    </row>
    <row r="66" spans="1:8" ht="12.95" customHeight="1" x14ac:dyDescent="0.2">
      <c r="A66" s="230">
        <v>8100</v>
      </c>
      <c r="B66" s="231" t="s">
        <v>140</v>
      </c>
      <c r="C66" s="168">
        <v>0</v>
      </c>
      <c r="D66" s="168">
        <v>0</v>
      </c>
      <c r="E66" s="168">
        <f t="shared" si="0"/>
        <v>0</v>
      </c>
      <c r="F66" s="168">
        <v>0</v>
      </c>
      <c r="G66" s="168">
        <v>0</v>
      </c>
      <c r="H66" s="168">
        <f t="shared" si="1"/>
        <v>0</v>
      </c>
    </row>
    <row r="67" spans="1:8" ht="12.95" customHeight="1" x14ac:dyDescent="0.2">
      <c r="A67" s="230">
        <v>8300</v>
      </c>
      <c r="B67" s="231" t="s">
        <v>404</v>
      </c>
      <c r="C67" s="168">
        <v>0</v>
      </c>
      <c r="D67" s="168">
        <v>0</v>
      </c>
      <c r="E67" s="168">
        <f t="shared" si="0"/>
        <v>0</v>
      </c>
      <c r="F67" s="168">
        <v>0</v>
      </c>
      <c r="G67" s="168">
        <v>0</v>
      </c>
      <c r="H67" s="168">
        <f t="shared" si="1"/>
        <v>0</v>
      </c>
    </row>
    <row r="68" spans="1:8" ht="12.95" customHeight="1" x14ac:dyDescent="0.2">
      <c r="A68" s="230">
        <v>8500</v>
      </c>
      <c r="B68" s="231" t="s">
        <v>405</v>
      </c>
      <c r="C68" s="168">
        <v>0</v>
      </c>
      <c r="D68" s="168">
        <v>0</v>
      </c>
      <c r="E68" s="168">
        <f t="shared" si="0"/>
        <v>0</v>
      </c>
      <c r="F68" s="168">
        <v>0</v>
      </c>
      <c r="G68" s="168">
        <v>0</v>
      </c>
      <c r="H68" s="168">
        <f t="shared" si="1"/>
        <v>0</v>
      </c>
    </row>
    <row r="69" spans="1:8" ht="12.95" customHeight="1" x14ac:dyDescent="0.2">
      <c r="A69" s="227" t="s">
        <v>406</v>
      </c>
      <c r="B69" s="228"/>
      <c r="C69" s="232">
        <f>SUM(C70:C76)</f>
        <v>0</v>
      </c>
      <c r="D69" s="232">
        <f>SUM(D70:D76)</f>
        <v>0</v>
      </c>
      <c r="E69" s="232">
        <f t="shared" si="0"/>
        <v>0</v>
      </c>
      <c r="F69" s="232">
        <f>SUM(F70:F76)</f>
        <v>0</v>
      </c>
      <c r="G69" s="232">
        <f>SUM(G70:G76)</f>
        <v>0</v>
      </c>
      <c r="H69" s="232">
        <f t="shared" si="1"/>
        <v>0</v>
      </c>
    </row>
    <row r="70" spans="1:8" ht="12.95" customHeight="1" x14ac:dyDescent="0.2">
      <c r="A70" s="230">
        <v>9100</v>
      </c>
      <c r="B70" s="231" t="s">
        <v>407</v>
      </c>
      <c r="C70" s="168">
        <v>0</v>
      </c>
      <c r="D70" s="168">
        <v>0</v>
      </c>
      <c r="E70" s="168">
        <f t="shared" ref="E70:E76" si="2">C70+D70</f>
        <v>0</v>
      </c>
      <c r="F70" s="168">
        <v>0</v>
      </c>
      <c r="G70" s="168">
        <v>0</v>
      </c>
      <c r="H70" s="168">
        <f t="shared" ref="H70:H76" si="3">E70-F70</f>
        <v>0</v>
      </c>
    </row>
    <row r="71" spans="1:8" ht="12.95" customHeight="1" x14ac:dyDescent="0.2">
      <c r="A71" s="230">
        <v>9200</v>
      </c>
      <c r="B71" s="231" t="s">
        <v>408</v>
      </c>
      <c r="C71" s="168">
        <v>0</v>
      </c>
      <c r="D71" s="168">
        <v>0</v>
      </c>
      <c r="E71" s="168">
        <f t="shared" si="2"/>
        <v>0</v>
      </c>
      <c r="F71" s="168">
        <v>0</v>
      </c>
      <c r="G71" s="168">
        <v>0</v>
      </c>
      <c r="H71" s="168">
        <f t="shared" si="3"/>
        <v>0</v>
      </c>
    </row>
    <row r="72" spans="1:8" ht="12.95" customHeight="1" x14ac:dyDescent="0.2">
      <c r="A72" s="230">
        <v>9300</v>
      </c>
      <c r="B72" s="231" t="s">
        <v>409</v>
      </c>
      <c r="C72" s="168">
        <v>0</v>
      </c>
      <c r="D72" s="168">
        <v>0</v>
      </c>
      <c r="E72" s="168">
        <f t="shared" si="2"/>
        <v>0</v>
      </c>
      <c r="F72" s="168">
        <v>0</v>
      </c>
      <c r="G72" s="168">
        <v>0</v>
      </c>
      <c r="H72" s="168">
        <f t="shared" si="3"/>
        <v>0</v>
      </c>
    </row>
    <row r="73" spans="1:8" ht="12.95" customHeight="1" x14ac:dyDescent="0.2">
      <c r="A73" s="230">
        <v>9400</v>
      </c>
      <c r="B73" s="231" t="s">
        <v>410</v>
      </c>
      <c r="C73" s="168">
        <v>0</v>
      </c>
      <c r="D73" s="168">
        <v>0</v>
      </c>
      <c r="E73" s="168">
        <f t="shared" si="2"/>
        <v>0</v>
      </c>
      <c r="F73" s="168">
        <v>0</v>
      </c>
      <c r="G73" s="168">
        <v>0</v>
      </c>
      <c r="H73" s="168">
        <f t="shared" si="3"/>
        <v>0</v>
      </c>
    </row>
    <row r="74" spans="1:8" ht="12.95" customHeight="1" x14ac:dyDescent="0.2">
      <c r="A74" s="230">
        <v>9500</v>
      </c>
      <c r="B74" s="231" t="s">
        <v>411</v>
      </c>
      <c r="C74" s="168">
        <v>0</v>
      </c>
      <c r="D74" s="168">
        <v>0</v>
      </c>
      <c r="E74" s="168">
        <f t="shared" si="2"/>
        <v>0</v>
      </c>
      <c r="F74" s="168">
        <v>0</v>
      </c>
      <c r="G74" s="168">
        <v>0</v>
      </c>
      <c r="H74" s="168">
        <f t="shared" si="3"/>
        <v>0</v>
      </c>
    </row>
    <row r="75" spans="1:8" ht="12.95" customHeight="1" x14ac:dyDescent="0.2">
      <c r="A75" s="230">
        <v>9600</v>
      </c>
      <c r="B75" s="231" t="s">
        <v>412</v>
      </c>
      <c r="C75" s="168">
        <v>0</v>
      </c>
      <c r="D75" s="168">
        <v>0</v>
      </c>
      <c r="E75" s="168">
        <f t="shared" si="2"/>
        <v>0</v>
      </c>
      <c r="F75" s="168">
        <v>0</v>
      </c>
      <c r="G75" s="168">
        <v>0</v>
      </c>
      <c r="H75" s="168">
        <f t="shared" si="3"/>
        <v>0</v>
      </c>
    </row>
    <row r="76" spans="1:8" ht="12.95" customHeight="1" x14ac:dyDescent="0.2">
      <c r="A76" s="230">
        <v>9900</v>
      </c>
      <c r="B76" s="231" t="s">
        <v>413</v>
      </c>
      <c r="C76" s="233">
        <v>0</v>
      </c>
      <c r="D76" s="233">
        <v>0</v>
      </c>
      <c r="E76" s="233">
        <f t="shared" si="2"/>
        <v>0</v>
      </c>
      <c r="F76" s="233">
        <v>0</v>
      </c>
      <c r="G76" s="233">
        <v>0</v>
      </c>
      <c r="H76" s="233">
        <f t="shared" si="3"/>
        <v>0</v>
      </c>
    </row>
    <row r="77" spans="1:8" ht="18.75" customHeight="1" x14ac:dyDescent="0.25">
      <c r="A77" s="234"/>
      <c r="B77" s="235" t="s">
        <v>328</v>
      </c>
      <c r="C77" s="236">
        <f t="shared" ref="C77:H77" si="4">C5+C13+C23+C33+C43+C53+C57+C65+C69</f>
        <v>17465536211.610001</v>
      </c>
      <c r="D77" s="236">
        <f t="shared" si="4"/>
        <v>1022535216</v>
      </c>
      <c r="E77" s="236">
        <f t="shared" ref="E77" si="5">D77+C77</f>
        <v>18488071427.610001</v>
      </c>
      <c r="F77" s="236">
        <f t="shared" si="4"/>
        <v>7320548277.1900005</v>
      </c>
      <c r="G77" s="236">
        <f t="shared" si="4"/>
        <v>7320548277.1900005</v>
      </c>
      <c r="H77" s="236">
        <f t="shared" si="4"/>
        <v>11167523150.42</v>
      </c>
    </row>
    <row r="78" spans="1:8" x14ac:dyDescent="0.2">
      <c r="A78" s="237" t="s">
        <v>249</v>
      </c>
      <c r="C78" s="238"/>
      <c r="D78" s="238"/>
      <c r="E78" s="238"/>
      <c r="F78" s="238"/>
      <c r="G78" s="238"/>
      <c r="H78" s="238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6F4C-8017-475C-9CC8-4EAEEDE76277}">
  <sheetPr>
    <tabColor theme="4" tint="-0.249977111117893"/>
    <pageSetUpPr fitToPage="1"/>
  </sheetPr>
  <dimension ref="A1:J19"/>
  <sheetViews>
    <sheetView showGridLines="0" zoomScaleNormal="100" workbookViewId="0">
      <selection activeCell="C31" sqref="C31"/>
    </sheetView>
  </sheetViews>
  <sheetFormatPr baseColWidth="10" defaultColWidth="10.28515625" defaultRowHeight="11.25" x14ac:dyDescent="0.2"/>
  <cols>
    <col min="1" max="1" width="40.85546875" style="242" customWidth="1"/>
    <col min="2" max="2" width="13.7109375" style="242" bestFit="1" customWidth="1"/>
    <col min="3" max="3" width="15.28515625" style="242" customWidth="1"/>
    <col min="4" max="4" width="13.7109375" style="242" bestFit="1" customWidth="1"/>
    <col min="5" max="7" width="15.140625" style="242" bestFit="1" customWidth="1"/>
    <col min="8" max="16384" width="10.28515625" style="242"/>
  </cols>
  <sheetData>
    <row r="1" spans="1:10" ht="57.75" customHeight="1" x14ac:dyDescent="0.2">
      <c r="A1" s="239" t="s">
        <v>414</v>
      </c>
      <c r="B1" s="240"/>
      <c r="C1" s="240"/>
      <c r="D1" s="240"/>
      <c r="E1" s="240"/>
      <c r="F1" s="240"/>
      <c r="G1" s="241"/>
    </row>
    <row r="2" spans="1:10" x14ac:dyDescent="0.2">
      <c r="A2" s="243"/>
      <c r="B2" s="244" t="s">
        <v>330</v>
      </c>
      <c r="C2" s="245"/>
      <c r="D2" s="245"/>
      <c r="E2" s="245"/>
      <c r="F2" s="246"/>
      <c r="G2" s="247" t="s">
        <v>255</v>
      </c>
    </row>
    <row r="3" spans="1:10" ht="24.95" customHeight="1" x14ac:dyDescent="0.2">
      <c r="A3" s="248"/>
      <c r="B3" s="249" t="s">
        <v>256</v>
      </c>
      <c r="C3" s="249" t="s">
        <v>10</v>
      </c>
      <c r="D3" s="249" t="s">
        <v>11</v>
      </c>
      <c r="E3" s="249" t="s">
        <v>12</v>
      </c>
      <c r="F3" s="249" t="s">
        <v>257</v>
      </c>
      <c r="G3" s="250"/>
    </row>
    <row r="4" spans="1:10" x14ac:dyDescent="0.2">
      <c r="A4" s="251"/>
      <c r="B4" s="252">
        <v>1</v>
      </c>
      <c r="C4" s="252">
        <v>2</v>
      </c>
      <c r="D4" s="252" t="s">
        <v>258</v>
      </c>
      <c r="E4" s="252">
        <v>4</v>
      </c>
      <c r="F4" s="252">
        <v>5</v>
      </c>
      <c r="G4" s="253" t="s">
        <v>259</v>
      </c>
    </row>
    <row r="5" spans="1:10" ht="12.75" customHeight="1" x14ac:dyDescent="0.2">
      <c r="A5" s="254" t="s">
        <v>415</v>
      </c>
      <c r="B5" s="168">
        <v>17389223359.610001</v>
      </c>
      <c r="C5" s="168">
        <v>707736826.47000003</v>
      </c>
      <c r="D5" s="168">
        <f>B5+C5</f>
        <v>18096960186.080002</v>
      </c>
      <c r="E5" s="168">
        <v>7186489066.1400003</v>
      </c>
      <c r="F5" s="168">
        <v>7186489066.1400003</v>
      </c>
      <c r="G5" s="169">
        <f>D5-E5</f>
        <v>10910471119.940002</v>
      </c>
    </row>
    <row r="6" spans="1:10" ht="12.75" customHeight="1" x14ac:dyDescent="0.2">
      <c r="A6" s="254" t="s">
        <v>416</v>
      </c>
      <c r="B6" s="168">
        <v>76312852</v>
      </c>
      <c r="C6" s="168">
        <v>314798389.52999997</v>
      </c>
      <c r="D6" s="168">
        <f>B6+C6</f>
        <v>391111241.52999997</v>
      </c>
      <c r="E6" s="168">
        <v>134059211.05</v>
      </c>
      <c r="F6" s="168">
        <v>134059211.05</v>
      </c>
      <c r="G6" s="169">
        <f>D6-E6</f>
        <v>257052030.47999996</v>
      </c>
    </row>
    <row r="7" spans="1:10" ht="12.75" customHeight="1" x14ac:dyDescent="0.2">
      <c r="A7" s="254" t="s">
        <v>417</v>
      </c>
      <c r="B7" s="168">
        <v>0</v>
      </c>
      <c r="C7" s="168">
        <v>0</v>
      </c>
      <c r="D7" s="171">
        <v>0</v>
      </c>
      <c r="E7" s="171">
        <v>0</v>
      </c>
      <c r="F7" s="171">
        <v>0</v>
      </c>
      <c r="G7" s="172">
        <f>+D7-E7</f>
        <v>0</v>
      </c>
    </row>
    <row r="8" spans="1:10" ht="12.75" customHeight="1" x14ac:dyDescent="0.2">
      <c r="A8" s="254" t="s">
        <v>120</v>
      </c>
      <c r="B8" s="168">
        <v>0</v>
      </c>
      <c r="C8" s="168">
        <v>0</v>
      </c>
      <c r="D8" s="171">
        <v>0</v>
      </c>
      <c r="E8" s="171">
        <v>0</v>
      </c>
      <c r="F8" s="168">
        <v>0</v>
      </c>
      <c r="G8" s="172">
        <f>+D8-E8</f>
        <v>0</v>
      </c>
      <c r="H8" s="255"/>
      <c r="I8" s="255"/>
      <c r="J8" s="255"/>
    </row>
    <row r="9" spans="1:10" ht="12.75" customHeight="1" x14ac:dyDescent="0.2">
      <c r="A9" s="254" t="s">
        <v>140</v>
      </c>
      <c r="B9" s="233">
        <v>0</v>
      </c>
      <c r="C9" s="233">
        <v>0</v>
      </c>
      <c r="D9" s="171">
        <v>0</v>
      </c>
      <c r="E9" s="171">
        <v>0</v>
      </c>
      <c r="F9" s="171">
        <v>0</v>
      </c>
      <c r="G9" s="172">
        <f>+D9-E9</f>
        <v>0</v>
      </c>
      <c r="H9" s="255"/>
      <c r="I9" s="255"/>
      <c r="J9" s="255"/>
    </row>
    <row r="10" spans="1:10" ht="12.75" customHeight="1" thickBot="1" x14ac:dyDescent="0.25">
      <c r="A10" s="256" t="s">
        <v>328</v>
      </c>
      <c r="B10" s="257">
        <f>SUM(B5:B9)</f>
        <v>17465536211.610001</v>
      </c>
      <c r="C10" s="257">
        <f>SUM(C5:C9)</f>
        <v>1022535216</v>
      </c>
      <c r="D10" s="257">
        <f>SUM(D5+D6+D7+D8+D9)</f>
        <v>18488071427.610001</v>
      </c>
      <c r="E10" s="257">
        <f>SUM(E5+E6+E7+E8+E9)</f>
        <v>7320548277.1900005</v>
      </c>
      <c r="F10" s="257">
        <f>SUM(F5+F6+F7+F8+F9)</f>
        <v>7320548277.1900005</v>
      </c>
      <c r="G10" s="258">
        <f>SUM(G5+G6+G7+G8+G9)</f>
        <v>11167523150.420002</v>
      </c>
    </row>
    <row r="11" spans="1:10" ht="12.75" customHeight="1" x14ac:dyDescent="0.2">
      <c r="A11" s="141" t="s">
        <v>249</v>
      </c>
    </row>
    <row r="13" spans="1:10" ht="12.75" x14ac:dyDescent="0.2">
      <c r="B13" s="259"/>
      <c r="C13" s="259"/>
      <c r="D13" s="259"/>
      <c r="E13" s="259"/>
      <c r="F13" s="259"/>
      <c r="G13" s="259"/>
    </row>
    <row r="14" spans="1:10" x14ac:dyDescent="0.2">
      <c r="B14" s="261"/>
    </row>
    <row r="15" spans="1:10" x14ac:dyDescent="0.2">
      <c r="B15" s="261"/>
      <c r="D15" s="260"/>
      <c r="E15" s="260"/>
      <c r="F15" s="260"/>
    </row>
    <row r="16" spans="1:10" x14ac:dyDescent="0.2">
      <c r="B16" s="261"/>
      <c r="D16" s="260"/>
      <c r="E16" s="260"/>
      <c r="F16" s="260"/>
    </row>
    <row r="17" spans="2:6" x14ac:dyDescent="0.2">
      <c r="B17" s="261"/>
      <c r="D17" s="260"/>
      <c r="E17" s="262"/>
      <c r="F17" s="260"/>
    </row>
    <row r="18" spans="2:6" x14ac:dyDescent="0.2">
      <c r="B18" s="261"/>
      <c r="D18" s="260"/>
      <c r="E18" s="260"/>
      <c r="F18" s="260"/>
    </row>
    <row r="19" spans="2:6" x14ac:dyDescent="0.2">
      <c r="D19" s="260"/>
      <c r="E19" s="260"/>
      <c r="F19" s="260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B3D0B-41CC-43BC-9179-D0A8D802382D}">
  <sheetPr>
    <tabColor theme="4" tint="-0.249977111117893"/>
    <pageSetUpPr fitToPage="1"/>
  </sheetPr>
  <dimension ref="A1:H40"/>
  <sheetViews>
    <sheetView showGridLines="0" topLeftCell="C1" zoomScale="90" zoomScaleNormal="90" workbookViewId="0">
      <selection activeCell="C31" sqref="C31"/>
    </sheetView>
  </sheetViews>
  <sheetFormatPr baseColWidth="10" defaultColWidth="10.28515625" defaultRowHeight="12" x14ac:dyDescent="0.25"/>
  <cols>
    <col min="1" max="1" width="4.5703125" style="287" customWidth="1"/>
    <col min="2" max="2" width="62.28515625" style="216" customWidth="1"/>
    <col min="3" max="3" width="18.5703125" style="216" bestFit="1" customWidth="1"/>
    <col min="4" max="4" width="15.42578125" style="216" customWidth="1"/>
    <col min="5" max="5" width="18.5703125" style="216" bestFit="1" customWidth="1"/>
    <col min="6" max="6" width="18.28515625" style="216" bestFit="1" customWidth="1"/>
    <col min="7" max="8" width="18.5703125" style="216" bestFit="1" customWidth="1"/>
    <col min="9" max="16384" width="10.28515625" style="216"/>
  </cols>
  <sheetData>
    <row r="1" spans="1:8" ht="58.5" customHeight="1" x14ac:dyDescent="0.25">
      <c r="A1" s="263" t="s">
        <v>418</v>
      </c>
      <c r="B1" s="264"/>
      <c r="C1" s="264"/>
      <c r="D1" s="264"/>
      <c r="E1" s="264"/>
      <c r="F1" s="264"/>
      <c r="G1" s="264"/>
      <c r="H1" s="265"/>
    </row>
    <row r="2" spans="1:8" ht="12.75" x14ac:dyDescent="0.25">
      <c r="A2" s="266" t="s">
        <v>6</v>
      </c>
      <c r="B2" s="267"/>
      <c r="C2" s="263" t="s">
        <v>330</v>
      </c>
      <c r="D2" s="264"/>
      <c r="E2" s="264"/>
      <c r="F2" s="264"/>
      <c r="G2" s="265"/>
      <c r="H2" s="268" t="s">
        <v>255</v>
      </c>
    </row>
    <row r="3" spans="1:8" ht="30" customHeight="1" x14ac:dyDescent="0.25">
      <c r="A3" s="269"/>
      <c r="B3" s="270"/>
      <c r="C3" s="271" t="s">
        <v>256</v>
      </c>
      <c r="D3" s="271" t="s">
        <v>10</v>
      </c>
      <c r="E3" s="271" t="s">
        <v>11</v>
      </c>
      <c r="F3" s="271" t="s">
        <v>12</v>
      </c>
      <c r="G3" s="271" t="s">
        <v>257</v>
      </c>
      <c r="H3" s="272"/>
    </row>
    <row r="4" spans="1:8" ht="12.75" x14ac:dyDescent="0.25">
      <c r="A4" s="273"/>
      <c r="B4" s="274"/>
      <c r="C4" s="275">
        <v>1</v>
      </c>
      <c r="D4" s="275">
        <v>2</v>
      </c>
      <c r="E4" s="275" t="s">
        <v>258</v>
      </c>
      <c r="F4" s="275">
        <v>4</v>
      </c>
      <c r="G4" s="275">
        <v>5</v>
      </c>
      <c r="H4" s="275" t="s">
        <v>259</v>
      </c>
    </row>
    <row r="5" spans="1:8" s="279" customFormat="1" ht="12.95" customHeight="1" x14ac:dyDescent="0.25">
      <c r="A5" s="276" t="s">
        <v>419</v>
      </c>
      <c r="B5" s="277"/>
      <c r="C5" s="278">
        <f>SUM(C6:C13)</f>
        <v>0</v>
      </c>
      <c r="D5" s="278">
        <f>SUM(D6:D13)</f>
        <v>0</v>
      </c>
      <c r="E5" s="278">
        <f>+C5+D5</f>
        <v>0</v>
      </c>
      <c r="F5" s="278">
        <f>SUM(F6:F13)</f>
        <v>0</v>
      </c>
      <c r="G5" s="278">
        <f>SUM(G6:G13)</f>
        <v>0</v>
      </c>
      <c r="H5" s="278">
        <f>E5-F5</f>
        <v>0</v>
      </c>
    </row>
    <row r="6" spans="1:8" ht="12.95" customHeight="1" x14ac:dyDescent="0.25">
      <c r="A6" s="280">
        <v>11</v>
      </c>
      <c r="B6" s="281" t="s">
        <v>420</v>
      </c>
      <c r="C6" s="282">
        <v>0</v>
      </c>
      <c r="D6" s="282">
        <v>0</v>
      </c>
      <c r="E6" s="282">
        <v>0</v>
      </c>
      <c r="F6" s="282">
        <v>0</v>
      </c>
      <c r="G6" s="282">
        <v>0</v>
      </c>
      <c r="H6" s="282">
        <f t="shared" ref="H6:H36" si="0">+E6-F6</f>
        <v>0</v>
      </c>
    </row>
    <row r="7" spans="1:8" ht="12.95" customHeight="1" x14ac:dyDescent="0.25">
      <c r="A7" s="280">
        <v>12</v>
      </c>
      <c r="B7" s="281" t="s">
        <v>421</v>
      </c>
      <c r="C7" s="282">
        <v>0</v>
      </c>
      <c r="D7" s="282">
        <v>0</v>
      </c>
      <c r="E7" s="282">
        <v>0</v>
      </c>
      <c r="F7" s="282">
        <v>0</v>
      </c>
      <c r="G7" s="282">
        <v>0</v>
      </c>
      <c r="H7" s="282">
        <f t="shared" si="0"/>
        <v>0</v>
      </c>
    </row>
    <row r="8" spans="1:8" ht="12.95" customHeight="1" x14ac:dyDescent="0.25">
      <c r="A8" s="280">
        <v>13</v>
      </c>
      <c r="B8" s="281" t="s">
        <v>422</v>
      </c>
      <c r="C8" s="282">
        <v>0</v>
      </c>
      <c r="D8" s="282">
        <v>0</v>
      </c>
      <c r="E8" s="282">
        <v>0</v>
      </c>
      <c r="F8" s="282">
        <v>0</v>
      </c>
      <c r="G8" s="282">
        <v>0</v>
      </c>
      <c r="H8" s="282">
        <f t="shared" si="0"/>
        <v>0</v>
      </c>
    </row>
    <row r="9" spans="1:8" ht="12.95" customHeight="1" x14ac:dyDescent="0.25">
      <c r="A9" s="280">
        <v>14</v>
      </c>
      <c r="B9" s="281" t="s">
        <v>423</v>
      </c>
      <c r="C9" s="283">
        <v>0</v>
      </c>
      <c r="D9" s="283">
        <v>0</v>
      </c>
      <c r="E9" s="282">
        <v>0</v>
      </c>
      <c r="F9" s="283">
        <v>0</v>
      </c>
      <c r="G9" s="283">
        <v>0</v>
      </c>
      <c r="H9" s="282">
        <f t="shared" si="0"/>
        <v>0</v>
      </c>
    </row>
    <row r="10" spans="1:8" ht="12.95" customHeight="1" x14ac:dyDescent="0.25">
      <c r="A10" s="280">
        <v>15</v>
      </c>
      <c r="B10" s="281" t="s">
        <v>424</v>
      </c>
      <c r="C10" s="282">
        <v>0</v>
      </c>
      <c r="D10" s="282">
        <v>0</v>
      </c>
      <c r="E10" s="282">
        <v>0</v>
      </c>
      <c r="F10" s="282">
        <v>0</v>
      </c>
      <c r="G10" s="282">
        <v>0</v>
      </c>
      <c r="H10" s="282">
        <f t="shared" si="0"/>
        <v>0</v>
      </c>
    </row>
    <row r="11" spans="1:8" ht="12.95" customHeight="1" x14ac:dyDescent="0.25">
      <c r="A11" s="280">
        <v>16</v>
      </c>
      <c r="B11" s="281" t="s">
        <v>425</v>
      </c>
      <c r="C11" s="283">
        <v>0</v>
      </c>
      <c r="D11" s="283">
        <v>0</v>
      </c>
      <c r="E11" s="282">
        <v>0</v>
      </c>
      <c r="F11" s="283">
        <v>0</v>
      </c>
      <c r="G11" s="283">
        <v>0</v>
      </c>
      <c r="H11" s="282">
        <f t="shared" si="0"/>
        <v>0</v>
      </c>
    </row>
    <row r="12" spans="1:8" ht="12.95" customHeight="1" x14ac:dyDescent="0.25">
      <c r="A12" s="280">
        <v>17</v>
      </c>
      <c r="B12" s="281" t="s">
        <v>426</v>
      </c>
      <c r="C12" s="282">
        <v>0</v>
      </c>
      <c r="D12" s="282">
        <v>0</v>
      </c>
      <c r="E12" s="282">
        <v>0</v>
      </c>
      <c r="F12" s="282">
        <v>0</v>
      </c>
      <c r="G12" s="282">
        <v>0</v>
      </c>
      <c r="H12" s="282">
        <f t="shared" si="0"/>
        <v>0</v>
      </c>
    </row>
    <row r="13" spans="1:8" ht="12.95" customHeight="1" x14ac:dyDescent="0.25">
      <c r="A13" s="280">
        <v>18</v>
      </c>
      <c r="B13" s="281" t="s">
        <v>370</v>
      </c>
      <c r="C13" s="282">
        <v>0</v>
      </c>
      <c r="D13" s="282">
        <v>0</v>
      </c>
      <c r="E13" s="282">
        <v>0</v>
      </c>
      <c r="F13" s="282">
        <v>0</v>
      </c>
      <c r="G13" s="282">
        <v>0</v>
      </c>
      <c r="H13" s="282">
        <f t="shared" si="0"/>
        <v>0</v>
      </c>
    </row>
    <row r="14" spans="1:8" s="279" customFormat="1" ht="12.95" customHeight="1" x14ac:dyDescent="0.25">
      <c r="A14" s="276" t="s">
        <v>427</v>
      </c>
      <c r="B14" s="277"/>
      <c r="C14" s="278">
        <f>SUM(C15:C21)</f>
        <v>17465536211.610001</v>
      </c>
      <c r="D14" s="278">
        <f>SUM(D15:D21)</f>
        <v>1022535216</v>
      </c>
      <c r="E14" s="278">
        <f>+C14+D14</f>
        <v>18488071427.610001</v>
      </c>
      <c r="F14" s="278">
        <f>SUM(F15:F21)</f>
        <v>7320548277.1899996</v>
      </c>
      <c r="G14" s="278">
        <f>SUM(G15:G21)</f>
        <v>7320548277.1899996</v>
      </c>
      <c r="H14" s="278">
        <f t="shared" si="0"/>
        <v>11167523150.420002</v>
      </c>
    </row>
    <row r="15" spans="1:8" ht="12.95" customHeight="1" x14ac:dyDescent="0.25">
      <c r="A15" s="280">
        <v>21</v>
      </c>
      <c r="B15" s="281" t="s">
        <v>428</v>
      </c>
      <c r="C15" s="282">
        <v>0</v>
      </c>
      <c r="D15" s="282">
        <v>0</v>
      </c>
      <c r="E15" s="282">
        <v>0</v>
      </c>
      <c r="F15" s="282">
        <v>0</v>
      </c>
      <c r="G15" s="282">
        <v>0</v>
      </c>
      <c r="H15" s="282">
        <f t="shared" si="0"/>
        <v>0</v>
      </c>
    </row>
    <row r="16" spans="1:8" ht="12.95" customHeight="1" x14ac:dyDescent="0.25">
      <c r="A16" s="280">
        <v>22</v>
      </c>
      <c r="B16" s="281" t="s">
        <v>429</v>
      </c>
      <c r="C16" s="282">
        <v>0</v>
      </c>
      <c r="D16" s="282">
        <v>0</v>
      </c>
      <c r="E16" s="282">
        <v>0</v>
      </c>
      <c r="F16" s="282">
        <v>0</v>
      </c>
      <c r="G16" s="282">
        <v>0</v>
      </c>
      <c r="H16" s="282">
        <f t="shared" si="0"/>
        <v>0</v>
      </c>
    </row>
    <row r="17" spans="1:8" ht="12.95" customHeight="1" x14ac:dyDescent="0.2">
      <c r="A17" s="280">
        <v>23</v>
      </c>
      <c r="B17" s="281" t="s">
        <v>430</v>
      </c>
      <c r="C17" s="168">
        <v>17465536211.610001</v>
      </c>
      <c r="D17" s="168">
        <v>1022535216</v>
      </c>
      <c r="E17" s="168">
        <f t="shared" ref="E17" si="1">C17+D17</f>
        <v>18488071427.610001</v>
      </c>
      <c r="F17" s="168">
        <v>7320548277.1899996</v>
      </c>
      <c r="G17" s="168">
        <v>7320548277.1899996</v>
      </c>
      <c r="H17" s="168">
        <f t="shared" ref="H17" si="2">E17-F17</f>
        <v>11167523150.420002</v>
      </c>
    </row>
    <row r="18" spans="1:8" ht="12.95" customHeight="1" x14ac:dyDescent="0.25">
      <c r="A18" s="280">
        <v>24</v>
      </c>
      <c r="B18" s="281" t="s">
        <v>431</v>
      </c>
      <c r="C18" s="282">
        <v>0</v>
      </c>
      <c r="D18" s="282">
        <v>0</v>
      </c>
      <c r="E18" s="282">
        <v>0</v>
      </c>
      <c r="F18" s="282">
        <v>0</v>
      </c>
      <c r="G18" s="282">
        <v>0</v>
      </c>
      <c r="H18" s="282">
        <f t="shared" si="0"/>
        <v>0</v>
      </c>
    </row>
    <row r="19" spans="1:8" ht="12.95" customHeight="1" x14ac:dyDescent="0.25">
      <c r="A19" s="280">
        <v>25</v>
      </c>
      <c r="B19" s="281" t="s">
        <v>432</v>
      </c>
      <c r="C19" s="282">
        <v>0</v>
      </c>
      <c r="D19" s="282">
        <v>0</v>
      </c>
      <c r="E19" s="282">
        <v>0</v>
      </c>
      <c r="F19" s="282">
        <v>0</v>
      </c>
      <c r="G19" s="282">
        <v>0</v>
      </c>
      <c r="H19" s="282">
        <f t="shared" si="0"/>
        <v>0</v>
      </c>
    </row>
    <row r="20" spans="1:8" ht="12.95" customHeight="1" x14ac:dyDescent="0.25">
      <c r="A20" s="280">
        <v>26</v>
      </c>
      <c r="B20" s="281" t="s">
        <v>433</v>
      </c>
      <c r="C20" s="282">
        <v>0</v>
      </c>
      <c r="D20" s="282">
        <v>0</v>
      </c>
      <c r="E20" s="282">
        <v>0</v>
      </c>
      <c r="F20" s="282">
        <v>0</v>
      </c>
      <c r="G20" s="282">
        <v>0</v>
      </c>
      <c r="H20" s="282">
        <f t="shared" si="0"/>
        <v>0</v>
      </c>
    </row>
    <row r="21" spans="1:8" ht="12.95" customHeight="1" x14ac:dyDescent="0.25">
      <c r="A21" s="280">
        <v>27</v>
      </c>
      <c r="B21" s="281" t="s">
        <v>434</v>
      </c>
      <c r="C21" s="282">
        <v>0</v>
      </c>
      <c r="D21" s="282">
        <v>0</v>
      </c>
      <c r="E21" s="282">
        <v>0</v>
      </c>
      <c r="F21" s="282">
        <v>0</v>
      </c>
      <c r="G21" s="282">
        <v>0</v>
      </c>
      <c r="H21" s="282">
        <f t="shared" si="0"/>
        <v>0</v>
      </c>
    </row>
    <row r="22" spans="1:8" s="279" customFormat="1" ht="12.95" customHeight="1" x14ac:dyDescent="0.25">
      <c r="A22" s="276" t="s">
        <v>435</v>
      </c>
      <c r="B22" s="277"/>
      <c r="C22" s="278">
        <f>+C23+C24+C25+C26+C27+C28+C29+C30+C31</f>
        <v>0</v>
      </c>
      <c r="D22" s="278">
        <f>+D23+D24+D25+D26+D27+D28+D29+D30+D31</f>
        <v>0</v>
      </c>
      <c r="E22" s="278">
        <f>+E23+E24+E25+E26+E27+E28+E29+E30+E31</f>
        <v>0</v>
      </c>
      <c r="F22" s="278">
        <f>+F23+F24+F25+F26+F27+F28+F29+F30+F31</f>
        <v>0</v>
      </c>
      <c r="G22" s="278">
        <f>+G23+G24+G25+G26+G27+G28+G29+G30+G31</f>
        <v>0</v>
      </c>
      <c r="H22" s="278">
        <f t="shared" si="0"/>
        <v>0</v>
      </c>
    </row>
    <row r="23" spans="1:8" ht="12.95" customHeight="1" x14ac:dyDescent="0.25">
      <c r="A23" s="280">
        <v>31</v>
      </c>
      <c r="B23" s="281" t="s">
        <v>436</v>
      </c>
      <c r="C23" s="282">
        <v>0</v>
      </c>
      <c r="D23" s="282">
        <v>0</v>
      </c>
      <c r="E23" s="282">
        <v>0</v>
      </c>
      <c r="F23" s="282">
        <v>0</v>
      </c>
      <c r="G23" s="282">
        <v>0</v>
      </c>
      <c r="H23" s="282">
        <f t="shared" si="0"/>
        <v>0</v>
      </c>
    </row>
    <row r="24" spans="1:8" ht="12.95" customHeight="1" x14ac:dyDescent="0.25">
      <c r="A24" s="280">
        <v>32</v>
      </c>
      <c r="B24" s="281" t="s">
        <v>437</v>
      </c>
      <c r="C24" s="282">
        <v>0</v>
      </c>
      <c r="D24" s="282">
        <v>0</v>
      </c>
      <c r="E24" s="282">
        <v>0</v>
      </c>
      <c r="F24" s="282">
        <v>0</v>
      </c>
      <c r="G24" s="282">
        <v>0</v>
      </c>
      <c r="H24" s="282">
        <f t="shared" si="0"/>
        <v>0</v>
      </c>
    </row>
    <row r="25" spans="1:8" ht="12.95" customHeight="1" x14ac:dyDescent="0.25">
      <c r="A25" s="280">
        <v>33</v>
      </c>
      <c r="B25" s="281" t="s">
        <v>438</v>
      </c>
      <c r="C25" s="283">
        <v>0</v>
      </c>
      <c r="D25" s="283">
        <v>0</v>
      </c>
      <c r="E25" s="282">
        <v>0</v>
      </c>
      <c r="F25" s="283">
        <v>0</v>
      </c>
      <c r="G25" s="283">
        <v>0</v>
      </c>
      <c r="H25" s="282">
        <f t="shared" si="0"/>
        <v>0</v>
      </c>
    </row>
    <row r="26" spans="1:8" ht="12.95" customHeight="1" x14ac:dyDescent="0.25">
      <c r="A26" s="280">
        <v>34</v>
      </c>
      <c r="B26" s="281" t="s">
        <v>439</v>
      </c>
      <c r="C26" s="282">
        <v>0</v>
      </c>
      <c r="D26" s="282">
        <v>0</v>
      </c>
      <c r="E26" s="282">
        <v>0</v>
      </c>
      <c r="F26" s="282">
        <v>0</v>
      </c>
      <c r="G26" s="282">
        <v>0</v>
      </c>
      <c r="H26" s="282">
        <f t="shared" si="0"/>
        <v>0</v>
      </c>
    </row>
    <row r="27" spans="1:8" ht="12.95" customHeight="1" x14ac:dyDescent="0.25">
      <c r="A27" s="280">
        <v>35</v>
      </c>
      <c r="B27" s="281" t="s">
        <v>440</v>
      </c>
      <c r="C27" s="282">
        <v>0</v>
      </c>
      <c r="D27" s="282">
        <v>0</v>
      </c>
      <c r="E27" s="282">
        <v>0</v>
      </c>
      <c r="F27" s="282">
        <v>0</v>
      </c>
      <c r="G27" s="282">
        <v>0</v>
      </c>
      <c r="H27" s="282">
        <f t="shared" si="0"/>
        <v>0</v>
      </c>
    </row>
    <row r="28" spans="1:8" ht="12.95" customHeight="1" x14ac:dyDescent="0.2">
      <c r="A28" s="280">
        <v>36</v>
      </c>
      <c r="B28" s="281" t="s">
        <v>441</v>
      </c>
      <c r="C28" s="282">
        <v>0</v>
      </c>
      <c r="D28" s="282">
        <v>0</v>
      </c>
      <c r="E28" s="171">
        <v>0</v>
      </c>
      <c r="F28" s="282">
        <v>0</v>
      </c>
      <c r="G28" s="282">
        <v>0</v>
      </c>
      <c r="H28" s="282">
        <f t="shared" si="0"/>
        <v>0</v>
      </c>
    </row>
    <row r="29" spans="1:8" ht="12.95" customHeight="1" x14ac:dyDescent="0.25">
      <c r="A29" s="280">
        <v>37</v>
      </c>
      <c r="B29" s="281" t="s">
        <v>442</v>
      </c>
      <c r="C29" s="282">
        <v>0</v>
      </c>
      <c r="D29" s="282">
        <v>0</v>
      </c>
      <c r="E29" s="282">
        <v>0</v>
      </c>
      <c r="F29" s="282">
        <v>0</v>
      </c>
      <c r="G29" s="282">
        <v>0</v>
      </c>
      <c r="H29" s="282">
        <f t="shared" si="0"/>
        <v>0</v>
      </c>
    </row>
    <row r="30" spans="1:8" ht="12.95" customHeight="1" x14ac:dyDescent="0.25">
      <c r="A30" s="280">
        <v>38</v>
      </c>
      <c r="B30" s="281" t="s">
        <v>443</v>
      </c>
      <c r="C30" s="282">
        <v>0</v>
      </c>
      <c r="D30" s="282">
        <v>0</v>
      </c>
      <c r="E30" s="282">
        <v>0</v>
      </c>
      <c r="F30" s="282">
        <v>0</v>
      </c>
      <c r="G30" s="282">
        <v>0</v>
      </c>
      <c r="H30" s="282">
        <f t="shared" si="0"/>
        <v>0</v>
      </c>
    </row>
    <row r="31" spans="1:8" ht="12.95" customHeight="1" x14ac:dyDescent="0.25">
      <c r="A31" s="280">
        <v>39</v>
      </c>
      <c r="B31" s="281" t="s">
        <v>444</v>
      </c>
      <c r="C31" s="282">
        <v>0</v>
      </c>
      <c r="D31" s="282">
        <v>0</v>
      </c>
      <c r="E31" s="282">
        <v>0</v>
      </c>
      <c r="F31" s="282">
        <v>0</v>
      </c>
      <c r="G31" s="282">
        <v>0</v>
      </c>
      <c r="H31" s="282">
        <f t="shared" si="0"/>
        <v>0</v>
      </c>
    </row>
    <row r="32" spans="1:8" s="279" customFormat="1" ht="12.95" customHeight="1" x14ac:dyDescent="0.25">
      <c r="A32" s="276" t="s">
        <v>445</v>
      </c>
      <c r="B32" s="277"/>
      <c r="C32" s="278">
        <f>SUM(C33:C36)</f>
        <v>0</v>
      </c>
      <c r="D32" s="278">
        <f>SUM(D33:D36)</f>
        <v>0</v>
      </c>
      <c r="E32" s="278">
        <f>+C32+D32</f>
        <v>0</v>
      </c>
      <c r="F32" s="278">
        <f>SUM(F33:F36)</f>
        <v>0</v>
      </c>
      <c r="G32" s="278">
        <f>SUM(G33:G36)</f>
        <v>0</v>
      </c>
      <c r="H32" s="278">
        <f t="shared" si="0"/>
        <v>0</v>
      </c>
    </row>
    <row r="33" spans="1:8" ht="12.95" customHeight="1" x14ac:dyDescent="0.25">
      <c r="A33" s="280">
        <v>41</v>
      </c>
      <c r="B33" s="281" t="s">
        <v>446</v>
      </c>
      <c r="C33" s="283">
        <v>0</v>
      </c>
      <c r="D33" s="283">
        <v>0</v>
      </c>
      <c r="E33" s="282">
        <v>0</v>
      </c>
      <c r="F33" s="283">
        <v>0</v>
      </c>
      <c r="G33" s="283">
        <v>0</v>
      </c>
      <c r="H33" s="282">
        <f t="shared" si="0"/>
        <v>0</v>
      </c>
    </row>
    <row r="34" spans="1:8" ht="27" customHeight="1" x14ac:dyDescent="0.25">
      <c r="A34" s="280">
        <v>42</v>
      </c>
      <c r="B34" s="281" t="s">
        <v>447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  <c r="H34" s="282">
        <f t="shared" si="0"/>
        <v>0</v>
      </c>
    </row>
    <row r="35" spans="1:8" ht="12.95" customHeight="1" x14ac:dyDescent="0.25">
      <c r="A35" s="280">
        <v>43</v>
      </c>
      <c r="B35" s="281" t="s">
        <v>448</v>
      </c>
      <c r="C35" s="283">
        <v>0</v>
      </c>
      <c r="D35" s="283">
        <v>0</v>
      </c>
      <c r="E35" s="282">
        <v>0</v>
      </c>
      <c r="F35" s="283">
        <v>0</v>
      </c>
      <c r="G35" s="283">
        <v>0</v>
      </c>
      <c r="H35" s="282">
        <f t="shared" si="0"/>
        <v>0</v>
      </c>
    </row>
    <row r="36" spans="1:8" ht="12.95" customHeight="1" x14ac:dyDescent="0.25">
      <c r="A36" s="280">
        <v>44</v>
      </c>
      <c r="B36" s="281" t="s">
        <v>449</v>
      </c>
      <c r="C36" s="283">
        <v>0</v>
      </c>
      <c r="D36" s="283">
        <v>0</v>
      </c>
      <c r="E36" s="282">
        <v>0</v>
      </c>
      <c r="F36" s="283">
        <v>0</v>
      </c>
      <c r="G36" s="283">
        <v>0</v>
      </c>
      <c r="H36" s="282">
        <f t="shared" si="0"/>
        <v>0</v>
      </c>
    </row>
    <row r="37" spans="1:8" s="279" customFormat="1" x14ac:dyDescent="0.25">
      <c r="A37" s="284"/>
      <c r="B37" s="285" t="s">
        <v>328</v>
      </c>
      <c r="C37" s="286">
        <f t="shared" ref="C37:H37" si="3">+C5+C14+C22+C32</f>
        <v>17465536211.610001</v>
      </c>
      <c r="D37" s="286">
        <f t="shared" si="3"/>
        <v>1022535216</v>
      </c>
      <c r="E37" s="286">
        <f t="shared" si="3"/>
        <v>18488071427.610001</v>
      </c>
      <c r="F37" s="286">
        <f t="shared" si="3"/>
        <v>7320548277.1899996</v>
      </c>
      <c r="G37" s="286">
        <f t="shared" si="3"/>
        <v>7320548277.1899996</v>
      </c>
      <c r="H37" s="286">
        <f t="shared" si="3"/>
        <v>11167523150.420002</v>
      </c>
    </row>
    <row r="38" spans="1:8" x14ac:dyDescent="0.25">
      <c r="A38" s="287" t="s">
        <v>249</v>
      </c>
      <c r="C38" s="238"/>
      <c r="D38" s="238"/>
      <c r="E38" s="238"/>
      <c r="F38" s="238"/>
      <c r="G38" s="238"/>
      <c r="H38" s="238"/>
    </row>
    <row r="39" spans="1:8" ht="12.75" x14ac:dyDescent="0.25">
      <c r="A39" s="288"/>
      <c r="C39" s="289"/>
      <c r="D39" s="289"/>
      <c r="E39" s="289"/>
      <c r="F39" s="289"/>
      <c r="G39" s="289"/>
      <c r="H39" s="289"/>
    </row>
    <row r="40" spans="1:8" x14ac:dyDescent="0.25">
      <c r="C40" s="290"/>
      <c r="D40" s="290"/>
      <c r="E40" s="290"/>
      <c r="F40" s="290"/>
      <c r="G40" s="290"/>
      <c r="H40" s="290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CE Ingreso</vt:lpstr>
      <vt:lpstr>EAI</vt:lpstr>
      <vt:lpstr>EAI (2)</vt:lpstr>
      <vt:lpstr>CtasAdmvas 1</vt:lpstr>
      <vt:lpstr>CtasAdmvas 2</vt:lpstr>
      <vt:lpstr>CtasAdmvas 3</vt:lpstr>
      <vt:lpstr>COG</vt:lpstr>
      <vt:lpstr>CTG</vt:lpstr>
      <vt:lpstr>CFF</vt:lpstr>
      <vt:lpstr>GCP</vt:lpstr>
      <vt:lpstr>PPI SIRET</vt:lpstr>
      <vt:lpstr>'CE Ingreso'!Área_de_impresión</vt:lpstr>
      <vt:lpstr>COG!Área_de_impresión</vt:lpstr>
      <vt:lpstr>'CtasAdmvas 1'!Área_de_impresión</vt:lpstr>
      <vt:lpstr>CTG!Área_de_impresión</vt:lpstr>
      <vt:lpstr>EAI!Área_de_impresión</vt:lpstr>
      <vt:lpstr>'PPI SIRET'!Área_de_impresión</vt:lpstr>
      <vt:lpstr>'CE Ingreso'!Títulos_a_imprimir</vt:lpstr>
      <vt:lpstr>COG!Títulos_a_imprimir</vt:lpstr>
      <vt:lpstr>'CtasAdmvas 1'!Títulos_a_imprimir</vt:lpstr>
      <vt:lpstr>'PPI SIRET'!Títulos_a_imprimir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2024-08-13T21:45:23Z</cp:lastPrinted>
  <dcterms:created xsi:type="dcterms:W3CDTF">2024-08-13T21:25:40Z</dcterms:created>
  <dcterms:modified xsi:type="dcterms:W3CDTF">2024-08-13T21:46:14Z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