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TRANSPARENCIA DEL GTO EN SALUD\"/>
    </mc:Choice>
  </mc:AlternateContent>
  <xr:revisionPtr revIDLastSave="0" documentId="8_{C0B44BB4-87EE-4554-9B3B-33429491B889}" xr6:coauthVersionLast="36" xr6:coauthVersionMax="36" xr10:uidLastSave="{00000000-0000-0000-0000-000000000000}"/>
  <bookViews>
    <workbookView xWindow="0" yWindow="0" windowWidth="28800" windowHeight="11505" xr2:uid="{3F48C3F4-93BB-45DB-B7F3-4EF719FEADDB}"/>
  </bookViews>
  <sheets>
    <sheet name="EAI" sheetId="1" r:id="rId1"/>
    <sheet name="CE Ing" sheetId="10" r:id="rId2"/>
    <sheet name="EAE-CA 1" sheetId="3" r:id="rId3"/>
    <sheet name="EAE-CA 2" sheetId="4" r:id="rId4"/>
    <sheet name="EAE-CA 3" sheetId="5" r:id="rId5"/>
    <sheet name="EAE-COG" sheetId="2" r:id="rId6"/>
    <sheet name="EAE-CFG" sheetId="7" r:id="rId7"/>
    <sheet name="EAE-CTG" sheetId="6" r:id="rId8"/>
    <sheet name="GCP" sheetId="9" r:id="rId9"/>
    <sheet name="PPI" sheetId="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EAI!#REF!</definedName>
    <definedName name="A" localSheetId="0">[1]ECABR!#REF!</definedName>
    <definedName name="A" localSheetId="9">[1]ECABR!#REF!</definedName>
    <definedName name="A">[1]ECABR!#REF!</definedName>
    <definedName name="A_impresión_IM" localSheetId="0">[1]ECABR!#REF!</definedName>
    <definedName name="A_impresión_IM" localSheetId="9">[1]ECABR!#REF!</definedName>
    <definedName name="A_impresión_IM">[1]ECABR!#REF!</definedName>
    <definedName name="abc" localSheetId="0">[2]TOTAL!#REF!</definedName>
    <definedName name="abc" localSheetId="9">[2]TOTAL!#REF!</definedName>
    <definedName name="abc">[2]TOTAL!#REF!</definedName>
    <definedName name="ALFONSO" localSheetId="0">[1]ECABR!#REF!</definedName>
    <definedName name="ALFONSO">[1]ECABR!#REF!</definedName>
    <definedName name="_xlnm.Extract" localSheetId="0">[3]EGRESOS!#REF!</definedName>
    <definedName name="_xlnm.Extract" localSheetId="9">[3]EGRESOS!#REF!</definedName>
    <definedName name="_xlnm.Extract">[3]EGRESOS!#REF!</definedName>
    <definedName name="_xlnm.Print_Area" localSheetId="1">'CE Ing'!$B$1:$I$122</definedName>
    <definedName name="_xlnm.Print_Area" localSheetId="2">'EAE-CA 1'!$A$1:$G$77</definedName>
    <definedName name="_xlnm.Print_Area" localSheetId="5">'EAE-COG'!$A$1:$H$77</definedName>
    <definedName name="_xlnm.Print_Area" localSheetId="7">'EAE-CTG'!$A$1:$G$12</definedName>
    <definedName name="_xlnm.Print_Area" localSheetId="0">EAI!$A$1:$H$44</definedName>
    <definedName name="_xlnm.Print_Area" localSheetId="8">GCP!$A$1:$I$37</definedName>
    <definedName name="_xlnm.Print_Area" localSheetId="9">PPI!$A$1:$Q$44</definedName>
    <definedName name="B" localSheetId="0">[3]EGRESOS!#REF!</definedName>
    <definedName name="B" localSheetId="9">[3]EGRESOS!#REF!</definedName>
    <definedName name="B">[3]EGRESOS!#REF!</definedName>
    <definedName name="BASE" localSheetId="2">#REF!</definedName>
    <definedName name="BASE" localSheetId="0">#REF!</definedName>
    <definedName name="BASE" localSheetId="9">#REF!</definedName>
    <definedName name="BASE">#REF!</definedName>
    <definedName name="_xlnm.Database" localSheetId="2">[5]REPORTO!#REF!</definedName>
    <definedName name="_xlnm.Database" localSheetId="0">[5]REPORTO!#REF!</definedName>
    <definedName name="_xlnm.Database" localSheetId="9">[5]REPORTO!#REF!</definedName>
    <definedName name="_xlnm.Database">[5]REPORTO!#REF!</definedName>
    <definedName name="cba" localSheetId="0">[2]TOTAL!#REF!</definedName>
    <definedName name="cba" localSheetId="9">[2]TOTAL!#REF!</definedName>
    <definedName name="cba">[2]TOTAL!#REF!</definedName>
    <definedName name="cie" localSheetId="0">[1]ECABR!#REF!</definedName>
    <definedName name="cie" localSheetId="9">[1]ECABR!#REF!</definedName>
    <definedName name="cie">[1]ECABR!#REF!</definedName>
    <definedName name="EGRESOS">#REF!</definedName>
    <definedName name="ELOY" localSheetId="2">#REF!</definedName>
    <definedName name="ELOY" localSheetId="0">#REF!</definedName>
    <definedName name="ELOY" localSheetId="9">#REF!</definedName>
    <definedName name="ELOY">#REF!</definedName>
    <definedName name="ESF" localSheetId="0">#REF!</definedName>
    <definedName name="ESF">#REF!</definedName>
    <definedName name="Fecha" localSheetId="2">#REF!</definedName>
    <definedName name="Fecha" localSheetId="0">#REF!</definedName>
    <definedName name="Fecha" localSheetId="9">#REF!</definedName>
    <definedName name="Fecha">#REF!</definedName>
    <definedName name="HF">[6]T1705HF!$B$20:$B$20</definedName>
    <definedName name="Instituto" localSheetId="0">#REF!</definedName>
    <definedName name="Instituto">#REF!</definedName>
    <definedName name="ju" localSheetId="0">[5]REPORTO!#REF!</definedName>
    <definedName name="ju" localSheetId="9">[5]REPORTO!#REF!</definedName>
    <definedName name="ju">[5]REPORTO!#REF!</definedName>
    <definedName name="mao" localSheetId="0">[1]ECABR!#REF!</definedName>
    <definedName name="mao" localSheetId="9">[1]ECABR!#REF!</definedName>
    <definedName name="mao">[1]ECABR!#REF!</definedName>
    <definedName name="N" localSheetId="2">#REF!</definedName>
    <definedName name="N" localSheetId="0">#REF!</definedName>
    <definedName name="N" localSheetId="9">#REF!</definedName>
    <definedName name="N">#REF!</definedName>
    <definedName name="NDM" localSheetId="0">[5]REPORTO!#REF!</definedName>
    <definedName name="NDM">[5]REPORTO!#REF!</definedName>
    <definedName name="REPORTO" localSheetId="2">#REF!</definedName>
    <definedName name="REPORTO" localSheetId="0">#REF!</definedName>
    <definedName name="REPORTO" localSheetId="9">#REF!</definedName>
    <definedName name="REPORTO">#REF!</definedName>
    <definedName name="TCAIE">[7]CH1902!$B$20:$B$20</definedName>
    <definedName name="TCFEEIS" localSheetId="2">#REF!</definedName>
    <definedName name="TCFEEIS" localSheetId="0">#REF!</definedName>
    <definedName name="TCFEEIS" localSheetId="9">#REF!</definedName>
    <definedName name="TCFEEIS">#REF!</definedName>
    <definedName name="_xlnm.Print_Titles" localSheetId="1">'CE Ing'!$1:$10</definedName>
    <definedName name="_xlnm.Print_Titles" localSheetId="2">'EAE-CA 1'!$1:$3</definedName>
    <definedName name="_xlnm.Print_Titles" localSheetId="5">'EAE-COG'!$1:$3</definedName>
    <definedName name="_xlnm.Print_Titles" localSheetId="9">PPI!$1:$3</definedName>
    <definedName name="TRASP" localSheetId="2">#REF!</definedName>
    <definedName name="TRASP" localSheetId="0">#REF!</definedName>
    <definedName name="TRASP" localSheetId="9">#REF!</definedName>
    <definedName name="TRASP">#REF!</definedName>
    <definedName name="U" localSheetId="2">#REF!</definedName>
    <definedName name="U" localSheetId="0">#REF!</definedName>
    <definedName name="U" localSheetId="9">#REF!</definedName>
    <definedName name="U">#REF!</definedName>
    <definedName name="x" localSheetId="2">#REF!</definedName>
    <definedName name="x" localSheetId="0">#REF!</definedName>
    <definedName name="x" localSheetId="9">#REF!</definedName>
    <definedName name="x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8" i="10" l="1"/>
  <c r="F118" i="10"/>
  <c r="I117" i="10"/>
  <c r="F117" i="10"/>
  <c r="I116" i="10"/>
  <c r="F116" i="10"/>
  <c r="I115" i="10"/>
  <c r="F115" i="10"/>
  <c r="I114" i="10"/>
  <c r="F114" i="10"/>
  <c r="H113" i="10"/>
  <c r="I113" i="10" s="1"/>
  <c r="G113" i="10"/>
  <c r="E113" i="10"/>
  <c r="F113" i="10" s="1"/>
  <c r="D113" i="10"/>
  <c r="I112" i="10"/>
  <c r="F112" i="10"/>
  <c r="I111" i="10"/>
  <c r="F111" i="10"/>
  <c r="I110" i="10"/>
  <c r="F110" i="10"/>
  <c r="H109" i="10"/>
  <c r="I109" i="10" s="1"/>
  <c r="G109" i="10"/>
  <c r="F109" i="10"/>
  <c r="E109" i="10"/>
  <c r="D109" i="10"/>
  <c r="I108" i="10"/>
  <c r="F108" i="10"/>
  <c r="I107" i="10"/>
  <c r="F107" i="10"/>
  <c r="I106" i="10"/>
  <c r="F106" i="10"/>
  <c r="I105" i="10"/>
  <c r="F105" i="10"/>
  <c r="I104" i="10"/>
  <c r="F104" i="10"/>
  <c r="H103" i="10"/>
  <c r="I103" i="10" s="1"/>
  <c r="G103" i="10"/>
  <c r="F103" i="10"/>
  <c r="E103" i="10"/>
  <c r="D103" i="10"/>
  <c r="I102" i="10"/>
  <c r="F102" i="10"/>
  <c r="I101" i="10"/>
  <c r="F101" i="10"/>
  <c r="I100" i="10"/>
  <c r="F100" i="10"/>
  <c r="I99" i="10"/>
  <c r="F99" i="10"/>
  <c r="H98" i="10"/>
  <c r="H97" i="10" s="1"/>
  <c r="G98" i="10"/>
  <c r="G97" i="10" s="1"/>
  <c r="G95" i="10" s="1"/>
  <c r="G77" i="10" s="1"/>
  <c r="E98" i="10"/>
  <c r="E97" i="10" s="1"/>
  <c r="E95" i="10" s="1"/>
  <c r="D98" i="10"/>
  <c r="F98" i="10" s="1"/>
  <c r="I96" i="10"/>
  <c r="F96" i="10"/>
  <c r="I94" i="10"/>
  <c r="F94" i="10"/>
  <c r="I93" i="10"/>
  <c r="F93" i="10"/>
  <c r="I92" i="10"/>
  <c r="F92" i="10"/>
  <c r="I91" i="10"/>
  <c r="F91" i="10"/>
  <c r="H90" i="10"/>
  <c r="G90" i="10"/>
  <c r="E90" i="10"/>
  <c r="D90" i="10"/>
  <c r="I90" i="10" s="1"/>
  <c r="I89" i="10"/>
  <c r="F89" i="10"/>
  <c r="I88" i="10"/>
  <c r="F88" i="10"/>
  <c r="I87" i="10"/>
  <c r="F87" i="10"/>
  <c r="I86" i="10"/>
  <c r="F86" i="10"/>
  <c r="I85" i="10"/>
  <c r="F85" i="10"/>
  <c r="I84" i="10"/>
  <c r="F84" i="10"/>
  <c r="I83" i="10"/>
  <c r="F83" i="10"/>
  <c r="H82" i="10"/>
  <c r="G82" i="10"/>
  <c r="E82" i="10"/>
  <c r="D82" i="10"/>
  <c r="F82" i="10" s="1"/>
  <c r="I81" i="10"/>
  <c r="F81" i="10"/>
  <c r="I80" i="10"/>
  <c r="F80" i="10"/>
  <c r="I79" i="10"/>
  <c r="F79" i="10"/>
  <c r="H78" i="10"/>
  <c r="G78" i="10"/>
  <c r="E78" i="10"/>
  <c r="E77" i="10" s="1"/>
  <c r="D78" i="10"/>
  <c r="I76" i="10"/>
  <c r="F76" i="10"/>
  <c r="I75" i="10"/>
  <c r="F75" i="10"/>
  <c r="I74" i="10"/>
  <c r="F74" i="10"/>
  <c r="I73" i="10"/>
  <c r="F73" i="10"/>
  <c r="I72" i="10"/>
  <c r="F72" i="10"/>
  <c r="H71" i="10"/>
  <c r="I71" i="10" s="1"/>
  <c r="G71" i="10"/>
  <c r="F71" i="10"/>
  <c r="E71" i="10"/>
  <c r="D71" i="10"/>
  <c r="I70" i="10"/>
  <c r="F70" i="10"/>
  <c r="I69" i="10"/>
  <c r="F69" i="10"/>
  <c r="I68" i="10"/>
  <c r="F68" i="10"/>
  <c r="I67" i="10"/>
  <c r="F67" i="10"/>
  <c r="I66" i="10"/>
  <c r="F66" i="10"/>
  <c r="H65" i="10"/>
  <c r="I65" i="10" s="1"/>
  <c r="G65" i="10"/>
  <c r="F65" i="10"/>
  <c r="E65" i="10"/>
  <c r="D65" i="10"/>
  <c r="I64" i="10"/>
  <c r="F64" i="10"/>
  <c r="I63" i="10"/>
  <c r="F63" i="10"/>
  <c r="I62" i="10"/>
  <c r="F62" i="10"/>
  <c r="I61" i="10"/>
  <c r="F61" i="10"/>
  <c r="H60" i="10"/>
  <c r="H59" i="10" s="1"/>
  <c r="G60" i="10"/>
  <c r="G59" i="10" s="1"/>
  <c r="G57" i="10" s="1"/>
  <c r="E60" i="10"/>
  <c r="E59" i="10" s="1"/>
  <c r="E57" i="10" s="1"/>
  <c r="D60" i="10"/>
  <c r="D59" i="10" s="1"/>
  <c r="I58" i="10"/>
  <c r="F58" i="10"/>
  <c r="I56" i="10"/>
  <c r="F56" i="10"/>
  <c r="I55" i="10"/>
  <c r="F55" i="10"/>
  <c r="H54" i="10"/>
  <c r="I54" i="10" s="1"/>
  <c r="G54" i="10"/>
  <c r="E54" i="10"/>
  <c r="F54" i="10" s="1"/>
  <c r="D54" i="10"/>
  <c r="J53" i="10"/>
  <c r="I53" i="10"/>
  <c r="F53" i="10"/>
  <c r="I52" i="10"/>
  <c r="F52" i="10"/>
  <c r="I51" i="10"/>
  <c r="F51" i="10"/>
  <c r="I50" i="10"/>
  <c r="H50" i="10"/>
  <c r="G50" i="10"/>
  <c r="E50" i="10"/>
  <c r="D50" i="10"/>
  <c r="F50" i="10" s="1"/>
  <c r="I49" i="10"/>
  <c r="F49" i="10"/>
  <c r="I48" i="10"/>
  <c r="F48" i="10"/>
  <c r="I47" i="10"/>
  <c r="F47" i="10"/>
  <c r="I46" i="10"/>
  <c r="F46" i="10"/>
  <c r="I45" i="10"/>
  <c r="F45" i="10"/>
  <c r="I44" i="10"/>
  <c r="H44" i="10"/>
  <c r="G44" i="10"/>
  <c r="E44" i="10"/>
  <c r="D44" i="10"/>
  <c r="F44" i="10" s="1"/>
  <c r="H43" i="10"/>
  <c r="I43" i="10" s="1"/>
  <c r="G43" i="10"/>
  <c r="E43" i="10"/>
  <c r="D43" i="10"/>
  <c r="F43" i="10" s="1"/>
  <c r="I42" i="10"/>
  <c r="F42" i="10"/>
  <c r="I41" i="10"/>
  <c r="F41" i="10"/>
  <c r="I40" i="10"/>
  <c r="F40" i="10"/>
  <c r="H39" i="10"/>
  <c r="G39" i="10"/>
  <c r="E39" i="10"/>
  <c r="D39" i="10"/>
  <c r="I39" i="10" s="1"/>
  <c r="I38" i="10"/>
  <c r="F38" i="10"/>
  <c r="I37" i="10"/>
  <c r="F37" i="10"/>
  <c r="I36" i="10"/>
  <c r="F36" i="10"/>
  <c r="I35" i="10"/>
  <c r="F35" i="10"/>
  <c r="I34" i="10"/>
  <c r="F34" i="10"/>
  <c r="H33" i="10"/>
  <c r="I33" i="10" s="1"/>
  <c r="G33" i="10"/>
  <c r="E33" i="10"/>
  <c r="D33" i="10"/>
  <c r="F33" i="10" s="1"/>
  <c r="I32" i="10"/>
  <c r="F32" i="10"/>
  <c r="I31" i="10"/>
  <c r="F31" i="10"/>
  <c r="I30" i="10"/>
  <c r="F30" i="10"/>
  <c r="I29" i="10"/>
  <c r="F29" i="10"/>
  <c r="I28" i="10"/>
  <c r="F28" i="10"/>
  <c r="I27" i="10"/>
  <c r="F27" i="10"/>
  <c r="H26" i="10"/>
  <c r="I26" i="10" s="1"/>
  <c r="G26" i="10"/>
  <c r="E26" i="10"/>
  <c r="D26" i="10"/>
  <c r="F26" i="10" s="1"/>
  <c r="I25" i="10"/>
  <c r="F25" i="10"/>
  <c r="I24" i="10"/>
  <c r="F24" i="10"/>
  <c r="I23" i="10"/>
  <c r="F23" i="10"/>
  <c r="I22" i="10"/>
  <c r="H22" i="10"/>
  <c r="G22" i="10"/>
  <c r="E22" i="10"/>
  <c r="D22" i="10"/>
  <c r="F22" i="10" s="1"/>
  <c r="H21" i="10"/>
  <c r="I21" i="10" s="1"/>
  <c r="G21" i="10"/>
  <c r="E21" i="10"/>
  <c r="D21" i="10"/>
  <c r="F21" i="10" s="1"/>
  <c r="I20" i="10"/>
  <c r="F20" i="10"/>
  <c r="I19" i="10"/>
  <c r="F19" i="10"/>
  <c r="I18" i="10"/>
  <c r="H18" i="10"/>
  <c r="G18" i="10"/>
  <c r="E18" i="10"/>
  <c r="D18" i="10"/>
  <c r="F18" i="10" s="1"/>
  <c r="I17" i="10"/>
  <c r="F17" i="10"/>
  <c r="I16" i="10"/>
  <c r="F16" i="10"/>
  <c r="H15" i="10"/>
  <c r="I15" i="10" s="1"/>
  <c r="G15" i="10"/>
  <c r="G12" i="10" s="1"/>
  <c r="G11" i="10" s="1"/>
  <c r="G10" i="10" s="1"/>
  <c r="E15" i="10"/>
  <c r="E12" i="10" s="1"/>
  <c r="E11" i="10" s="1"/>
  <c r="E10" i="10" s="1"/>
  <c r="D15" i="10"/>
  <c r="D12" i="10" s="1"/>
  <c r="I14" i="10"/>
  <c r="F14" i="10"/>
  <c r="H13" i="10"/>
  <c r="I13" i="10" s="1"/>
  <c r="G13" i="10"/>
  <c r="E13" i="10"/>
  <c r="D13" i="10"/>
  <c r="F13" i="10" s="1"/>
  <c r="F59" i="10" l="1"/>
  <c r="D57" i="10"/>
  <c r="F57" i="10" s="1"/>
  <c r="G9" i="10"/>
  <c r="G119" i="10"/>
  <c r="E119" i="10"/>
  <c r="E9" i="10"/>
  <c r="D11" i="10"/>
  <c r="F12" i="10"/>
  <c r="I59" i="10"/>
  <c r="H57" i="10"/>
  <c r="I57" i="10" s="1"/>
  <c r="I97" i="10"/>
  <c r="H95" i="10"/>
  <c r="F15" i="10"/>
  <c r="I98" i="10"/>
  <c r="F78" i="10"/>
  <c r="F90" i="10"/>
  <c r="H12" i="10"/>
  <c r="I78" i="10"/>
  <c r="F60" i="10"/>
  <c r="I82" i="10"/>
  <c r="D97" i="10"/>
  <c r="F39" i="10"/>
  <c r="I60" i="10"/>
  <c r="H77" i="10" l="1"/>
  <c r="I12" i="10"/>
  <c r="H11" i="10"/>
  <c r="F11" i="10"/>
  <c r="D10" i="10"/>
  <c r="D95" i="10"/>
  <c r="I95" i="10" s="1"/>
  <c r="F97" i="10"/>
  <c r="F10" i="10" l="1"/>
  <c r="H10" i="10"/>
  <c r="I11" i="10"/>
  <c r="F95" i="10"/>
  <c r="D77" i="10"/>
  <c r="F77" i="10" s="1"/>
  <c r="I10" i="10" l="1"/>
  <c r="H119" i="10"/>
  <c r="H9" i="10"/>
  <c r="I77" i="10"/>
  <c r="D119" i="10"/>
  <c r="F119" i="10" s="1"/>
  <c r="D9" i="10"/>
  <c r="F9" i="10" s="1"/>
  <c r="I9" i="10" l="1"/>
  <c r="I119" i="10"/>
  <c r="E36" i="9" l="1"/>
  <c r="F25" i="9"/>
  <c r="I25" i="9" s="1"/>
  <c r="F24" i="9"/>
  <c r="I24" i="9" s="1"/>
  <c r="F23" i="9"/>
  <c r="I23" i="9" s="1"/>
  <c r="F22" i="9"/>
  <c r="F21" i="9" s="1"/>
  <c r="H21" i="9"/>
  <c r="G21" i="9"/>
  <c r="E21" i="9"/>
  <c r="D21" i="9"/>
  <c r="I20" i="9"/>
  <c r="F20" i="9"/>
  <c r="F19" i="9"/>
  <c r="I19" i="9" s="1"/>
  <c r="F18" i="9"/>
  <c r="I18" i="9" s="1"/>
  <c r="F17" i="9"/>
  <c r="I17" i="9" s="1"/>
  <c r="F16" i="9"/>
  <c r="I16" i="9" s="1"/>
  <c r="F15" i="9"/>
  <c r="F13" i="9" s="1"/>
  <c r="F14" i="9"/>
  <c r="I14" i="9" s="1"/>
  <c r="H13" i="9"/>
  <c r="G13" i="9"/>
  <c r="E13" i="9"/>
  <c r="D13" i="9"/>
  <c r="F12" i="9"/>
  <c r="I12" i="9" s="1"/>
  <c r="F11" i="9"/>
  <c r="I11" i="9" s="1"/>
  <c r="F10" i="9"/>
  <c r="F9" i="9" s="1"/>
  <c r="H9" i="9"/>
  <c r="H36" i="9" s="1"/>
  <c r="G9" i="9"/>
  <c r="G36" i="9" s="1"/>
  <c r="E9" i="9"/>
  <c r="D9" i="9"/>
  <c r="D36" i="9" s="1"/>
  <c r="H35" i="7"/>
  <c r="H34" i="7"/>
  <c r="H33" i="7"/>
  <c r="H32" i="7"/>
  <c r="G31" i="7"/>
  <c r="F31" i="7"/>
  <c r="D31" i="7"/>
  <c r="C31" i="7"/>
  <c r="E31" i="7" s="1"/>
  <c r="H31" i="7" s="1"/>
  <c r="H30" i="7"/>
  <c r="H29" i="7"/>
  <c r="H28" i="7"/>
  <c r="H27" i="7"/>
  <c r="H26" i="7"/>
  <c r="H25" i="7"/>
  <c r="H24" i="7"/>
  <c r="H23" i="7"/>
  <c r="H22" i="7"/>
  <c r="G21" i="7"/>
  <c r="F21" i="7"/>
  <c r="H21" i="7" s="1"/>
  <c r="E21" i="7"/>
  <c r="D21" i="7"/>
  <c r="C21" i="7"/>
  <c r="H20" i="7"/>
  <c r="H19" i="7"/>
  <c r="H18" i="7"/>
  <c r="H17" i="7"/>
  <c r="H16" i="7"/>
  <c r="E16" i="7"/>
  <c r="H15" i="7"/>
  <c r="H14" i="7"/>
  <c r="G13" i="7"/>
  <c r="F13" i="7"/>
  <c r="D13" i="7"/>
  <c r="E13" i="7" s="1"/>
  <c r="H13" i="7" s="1"/>
  <c r="C13" i="7"/>
  <c r="H12" i="7"/>
  <c r="H11" i="7"/>
  <c r="H10" i="7"/>
  <c r="H9" i="7"/>
  <c r="H8" i="7"/>
  <c r="H7" i="7"/>
  <c r="H6" i="7"/>
  <c r="H5" i="7"/>
  <c r="G4" i="7"/>
  <c r="G36" i="7" s="1"/>
  <c r="F4" i="7"/>
  <c r="F36" i="7" s="1"/>
  <c r="D4" i="7"/>
  <c r="D36" i="7" s="1"/>
  <c r="C4" i="7"/>
  <c r="C36" i="7" s="1"/>
  <c r="F11" i="6"/>
  <c r="E11" i="6"/>
  <c r="C11" i="6"/>
  <c r="B11" i="6"/>
  <c r="G9" i="6"/>
  <c r="G8" i="6"/>
  <c r="G7" i="6"/>
  <c r="D6" i="6"/>
  <c r="G6" i="6" s="1"/>
  <c r="G11" i="6" s="1"/>
  <c r="G5" i="6"/>
  <c r="D5" i="6"/>
  <c r="D11" i="6" s="1"/>
  <c r="F14" i="5"/>
  <c r="E14" i="5"/>
  <c r="C14" i="5"/>
  <c r="B14" i="5"/>
  <c r="D12" i="5"/>
  <c r="G12" i="5" s="1"/>
  <c r="D11" i="5"/>
  <c r="G11" i="5" s="1"/>
  <c r="D10" i="5"/>
  <c r="G10" i="5" s="1"/>
  <c r="D9" i="5"/>
  <c r="G9" i="5" s="1"/>
  <c r="G8" i="5"/>
  <c r="D8" i="5"/>
  <c r="D7" i="5"/>
  <c r="G7" i="5" s="1"/>
  <c r="D6" i="5"/>
  <c r="G6" i="5" s="1"/>
  <c r="D5" i="5"/>
  <c r="G5" i="5" s="1"/>
  <c r="F10" i="4"/>
  <c r="E10" i="4"/>
  <c r="C10" i="4"/>
  <c r="B10" i="4"/>
  <c r="D8" i="4"/>
  <c r="G8" i="4" s="1"/>
  <c r="G7" i="4"/>
  <c r="D7" i="4"/>
  <c r="D6" i="4"/>
  <c r="D10" i="4" s="1"/>
  <c r="F76" i="3"/>
  <c r="E76" i="3"/>
  <c r="C76" i="3"/>
  <c r="B76" i="3"/>
  <c r="D74" i="3"/>
  <c r="G74" i="3" s="1"/>
  <c r="D73" i="3"/>
  <c r="G73" i="3" s="1"/>
  <c r="D72" i="3"/>
  <c r="G72" i="3" s="1"/>
  <c r="G71" i="3"/>
  <c r="D71" i="3"/>
  <c r="D70" i="3"/>
  <c r="G70" i="3" s="1"/>
  <c r="D69" i="3"/>
  <c r="G69" i="3" s="1"/>
  <c r="G68" i="3"/>
  <c r="D68" i="3"/>
  <c r="D67" i="3"/>
  <c r="G67" i="3" s="1"/>
  <c r="D66" i="3"/>
  <c r="G66" i="3" s="1"/>
  <c r="D65" i="3"/>
  <c r="G65" i="3" s="1"/>
  <c r="D64" i="3"/>
  <c r="G64" i="3" s="1"/>
  <c r="G63" i="3"/>
  <c r="D63" i="3"/>
  <c r="D62" i="3"/>
  <c r="G62" i="3" s="1"/>
  <c r="D61" i="3"/>
  <c r="G61" i="3" s="1"/>
  <c r="G60" i="3"/>
  <c r="D60" i="3"/>
  <c r="D59" i="3"/>
  <c r="G59" i="3" s="1"/>
  <c r="D58" i="3"/>
  <c r="G58" i="3" s="1"/>
  <c r="D57" i="3"/>
  <c r="G57" i="3" s="1"/>
  <c r="D56" i="3"/>
  <c r="G56" i="3" s="1"/>
  <c r="G55" i="3"/>
  <c r="D55" i="3"/>
  <c r="D54" i="3"/>
  <c r="G54" i="3" s="1"/>
  <c r="D53" i="3"/>
  <c r="G53" i="3" s="1"/>
  <c r="G52" i="3"/>
  <c r="D52" i="3"/>
  <c r="D51" i="3"/>
  <c r="G51" i="3" s="1"/>
  <c r="D50" i="3"/>
  <c r="G50" i="3" s="1"/>
  <c r="D49" i="3"/>
  <c r="G49" i="3" s="1"/>
  <c r="D48" i="3"/>
  <c r="G48" i="3" s="1"/>
  <c r="G47" i="3"/>
  <c r="D47" i="3"/>
  <c r="D46" i="3"/>
  <c r="G46" i="3" s="1"/>
  <c r="D45" i="3"/>
  <c r="G45" i="3" s="1"/>
  <c r="G44" i="3"/>
  <c r="D44" i="3"/>
  <c r="D43" i="3"/>
  <c r="G43" i="3" s="1"/>
  <c r="D42" i="3"/>
  <c r="G42" i="3" s="1"/>
  <c r="D41" i="3"/>
  <c r="G41" i="3" s="1"/>
  <c r="D40" i="3"/>
  <c r="G40" i="3" s="1"/>
  <c r="D39" i="3"/>
  <c r="G39" i="3" s="1"/>
  <c r="D38" i="3"/>
  <c r="G38" i="3" s="1"/>
  <c r="D37" i="3"/>
  <c r="G37" i="3" s="1"/>
  <c r="G36" i="3"/>
  <c r="D36" i="3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7" i="3"/>
  <c r="G27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G20" i="3"/>
  <c r="D20" i="3"/>
  <c r="D19" i="3"/>
  <c r="G19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G12" i="3"/>
  <c r="D12" i="3"/>
  <c r="D11" i="3"/>
  <c r="G11" i="3" s="1"/>
  <c r="D10" i="3"/>
  <c r="G10" i="3" s="1"/>
  <c r="D9" i="3"/>
  <c r="G9" i="3" s="1"/>
  <c r="D8" i="3"/>
  <c r="G8" i="3" s="1"/>
  <c r="D7" i="3"/>
  <c r="G7" i="3" s="1"/>
  <c r="D6" i="3"/>
  <c r="G6" i="3" s="1"/>
  <c r="D5" i="3"/>
  <c r="D76" i="3" s="1"/>
  <c r="E75" i="2"/>
  <c r="H75" i="2" s="1"/>
  <c r="E74" i="2"/>
  <c r="H74" i="2" s="1"/>
  <c r="E73" i="2"/>
  <c r="H73" i="2" s="1"/>
  <c r="E72" i="2"/>
  <c r="H72" i="2" s="1"/>
  <c r="E71" i="2"/>
  <c r="H71" i="2" s="1"/>
  <c r="E70" i="2"/>
  <c r="H70" i="2" s="1"/>
  <c r="E69" i="2"/>
  <c r="H69" i="2" s="1"/>
  <c r="G68" i="2"/>
  <c r="F68" i="2"/>
  <c r="D68" i="2"/>
  <c r="C68" i="2"/>
  <c r="E68" i="2" s="1"/>
  <c r="H68" i="2" s="1"/>
  <c r="E67" i="2"/>
  <c r="H67" i="2" s="1"/>
  <c r="E66" i="2"/>
  <c r="H66" i="2" s="1"/>
  <c r="E65" i="2"/>
  <c r="H65" i="2" s="1"/>
  <c r="G64" i="2"/>
  <c r="F64" i="2"/>
  <c r="D64" i="2"/>
  <c r="C64" i="2"/>
  <c r="E64" i="2" s="1"/>
  <c r="H64" i="2" s="1"/>
  <c r="E63" i="2"/>
  <c r="H63" i="2" s="1"/>
  <c r="E62" i="2"/>
  <c r="H62" i="2" s="1"/>
  <c r="E61" i="2"/>
  <c r="H61" i="2" s="1"/>
  <c r="E60" i="2"/>
  <c r="H60" i="2" s="1"/>
  <c r="E59" i="2"/>
  <c r="H59" i="2" s="1"/>
  <c r="H58" i="2"/>
  <c r="E58" i="2"/>
  <c r="E57" i="2"/>
  <c r="H57" i="2" s="1"/>
  <c r="G56" i="2"/>
  <c r="F56" i="2"/>
  <c r="D56" i="2"/>
  <c r="C56" i="2"/>
  <c r="E56" i="2" s="1"/>
  <c r="H56" i="2" s="1"/>
  <c r="E55" i="2"/>
  <c r="H55" i="2" s="1"/>
  <c r="E54" i="2"/>
  <c r="H54" i="2" s="1"/>
  <c r="E53" i="2"/>
  <c r="H53" i="2" s="1"/>
  <c r="G52" i="2"/>
  <c r="F52" i="2"/>
  <c r="D52" i="2"/>
  <c r="C52" i="2"/>
  <c r="E52" i="2" s="1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G42" i="2"/>
  <c r="F42" i="2"/>
  <c r="D42" i="2"/>
  <c r="C42" i="2"/>
  <c r="E42" i="2" s="1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G32" i="2"/>
  <c r="F32" i="2"/>
  <c r="D32" i="2"/>
  <c r="C32" i="2"/>
  <c r="E32" i="2" s="1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G22" i="2"/>
  <c r="F22" i="2"/>
  <c r="D22" i="2"/>
  <c r="C22" i="2"/>
  <c r="E22" i="2" s="1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G12" i="2"/>
  <c r="F12" i="2"/>
  <c r="D12" i="2"/>
  <c r="D76" i="2" s="1"/>
  <c r="C12" i="2"/>
  <c r="E12" i="2" s="1"/>
  <c r="H12" i="2" s="1"/>
  <c r="E11" i="2"/>
  <c r="H11" i="2" s="1"/>
  <c r="E10" i="2"/>
  <c r="H10" i="2" s="1"/>
  <c r="E9" i="2"/>
  <c r="H9" i="2" s="1"/>
  <c r="E8" i="2"/>
  <c r="H8" i="2" s="1"/>
  <c r="E7" i="2"/>
  <c r="H7" i="2" s="1"/>
  <c r="E6" i="2"/>
  <c r="H6" i="2" s="1"/>
  <c r="E5" i="2"/>
  <c r="H5" i="2" s="1"/>
  <c r="G4" i="2"/>
  <c r="G76" i="2" s="1"/>
  <c r="F4" i="2"/>
  <c r="F76" i="2" s="1"/>
  <c r="D4" i="2"/>
  <c r="C4" i="2"/>
  <c r="E4" i="2" s="1"/>
  <c r="H4" i="2" s="1"/>
  <c r="G39" i="1"/>
  <c r="F39" i="1"/>
  <c r="D39" i="1"/>
  <c r="C39" i="1"/>
  <c r="H38" i="1"/>
  <c r="H37" i="1" s="1"/>
  <c r="E38" i="1"/>
  <c r="G37" i="1"/>
  <c r="F37" i="1"/>
  <c r="E37" i="1"/>
  <c r="D37" i="1"/>
  <c r="C37" i="1"/>
  <c r="H35" i="1"/>
  <c r="E35" i="1"/>
  <c r="H34" i="1"/>
  <c r="E34" i="1"/>
  <c r="H33" i="1"/>
  <c r="E33" i="1"/>
  <c r="H32" i="1"/>
  <c r="H31" i="1" s="1"/>
  <c r="E32" i="1"/>
  <c r="E31" i="1" s="1"/>
  <c r="G31" i="1"/>
  <c r="F31" i="1"/>
  <c r="D31" i="1"/>
  <c r="C31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H21" i="1" s="1"/>
  <c r="E22" i="1"/>
  <c r="E21" i="1" s="1"/>
  <c r="G21" i="1"/>
  <c r="F21" i="1"/>
  <c r="D21" i="1"/>
  <c r="C21" i="1"/>
  <c r="G16" i="1"/>
  <c r="F16" i="1"/>
  <c r="D16" i="1"/>
  <c r="C16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H16" i="1" s="1"/>
  <c r="E8" i="1"/>
  <c r="E16" i="1" s="1"/>
  <c r="H7" i="1"/>
  <c r="E7" i="1"/>
  <c r="H6" i="1"/>
  <c r="E6" i="1"/>
  <c r="H5" i="1"/>
  <c r="E5" i="1"/>
  <c r="F36" i="9" l="1"/>
  <c r="H39" i="1"/>
  <c r="E39" i="1"/>
  <c r="H76" i="2"/>
  <c r="G14" i="5"/>
  <c r="D14" i="5"/>
  <c r="G5" i="3"/>
  <c r="G76" i="3" s="1"/>
  <c r="I15" i="9"/>
  <c r="I13" i="9" s="1"/>
  <c r="G6" i="4"/>
  <c r="G10" i="4" s="1"/>
  <c r="E4" i="7"/>
  <c r="I10" i="9"/>
  <c r="I9" i="9" s="1"/>
  <c r="I22" i="9"/>
  <c r="I21" i="9" s="1"/>
  <c r="C76" i="2"/>
  <c r="E76" i="2" s="1"/>
  <c r="E36" i="7" l="1"/>
  <c r="H4" i="7"/>
  <c r="H36" i="7" s="1"/>
  <c r="I3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D94E14FD-33A2-43D3-B8BD-533CF4AFD5B6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<sst xmlns="http://schemas.openxmlformats.org/spreadsheetml/2006/main" count="930" uniqueCount="614">
  <si>
    <t>INSTITUTO DE SALUD PUBLICA DEL ESTADO DE GUANAJUATO
Estado Analítico de Ingresos
Del 1 de Enero al 31 de Marzo de 2026
(Cifras en Pesos)</t>
  </si>
  <si>
    <t>Rubro de Ingresos/Fuente de Financiamiento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</si>
  <si>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</si>
  <si>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</si>
  <si>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</si>
  <si>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</si>
  <si>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</si>
  <si>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</si>
  <si>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</si>
  <si>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</si>
  <si>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</si>
  <si>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</si>
  <si>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</si>
  <si>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</si>
  <si>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</si>
  <si>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</si>
  <si>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</si>
  <si>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</si>
  <si>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</si>
  <si>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</si>
  <si>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</si>
  <si>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</si>
  <si>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</si>
  <si>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</si>
  <si>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</si>
  <si>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</si>
  <si>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</si>
  <si>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</si>
  <si>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</si>
  <si>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</si>
  <si>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</si>
  <si>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</si>
  <si>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</si>
  <si>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</si>
  <si>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</si>
  <si>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</si>
  <si>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</si>
  <si>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</si>
  <si>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</si>
  <si>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</si>
  <si>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</si>
  <si>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</si>
  <si>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</si>
  <si>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</si>
  <si>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</si>
  <si>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</si>
  <si>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</si>
  <si>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</si>
  <si>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</si>
  <si>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</si>
  <si>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</si>
  <si>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INSTITUTO DE SALUD PUBLICA DEL ESTADO DE GUANAJUATOe
Estado Analítico del Ejercicio del Presupuesto de Egresos
Clasificación por Objeto del Gasto (Capítulo y Concepto)
Del 1 de Enero al 31 de Marzo de 2026
(Cifras en Pesos)</t>
  </si>
  <si>
    <t>Concepto</t>
  </si>
  <si>
    <t>Egresos</t>
  </si>
  <si>
    <t>Subejercicio</t>
  </si>
  <si>
    <t>Aprobado</t>
  </si>
  <si>
    <t>Ampliaciones/ (Reducciones)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</si>
  <si>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</si>
  <si>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</si>
  <si>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</si>
  <si>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</si>
  <si>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</si>
  <si>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</si>
  <si>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</si>
  <si>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</si>
  <si>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</si>
  <si>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</si>
  <si>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</si>
  <si>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</si>
  <si>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</si>
  <si>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</si>
  <si>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</si>
  <si>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</si>
  <si>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</si>
  <si>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</si>
  <si>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</si>
  <si>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</si>
  <si>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</si>
  <si>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</si>
  <si>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</si>
  <si>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</si>
  <si>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</si>
  <si>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</si>
  <si>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</si>
  <si>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</si>
  <si>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</si>
  <si>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</si>
  <si>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</si>
  <si>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</si>
  <si>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</si>
  <si>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</si>
  <si>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</si>
  <si>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</si>
  <si>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</si>
  <si>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</si>
  <si>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</si>
  <si>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</si>
  <si>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ob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</si>
  <si>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</si>
  <si>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</si>
  <si>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</si>
  <si>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</si>
  <si>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</si>
  <si>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</si>
  <si>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</si>
  <si>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</si>
  <si>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</si>
  <si>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</si>
  <si>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</si>
  <si>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</si>
  <si>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</si>
  <si>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</si>
  <si>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</si>
  <si>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</si>
  <si>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</si>
  <si>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</si>
  <si>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</si>
  <si>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</si>
  <si>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</si>
  <si>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</si>
  <si>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</si>
  <si>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</si>
  <si>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</si>
  <si>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</si>
  <si>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</si>
  <si>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</si>
  <si>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</si>
  <si>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</si>
  <si>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</si>
  <si>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</si>
  <si>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</si>
  <si>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</si>
  <si>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INSTITUTO DE SALUD PUBLICA DEL ESTADO DE GUANAJUATO
Estado Analítico del Ejercicio del Presupuesto de Egresos
Clasificación Administrativa  
Del 1 de Enero al 31 de Marzo de 2026
(Cifras en Pesos)</t>
  </si>
  <si>
    <t xml:space="preserve">Egresos </t>
  </si>
  <si>
    <t>211213019010000.Despacho de la Dirección General del ISAPEG</t>
  </si>
  <si>
    <t>211213019010300.Coordinación de Asuntos Jurídicos</t>
  </si>
  <si>
    <t>211213019010400.Coordinación de Comunicación Social</t>
  </si>
  <si>
    <t>211213019010600.Coordinación Estatal de Calidad</t>
  </si>
  <si>
    <t>211213019020000.Coordinación General de Administración y Finanzas</t>
  </si>
  <si>
    <t>211213019020100.Dirección General de Planeación</t>
  </si>
  <si>
    <t>211213019020200.Dirección General de Administración</t>
  </si>
  <si>
    <t>211213019020300.Dirección General de Recursos Humanos</t>
  </si>
  <si>
    <t>211213019020400.Dirección General de Recursos Materiales y Servicios Generales</t>
  </si>
  <si>
    <t>211213019030000.Coordinación General de Salud Pública</t>
  </si>
  <si>
    <t>211213019030200.Dirección General de Protección contra Riesgos Sanitarios</t>
  </si>
  <si>
    <t>211213019030300.Dirección General de Prevención y Promoción de la Salud</t>
  </si>
  <si>
    <t>211213019030400.Dirección General de Atención Médica</t>
  </si>
  <si>
    <t>211213019040100.Jurisdicción Sanitaria I</t>
  </si>
  <si>
    <t>211213019040200.Jurisdicción Sanitaria II</t>
  </si>
  <si>
    <t>211213019040300.Jurisdicción Sanitaria III</t>
  </si>
  <si>
    <t>211213019040400.Jurisdicción Sanitaria IV</t>
  </si>
  <si>
    <t>211213019040500.Jurisdicción Sanitaria V</t>
  </si>
  <si>
    <t>211213019040600.Jurisdicción Sanitaria VI</t>
  </si>
  <si>
    <t>211213019040700.Jurisdicción Sanitaria VII</t>
  </si>
  <si>
    <t>211213019040800.Jurisdicción Sanitaria VIII</t>
  </si>
  <si>
    <t>211213019070101.Hospital General Acámbaro Miguel Hidalgo</t>
  </si>
  <si>
    <t>211213019070102.Hospital General Celaya</t>
  </si>
  <si>
    <t>211213019070103.Hospital General Dolores Hidalgo Cuna de la Independencia Nacional</t>
  </si>
  <si>
    <t>211213019070104.Hospital General Guanajuato Dr. Valentín Gracia</t>
  </si>
  <si>
    <t>211213019070105.Hospital General Irapuato</t>
  </si>
  <si>
    <t>211213019070106.Hospital General León</t>
  </si>
  <si>
    <t>211213019070107.Hospital General Pénjamo</t>
  </si>
  <si>
    <t>211213019070108.Hospital General Purísima del Rincón</t>
  </si>
  <si>
    <t>211213019070109.Hospital General Salamanca</t>
  </si>
  <si>
    <t>211213019070110.Hospital General Salvatierra</t>
  </si>
  <si>
    <t>211213019070111.Hospital General San José Iturbide</t>
  </si>
  <si>
    <t>211213019070112.Hospital General San Luis de la Paz</t>
  </si>
  <si>
    <t>211213019070113.Hospital General San Miguel Allende Dr. Felipe G. Dobarganes</t>
  </si>
  <si>
    <t>211213019070114.Hospital General Silao</t>
  </si>
  <si>
    <t>211213019070115.Hospital General Uriangato</t>
  </si>
  <si>
    <t>211213019070116.Hospital General Valle de Santiago</t>
  </si>
  <si>
    <t>211213019070201.Centro de Atención Integral a la Salud Mental de León</t>
  </si>
  <si>
    <t>211213019070202.Hospital de Especialidades Materno Infantil de León</t>
  </si>
  <si>
    <t>211213019070203.Hospital de Especialidades Pediátrico de León</t>
  </si>
  <si>
    <t>211213019070204.Hospital Materno de Celaya</t>
  </si>
  <si>
    <t>211213019070205.Hospital Materno infantil Irapuato</t>
  </si>
  <si>
    <t>211213019070206.Hospital Materno San Luis de la Paz</t>
  </si>
  <si>
    <t>211213019070207.Centro Estatal de Cuidados Críticos Salamanca</t>
  </si>
  <si>
    <t>211213019070301.Centro Estatal Medicina Transfusional</t>
  </si>
  <si>
    <t>211213019070302.Centro Estatal de Trasplantes</t>
  </si>
  <si>
    <t>211213019070304.Banco de Leche Humana</t>
  </si>
  <si>
    <t>211213019070305.Laboratorio Salud Pública Estatal</t>
  </si>
  <si>
    <t>211213019070306.Sistema de Urgencias Estado de Guanajuato</t>
  </si>
  <si>
    <t>211213019070307.Centro de Atención Integral Adicciones</t>
  </si>
  <si>
    <t>211213019070401.Hospital Comunitario Abasolo</t>
  </si>
  <si>
    <t>211213019070402.Hospital Comunitario Apaseo el Alto</t>
  </si>
  <si>
    <t>211213019070403.Hospital Comunitario Apaseo el Grande</t>
  </si>
  <si>
    <t>211213019070404.Hospital Comunitario Comonfort</t>
  </si>
  <si>
    <t>211213019070405.Hospital Comunitario Cortazar</t>
  </si>
  <si>
    <t>211213019070406.Hospital Comunitario Huanímaro</t>
  </si>
  <si>
    <t>211213019070407.Hospital Comunitario Jaral del Progreso</t>
  </si>
  <si>
    <t>211213019070408.Hospital Comunitario Jerécuaro</t>
  </si>
  <si>
    <t>211213019070409.Hospital Comunitario Las Joyas</t>
  </si>
  <si>
    <t>211213019070410.Hospital Comunitario Manuel Doblado</t>
  </si>
  <si>
    <t>211213019070411.Hospital Comunitario Moroleón</t>
  </si>
  <si>
    <t>211213019070412.Hospital Comunitario Romita</t>
  </si>
  <si>
    <t>211213019070413.Hospital Comunitario San Diego de la Unión</t>
  </si>
  <si>
    <t>211213019070414.Hospital Comunitario San Felipe</t>
  </si>
  <si>
    <t>211213019070415.Hospital Comunitario San Francisco del Rincón</t>
  </si>
  <si>
    <t>211213019070416.Hospital Comunitario Santa Cruz de Juventino Rosas</t>
  </si>
  <si>
    <t>211213019070417.Hospital Comunitario Tarimoro</t>
  </si>
  <si>
    <t>211213019070418.Hospital Comunitario Villagrán</t>
  </si>
  <si>
    <t>211213019070419.Hospital Comunitario Yuriria</t>
  </si>
  <si>
    <t>211213019A10000.Órgano Interno de Control</t>
  </si>
  <si>
    <t>INSTITUTO DE SALUD PUBLICA DEL ESTADO DE GUANAJUATO
Estado Analítico del Ejercicio del Presupuesto de Egresos
Clasificación Administrativa  (Poderes)
Del 1 de Enero al 31 de Marzo de 2026
(Cifras en Pesos)</t>
  </si>
  <si>
    <t xml:space="preserve">    Poder Ejecutivo </t>
  </si>
  <si>
    <t xml:space="preserve">    Poder Legislativo</t>
  </si>
  <si>
    <t xml:space="preserve">    Poder Judicial</t>
  </si>
  <si>
    <t xml:space="preserve">    Organismos Autónomos</t>
  </si>
  <si>
    <t>INSTITUTO DE SALUD PUBLICA DEL ESTADO DE GUANAJUATO
Estado Analítico del Ejercicio del Presupuesto de Egresos
Clasificación Administrativa  (Sector Paraestatal)
Del 1 de Enero al 31 de Marzo de 2026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</si>
  <si>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</si>
  <si>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</si>
  <si>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</si>
  <si>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</si>
  <si>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</si>
  <si>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</si>
  <si>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</si>
  <si>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</si>
  <si>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INSTITUTO DE SALUD PUBLICA DEL ESTADO DE GUANAJUATO
Estado Analítico del Ejercicio del Presupuesto de Egresos
Clasificación Económica (por Tipo de Gasto)
Del 1 de Enero al 31 de Marzo de 2026
(Cifras en Pesos)</t>
  </si>
  <si>
    <t>Gasto Corriente</t>
  </si>
  <si>
    <t>Gasto de Capital</t>
  </si>
  <si>
    <t>Amortización de la Deuda y Disminución de Pasivos</t>
  </si>
  <si>
    <t>INSTITUTO DE SALUD PUBLICA DEL ESTADO DE GUANAJUATO
Estado Analítico del Ejercicio del Presupuesto de Egresos
Clasificación Funcional (Finalidad y Función)
Del 1 de Enero al 31 de Marzo de 2026
(Cifras en Pesos)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</si>
  <si>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</si>
  <si>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</si>
  <si>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</si>
  <si>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</si>
  <si>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</si>
  <si>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</si>
  <si>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</si>
  <si>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</si>
  <si>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</si>
  <si>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</si>
  <si>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</si>
  <si>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</si>
  <si>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</si>
  <si>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</si>
  <si>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</si>
  <si>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</si>
  <si>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</si>
  <si>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</si>
  <si>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</si>
  <si>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</si>
  <si>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</si>
  <si>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</si>
  <si>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</si>
  <si>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</si>
  <si>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</si>
  <si>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</si>
  <si>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</si>
  <si>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</si>
  <si>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</si>
  <si>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</si>
  <si>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</si>
  <si>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INSTITUTO DE SALUD PUBLICA DEL ESTADO DE GUANAJUATO
Programas y Proyectos de Inversión
Del 1 de Enero al 31 de Marzo de 2026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</si>
  <si>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</si>
  <si>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</si>
  <si>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</si>
  <si>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</si>
  <si>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</si>
  <si>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</si>
  <si>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</si>
  <si>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</si>
  <si>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</si>
  <si>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</si>
  <si>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</si>
  <si>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</si>
  <si>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</si>
  <si>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</si>
  <si>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</si>
  <si>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</si>
  <si>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</si>
  <si>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E012PB12282600</t>
  </si>
  <si>
    <t>HOSPITALIZACIÓN Y VALORACIÓN DE PACIENTES EN EL HOSPITAL GENERAL LEÓN</t>
  </si>
  <si>
    <t>5110</t>
  </si>
  <si>
    <t>BIENES MUEBLES</t>
  </si>
  <si>
    <t>211213019070106</t>
  </si>
  <si>
    <t>HOSPITAL GENERAL LEÓN</t>
  </si>
  <si>
    <t>Porcentaje</t>
  </si>
  <si>
    <t>E012PB12602500</t>
  </si>
  <si>
    <t>HOSPITALIZACIÓN Y VALORACIÓN DE PACIENTES EN EL HOSPITAL MATERNO INFANTIL DE IRAPUATO</t>
  </si>
  <si>
    <t>211213019070205</t>
  </si>
  <si>
    <t>HOSPITAL MATERNO INFANTIL IRAPUATO</t>
  </si>
  <si>
    <t>E012PB12632600</t>
  </si>
  <si>
    <t>HOSPITALIZACIÓN Y VALORACIÓN DE PACIENTES EN EL HOSPITAL COMUNITARIO APASEO EL GRANDE</t>
  </si>
  <si>
    <t>211213019070403</t>
  </si>
  <si>
    <t>HOSPITAL COMUNITARIO APASEO EL GRANDE</t>
  </si>
  <si>
    <t>E012PB12842500</t>
  </si>
  <si>
    <t>HOSPITALIZACIÓN Y VALORACIÓN DE PACIENTES EN EL HOSPITAL COMUNITARIO TARIMORO</t>
  </si>
  <si>
    <t>211213019070417</t>
  </si>
  <si>
    <t>HOSPITAL COMUNITARIO TARIMORO</t>
  </si>
  <si>
    <t>E012PB21402500</t>
  </si>
  <si>
    <t>HOSPITALIZACIÓN Y VALORACIÓN DE PACIENTES EN EL HOSPITAL COMUNITARIO ABASOLO</t>
  </si>
  <si>
    <t>211213019070401</t>
  </si>
  <si>
    <t>HOSPITAL COMUNITARIO ABASOLO</t>
  </si>
  <si>
    <t>E012PB12222600</t>
  </si>
  <si>
    <t>HOSPITALIZACIÓN Y VALORACIÓN DE PACIENTES EN EL HOSPITAL GENERAL GUANAJUATO DR. VALENTÍN GRACIA</t>
  </si>
  <si>
    <t>5150</t>
  </si>
  <si>
    <t>211213019070104</t>
  </si>
  <si>
    <t>HOSPITAL GENERAL GUANAJUATO</t>
  </si>
  <si>
    <t>E012PB13242600</t>
  </si>
  <si>
    <t>ATENCIÓN DE PACIENTES EN EL CENTRO DE ATENCIÓN INTEGRAL A LA SALUD MENTAL DE LEÓN</t>
  </si>
  <si>
    <t>211213019070201</t>
  </si>
  <si>
    <t>CTRO ATEN INTEGRAL SALUD MENTAL DE LEÓN</t>
  </si>
  <si>
    <t>E012PB32842600</t>
  </si>
  <si>
    <t>OPERACIÓN DE LAS UNIDADES MÉDICAS ADSCRITAS A LA JURISDICCIÓN SANITARIA VII</t>
  </si>
  <si>
    <t>211213019040700</t>
  </si>
  <si>
    <t>JURISDICCIÓN SANITARIA VII ISAPEG</t>
  </si>
  <si>
    <t>E064PB27792504118</t>
  </si>
  <si>
    <t>ABORTO SEGURO</t>
  </si>
  <si>
    <t>211213019030300</t>
  </si>
  <si>
    <t>DIR GRAL DE PREV Y PROM DE LA SALUD</t>
  </si>
  <si>
    <t>E064PB27792504166</t>
  </si>
  <si>
    <t>ENFERMEDADES CARDIOMETABÓLICAS</t>
  </si>
  <si>
    <t>E064PB27792504189</t>
  </si>
  <si>
    <t>ESTILOS DE VIDA SALUDABLES</t>
  </si>
  <si>
    <t>E064PB27792504194</t>
  </si>
  <si>
    <t>PREVENCIÓN Y CONTROL DE EDAS</t>
  </si>
  <si>
    <t>E064PB27792505034</t>
  </si>
  <si>
    <t>VIGILANCIA EPIDEMIOLÓGICA</t>
  </si>
  <si>
    <t>E064QC42092502</t>
  </si>
  <si>
    <t>CONCLUSIÓN ADQUISICIÓN Y ENTREGA KIT´S</t>
  </si>
  <si>
    <t>211213019030000</t>
  </si>
  <si>
    <t>COORD GENERAL DE SALUD PÚBLICA ISAPEG</t>
  </si>
  <si>
    <t>M005GA20982500</t>
  </si>
  <si>
    <t>OPERACIÓN Y ADMINISTRACIÓN DEL LA DIRECCIÓN GENERAL DEL ISAPEG</t>
  </si>
  <si>
    <t>211213019010000</t>
  </si>
  <si>
    <t>DESPACHO DE LA DIRECCIÓN GRAL DEL ISAPEG</t>
  </si>
  <si>
    <t>M006GB11152600</t>
  </si>
  <si>
    <t>OPERACIÓN ADMINISTRATIVA DE LA DIRECCIÓN GENERAL DE ADMINISTRACIÓN</t>
  </si>
  <si>
    <t>211213019020200</t>
  </si>
  <si>
    <t>DIR GRAL DE ADMINISTRACIÓN ISAPEG</t>
  </si>
  <si>
    <t>M006GB11152611089</t>
  </si>
  <si>
    <t>SISTEMAS DE INFORMACIÓN EN SALUD</t>
  </si>
  <si>
    <t>M006GB11172600</t>
  </si>
  <si>
    <t>OPERACIÓN Y ADMINISTRACIÓN DE LA DIRECCIÓN GENERAL DE RECURSOS HUMANOS</t>
  </si>
  <si>
    <t>211213019020300</t>
  </si>
  <si>
    <t>DIR GRAL DE RECURSOS HUMANOS ISAPEG</t>
  </si>
  <si>
    <t>E012PB13082600</t>
  </si>
  <si>
    <t>HOSPITALIZACIÓN Y VALORACIÓN DE PACIENTES EN EL HOSPITAL COMUNITARIO MOROLEÓN</t>
  </si>
  <si>
    <t>5190</t>
  </si>
  <si>
    <t>211213019070411</t>
  </si>
  <si>
    <t>HOSPITAL COMUNITARIO MOROLEÓN</t>
  </si>
  <si>
    <t>M006GB11172500</t>
  </si>
  <si>
    <t>OPERACIÓN Y ADMINISTRACIÓN DE LA DIRECCIÓN GENERAL DE RECURSOS HUMANOS.</t>
  </si>
  <si>
    <t>5310</t>
  </si>
  <si>
    <t>E012PB12402500</t>
  </si>
  <si>
    <t>HOSPITALIZACIÓN Y VALORACIÓN DE PACIENTES EN EL HOSPITAL GENERAL SAN LUIS DE LA PAZ</t>
  </si>
  <si>
    <t>211213019070112</t>
  </si>
  <si>
    <t>HOSPITAL GENERAL SAN LUIS DE LA PAZ</t>
  </si>
  <si>
    <t>E012PB12632500</t>
  </si>
  <si>
    <t>E012QB42052602</t>
  </si>
  <si>
    <t>PROGRAMA PARA EL FORTALECIMIENTO DE LA INFRAESTRUCTURA Y EQUIPAMIENTO PARA LA ATENCIÓN MÉDICA</t>
  </si>
  <si>
    <t>211213019020100</t>
  </si>
  <si>
    <t>DIRECCIÓN GENERAL DE PLANEACIÓN</t>
  </si>
  <si>
    <t>E064QC13312601</t>
  </si>
  <si>
    <t>DETECCIÓN DE CÁNCER CÉRVICO UTERINO CON CITOLOGÍA BASE LIQUIDA</t>
  </si>
  <si>
    <t>E012PB12162500</t>
  </si>
  <si>
    <t>HOSPITALIZACIÓN Y VALORACIÓN DE PACIENTES EN EL HOSPITAL GENERAL DE SILAO</t>
  </si>
  <si>
    <t>5620</t>
  </si>
  <si>
    <t>211213019070114</t>
  </si>
  <si>
    <t>HOSPITAL GENERAL SILAO</t>
  </si>
  <si>
    <t>5640</t>
  </si>
  <si>
    <t>5660</t>
  </si>
  <si>
    <t>E012QA14922201</t>
  </si>
  <si>
    <t>CIERRE ADMVO DE TOCO DEL H. C. ROMITA</t>
  </si>
  <si>
    <t>6220</t>
  </si>
  <si>
    <t>OBRA</t>
  </si>
  <si>
    <t>211213019070412</t>
  </si>
  <si>
    <t>HOSPITAL COMUNITARIO ROMITA</t>
  </si>
  <si>
    <t>E012QA33052501</t>
  </si>
  <si>
    <t>CONCLUSIÓN SUSTITUCIÓN UMAPS VALTIERRA</t>
  </si>
  <si>
    <t>211213019040500</t>
  </si>
  <si>
    <t>JURISDICCIÓN SANITARIA V ISAPEG</t>
  </si>
  <si>
    <t>E012QA37012401</t>
  </si>
  <si>
    <t>PROYECTO INTEGRAL SUSTITUCIÓN CAISES LEÓN</t>
  </si>
  <si>
    <t>E012QA42202601</t>
  </si>
  <si>
    <t>PE CLÍNICA NUEVO COMIENZO EN IRAPUATO</t>
  </si>
  <si>
    <t>211213019040600</t>
  </si>
  <si>
    <t>JURISDICCIÓN SANITARIA VI ISAPEG</t>
  </si>
  <si>
    <t>E012QB42052601</t>
  </si>
  <si>
    <t>"Bajo protesta de decir verdad declaramos que los Estados Financieros y sus notas, son razonablemente correctos y son responsabilidad del emisor"</t>
  </si>
  <si>
    <t>INSTITUTO DE SALUD PUBLICA DEL ESTADO DE GUANAJUATO
Gasto por Categoría Programática
Del 1 de Enero al 31 de Marzo de 2026
(Cifras en Pesos)</t>
  </si>
  <si>
    <t>Programas</t>
  </si>
  <si>
    <t xml:space="preserve"> 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</si>
  <si>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</si>
  <si>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</si>
  <si>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</si>
  <si>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</si>
  <si>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</si>
  <si>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</si>
  <si>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</si>
  <si>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</si>
  <si>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</si>
  <si>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</si>
  <si>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</si>
  <si>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</si>
  <si>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</si>
  <si>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</si>
  <si>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</si>
  <si>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</si>
  <si>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</si>
  <si>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</si>
  <si>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</si>
  <si>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</si>
  <si>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</si>
  <si>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</si>
  <si>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</si>
  <si>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</si>
  <si>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</si>
  <si>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</si>
  <si>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</si>
  <si>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</si>
  <si>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</si>
  <si>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</si>
  <si>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</si>
  <si>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“Bajo protesta de decir verdad declaramos que los Estados Financieros y sus notas, son razonablemente correctos y son responsabilidad del emisor”</t>
  </si>
  <si>
    <t>ESTADO ANALÍTICO DEL EJERCICIO DEL PRESUPUESTO DE INGRESOS</t>
  </si>
  <si>
    <t xml:space="preserve">CLASIFICACIÓN ECONÓMICA </t>
  </si>
  <si>
    <t>Del 1 de Enero al 31 de Marzo de 2026</t>
  </si>
  <si>
    <t>Ente Público:</t>
  </si>
  <si>
    <t>INSTITUTO DE SALUD PUBLICA DEL ESTADO DE GUANAJUATO</t>
  </si>
  <si>
    <t>Código</t>
  </si>
  <si>
    <t>Recauadado</t>
  </si>
  <si>
    <t>INGRESOS</t>
  </si>
  <si>
    <t>INGRESOS CORRIENTES</t>
  </si>
  <si>
    <t>1.1.1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</si>
  <si>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</si>
  <si>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</si>
  <si>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</si>
  <si>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</si>
  <si>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</si>
  <si>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</si>
  <si>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</si>
  <si>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</si>
  <si>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</si>
  <si>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</si>
  <si>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</si>
  <si>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</si>
  <si>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</si>
  <si>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</si>
  <si>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</si>
  <si>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</si>
  <si>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</si>
  <si>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</si>
  <si>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</si>
  <si>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</si>
  <si>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</si>
  <si>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</si>
  <si>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</si>
  <si>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</si>
  <si>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</si>
  <si>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</si>
  <si>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</si>
  <si>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</si>
  <si>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</si>
  <si>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</si>
  <si>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</si>
  <si>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</si>
  <si>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</si>
  <si>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</si>
  <si>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</si>
  <si>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</si>
  <si>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</si>
  <si>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</si>
  <si>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</si>
  <si>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</si>
  <si>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</si>
  <si>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</si>
  <si>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</si>
  <si>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</si>
  <si>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</si>
  <si>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</si>
  <si>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</si>
  <si>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</si>
  <si>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</si>
  <si>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</si>
  <si>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</si>
  <si>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</si>
  <si>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</si>
  <si>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</si>
  <si>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</si>
  <si>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</si>
  <si>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</si>
  <si>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</si>
  <si>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</si>
  <si>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</si>
  <si>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</si>
  <si>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</si>
  <si>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</si>
  <si>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</si>
  <si>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</si>
  <si>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</si>
  <si>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</si>
  <si>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</si>
  <si>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</si>
  <si>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</si>
  <si>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</si>
  <si>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</si>
  <si>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</si>
  <si>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</si>
  <si>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</si>
  <si>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</si>
  <si>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</si>
  <si>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</si>
  <si>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</si>
  <si>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</si>
  <si>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</si>
  <si>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</si>
  <si>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</si>
  <si>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</si>
  <si>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</si>
  <si>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</si>
  <si>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</si>
  <si>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</si>
  <si>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</si>
  <si>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</si>
  <si>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</si>
  <si>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</si>
  <si>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</si>
  <si>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</si>
  <si>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</si>
  <si>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</si>
  <si>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</si>
  <si>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</si>
  <si>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</si>
  <si>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</si>
  <si>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</si>
  <si>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</si>
  <si>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</si>
  <si>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</si>
  <si>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</si>
  <si>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</si>
  <si>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</si>
  <si>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</si>
  <si>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</si>
  <si>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</si>
  <si>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</si>
  <si>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</si>
  <si>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</si>
  <si>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</si>
  <si>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</si>
  <si>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</si>
  <si>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</si>
  <si>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</si>
  <si>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</si>
  <si>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</si>
  <si>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</si>
  <si>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</si>
  <si>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</si>
  <si>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</si>
  <si>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</si>
  <si>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</si>
  <si>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</si>
  <si>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</si>
  <si>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</si>
  <si>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</si>
  <si>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</si>
  <si>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</si>
  <si>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</si>
  <si>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</si>
  <si>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</si>
  <si>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</si>
  <si>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</si>
  <si>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</si>
  <si>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</si>
  <si>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</si>
  <si>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</si>
  <si>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</si>
  <si>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</si>
  <si>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</si>
  <si>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</si>
  <si>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</si>
  <si>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</si>
  <si>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</si>
  <si>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</si>
  <si>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</si>
  <si>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</si>
  <si>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</si>
  <si>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</si>
  <si>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</si>
  <si>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</si>
  <si>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</si>
  <si>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</si>
  <si>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</si>
  <si>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</si>
  <si>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</si>
  <si>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</si>
  <si>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</si>
  <si>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</si>
  <si>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</si>
  <si>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</si>
  <si>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</si>
  <si>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</si>
  <si>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</si>
  <si>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</si>
  <si>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</si>
  <si>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</si>
  <si>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</si>
  <si>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</si>
  <si>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</si>
  <si>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</si>
  <si>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</si>
  <si>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</si>
  <si>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</si>
  <si>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</si>
  <si>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</si>
  <si>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</si>
  <si>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</si>
  <si>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</si>
  <si>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</si>
  <si>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</si>
  <si>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No se incluyen los ingresos del rubro 7 tipo 79 del clasificador por rubros de ingreso debido a que no se encuentran relacionadas en el ACUERDO por el que se emite la Clasificación Económica de los Ingresos, de los Gastos y del Financiamiento de los Entes Públicos.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</si>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</sst>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_-;\-&quot;$&quot;* #,##0_-;_-&quot;$&quot;* &quot;-&quot;??_-;_-@_-"/>
  </numFmts>
  <fonts count="3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Calibri"/>
      <family val="2"/>
      <scheme val="minor"/>
    </font>
    <font>
      <sz val="10"/>
      <color theme="0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0"/>
      <name val="Calibri Light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/>
        <bgColor indexed="1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" fillId="0" borderId="0"/>
    <xf numFmtId="0" fontId="14" fillId="0" borderId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" fontId="22" fillId="4" borderId="47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1" fillId="0" borderId="0"/>
    <xf numFmtId="0" fontId="11" fillId="0" borderId="0"/>
    <xf numFmtId="0" fontId="14" fillId="0" borderId="0"/>
    <xf numFmtId="0" fontId="1" fillId="0" borderId="0"/>
  </cellStyleXfs>
  <cellXfs count="404">
    <xf numFmtId="0" fontId="0" fillId="0" borderId="0" xfId="0"/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3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vertical="top"/>
      <protection locked="0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top"/>
      <protection locked="0"/>
    </xf>
    <xf numFmtId="0" fontId="4" fillId="2" borderId="11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3" xfId="3" quotePrefix="1" applyFont="1" applyFill="1" applyBorder="1" applyAlignment="1">
      <alignment horizontal="center" vertical="center" wrapText="1"/>
    </xf>
    <xf numFmtId="0" fontId="4" fillId="2" borderId="9" xfId="3" quotePrefix="1" applyFont="1" applyFill="1" applyBorder="1" applyAlignment="1">
      <alignment horizontal="center" vertical="center" wrapText="1"/>
    </xf>
    <xf numFmtId="0" fontId="6" fillId="0" borderId="7" xfId="3" applyFont="1" applyFill="1" applyBorder="1" applyAlignment="1" applyProtection="1">
      <alignment vertical="top"/>
      <protection locked="0"/>
    </xf>
    <xf numFmtId="0" fontId="6" fillId="0" borderId="0" xfId="3" applyFont="1" applyFill="1" applyBorder="1" applyAlignment="1" applyProtection="1">
      <alignment vertical="top" wrapText="1"/>
      <protection locked="0"/>
    </xf>
    <xf numFmtId="3" fontId="6" fillId="0" borderId="6" xfId="3" applyNumberFormat="1" applyFont="1" applyFill="1" applyBorder="1" applyAlignment="1" applyProtection="1">
      <alignment vertical="top"/>
      <protection locked="0"/>
    </xf>
    <xf numFmtId="49" fontId="7" fillId="0" borderId="0" xfId="3" applyNumberFormat="1" applyFont="1" applyFill="1" applyBorder="1" applyAlignment="1" applyProtection="1">
      <alignment vertical="top"/>
      <protection locked="0"/>
    </xf>
    <xf numFmtId="0" fontId="6" fillId="0" borderId="0" xfId="3" applyFont="1" applyFill="1" applyBorder="1" applyAlignment="1" applyProtection="1">
      <alignment vertical="top"/>
      <protection locked="0"/>
    </xf>
    <xf numFmtId="0" fontId="8" fillId="0" borderId="7" xfId="3" applyFont="1" applyFill="1" applyBorder="1" applyAlignment="1" applyProtection="1">
      <alignment vertical="top"/>
      <protection locked="0"/>
    </xf>
    <xf numFmtId="0" fontId="8" fillId="0" borderId="0" xfId="3" applyFont="1" applyFill="1" applyBorder="1" applyAlignment="1" applyProtection="1">
      <alignment vertical="top" wrapText="1"/>
      <protection locked="0"/>
    </xf>
    <xf numFmtId="3" fontId="6" fillId="0" borderId="13" xfId="3" applyNumberFormat="1" applyFont="1" applyFill="1" applyBorder="1" applyAlignment="1" applyProtection="1">
      <alignment vertical="top"/>
      <protection locked="0"/>
    </xf>
    <xf numFmtId="0" fontId="0" fillId="0" borderId="7" xfId="3" applyFont="1" applyFill="1" applyBorder="1" applyAlignment="1" applyProtection="1">
      <alignment vertical="top"/>
      <protection locked="0"/>
    </xf>
    <xf numFmtId="3" fontId="6" fillId="0" borderId="13" xfId="3" applyNumberFormat="1" applyFont="1" applyBorder="1" applyAlignment="1" applyProtection="1">
      <alignment vertical="top"/>
      <protection locked="0"/>
    </xf>
    <xf numFmtId="3" fontId="6" fillId="0" borderId="10" xfId="3" applyNumberFormat="1" applyFont="1" applyFill="1" applyBorder="1" applyAlignment="1" applyProtection="1">
      <alignment vertical="top"/>
      <protection locked="0"/>
    </xf>
    <xf numFmtId="0" fontId="8" fillId="0" borderId="1" xfId="3" quotePrefix="1" applyFont="1" applyFill="1" applyBorder="1" applyAlignment="1" applyProtection="1">
      <alignment horizontal="center" vertical="top"/>
      <protection locked="0"/>
    </xf>
    <xf numFmtId="0" fontId="4" fillId="0" borderId="2" xfId="3" applyFont="1" applyFill="1" applyBorder="1" applyAlignment="1" applyProtection="1">
      <alignment horizontal="left" vertical="top" indent="3"/>
      <protection locked="0"/>
    </xf>
    <xf numFmtId="3" fontId="8" fillId="0" borderId="9" xfId="3" applyNumberFormat="1" applyFont="1" applyFill="1" applyBorder="1" applyAlignment="1" applyProtection="1">
      <alignment vertical="top"/>
      <protection locked="0"/>
    </xf>
    <xf numFmtId="3" fontId="8" fillId="0" borderId="2" xfId="3" applyNumberFormat="1" applyFont="1" applyFill="1" applyBorder="1" applyAlignment="1" applyProtection="1">
      <alignment vertical="top"/>
      <protection locked="0"/>
    </xf>
    <xf numFmtId="3" fontId="8" fillId="0" borderId="6" xfId="3" applyNumberFormat="1" applyFont="1" applyFill="1" applyBorder="1" applyAlignment="1" applyProtection="1">
      <alignment vertical="top"/>
      <protection locked="0"/>
    </xf>
    <xf numFmtId="0" fontId="8" fillId="0" borderId="4" xfId="3" quotePrefix="1" applyFont="1" applyFill="1" applyBorder="1" applyAlignment="1" applyProtection="1">
      <alignment horizontal="center" vertical="top"/>
      <protection locked="0"/>
    </xf>
    <xf numFmtId="0" fontId="8" fillId="0" borderId="14" xfId="3" applyFont="1" applyFill="1" applyBorder="1" applyAlignment="1" applyProtection="1">
      <alignment vertical="top"/>
      <protection locked="0"/>
    </xf>
    <xf numFmtId="4" fontId="8" fillId="0" borderId="14" xfId="3" applyNumberFormat="1" applyFont="1" applyFill="1" applyBorder="1" applyAlignment="1" applyProtection="1">
      <alignment vertical="top"/>
      <protection locked="0"/>
    </xf>
    <xf numFmtId="4" fontId="8" fillId="0" borderId="5" xfId="3" applyNumberFormat="1" applyFont="1" applyFill="1" applyBorder="1" applyAlignment="1" applyProtection="1">
      <alignment vertical="top"/>
      <protection locked="0"/>
    </xf>
    <xf numFmtId="4" fontId="4" fillId="0" borderId="1" xfId="3" applyNumberFormat="1" applyFont="1" applyFill="1" applyBorder="1" applyAlignment="1" applyProtection="1">
      <alignment vertical="top"/>
      <protection locked="0"/>
    </xf>
    <xf numFmtId="4" fontId="4" fillId="0" borderId="2" xfId="3" applyNumberFormat="1" applyFont="1" applyFill="1" applyBorder="1" applyAlignment="1" applyProtection="1">
      <alignment vertical="top"/>
      <protection locked="0"/>
    </xf>
    <xf numFmtId="4" fontId="8" fillId="0" borderId="10" xfId="3" applyNumberFormat="1" applyFont="1" applyFill="1" applyBorder="1" applyAlignment="1" applyProtection="1">
      <alignment vertical="top"/>
      <protection locked="0"/>
    </xf>
    <xf numFmtId="0" fontId="4" fillId="2" borderId="4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 applyProtection="1">
      <alignment horizontal="left" vertical="top"/>
    </xf>
    <xf numFmtId="0" fontId="4" fillId="0" borderId="0" xfId="3" applyFont="1" applyFill="1" applyBorder="1" applyAlignment="1" applyProtection="1">
      <alignment horizontal="justify" vertical="top" wrapText="1"/>
    </xf>
    <xf numFmtId="3" fontId="4" fillId="0" borderId="6" xfId="3" applyNumberFormat="1" applyFont="1" applyFill="1" applyBorder="1" applyAlignment="1" applyProtection="1">
      <alignment vertical="top"/>
      <protection locked="0"/>
    </xf>
    <xf numFmtId="0" fontId="8" fillId="0" borderId="7" xfId="3" applyFont="1" applyFill="1" applyBorder="1" applyAlignment="1" applyProtection="1">
      <alignment horizontal="center" vertical="top"/>
    </xf>
    <xf numFmtId="0" fontId="8" fillId="0" borderId="0" xfId="3" applyFont="1" applyFill="1" applyBorder="1" applyAlignment="1" applyProtection="1">
      <alignment horizontal="left" vertical="top" wrapText="1"/>
    </xf>
    <xf numFmtId="3" fontId="8" fillId="0" borderId="13" xfId="3" applyNumberFormat="1" applyFont="1" applyFill="1" applyBorder="1" applyAlignment="1" applyProtection="1">
      <alignment vertical="top"/>
      <protection locked="0"/>
    </xf>
    <xf numFmtId="3" fontId="8" fillId="3" borderId="13" xfId="4" applyNumberFormat="1" applyFont="1" applyFill="1" applyBorder="1" applyAlignment="1" applyProtection="1">
      <alignment vertical="top"/>
      <protection locked="0"/>
    </xf>
    <xf numFmtId="3" fontId="6" fillId="3" borderId="13" xfId="4" applyNumberFormat="1" applyFont="1" applyFill="1" applyBorder="1" applyAlignment="1" applyProtection="1">
      <alignment vertical="top"/>
      <protection locked="0"/>
    </xf>
    <xf numFmtId="3" fontId="6" fillId="0" borderId="15" xfId="3" applyNumberFormat="1" applyFont="1" applyFill="1" applyBorder="1" applyAlignment="1" applyProtection="1">
      <alignment vertical="top"/>
      <protection locked="0"/>
    </xf>
    <xf numFmtId="0" fontId="4" fillId="0" borderId="7" xfId="3" applyFont="1" applyFill="1" applyBorder="1" applyAlignment="1" applyProtection="1">
      <alignment horizontal="left" vertical="top" wrapText="1"/>
    </xf>
    <xf numFmtId="0" fontId="4" fillId="0" borderId="8" xfId="3" applyFont="1" applyFill="1" applyBorder="1" applyAlignment="1" applyProtection="1">
      <alignment horizontal="left" vertical="top" wrapText="1"/>
    </xf>
    <xf numFmtId="3" fontId="4" fillId="0" borderId="13" xfId="3" applyNumberFormat="1" applyFont="1" applyFill="1" applyBorder="1" applyAlignment="1" applyProtection="1">
      <alignment vertical="top"/>
      <protection locked="0"/>
    </xf>
    <xf numFmtId="3" fontId="8" fillId="0" borderId="13" xfId="3" applyNumberFormat="1" applyFont="1" applyBorder="1" applyAlignment="1" applyProtection="1">
      <alignment vertical="top"/>
      <protection locked="0"/>
    </xf>
    <xf numFmtId="0" fontId="4" fillId="0" borderId="7" xfId="3" applyFont="1" applyFill="1" applyBorder="1" applyAlignment="1" applyProtection="1">
      <alignment vertical="top"/>
    </xf>
    <xf numFmtId="0" fontId="4" fillId="0" borderId="0" xfId="3" applyFont="1" applyFill="1" applyBorder="1" applyAlignment="1" applyProtection="1">
      <alignment vertical="top"/>
    </xf>
    <xf numFmtId="0" fontId="4" fillId="0" borderId="7" xfId="5" applyFont="1" applyFill="1" applyBorder="1" applyAlignment="1" applyProtection="1">
      <alignment horizontal="center" vertical="top"/>
    </xf>
    <xf numFmtId="0" fontId="8" fillId="0" borderId="1" xfId="3" quotePrefix="1" applyFont="1" applyFill="1" applyBorder="1" applyAlignment="1" applyProtection="1">
      <alignment horizontal="center" vertical="top"/>
    </xf>
    <xf numFmtId="0" fontId="4" fillId="0" borderId="2" xfId="3" applyFont="1" applyFill="1" applyBorder="1" applyAlignment="1" applyProtection="1">
      <alignment horizontal="center" vertical="top" wrapText="1"/>
    </xf>
    <xf numFmtId="0" fontId="8" fillId="0" borderId="14" xfId="3" quotePrefix="1" applyFont="1" applyFill="1" applyBorder="1" applyAlignment="1" applyProtection="1">
      <alignment horizontal="center" vertical="top"/>
      <protection locked="0"/>
    </xf>
    <xf numFmtId="4" fontId="4" fillId="0" borderId="3" xfId="3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3" applyFont="1" applyFill="1" applyBorder="1" applyAlignment="1" applyProtection="1">
      <alignment vertical="top" wrapText="1"/>
      <protection locked="0"/>
    </xf>
    <xf numFmtId="0" fontId="0" fillId="0" borderId="0" xfId="3" applyFont="1" applyFill="1" applyBorder="1" applyAlignment="1" applyProtection="1">
      <alignment vertical="top"/>
      <protection locked="0"/>
    </xf>
    <xf numFmtId="0" fontId="0" fillId="0" borderId="0" xfId="3" applyFont="1" applyFill="1" applyBorder="1" applyAlignment="1" applyProtection="1">
      <alignment horizontal="left" vertical="top" wrapText="1"/>
      <protection locked="0"/>
    </xf>
    <xf numFmtId="0" fontId="1" fillId="0" borderId="0" xfId="6" applyNumberFormat="1" applyAlignment="1">
      <alignment vertical="top"/>
    </xf>
    <xf numFmtId="43" fontId="13" fillId="0" borderId="0" xfId="1" applyFont="1" applyAlignment="1">
      <alignment vertical="top"/>
    </xf>
    <xf numFmtId="43" fontId="6" fillId="0" borderId="0" xfId="1" applyFont="1" applyFill="1" applyBorder="1" applyAlignment="1" applyProtection="1">
      <alignment vertical="top"/>
      <protection locked="0"/>
    </xf>
    <xf numFmtId="43" fontId="6" fillId="0" borderId="0" xfId="3" applyNumberFormat="1" applyFont="1" applyFill="1" applyBorder="1" applyAlignment="1" applyProtection="1">
      <alignment vertical="top"/>
      <protection locked="0"/>
    </xf>
    <xf numFmtId="0" fontId="15" fillId="2" borderId="16" xfId="7" applyFont="1" applyFill="1" applyBorder="1" applyAlignment="1" applyProtection="1">
      <alignment horizontal="center" vertical="center" wrapText="1"/>
      <protection locked="0"/>
    </xf>
    <xf numFmtId="0" fontId="15" fillId="2" borderId="17" xfId="7" applyFont="1" applyFill="1" applyBorder="1" applyAlignment="1" applyProtection="1">
      <alignment horizontal="center" vertical="center" wrapText="1"/>
      <protection locked="0"/>
    </xf>
    <xf numFmtId="0" fontId="15" fillId="2" borderId="18" xfId="7" applyFont="1" applyFill="1" applyBorder="1" applyAlignment="1" applyProtection="1">
      <alignment horizontal="center" vertical="center" wrapText="1"/>
      <protection locked="0"/>
    </xf>
    <xf numFmtId="0" fontId="16" fillId="0" borderId="0" xfId="8" applyFont="1" applyAlignment="1">
      <alignment vertical="center"/>
    </xf>
    <xf numFmtId="0" fontId="15" fillId="2" borderId="19" xfId="7" applyFont="1" applyFill="1" applyBorder="1" applyAlignment="1">
      <alignment horizontal="center" vertical="center"/>
    </xf>
    <xf numFmtId="0" fontId="15" fillId="2" borderId="5" xfId="7" applyFont="1" applyFill="1" applyBorder="1" applyAlignment="1">
      <alignment horizontal="center" vertical="center"/>
    </xf>
    <xf numFmtId="0" fontId="15" fillId="2" borderId="1" xfId="7" applyFont="1" applyFill="1" applyBorder="1" applyAlignment="1" applyProtection="1">
      <alignment horizontal="center" vertical="center" wrapText="1"/>
      <protection locked="0"/>
    </xf>
    <xf numFmtId="0" fontId="15" fillId="2" borderId="2" xfId="7" applyFont="1" applyFill="1" applyBorder="1" applyAlignment="1" applyProtection="1">
      <alignment horizontal="center" vertical="center" wrapText="1"/>
      <protection locked="0"/>
    </xf>
    <xf numFmtId="0" fontId="15" fillId="2" borderId="3" xfId="7" applyFont="1" applyFill="1" applyBorder="1" applyAlignment="1" applyProtection="1">
      <alignment horizontal="center" vertical="center" wrapText="1"/>
      <protection locked="0"/>
    </xf>
    <xf numFmtId="4" fontId="15" fillId="2" borderId="20" xfId="7" applyNumberFormat="1" applyFont="1" applyFill="1" applyBorder="1" applyAlignment="1">
      <alignment horizontal="center" vertical="center" wrapText="1"/>
    </xf>
    <xf numFmtId="0" fontId="15" fillId="2" borderId="21" xfId="7" applyFont="1" applyFill="1" applyBorder="1" applyAlignment="1">
      <alignment horizontal="center" vertical="center"/>
    </xf>
    <xf numFmtId="0" fontId="15" fillId="2" borderId="8" xfId="7" applyFont="1" applyFill="1" applyBorder="1" applyAlignment="1">
      <alignment horizontal="center" vertical="center"/>
    </xf>
    <xf numFmtId="4" fontId="15" fillId="2" borderId="9" xfId="7" applyNumberFormat="1" applyFont="1" applyFill="1" applyBorder="1" applyAlignment="1">
      <alignment horizontal="center" vertical="center" wrapText="1"/>
    </xf>
    <xf numFmtId="4" fontId="15" fillId="2" borderId="22" xfId="7" applyNumberFormat="1" applyFont="1" applyFill="1" applyBorder="1" applyAlignment="1">
      <alignment horizontal="center" vertical="center" wrapText="1"/>
    </xf>
    <xf numFmtId="0" fontId="17" fillId="0" borderId="21" xfId="8" applyFont="1" applyBorder="1" applyAlignment="1">
      <alignment horizontal="left" vertical="center" wrapText="1"/>
    </xf>
    <xf numFmtId="0" fontId="17" fillId="0" borderId="0" xfId="8" applyFont="1" applyBorder="1" applyAlignment="1">
      <alignment horizontal="left" vertical="center" wrapText="1"/>
    </xf>
    <xf numFmtId="3" fontId="4" fillId="0" borderId="6" xfId="0" applyNumberFormat="1" applyFont="1" applyBorder="1" applyProtection="1">
      <protection locked="0"/>
    </xf>
    <xf numFmtId="3" fontId="4" fillId="0" borderId="20" xfId="0" applyNumberFormat="1" applyFont="1" applyBorder="1" applyProtection="1">
      <protection locked="0"/>
    </xf>
    <xf numFmtId="0" fontId="7" fillId="0" borderId="21" xfId="8" applyFont="1" applyBorder="1" applyAlignment="1">
      <alignment horizontal="center" vertical="center" wrapText="1"/>
    </xf>
    <xf numFmtId="0" fontId="18" fillId="0" borderId="0" xfId="8" applyFont="1" applyBorder="1" applyAlignment="1">
      <alignment vertical="center" wrapText="1"/>
    </xf>
    <xf numFmtId="3" fontId="8" fillId="0" borderId="13" xfId="0" applyNumberFormat="1" applyFont="1" applyBorder="1" applyProtection="1">
      <protection locked="0"/>
    </xf>
    <xf numFmtId="3" fontId="8" fillId="0" borderId="15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0" fontId="5" fillId="0" borderId="23" xfId="8" applyFont="1" applyBorder="1" applyAlignment="1">
      <alignment horizontal="justify" vertical="center" wrapText="1"/>
    </xf>
    <xf numFmtId="0" fontId="5" fillId="0" borderId="24" xfId="8" applyFont="1" applyBorder="1" applyAlignment="1">
      <alignment horizontal="justify" vertical="center" wrapText="1"/>
    </xf>
    <xf numFmtId="3" fontId="20" fillId="3" borderId="25" xfId="9" applyNumberFormat="1" applyFont="1" applyFill="1" applyBorder="1" applyAlignment="1">
      <alignment vertical="center"/>
    </xf>
    <xf numFmtId="3" fontId="20" fillId="3" borderId="26" xfId="9" applyNumberFormat="1" applyFont="1" applyFill="1" applyBorder="1" applyAlignment="1">
      <alignment vertical="center"/>
    </xf>
    <xf numFmtId="0" fontId="6" fillId="0" borderId="0" xfId="8" applyFont="1"/>
    <xf numFmtId="3" fontId="16" fillId="0" borderId="0" xfId="8" applyNumberFormat="1" applyFont="1" applyAlignment="1">
      <alignment vertical="center"/>
    </xf>
    <xf numFmtId="0" fontId="16" fillId="0" borderId="0" xfId="8" applyFont="1" applyFill="1" applyAlignment="1">
      <alignment vertical="center"/>
    </xf>
    <xf numFmtId="0" fontId="4" fillId="2" borderId="27" xfId="5" applyFont="1" applyFill="1" applyBorder="1" applyAlignment="1">
      <alignment horizontal="center" vertical="center" wrapText="1"/>
    </xf>
    <xf numFmtId="0" fontId="4" fillId="2" borderId="28" xfId="5" applyFont="1" applyFill="1" applyBorder="1" applyAlignment="1">
      <alignment horizontal="center" vertical="center"/>
    </xf>
    <xf numFmtId="0" fontId="4" fillId="2" borderId="29" xfId="5" applyFont="1" applyFill="1" applyBorder="1" applyAlignment="1">
      <alignment horizontal="center" vertical="center"/>
    </xf>
    <xf numFmtId="0" fontId="16" fillId="0" borderId="0" xfId="10" applyFont="1"/>
    <xf numFmtId="0" fontId="4" fillId="2" borderId="27" xfId="10" applyFont="1" applyFill="1" applyBorder="1" applyAlignment="1">
      <alignment horizontal="center" vertical="center"/>
    </xf>
    <xf numFmtId="0" fontId="4" fillId="2" borderId="24" xfId="10" applyFont="1" applyFill="1" applyBorder="1" applyAlignment="1">
      <alignment horizontal="center" vertical="center" wrapText="1"/>
    </xf>
    <xf numFmtId="0" fontId="4" fillId="2" borderId="25" xfId="10" applyFont="1" applyFill="1" applyBorder="1" applyAlignment="1">
      <alignment horizontal="center" vertical="center" wrapText="1"/>
    </xf>
    <xf numFmtId="0" fontId="4" fillId="2" borderId="30" xfId="10" applyFont="1" applyFill="1" applyBorder="1" applyAlignment="1">
      <alignment horizontal="center" vertical="center" wrapText="1"/>
    </xf>
    <xf numFmtId="0" fontId="4" fillId="2" borderId="31" xfId="10" applyFont="1" applyFill="1" applyBorder="1" applyAlignment="1">
      <alignment horizontal="center" vertical="center" wrapText="1"/>
    </xf>
    <xf numFmtId="0" fontId="16" fillId="3" borderId="0" xfId="10" applyFont="1" applyFill="1"/>
    <xf numFmtId="0" fontId="4" fillId="2" borderId="21" xfId="10" applyFont="1" applyFill="1" applyBorder="1" applyAlignment="1">
      <alignment horizontal="center" vertical="center"/>
    </xf>
    <xf numFmtId="0" fontId="4" fillId="2" borderId="21" xfId="10" applyFont="1" applyFill="1" applyBorder="1" applyAlignment="1">
      <alignment horizontal="center" vertical="center" wrapText="1"/>
    </xf>
    <xf numFmtId="0" fontId="4" fillId="2" borderId="32" xfId="10" applyFont="1" applyFill="1" applyBorder="1" applyAlignment="1">
      <alignment horizontal="center" vertical="center" wrapText="1"/>
    </xf>
    <xf numFmtId="0" fontId="4" fillId="2" borderId="0" xfId="10" applyFont="1" applyFill="1" applyBorder="1" applyAlignment="1">
      <alignment horizontal="center" vertical="center" wrapText="1"/>
    </xf>
    <xf numFmtId="0" fontId="4" fillId="2" borderId="33" xfId="10" applyFont="1" applyFill="1" applyBorder="1" applyAlignment="1">
      <alignment horizontal="center" vertical="center" wrapText="1"/>
    </xf>
    <xf numFmtId="0" fontId="8" fillId="0" borderId="34" xfId="0" applyFont="1" applyBorder="1" applyAlignment="1" applyProtection="1">
      <alignment horizontal="left" indent="1"/>
      <protection locked="0"/>
    </xf>
    <xf numFmtId="3" fontId="8" fillId="0" borderId="35" xfId="11" applyNumberFormat="1" applyFont="1" applyBorder="1" applyProtection="1">
      <protection locked="0"/>
    </xf>
    <xf numFmtId="3" fontId="8" fillId="0" borderId="36" xfId="11" applyNumberFormat="1" applyFont="1" applyBorder="1" applyProtection="1">
      <protection locked="0"/>
    </xf>
    <xf numFmtId="0" fontId="8" fillId="0" borderId="37" xfId="0" applyFont="1" applyBorder="1" applyAlignment="1" applyProtection="1">
      <alignment horizontal="left" indent="1"/>
      <protection locked="0"/>
    </xf>
    <xf numFmtId="0" fontId="8" fillId="0" borderId="38" xfId="0" applyFont="1" applyFill="1" applyBorder="1" applyAlignment="1" applyProtection="1">
      <alignment horizontal="left" indent="1"/>
      <protection locked="0"/>
    </xf>
    <xf numFmtId="3" fontId="8" fillId="0" borderId="39" xfId="0" applyNumberFormat="1" applyFont="1" applyFill="1" applyBorder="1" applyProtection="1">
      <protection locked="0"/>
    </xf>
    <xf numFmtId="3" fontId="8" fillId="0" borderId="40" xfId="0" applyNumberFormat="1" applyFont="1" applyFill="1" applyBorder="1" applyProtection="1">
      <protection locked="0"/>
    </xf>
    <xf numFmtId="0" fontId="4" fillId="0" borderId="41" xfId="0" applyFont="1" applyFill="1" applyBorder="1" applyAlignment="1" applyProtection="1">
      <alignment horizontal="center"/>
      <protection locked="0"/>
    </xf>
    <xf numFmtId="3" fontId="4" fillId="0" borderId="41" xfId="0" applyNumberFormat="1" applyFont="1" applyFill="1" applyBorder="1" applyProtection="1">
      <protection locked="0"/>
    </xf>
    <xf numFmtId="3" fontId="4" fillId="0" borderId="42" xfId="0" applyNumberFormat="1" applyFont="1" applyFill="1" applyBorder="1" applyProtection="1">
      <protection locked="0"/>
    </xf>
    <xf numFmtId="3" fontId="4" fillId="0" borderId="43" xfId="0" applyNumberFormat="1" applyFont="1" applyFill="1" applyBorder="1" applyProtection="1">
      <protection locked="0"/>
    </xf>
    <xf numFmtId="0" fontId="6" fillId="3" borderId="0" xfId="10" applyFont="1" applyFill="1"/>
    <xf numFmtId="0" fontId="4" fillId="2" borderId="27" xfId="5" applyFont="1" applyFill="1" applyBorder="1" applyAlignment="1">
      <alignment horizontal="center" wrapText="1"/>
    </xf>
    <xf numFmtId="0" fontId="4" fillId="2" borderId="28" xfId="5" applyFont="1" applyFill="1" applyBorder="1" applyAlignment="1">
      <alignment horizontal="center"/>
    </xf>
    <xf numFmtId="0" fontId="4" fillId="2" borderId="29" xfId="5" applyFont="1" applyFill="1" applyBorder="1" applyAlignment="1">
      <alignment horizontal="center"/>
    </xf>
    <xf numFmtId="0" fontId="21" fillId="0" borderId="0" xfId="5" applyFont="1" applyAlignment="1">
      <alignment vertical="center"/>
    </xf>
    <xf numFmtId="0" fontId="4" fillId="2" borderId="44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 wrapText="1"/>
    </xf>
    <xf numFmtId="0" fontId="4" fillId="2" borderId="45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3" borderId="46" xfId="5" applyFont="1" applyFill="1" applyBorder="1" applyAlignment="1">
      <alignment horizontal="center" vertical="center"/>
    </xf>
    <xf numFmtId="0" fontId="4" fillId="3" borderId="13" xfId="5" applyFont="1" applyFill="1" applyBorder="1" applyAlignment="1">
      <alignment horizontal="center" vertical="center" wrapText="1"/>
    </xf>
    <xf numFmtId="0" fontId="4" fillId="3" borderId="15" xfId="5" applyFont="1" applyFill="1" applyBorder="1" applyAlignment="1">
      <alignment horizontal="center" vertical="center" wrapText="1"/>
    </xf>
    <xf numFmtId="0" fontId="8" fillId="5" borderId="46" xfId="12" applyNumberFormat="1" applyFont="1" applyFill="1" applyBorder="1" applyAlignment="1" applyProtection="1">
      <alignment horizontal="left" vertical="center" wrapText="1"/>
      <protection locked="0"/>
    </xf>
    <xf numFmtId="3" fontId="8" fillId="0" borderId="13" xfId="0" applyNumberFormat="1" applyFont="1" applyFill="1" applyBorder="1" applyProtection="1">
      <protection locked="0"/>
    </xf>
    <xf numFmtId="3" fontId="8" fillId="0" borderId="15" xfId="0" applyNumberFormat="1" applyFont="1" applyFill="1" applyBorder="1" applyProtection="1">
      <protection locked="0"/>
    </xf>
    <xf numFmtId="0" fontId="8" fillId="5" borderId="37" xfId="12" applyNumberFormat="1" applyFont="1" applyFill="1" applyBorder="1" applyAlignment="1" applyProtection="1">
      <alignment horizontal="left" vertical="center" wrapText="1"/>
      <protection locked="0"/>
    </xf>
    <xf numFmtId="0" fontId="4" fillId="5" borderId="48" xfId="12" applyNumberFormat="1" applyFont="1" applyFill="1" applyBorder="1" applyAlignment="1" applyProtection="1">
      <alignment horizontal="center" vertical="center" wrapText="1"/>
      <protection locked="0"/>
    </xf>
    <xf numFmtId="3" fontId="4" fillId="0" borderId="49" xfId="13" applyNumberFormat="1" applyFont="1" applyBorder="1" applyAlignment="1">
      <alignment vertical="center"/>
    </xf>
    <xf numFmtId="3" fontId="4" fillId="0" borderId="50" xfId="13" applyNumberFormat="1" applyFont="1" applyBorder="1" applyAlignment="1">
      <alignment vertical="center"/>
    </xf>
    <xf numFmtId="0" fontId="8" fillId="5" borderId="0" xfId="12" applyNumberFormat="1" applyFont="1" applyFill="1" applyBorder="1" applyAlignment="1" applyProtection="1">
      <alignment horizontal="left" vertical="center" wrapText="1"/>
      <protection locked="0"/>
    </xf>
    <xf numFmtId="0" fontId="4" fillId="2" borderId="51" xfId="5" applyFont="1" applyFill="1" applyBorder="1" applyAlignment="1">
      <alignment horizontal="center" wrapText="1"/>
    </xf>
    <xf numFmtId="0" fontId="4" fillId="2" borderId="42" xfId="5" applyFont="1" applyFill="1" applyBorder="1" applyAlignment="1">
      <alignment horizontal="center" wrapText="1"/>
    </xf>
    <xf numFmtId="0" fontId="4" fillId="2" borderId="43" xfId="5" applyFont="1" applyFill="1" applyBorder="1" applyAlignment="1">
      <alignment horizontal="center" wrapText="1"/>
    </xf>
    <xf numFmtId="0" fontId="11" fillId="0" borderId="0" xfId="5" applyFont="1" applyAlignment="1">
      <alignment vertical="center"/>
    </xf>
    <xf numFmtId="0" fontId="4" fillId="2" borderId="32" xfId="5" applyFont="1" applyFill="1" applyBorder="1" applyAlignment="1">
      <alignment horizontal="center" vertical="center"/>
    </xf>
    <xf numFmtId="0" fontId="4" fillId="2" borderId="51" xfId="5" applyFont="1" applyFill="1" applyBorder="1" applyAlignment="1">
      <alignment horizontal="center" vertical="center" wrapText="1"/>
    </xf>
    <xf numFmtId="0" fontId="4" fillId="2" borderId="42" xfId="5" applyFont="1" applyFill="1" applyBorder="1" applyAlignment="1">
      <alignment horizontal="center" vertical="center" wrapText="1"/>
    </xf>
    <xf numFmtId="0" fontId="4" fillId="2" borderId="43" xfId="5" applyFont="1" applyFill="1" applyBorder="1" applyAlignment="1">
      <alignment horizontal="center" vertical="center" wrapText="1"/>
    </xf>
    <xf numFmtId="0" fontId="4" fillId="2" borderId="52" xfId="5" applyFont="1" applyFill="1" applyBorder="1" applyAlignment="1">
      <alignment horizontal="center" vertical="center" wrapText="1"/>
    </xf>
    <xf numFmtId="0" fontId="4" fillId="2" borderId="53" xfId="5" applyFont="1" applyFill="1" applyBorder="1" applyAlignment="1">
      <alignment horizontal="center" vertical="center"/>
    </xf>
    <xf numFmtId="0" fontId="4" fillId="2" borderId="54" xfId="5" applyFont="1" applyFill="1" applyBorder="1" applyAlignment="1">
      <alignment horizontal="center" vertical="center" wrapText="1"/>
    </xf>
    <xf numFmtId="0" fontId="4" fillId="2" borderId="41" xfId="5" applyFont="1" applyFill="1" applyBorder="1" applyAlignment="1">
      <alignment horizontal="center" vertical="center" wrapText="1"/>
    </xf>
    <xf numFmtId="0" fontId="4" fillId="2" borderId="55" xfId="5" applyFont="1" applyFill="1" applyBorder="1" applyAlignment="1">
      <alignment horizontal="center" vertical="center" wrapText="1"/>
    </xf>
    <xf numFmtId="0" fontId="4" fillId="3" borderId="37" xfId="5" applyFont="1" applyFill="1" applyBorder="1" applyAlignment="1">
      <alignment horizontal="center" vertical="center"/>
    </xf>
    <xf numFmtId="0" fontId="11" fillId="3" borderId="0" xfId="5" applyFont="1" applyFill="1" applyAlignment="1">
      <alignment vertical="center"/>
    </xf>
    <xf numFmtId="0" fontId="8" fillId="0" borderId="37" xfId="5" applyFont="1" applyFill="1" applyBorder="1" applyAlignment="1" applyProtection="1">
      <alignment vertical="center"/>
    </xf>
    <xf numFmtId="0" fontId="8" fillId="0" borderId="37" xfId="5" applyFont="1" applyFill="1" applyBorder="1" applyAlignment="1" applyProtection="1">
      <alignment vertical="center" wrapText="1"/>
    </xf>
    <xf numFmtId="0" fontId="5" fillId="0" borderId="48" xfId="5" applyFont="1" applyFill="1" applyBorder="1" applyAlignment="1" applyProtection="1">
      <alignment horizontal="center" vertical="center"/>
    </xf>
    <xf numFmtId="3" fontId="5" fillId="0" borderId="49" xfId="5" applyNumberFormat="1" applyFont="1" applyBorder="1" applyAlignment="1" applyProtection="1">
      <alignment horizontal="right" vertical="center"/>
      <protection locked="0"/>
    </xf>
    <xf numFmtId="3" fontId="5" fillId="0" borderId="50" xfId="5" applyNumberFormat="1" applyFont="1" applyBorder="1" applyAlignment="1" applyProtection="1">
      <alignment horizontal="right" vertical="center"/>
      <protection locked="0"/>
    </xf>
    <xf numFmtId="0" fontId="8" fillId="0" borderId="0" xfId="5" applyFont="1" applyAlignment="1">
      <alignment vertical="center"/>
    </xf>
    <xf numFmtId="164" fontId="8" fillId="0" borderId="0" xfId="5" applyNumberFormat="1" applyFont="1" applyAlignment="1">
      <alignment vertical="center"/>
    </xf>
    <xf numFmtId="0" fontId="4" fillId="2" borderId="16" xfId="7" applyFont="1" applyFill="1" applyBorder="1" applyAlignment="1" applyProtection="1">
      <alignment horizontal="center" vertical="center" wrapText="1"/>
      <protection locked="0"/>
    </xf>
    <xf numFmtId="0" fontId="4" fillId="2" borderId="17" xfId="7" applyFont="1" applyFill="1" applyBorder="1" applyAlignment="1" applyProtection="1">
      <alignment horizontal="center" vertical="center" wrapText="1"/>
      <protection locked="0"/>
    </xf>
    <xf numFmtId="0" fontId="4" fillId="2" borderId="18" xfId="7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4" fillId="2" borderId="46" xfId="7" applyFont="1" applyFill="1" applyBorder="1" applyAlignment="1">
      <alignment horizontal="center" vertical="center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4" fillId="2" borderId="2" xfId="7" applyFont="1" applyFill="1" applyBorder="1" applyAlignment="1" applyProtection="1">
      <alignment horizontal="center" vertical="center" wrapText="1"/>
      <protection locked="0"/>
    </xf>
    <xf numFmtId="0" fontId="4" fillId="2" borderId="3" xfId="7" applyFont="1" applyFill="1" applyBorder="1" applyAlignment="1" applyProtection="1">
      <alignment horizontal="center" vertical="center" wrapText="1"/>
      <protection locked="0"/>
    </xf>
    <xf numFmtId="4" fontId="4" fillId="2" borderId="20" xfId="7" applyNumberFormat="1" applyFont="1" applyFill="1" applyBorder="1" applyAlignment="1">
      <alignment horizontal="center" vertical="center" wrapText="1"/>
    </xf>
    <xf numFmtId="0" fontId="4" fillId="2" borderId="37" xfId="7" applyFont="1" applyFill="1" applyBorder="1" applyAlignment="1">
      <alignment horizontal="center" vertical="center"/>
    </xf>
    <xf numFmtId="4" fontId="4" fillId="2" borderId="9" xfId="7" applyNumberFormat="1" applyFont="1" applyFill="1" applyBorder="1" applyAlignment="1">
      <alignment horizontal="center" vertical="center" wrapText="1"/>
    </xf>
    <xf numFmtId="4" fontId="4" fillId="2" borderId="22" xfId="7" applyNumberFormat="1" applyFont="1" applyFill="1" applyBorder="1" applyAlignment="1">
      <alignment horizontal="center" vertical="center" wrapText="1"/>
    </xf>
    <xf numFmtId="0" fontId="4" fillId="0" borderId="21" xfId="7" applyFont="1" applyFill="1" applyBorder="1" applyAlignment="1">
      <alignment horizontal="center" vertical="center"/>
    </xf>
    <xf numFmtId="4" fontId="4" fillId="0" borderId="13" xfId="7" applyNumberFormat="1" applyFont="1" applyFill="1" applyBorder="1" applyAlignment="1">
      <alignment horizontal="center" vertical="center" wrapText="1"/>
    </xf>
    <xf numFmtId="4" fontId="4" fillId="0" borderId="15" xfId="7" applyNumberFormat="1" applyFont="1" applyFill="1" applyBorder="1" applyAlignment="1">
      <alignment horizontal="center" vertical="center" wrapText="1"/>
    </xf>
    <xf numFmtId="0" fontId="8" fillId="0" borderId="21" xfId="0" applyFont="1" applyBorder="1" applyProtection="1"/>
    <xf numFmtId="0" fontId="6" fillId="0" borderId="0" xfId="0" applyFont="1" applyBorder="1" applyAlignment="1" applyProtection="1">
      <alignment horizontal="left" vertical="top" wrapText="1"/>
      <protection locked="0"/>
    </xf>
    <xf numFmtId="3" fontId="8" fillId="0" borderId="1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4" fillId="0" borderId="48" xfId="0" applyFont="1" applyFill="1" applyBorder="1" applyAlignment="1" applyProtection="1">
      <alignment horizontal="left"/>
      <protection locked="0"/>
    </xf>
    <xf numFmtId="3" fontId="4" fillId="0" borderId="49" xfId="0" applyNumberFormat="1" applyFont="1" applyFill="1" applyBorder="1" applyProtection="1">
      <protection locked="0"/>
    </xf>
    <xf numFmtId="3" fontId="4" fillId="0" borderId="50" xfId="0" applyNumberFormat="1" applyFont="1" applyFill="1" applyBorder="1" applyProtection="1">
      <protection locked="0"/>
    </xf>
    <xf numFmtId="0" fontId="6" fillId="0" borderId="0" xfId="0" applyFont="1"/>
    <xf numFmtId="3" fontId="23" fillId="0" borderId="0" xfId="0" applyNumberFormat="1" applyFont="1"/>
    <xf numFmtId="0" fontId="24" fillId="2" borderId="51" xfId="7" applyFont="1" applyFill="1" applyBorder="1" applyAlignment="1" applyProtection="1">
      <alignment horizontal="center" vertical="center" wrapText="1"/>
      <protection locked="0"/>
    </xf>
    <xf numFmtId="0" fontId="24" fillId="2" borderId="42" xfId="7" applyFont="1" applyFill="1" applyBorder="1" applyAlignment="1" applyProtection="1">
      <alignment horizontal="center" vertical="center" wrapText="1"/>
      <protection locked="0"/>
    </xf>
    <xf numFmtId="0" fontId="24" fillId="2" borderId="43" xfId="7" applyFont="1" applyFill="1" applyBorder="1" applyAlignment="1" applyProtection="1">
      <alignment horizontal="center" vertical="center" wrapText="1"/>
      <protection locked="0"/>
    </xf>
    <xf numFmtId="0" fontId="24" fillId="2" borderId="27" xfId="7" applyFont="1" applyFill="1" applyBorder="1" applyAlignment="1">
      <alignment horizontal="center" vertical="center"/>
    </xf>
    <xf numFmtId="0" fontId="24" fillId="2" borderId="29" xfId="7" applyFont="1" applyFill="1" applyBorder="1" applyAlignment="1">
      <alignment horizontal="center" vertical="center"/>
    </xf>
    <xf numFmtId="4" fontId="24" fillId="2" borderId="32" xfId="7" applyNumberFormat="1" applyFont="1" applyFill="1" applyBorder="1" applyAlignment="1">
      <alignment horizontal="center" vertical="center" wrapText="1"/>
    </xf>
    <xf numFmtId="0" fontId="24" fillId="2" borderId="21" xfId="7" applyFont="1" applyFill="1" applyBorder="1" applyAlignment="1">
      <alignment horizontal="center" vertical="center"/>
    </xf>
    <xf numFmtId="0" fontId="24" fillId="2" borderId="52" xfId="7" applyFont="1" applyFill="1" applyBorder="1" applyAlignment="1">
      <alignment horizontal="center" vertical="center"/>
    </xf>
    <xf numFmtId="4" fontId="24" fillId="2" borderId="51" xfId="7" applyNumberFormat="1" applyFont="1" applyFill="1" applyBorder="1" applyAlignment="1">
      <alignment horizontal="center" vertical="center" wrapText="1"/>
    </xf>
    <xf numFmtId="4" fontId="24" fillId="2" borderId="41" xfId="7" applyNumberFormat="1" applyFont="1" applyFill="1" applyBorder="1" applyAlignment="1">
      <alignment horizontal="center" vertical="center" wrapText="1"/>
    </xf>
    <xf numFmtId="4" fontId="24" fillId="2" borderId="42" xfId="7" applyNumberFormat="1" applyFont="1" applyFill="1" applyBorder="1" applyAlignment="1">
      <alignment horizontal="center" vertical="center" wrapText="1"/>
    </xf>
    <xf numFmtId="4" fontId="24" fillId="2" borderId="43" xfId="7" applyNumberFormat="1" applyFont="1" applyFill="1" applyBorder="1" applyAlignment="1">
      <alignment horizontal="center" vertical="center" wrapText="1"/>
    </xf>
    <xf numFmtId="4" fontId="24" fillId="2" borderId="53" xfId="7" applyNumberFormat="1" applyFont="1" applyFill="1" applyBorder="1" applyAlignment="1">
      <alignment horizontal="center" vertical="center" wrapText="1"/>
    </xf>
    <xf numFmtId="0" fontId="25" fillId="3" borderId="21" xfId="8" applyFont="1" applyFill="1" applyBorder="1" applyAlignment="1">
      <alignment horizontal="left" vertical="center" wrapText="1"/>
    </xf>
    <xf numFmtId="0" fontId="25" fillId="3" borderId="8" xfId="8" applyFont="1" applyFill="1" applyBorder="1" applyAlignment="1">
      <alignment horizontal="left" vertical="center" wrapText="1"/>
    </xf>
    <xf numFmtId="3" fontId="25" fillId="3" borderId="13" xfId="14" applyNumberFormat="1" applyFont="1" applyFill="1" applyBorder="1" applyAlignment="1">
      <alignment vertical="center"/>
    </xf>
    <xf numFmtId="3" fontId="25" fillId="3" borderId="15" xfId="14" applyNumberFormat="1" applyFont="1" applyFill="1" applyBorder="1" applyAlignment="1">
      <alignment vertical="center"/>
    </xf>
    <xf numFmtId="0" fontId="25" fillId="0" borderId="0" xfId="8" applyFont="1" applyAlignment="1">
      <alignment vertical="center"/>
    </xf>
    <xf numFmtId="0" fontId="26" fillId="3" borderId="21" xfId="8" applyFont="1" applyFill="1" applyBorder="1" applyAlignment="1">
      <alignment horizontal="left" vertical="center"/>
    </xf>
    <xf numFmtId="0" fontId="16" fillId="3" borderId="8" xfId="8" applyFont="1" applyFill="1" applyBorder="1" applyAlignment="1">
      <alignment horizontal="justify" vertical="center"/>
    </xf>
    <xf numFmtId="3" fontId="16" fillId="3" borderId="13" xfId="14" applyNumberFormat="1" applyFont="1" applyFill="1" applyBorder="1" applyAlignment="1">
      <alignment vertical="center"/>
    </xf>
    <xf numFmtId="3" fontId="16" fillId="3" borderId="15" xfId="14" applyNumberFormat="1" applyFont="1" applyFill="1" applyBorder="1" applyAlignment="1">
      <alignment vertical="center"/>
    </xf>
    <xf numFmtId="3" fontId="16" fillId="3" borderId="13" xfId="8" applyNumberFormat="1" applyFont="1" applyFill="1" applyBorder="1" applyAlignment="1">
      <alignment vertical="center"/>
    </xf>
    <xf numFmtId="0" fontId="25" fillId="3" borderId="51" xfId="8" applyFont="1" applyFill="1" applyBorder="1" applyAlignment="1">
      <alignment horizontal="left" vertical="center"/>
    </xf>
    <xf numFmtId="0" fontId="25" fillId="3" borderId="56" xfId="8" applyFont="1" applyFill="1" applyBorder="1" applyAlignment="1">
      <alignment vertical="center"/>
    </xf>
    <xf numFmtId="3" fontId="25" fillId="3" borderId="25" xfId="14" applyNumberFormat="1" applyFont="1" applyFill="1" applyBorder="1" applyAlignment="1">
      <alignment vertical="center"/>
    </xf>
    <xf numFmtId="3" fontId="25" fillId="3" borderId="26" xfId="14" applyNumberFormat="1" applyFont="1" applyFill="1" applyBorder="1" applyAlignment="1">
      <alignment vertical="center"/>
    </xf>
    <xf numFmtId="0" fontId="16" fillId="0" borderId="0" xfId="8" applyFont="1" applyAlignment="1">
      <alignment horizontal="left" vertical="center"/>
    </xf>
    <xf numFmtId="0" fontId="6" fillId="3" borderId="0" xfId="8" applyFont="1" applyFill="1" applyAlignment="1">
      <alignment vertical="center"/>
    </xf>
    <xf numFmtId="3" fontId="23" fillId="0" borderId="0" xfId="8" applyNumberFormat="1" applyFont="1" applyAlignment="1">
      <alignment vertical="center"/>
    </xf>
    <xf numFmtId="0" fontId="4" fillId="2" borderId="57" xfId="15" applyFont="1" applyFill="1" applyBorder="1" applyAlignment="1" applyProtection="1">
      <alignment horizontal="center" wrapText="1"/>
      <protection locked="0"/>
    </xf>
    <xf numFmtId="0" fontId="4" fillId="2" borderId="58" xfId="15" applyFont="1" applyFill="1" applyBorder="1" applyAlignment="1" applyProtection="1">
      <alignment horizontal="center" wrapText="1"/>
      <protection locked="0"/>
    </xf>
    <xf numFmtId="0" fontId="4" fillId="2" borderId="59" xfId="15" applyFont="1" applyFill="1" applyBorder="1" applyAlignment="1" applyProtection="1">
      <alignment horizontal="center" wrapText="1"/>
      <protection locked="0"/>
    </xf>
    <xf numFmtId="0" fontId="23" fillId="0" borderId="0" xfId="0" applyFont="1"/>
    <xf numFmtId="0" fontId="4" fillId="2" borderId="46" xfId="16" applyFont="1" applyFill="1" applyBorder="1" applyAlignment="1" applyProtection="1">
      <alignment horizontal="center" vertical="top" wrapText="1"/>
      <protection locked="0"/>
    </xf>
    <xf numFmtId="0" fontId="4" fillId="2" borderId="6" xfId="16" applyFont="1" applyFill="1" applyBorder="1" applyAlignment="1" applyProtection="1">
      <alignment horizontal="center" vertical="top" wrapText="1"/>
      <protection locked="0"/>
    </xf>
    <xf numFmtId="0" fontId="4" fillId="2" borderId="1" xfId="15" applyFont="1" applyFill="1" applyBorder="1" applyAlignment="1" applyProtection="1">
      <alignment horizontal="center" wrapText="1"/>
      <protection locked="0"/>
    </xf>
    <xf numFmtId="0" fontId="4" fillId="2" borderId="2" xfId="15" applyFont="1" applyFill="1" applyBorder="1" applyAlignment="1" applyProtection="1">
      <alignment horizontal="center" wrapText="1"/>
      <protection locked="0"/>
    </xf>
    <xf numFmtId="0" fontId="4" fillId="2" borderId="3" xfId="15" applyFont="1" applyFill="1" applyBorder="1" applyAlignment="1" applyProtection="1">
      <alignment horizontal="center" wrapText="1"/>
      <protection locked="0"/>
    </xf>
    <xf numFmtId="0" fontId="4" fillId="2" borderId="1" xfId="15" applyFont="1" applyFill="1" applyBorder="1" applyAlignment="1" applyProtection="1">
      <alignment horizontal="center"/>
      <protection locked="0"/>
    </xf>
    <xf numFmtId="0" fontId="4" fillId="2" borderId="3" xfId="15" applyFont="1" applyFill="1" applyBorder="1" applyAlignment="1" applyProtection="1">
      <alignment horizontal="center"/>
      <protection locked="0"/>
    </xf>
    <xf numFmtId="0" fontId="4" fillId="2" borderId="1" xfId="17" applyFont="1" applyFill="1" applyBorder="1" applyAlignment="1" applyProtection="1">
      <alignment horizontal="center" vertical="center"/>
      <protection locked="0"/>
    </xf>
    <xf numFmtId="0" fontId="4" fillId="2" borderId="60" xfId="17" applyFont="1" applyFill="1" applyBorder="1" applyAlignment="1" applyProtection="1">
      <alignment horizontal="center" vertical="center"/>
      <protection locked="0"/>
    </xf>
    <xf numFmtId="0" fontId="4" fillId="2" borderId="37" xfId="16" applyFont="1" applyFill="1" applyBorder="1" applyAlignment="1" applyProtection="1">
      <alignment horizontal="center" vertical="top" wrapText="1"/>
      <protection locked="0"/>
    </xf>
    <xf numFmtId="0" fontId="4" fillId="2" borderId="13" xfId="16" applyFont="1" applyFill="1" applyBorder="1" applyAlignment="1" applyProtection="1">
      <alignment horizontal="center" vertical="top" wrapText="1"/>
      <protection locked="0"/>
    </xf>
    <xf numFmtId="0" fontId="4" fillId="2" borderId="6" xfId="15" applyFont="1" applyFill="1" applyBorder="1" applyAlignment="1" applyProtection="1">
      <alignment vertical="center" wrapText="1"/>
      <protection locked="0"/>
    </xf>
    <xf numFmtId="0" fontId="4" fillId="2" borderId="6" xfId="15" applyFont="1" applyFill="1" applyBorder="1" applyAlignment="1" applyProtection="1">
      <alignment wrapText="1"/>
      <protection locked="0"/>
    </xf>
    <xf numFmtId="4" fontId="4" fillId="2" borderId="20" xfId="17" applyNumberFormat="1" applyFont="1" applyFill="1" applyBorder="1" applyAlignment="1" applyProtection="1">
      <alignment vertical="center" wrapText="1"/>
      <protection locked="0"/>
    </xf>
    <xf numFmtId="49" fontId="8" fillId="0" borderId="57" xfId="16" applyNumberFormat="1" applyFont="1" applyBorder="1" applyAlignment="1" applyProtection="1">
      <alignment vertical="top" wrapText="1"/>
      <protection locked="0"/>
    </xf>
    <xf numFmtId="49" fontId="8" fillId="0" borderId="58" xfId="16" applyNumberFormat="1" applyFont="1" applyBorder="1" applyAlignment="1" applyProtection="1">
      <alignment vertical="top" wrapText="1"/>
      <protection locked="0"/>
    </xf>
    <xf numFmtId="49" fontId="8" fillId="0" borderId="58" xfId="16" applyNumberFormat="1" applyFont="1" applyBorder="1" applyAlignment="1" applyProtection="1">
      <alignment horizontal="center" vertical="top" wrapText="1"/>
      <protection locked="0"/>
    </xf>
    <xf numFmtId="49" fontId="8" fillId="0" borderId="58" xfId="16" applyNumberFormat="1" applyFont="1" applyBorder="1" applyAlignment="1" applyProtection="1">
      <alignment horizontal="left" vertical="top" wrapText="1"/>
      <protection locked="0"/>
    </xf>
    <xf numFmtId="3" fontId="8" fillId="0" borderId="58" xfId="15" applyNumberFormat="1" applyFont="1" applyBorder="1" applyAlignment="1" applyProtection="1">
      <alignment horizontal="right" vertical="center" wrapText="1"/>
      <protection locked="0"/>
    </xf>
    <xf numFmtId="0" fontId="8" fillId="0" borderId="58" xfId="15" applyFont="1" applyBorder="1" applyAlignment="1" applyProtection="1">
      <alignment horizontal="center" vertical="center" wrapText="1"/>
      <protection locked="0"/>
    </xf>
    <xf numFmtId="0" fontId="8" fillId="0" borderId="58" xfId="15" applyFont="1" applyBorder="1" applyAlignment="1" applyProtection="1">
      <alignment vertical="center" wrapText="1"/>
      <protection locked="0"/>
    </xf>
    <xf numFmtId="10" fontId="8" fillId="0" borderId="58" xfId="2" applyNumberFormat="1" applyFont="1" applyBorder="1" applyAlignment="1" applyProtection="1">
      <alignment horizontal="center" vertical="center" wrapText="1"/>
      <protection locked="0"/>
    </xf>
    <xf numFmtId="10" fontId="8" fillId="0" borderId="58" xfId="2" applyNumberFormat="1" applyFont="1" applyBorder="1" applyAlignment="1" applyProtection="1">
      <alignment vertical="center" wrapText="1"/>
      <protection locked="0"/>
    </xf>
    <xf numFmtId="10" fontId="8" fillId="0" borderId="59" xfId="2" applyNumberFormat="1" applyFont="1" applyBorder="1" applyAlignment="1" applyProtection="1">
      <alignment vertical="center" wrapText="1"/>
      <protection locked="0"/>
    </xf>
    <xf numFmtId="49" fontId="8" fillId="0" borderId="44" xfId="16" applyNumberFormat="1" applyFont="1" applyBorder="1" applyAlignment="1" applyProtection="1">
      <alignment vertical="top" wrapText="1"/>
      <protection locked="0"/>
    </xf>
    <xf numFmtId="49" fontId="8" fillId="0" borderId="9" xfId="16" applyNumberFormat="1" applyFont="1" applyBorder="1" applyAlignment="1" applyProtection="1">
      <alignment vertical="top" wrapText="1"/>
      <protection locked="0"/>
    </xf>
    <xf numFmtId="49" fontId="8" fillId="0" borderId="9" xfId="16" applyNumberFormat="1" applyFont="1" applyBorder="1" applyAlignment="1" applyProtection="1">
      <alignment horizontal="center" vertical="top" wrapText="1"/>
      <protection locked="0"/>
    </xf>
    <xf numFmtId="49" fontId="8" fillId="0" borderId="9" xfId="16" applyNumberFormat="1" applyFont="1" applyBorder="1" applyAlignment="1" applyProtection="1">
      <alignment horizontal="left" vertical="top" wrapText="1"/>
      <protection locked="0"/>
    </xf>
    <xf numFmtId="3" fontId="8" fillId="0" borderId="9" xfId="15" applyNumberFormat="1" applyFont="1" applyBorder="1" applyAlignment="1" applyProtection="1">
      <alignment horizontal="right" vertical="center" wrapText="1"/>
      <protection locked="0"/>
    </xf>
    <xf numFmtId="0" fontId="8" fillId="0" borderId="9" xfId="15" applyFont="1" applyBorder="1" applyAlignment="1" applyProtection="1">
      <alignment horizontal="center" vertical="center" wrapText="1"/>
      <protection locked="0"/>
    </xf>
    <xf numFmtId="0" fontId="8" fillId="0" borderId="9" xfId="15" applyFont="1" applyBorder="1" applyAlignment="1" applyProtection="1">
      <alignment vertical="center" wrapText="1"/>
      <protection locked="0"/>
    </xf>
    <xf numFmtId="10" fontId="8" fillId="0" borderId="9" xfId="2" applyNumberFormat="1" applyFont="1" applyBorder="1" applyAlignment="1" applyProtection="1">
      <alignment horizontal="center" vertical="center" wrapText="1"/>
      <protection locked="0"/>
    </xf>
    <xf numFmtId="10" fontId="8" fillId="0" borderId="9" xfId="2" applyNumberFormat="1" applyFont="1" applyBorder="1" applyAlignment="1" applyProtection="1">
      <alignment vertical="center" wrapText="1"/>
      <protection locked="0"/>
    </xf>
    <xf numFmtId="10" fontId="8" fillId="0" borderId="45" xfId="2" applyNumberFormat="1" applyFont="1" applyBorder="1" applyAlignment="1" applyProtection="1">
      <alignment vertical="center" wrapText="1"/>
      <protection locked="0"/>
    </xf>
    <xf numFmtId="49" fontId="8" fillId="0" borderId="48" xfId="16" applyNumberFormat="1" applyFont="1" applyBorder="1" applyAlignment="1" applyProtection="1">
      <alignment vertical="top" wrapText="1"/>
      <protection locked="0"/>
    </xf>
    <xf numFmtId="49" fontId="8" fillId="0" borderId="49" xfId="16" applyNumberFormat="1" applyFont="1" applyBorder="1" applyAlignment="1" applyProtection="1">
      <alignment vertical="top" wrapText="1"/>
      <protection locked="0"/>
    </xf>
    <xf numFmtId="49" fontId="8" fillId="0" borderId="49" xfId="16" applyNumberFormat="1" applyFont="1" applyBorder="1" applyAlignment="1" applyProtection="1">
      <alignment horizontal="center" vertical="top" wrapText="1"/>
      <protection locked="0"/>
    </xf>
    <xf numFmtId="49" fontId="8" fillId="0" borderId="49" xfId="16" applyNumberFormat="1" applyFont="1" applyBorder="1" applyAlignment="1" applyProtection="1">
      <alignment horizontal="left" vertical="top" wrapText="1"/>
      <protection locked="0"/>
    </xf>
    <xf numFmtId="3" fontId="8" fillId="0" borderId="49" xfId="15" applyNumberFormat="1" applyFont="1" applyBorder="1" applyAlignment="1" applyProtection="1">
      <alignment horizontal="right" vertical="center" wrapText="1"/>
      <protection locked="0"/>
    </xf>
    <xf numFmtId="0" fontId="8" fillId="0" borderId="49" xfId="15" applyFont="1" applyBorder="1" applyAlignment="1" applyProtection="1">
      <alignment horizontal="center" vertical="center" wrapText="1"/>
      <protection locked="0"/>
    </xf>
    <xf numFmtId="0" fontId="8" fillId="0" borderId="49" xfId="15" applyFont="1" applyBorder="1" applyAlignment="1" applyProtection="1">
      <alignment vertical="center" wrapText="1"/>
      <protection locked="0"/>
    </xf>
    <xf numFmtId="10" fontId="8" fillId="0" borderId="49" xfId="2" applyNumberFormat="1" applyFont="1" applyBorder="1" applyAlignment="1" applyProtection="1">
      <alignment horizontal="center" vertical="center" wrapText="1"/>
      <protection locked="0"/>
    </xf>
    <xf numFmtId="10" fontId="8" fillId="0" borderId="49" xfId="2" applyNumberFormat="1" applyFont="1" applyBorder="1" applyAlignment="1" applyProtection="1">
      <alignment vertical="center" wrapText="1"/>
      <protection locked="0"/>
    </xf>
    <xf numFmtId="10" fontId="8" fillId="0" borderId="50" xfId="2" applyNumberFormat="1" applyFont="1" applyBorder="1" applyAlignment="1" applyProtection="1">
      <alignment vertical="center" wrapText="1"/>
      <protection locked="0"/>
    </xf>
    <xf numFmtId="49" fontId="8" fillId="0" borderId="0" xfId="16" applyNumberFormat="1" applyFont="1" applyBorder="1" applyAlignment="1" applyProtection="1">
      <alignment vertical="top" wrapText="1"/>
      <protection locked="0"/>
    </xf>
    <xf numFmtId="49" fontId="8" fillId="0" borderId="0" xfId="16" applyNumberFormat="1" applyFont="1" applyBorder="1" applyAlignment="1" applyProtection="1">
      <alignment horizontal="center" vertical="top" wrapText="1"/>
      <protection locked="0"/>
    </xf>
    <xf numFmtId="49" fontId="8" fillId="0" borderId="0" xfId="16" applyNumberFormat="1" applyFont="1" applyBorder="1" applyAlignment="1" applyProtection="1">
      <alignment horizontal="left" vertical="top" wrapText="1"/>
      <protection locked="0"/>
    </xf>
    <xf numFmtId="3" fontId="4" fillId="6" borderId="51" xfId="15" applyNumberFormat="1" applyFont="1" applyFill="1" applyBorder="1" applyAlignment="1" applyProtection="1">
      <alignment horizontal="right" vertical="center" wrapText="1"/>
      <protection locked="0"/>
    </xf>
    <xf numFmtId="3" fontId="4" fillId="6" borderId="41" xfId="15" applyNumberFormat="1" applyFont="1" applyFill="1" applyBorder="1" applyAlignment="1" applyProtection="1">
      <alignment horizontal="right" vertical="center" wrapText="1"/>
      <protection locked="0"/>
    </xf>
    <xf numFmtId="3" fontId="4" fillId="6" borderId="43" xfId="15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15" applyFont="1" applyBorder="1" applyAlignment="1" applyProtection="1">
      <alignment horizontal="center" vertical="center" wrapText="1"/>
      <protection locked="0"/>
    </xf>
    <xf numFmtId="0" fontId="8" fillId="0" borderId="0" xfId="15" applyFont="1" applyBorder="1" applyAlignment="1" applyProtection="1">
      <alignment vertical="center" wrapText="1"/>
      <protection locked="0"/>
    </xf>
    <xf numFmtId="10" fontId="8" fillId="0" borderId="0" xfId="2" applyNumberFormat="1" applyFont="1" applyBorder="1" applyAlignment="1" applyProtection="1">
      <alignment horizontal="center" vertical="center" wrapText="1"/>
      <protection locked="0"/>
    </xf>
    <xf numFmtId="10" fontId="8" fillId="0" borderId="0" xfId="2" applyNumberFormat="1" applyFont="1" applyBorder="1" applyAlignment="1" applyProtection="1">
      <alignment vertical="center" wrapText="1"/>
      <protection locked="0"/>
    </xf>
    <xf numFmtId="0" fontId="23" fillId="0" borderId="0" xfId="0" applyFont="1" applyBorder="1"/>
    <xf numFmtId="0" fontId="0" fillId="0" borderId="0" xfId="0" applyBorder="1"/>
    <xf numFmtId="0" fontId="23" fillId="3" borderId="0" xfId="0" applyFont="1" applyFill="1"/>
    <xf numFmtId="0" fontId="4" fillId="2" borderId="51" xfId="18" applyFont="1" applyFill="1" applyBorder="1" applyAlignment="1" applyProtection="1">
      <alignment horizontal="center" vertical="center" wrapText="1"/>
      <protection locked="0"/>
    </xf>
    <xf numFmtId="0" fontId="4" fillId="2" borderId="42" xfId="18" applyFont="1" applyFill="1" applyBorder="1" applyAlignment="1" applyProtection="1">
      <alignment horizontal="center" vertical="center" wrapText="1"/>
      <protection locked="0"/>
    </xf>
    <xf numFmtId="0" fontId="4" fillId="2" borderId="43" xfId="18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4" fillId="2" borderId="27" xfId="18" applyFont="1" applyFill="1" applyBorder="1" applyAlignment="1">
      <alignment horizontal="center" vertical="center"/>
    </xf>
    <xf numFmtId="0" fontId="4" fillId="2" borderId="28" xfId="18" applyFont="1" applyFill="1" applyBorder="1" applyAlignment="1">
      <alignment horizontal="center" vertical="center"/>
    </xf>
    <xf numFmtId="0" fontId="4" fillId="2" borderId="29" xfId="18" applyFont="1" applyFill="1" applyBorder="1" applyAlignment="1">
      <alignment horizontal="center" vertical="center"/>
    </xf>
    <xf numFmtId="0" fontId="4" fillId="2" borderId="61" xfId="18" applyFont="1" applyFill="1" applyBorder="1" applyAlignment="1" applyProtection="1">
      <alignment horizontal="center" vertical="center" wrapText="1"/>
      <protection locked="0"/>
    </xf>
    <xf numFmtId="0" fontId="4" fillId="2" borderId="54" xfId="18" applyFont="1" applyFill="1" applyBorder="1" applyAlignment="1" applyProtection="1">
      <alignment horizontal="center" vertical="center" wrapText="1"/>
      <protection locked="0"/>
    </xf>
    <xf numFmtId="4" fontId="4" fillId="2" borderId="62" xfId="18" applyNumberFormat="1" applyFont="1" applyFill="1" applyBorder="1" applyAlignment="1">
      <alignment horizontal="center" vertical="center" wrapText="1"/>
    </xf>
    <xf numFmtId="0" fontId="4" fillId="2" borderId="21" xfId="18" applyFont="1" applyFill="1" applyBorder="1" applyAlignment="1">
      <alignment horizontal="center" vertical="center"/>
    </xf>
    <xf numFmtId="0" fontId="4" fillId="2" borderId="0" xfId="18" applyFont="1" applyFill="1" applyBorder="1" applyAlignment="1">
      <alignment horizontal="center" vertical="center"/>
    </xf>
    <xf numFmtId="0" fontId="4" fillId="2" borderId="52" xfId="18" applyFont="1" applyFill="1" applyBorder="1" applyAlignment="1">
      <alignment horizontal="center" vertical="center"/>
    </xf>
    <xf numFmtId="4" fontId="4" fillId="2" borderId="0" xfId="18" applyNumberFormat="1" applyFont="1" applyFill="1" applyBorder="1" applyAlignment="1">
      <alignment horizontal="center" vertical="center" wrapText="1"/>
    </xf>
    <xf numFmtId="4" fontId="4" fillId="2" borderId="32" xfId="18" applyNumberFormat="1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4" fillId="3" borderId="35" xfId="18" applyFont="1" applyFill="1" applyBorder="1" applyAlignment="1">
      <alignment horizontal="center" vertical="center" wrapText="1"/>
    </xf>
    <xf numFmtId="0" fontId="4" fillId="3" borderId="28" xfId="18" applyFont="1" applyFill="1" applyBorder="1" applyAlignment="1">
      <alignment horizontal="center" vertical="center" wrapText="1"/>
    </xf>
    <xf numFmtId="0" fontId="4" fillId="3" borderId="29" xfId="18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3" fontId="4" fillId="3" borderId="13" xfId="19" applyNumberFormat="1" applyFont="1" applyFill="1" applyBorder="1" applyAlignment="1" applyProtection="1">
      <alignment horizontal="right"/>
      <protection locked="0"/>
    </xf>
    <xf numFmtId="3" fontId="4" fillId="3" borderId="0" xfId="19" applyNumberFormat="1" applyFont="1" applyFill="1" applyBorder="1" applyAlignment="1" applyProtection="1">
      <alignment horizontal="right"/>
      <protection locked="0"/>
    </xf>
    <xf numFmtId="3" fontId="4" fillId="3" borderId="52" xfId="19" applyNumberFormat="1" applyFont="1" applyFill="1" applyBorder="1" applyAlignment="1" applyProtection="1">
      <alignment horizontal="right"/>
      <protection locked="0"/>
    </xf>
    <xf numFmtId="0" fontId="18" fillId="3" borderId="21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3" fontId="4" fillId="3" borderId="13" xfId="19" applyNumberFormat="1" applyFont="1" applyFill="1" applyBorder="1" applyProtection="1">
      <protection locked="0"/>
    </xf>
    <xf numFmtId="3" fontId="4" fillId="3" borderId="0" xfId="19" applyNumberFormat="1" applyFont="1" applyFill="1" applyBorder="1" applyProtection="1">
      <protection locked="0"/>
    </xf>
    <xf numFmtId="3" fontId="4" fillId="3" borderId="52" xfId="19" applyNumberFormat="1" applyFont="1" applyFill="1" applyBorder="1" applyProtection="1">
      <protection locked="0"/>
    </xf>
    <xf numFmtId="0" fontId="18" fillId="3" borderId="21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3" fontId="8" fillId="3" borderId="13" xfId="19" applyNumberFormat="1" applyFont="1" applyFill="1" applyBorder="1" applyProtection="1">
      <protection locked="0"/>
    </xf>
    <xf numFmtId="3" fontId="8" fillId="3" borderId="0" xfId="19" applyNumberFormat="1" applyFont="1" applyFill="1" applyBorder="1" applyProtection="1">
      <protection locked="0"/>
    </xf>
    <xf numFmtId="3" fontId="8" fillId="3" borderId="52" xfId="19" applyNumberFormat="1" applyFont="1" applyFill="1" applyBorder="1" applyProtection="1">
      <protection locked="0"/>
    </xf>
    <xf numFmtId="0" fontId="17" fillId="3" borderId="0" xfId="0" applyFont="1" applyFill="1" applyBorder="1" applyAlignment="1">
      <alignment vertical="center"/>
    </xf>
    <xf numFmtId="3" fontId="4" fillId="3" borderId="13" xfId="0" applyNumberFormat="1" applyFont="1" applyFill="1" applyBorder="1" applyProtection="1">
      <protection locked="0"/>
    </xf>
    <xf numFmtId="3" fontId="4" fillId="3" borderId="0" xfId="0" applyNumberFormat="1" applyFont="1" applyFill="1" applyBorder="1" applyProtection="1">
      <protection locked="0"/>
    </xf>
    <xf numFmtId="3" fontId="4" fillId="3" borderId="52" xfId="0" applyNumberFormat="1" applyFont="1" applyFill="1" applyBorder="1" applyProtection="1">
      <protection locked="0"/>
    </xf>
    <xf numFmtId="3" fontId="8" fillId="3" borderId="13" xfId="0" applyNumberFormat="1" applyFont="1" applyFill="1" applyBorder="1" applyProtection="1">
      <protection locked="0"/>
    </xf>
    <xf numFmtId="3" fontId="8" fillId="3" borderId="0" xfId="0" applyNumberFormat="1" applyFont="1" applyFill="1" applyBorder="1" applyProtection="1">
      <protection locked="0"/>
    </xf>
    <xf numFmtId="3" fontId="8" fillId="3" borderId="13" xfId="0" applyNumberFormat="1" applyFont="1" applyFill="1" applyBorder="1" applyAlignment="1" applyProtection="1">
      <alignment horizontal="right"/>
      <protection locked="0"/>
    </xf>
    <xf numFmtId="3" fontId="8" fillId="3" borderId="52" xfId="0" applyNumberFormat="1" applyFont="1" applyFill="1" applyBorder="1" applyAlignment="1" applyProtection="1">
      <alignment horizontal="right"/>
      <protection locked="0"/>
    </xf>
    <xf numFmtId="0" fontId="18" fillId="3" borderId="0" xfId="0" applyFont="1" applyFill="1" applyBorder="1" applyAlignment="1">
      <alignment horizontal="left" vertical="center"/>
    </xf>
    <xf numFmtId="0" fontId="18" fillId="3" borderId="61" xfId="0" applyFont="1" applyFill="1" applyBorder="1" applyAlignment="1">
      <alignment vertical="center"/>
    </xf>
    <xf numFmtId="0" fontId="18" fillId="3" borderId="54" xfId="0" applyFont="1" applyFill="1" applyBorder="1" applyAlignment="1">
      <alignment vertical="center"/>
    </xf>
    <xf numFmtId="0" fontId="18" fillId="3" borderId="54" xfId="0" applyFont="1" applyFill="1" applyBorder="1" applyAlignment="1">
      <alignment horizontal="left" vertical="center"/>
    </xf>
    <xf numFmtId="3" fontId="4" fillId="3" borderId="39" xfId="19" applyNumberFormat="1" applyFont="1" applyFill="1" applyBorder="1" applyProtection="1">
      <protection locked="0"/>
    </xf>
    <xf numFmtId="3" fontId="4" fillId="3" borderId="54" xfId="19" applyNumberFormat="1" applyFont="1" applyFill="1" applyBorder="1" applyProtection="1">
      <protection locked="0"/>
    </xf>
    <xf numFmtId="3" fontId="4" fillId="3" borderId="55" xfId="19" applyNumberFormat="1" applyFont="1" applyFill="1" applyBorder="1" applyProtection="1">
      <protection locked="0"/>
    </xf>
    <xf numFmtId="0" fontId="27" fillId="6" borderId="61" xfId="19" applyFont="1" applyFill="1" applyBorder="1" applyAlignment="1">
      <alignment horizontal="center"/>
    </xf>
    <xf numFmtId="0" fontId="27" fillId="6" borderId="54" xfId="19" applyFont="1" applyFill="1" applyBorder="1" applyAlignment="1">
      <alignment horizontal="center"/>
    </xf>
    <xf numFmtId="0" fontId="27" fillId="6" borderId="55" xfId="19" applyFont="1" applyFill="1" applyBorder="1" applyAlignment="1">
      <alignment horizontal="center"/>
    </xf>
    <xf numFmtId="3" fontId="4" fillId="0" borderId="24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3" fontId="4" fillId="0" borderId="26" xfId="0" applyNumberFormat="1" applyFont="1" applyBorder="1" applyProtection="1">
      <protection locked="0"/>
    </xf>
    <xf numFmtId="0" fontId="6" fillId="3" borderId="0" xfId="19" applyFont="1" applyFill="1"/>
    <xf numFmtId="0" fontId="1" fillId="3" borderId="0" xfId="19" applyFill="1"/>
    <xf numFmtId="0" fontId="28" fillId="3" borderId="0" xfId="0" applyFont="1" applyFill="1" applyBorder="1"/>
    <xf numFmtId="0" fontId="29" fillId="3" borderId="0" xfId="0" applyFont="1" applyFill="1" applyBorder="1" applyAlignment="1">
      <alignment horizontal="center"/>
    </xf>
    <xf numFmtId="0" fontId="30" fillId="0" borderId="0" xfId="0" applyFont="1"/>
    <xf numFmtId="0" fontId="29" fillId="3" borderId="0" xfId="0" applyFont="1" applyFill="1" applyBorder="1" applyAlignment="1">
      <alignment horizontal="center"/>
    </xf>
    <xf numFmtId="43" fontId="29" fillId="3" borderId="0" xfId="14" applyFont="1" applyFill="1" applyBorder="1" applyAlignment="1">
      <alignment horizontal="center"/>
    </xf>
    <xf numFmtId="0" fontId="29" fillId="3" borderId="0" xfId="0" applyFont="1" applyFill="1" applyBorder="1" applyAlignment="1">
      <alignment horizontal="right"/>
    </xf>
    <xf numFmtId="43" fontId="29" fillId="3" borderId="63" xfId="14" applyFont="1" applyFill="1" applyBorder="1" applyAlignment="1" applyProtection="1">
      <protection locked="0"/>
    </xf>
    <xf numFmtId="43" fontId="29" fillId="3" borderId="63" xfId="14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/>
    </xf>
    <xf numFmtId="43" fontId="29" fillId="6" borderId="9" xfId="14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center" vertical="center"/>
    </xf>
    <xf numFmtId="43" fontId="29" fillId="6" borderId="9" xfId="14" applyFont="1" applyFill="1" applyBorder="1" applyAlignment="1">
      <alignment horizontal="center" vertical="center" wrapText="1"/>
    </xf>
    <xf numFmtId="43" fontId="29" fillId="6" borderId="3" xfId="14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justify" vertical="top"/>
    </xf>
    <xf numFmtId="0" fontId="29" fillId="6" borderId="9" xfId="0" applyFont="1" applyFill="1" applyBorder="1" applyAlignment="1">
      <alignment horizontal="justify" vertical="top"/>
    </xf>
    <xf numFmtId="0" fontId="29" fillId="6" borderId="2" xfId="0" applyFont="1" applyFill="1" applyBorder="1" applyAlignment="1">
      <alignment horizontal="justify" vertical="top"/>
    </xf>
    <xf numFmtId="43" fontId="29" fillId="6" borderId="9" xfId="14" applyFont="1" applyFill="1" applyBorder="1"/>
    <xf numFmtId="43" fontId="29" fillId="6" borderId="3" xfId="14" applyFont="1" applyFill="1" applyBorder="1"/>
    <xf numFmtId="0" fontId="29" fillId="7" borderId="13" xfId="0" applyFont="1" applyFill="1" applyBorder="1" applyAlignment="1">
      <alignment horizontal="justify" vertical="top"/>
    </xf>
    <xf numFmtId="0" fontId="29" fillId="7" borderId="0" xfId="0" applyFont="1" applyFill="1" applyBorder="1" applyAlignment="1">
      <alignment horizontal="justify" vertical="top"/>
    </xf>
    <xf numFmtId="43" fontId="29" fillId="7" borderId="13" xfId="14" applyFont="1" applyFill="1" applyBorder="1"/>
    <xf numFmtId="43" fontId="29" fillId="7" borderId="8" xfId="14" applyFont="1" applyFill="1" applyBorder="1"/>
    <xf numFmtId="0" fontId="29" fillId="0" borderId="13" xfId="0" applyFont="1" applyBorder="1" applyAlignment="1">
      <alignment horizontal="justify" vertical="top"/>
    </xf>
    <xf numFmtId="0" fontId="29" fillId="0" borderId="0" xfId="0" applyFont="1" applyBorder="1" applyAlignment="1">
      <alignment horizontal="justify" vertical="top"/>
    </xf>
    <xf numFmtId="43" fontId="29" fillId="0" borderId="13" xfId="14" applyFont="1" applyBorder="1"/>
    <xf numFmtId="43" fontId="29" fillId="0" borderId="8" xfId="14" applyFont="1" applyBorder="1"/>
    <xf numFmtId="0" fontId="28" fillId="3" borderId="0" xfId="0" applyFont="1" applyFill="1" applyBorder="1" applyAlignment="1">
      <alignment horizontal="justify" vertical="top"/>
    </xf>
    <xf numFmtId="0" fontId="30" fillId="0" borderId="13" xfId="0" applyFont="1" applyBorder="1" applyAlignment="1">
      <alignment horizontal="justify" vertical="top"/>
    </xf>
    <xf numFmtId="0" fontId="30" fillId="0" borderId="0" xfId="0" applyFont="1" applyBorder="1" applyAlignment="1">
      <alignment horizontal="justify" vertical="top"/>
    </xf>
    <xf numFmtId="43" fontId="30" fillId="0" borderId="13" xfId="14" applyFont="1" applyBorder="1"/>
    <xf numFmtId="43" fontId="30" fillId="0" borderId="8" xfId="14" applyFont="1" applyBorder="1"/>
    <xf numFmtId="0" fontId="29" fillId="3" borderId="13" xfId="0" applyFont="1" applyFill="1" applyBorder="1" applyAlignment="1">
      <alignment horizontal="justify" vertical="top"/>
    </xf>
    <xf numFmtId="0" fontId="29" fillId="3" borderId="0" xfId="0" applyFont="1" applyFill="1" applyBorder="1" applyAlignment="1">
      <alignment horizontal="justify" vertical="top"/>
    </xf>
    <xf numFmtId="0" fontId="30" fillId="3" borderId="13" xfId="0" applyFont="1" applyFill="1" applyBorder="1" applyAlignment="1">
      <alignment horizontal="justify" vertical="top"/>
    </xf>
    <xf numFmtId="0" fontId="30" fillId="3" borderId="0" xfId="0" applyFont="1" applyFill="1" applyBorder="1" applyAlignment="1">
      <alignment horizontal="justify" vertical="top"/>
    </xf>
    <xf numFmtId="43" fontId="30" fillId="7" borderId="13" xfId="14" applyFont="1" applyFill="1" applyBorder="1"/>
    <xf numFmtId="43" fontId="30" fillId="7" borderId="8" xfId="14" applyFont="1" applyFill="1" applyBorder="1"/>
    <xf numFmtId="0" fontId="30" fillId="0" borderId="10" xfId="0" applyFont="1" applyBorder="1" applyAlignment="1">
      <alignment horizontal="justify" vertical="top"/>
    </xf>
    <xf numFmtId="43" fontId="30" fillId="0" borderId="10" xfId="14" applyFont="1" applyBorder="1"/>
    <xf numFmtId="0" fontId="29" fillId="6" borderId="1" xfId="0" applyFont="1" applyFill="1" applyBorder="1" applyAlignment="1">
      <alignment horizontal="justify" vertical="top"/>
    </xf>
    <xf numFmtId="43" fontId="29" fillId="6" borderId="1" xfId="14" applyFont="1" applyFill="1" applyBorder="1"/>
    <xf numFmtId="0" fontId="6" fillId="3" borderId="0" xfId="0" applyFont="1" applyFill="1"/>
    <xf numFmtId="43" fontId="30" fillId="0" borderId="0" xfId="14" applyFont="1"/>
    <xf numFmtId="43" fontId="30" fillId="0" borderId="0" xfId="14" applyFont="1" applyBorder="1"/>
    <xf numFmtId="0" fontId="32" fillId="3" borderId="0" xfId="0" applyFont="1" applyFill="1" applyAlignment="1">
      <alignment horizontal="center"/>
    </xf>
    <xf numFmtId="43" fontId="32" fillId="3" borderId="0" xfId="14" applyFont="1" applyFill="1" applyAlignment="1">
      <alignment horizontal="center"/>
    </xf>
    <xf numFmtId="43" fontId="30" fillId="3" borderId="0" xfId="14" applyFont="1" applyFill="1"/>
    <xf numFmtId="0" fontId="30" fillId="3" borderId="0" xfId="0" applyFont="1" applyFill="1"/>
    <xf numFmtId="43" fontId="30" fillId="3" borderId="0" xfId="14" applyFont="1" applyFill="1" applyBorder="1"/>
    <xf numFmtId="43" fontId="30" fillId="3" borderId="0" xfId="0" applyNumberFormat="1" applyFont="1" applyFill="1"/>
    <xf numFmtId="0" fontId="3" fillId="3" borderId="14" xfId="0" applyFont="1" applyFill="1" applyBorder="1" applyAlignment="1">
      <alignment horizontal="justify"/>
    </xf>
    <xf numFmtId="0" fontId="3" fillId="3" borderId="0" xfId="0" applyFont="1" applyFill="1" applyAlignment="1">
      <alignment horizontal="justify"/>
    </xf>
    <xf numFmtId="43" fontId="23" fillId="3" borderId="0" xfId="14" applyFont="1" applyFill="1"/>
  </cellXfs>
  <cellStyles count="20">
    <cellStyle name="Millares" xfId="1" builtinId="3"/>
    <cellStyle name="Millares 10 10" xfId="14" xr:uid="{F150D792-70F3-4BA3-9DF9-E41EF9EDC718}"/>
    <cellStyle name="Millares 2 2" xfId="9" xr:uid="{85DCDD19-C671-4DE6-9C07-D0EB5FBB8A31}"/>
    <cellStyle name="Millares 2 2 2 2 8" xfId="13" xr:uid="{3D36CED8-75F6-4269-9454-F372FB0852F3}"/>
    <cellStyle name="Millares 26" xfId="11" xr:uid="{F35D707A-81AC-4C0A-86A1-F553420AF6B9}"/>
    <cellStyle name="Normal" xfId="0" builtinId="0"/>
    <cellStyle name="Normal 2 2" xfId="5" xr:uid="{25CC88EE-3559-4E41-8788-01C6325F2B72}"/>
    <cellStyle name="Normal 2 3" xfId="4" xr:uid="{CC9F4625-D524-4941-8858-0380A5C2B961}"/>
    <cellStyle name="Normal 2 3 3 5" xfId="8" xr:uid="{775DDB2F-DA3B-4E45-8BA4-70B1EE31746D}"/>
    <cellStyle name="Normal 2 57" xfId="3" xr:uid="{15F7AB67-4AA2-4085-A5A8-71C41FE63689}"/>
    <cellStyle name="Normal 3 10 2" xfId="18" xr:uid="{67F15FAE-988C-43C2-8F60-5AADFEAF6983}"/>
    <cellStyle name="Normal 3 2 3" xfId="7" xr:uid="{4645CC1F-90B0-461D-ABB1-E1A0A273F0C9}"/>
    <cellStyle name="Normal 4 2" xfId="17" xr:uid="{710C6C94-88DB-40DD-AAEF-58F528A91B0F}"/>
    <cellStyle name="Normal 5 3 2 8 2" xfId="10" xr:uid="{3456D3C1-B54D-4F35-9BB3-19FD5819CFA5}"/>
    <cellStyle name="Normal 7 30" xfId="6" xr:uid="{2F4DCF52-9E19-462D-8236-D9446A8ED718}"/>
    <cellStyle name="Normal 8 13" xfId="15" xr:uid="{2B34D2D1-FD46-4BCC-852E-517C3AD8A737}"/>
    <cellStyle name="Normal 90" xfId="19" xr:uid="{C8CDBF8C-2347-48B5-B191-F45C2E95BBAF}"/>
    <cellStyle name="Normal_141008Reportes Cuadros Institucionales-sectorialesADV" xfId="16" xr:uid="{DAC60991-780E-4985-B950-C9A3A594AD93}"/>
    <cellStyle name="Porcentaje" xfId="2" builtinId="5"/>
    <cellStyle name="SAPBEXstdItem" xfId="12" xr:uid="{A673F37D-2255-4178-B4BC-9E562E6F5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6/CUENTA%20P&#218;BLICA/EDITABLE/3019%20ISAPEG%20CP%201T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FR (2)"/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72FB9-06E9-4A2E-9AFF-7982B4F54197}">
  <sheetPr>
    <pageSetUpPr fitToPage="1"/>
  </sheetPr>
  <dimension ref="A1:I55"/>
  <sheetViews>
    <sheetView showGridLines="0" tabSelected="1" zoomScaleNormal="100" workbookViewId="0">
      <selection activeCell="A31" sqref="A31:B31"/>
    </sheetView>
  </sheetViews>
  <sheetFormatPr baseColWidth="10" defaultColWidth="12" defaultRowHeight="11.25" x14ac:dyDescent="0.2"/>
  <cols>
    <col min="1" max="1" width="1.83203125" style="23" customWidth="1"/>
    <col min="2" max="2" width="62.5" style="23" customWidth="1"/>
    <col min="3" max="3" width="17.83203125" style="23" customWidth="1"/>
    <col min="4" max="4" width="19.83203125" style="23" customWidth="1"/>
    <col min="5" max="6" width="17.83203125" style="23" customWidth="1"/>
    <col min="7" max="7" width="18.83203125" style="23" customWidth="1"/>
    <col min="8" max="8" width="17.83203125" style="23" customWidth="1"/>
    <col min="9" max="16384" width="12" style="23"/>
  </cols>
  <sheetData>
    <row r="1" spans="1:9" s="4" customFormat="1" ht="46.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s="4" customFormat="1" x14ac:dyDescent="0.2">
      <c r="A2" s="5" t="s">
        <v>1</v>
      </c>
      <c r="B2" s="6"/>
      <c r="C2" s="2" t="s">
        <v>2</v>
      </c>
      <c r="D2" s="2"/>
      <c r="E2" s="2"/>
      <c r="F2" s="2"/>
      <c r="G2" s="2"/>
      <c r="H2" s="7" t="s">
        <v>3</v>
      </c>
    </row>
    <row r="3" spans="1:9" s="14" customFormat="1" ht="24.95" customHeight="1" x14ac:dyDescent="0.2">
      <c r="A3" s="8"/>
      <c r="B3" s="9"/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</row>
    <row r="4" spans="1:9" s="14" customFormat="1" x14ac:dyDescent="0.2">
      <c r="A4" s="15"/>
      <c r="B4" s="16"/>
      <c r="C4" s="17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</row>
    <row r="5" spans="1:9" x14ac:dyDescent="0.2">
      <c r="A5" s="19"/>
      <c r="B5" s="20" t="s">
        <v>15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22" t="s">
        <v>16</v>
      </c>
    </row>
    <row r="6" spans="1:9" x14ac:dyDescent="0.2">
      <c r="A6" s="24"/>
      <c r="B6" s="25" t="s">
        <v>17</v>
      </c>
      <c r="C6" s="26">
        <v>0</v>
      </c>
      <c r="D6" s="26">
        <v>0</v>
      </c>
      <c r="E6" s="26">
        <f t="shared" ref="E6:E14" si="0">C6+D6</f>
        <v>0</v>
      </c>
      <c r="F6" s="26">
        <v>0</v>
      </c>
      <c r="G6" s="26">
        <v>0</v>
      </c>
      <c r="H6" s="26">
        <f t="shared" ref="H6:H14" si="1">G6-C6</f>
        <v>0</v>
      </c>
      <c r="I6" s="22" t="s">
        <v>18</v>
      </c>
    </row>
    <row r="7" spans="1:9" x14ac:dyDescent="0.2">
      <c r="A7" s="19"/>
      <c r="B7" s="20" t="s">
        <v>19</v>
      </c>
      <c r="C7" s="26">
        <v>0</v>
      </c>
      <c r="D7" s="26">
        <v>0</v>
      </c>
      <c r="E7" s="26">
        <f t="shared" si="0"/>
        <v>0</v>
      </c>
      <c r="F7" s="26">
        <v>0</v>
      </c>
      <c r="G7" s="26">
        <v>0</v>
      </c>
      <c r="H7" s="26">
        <f t="shared" si="1"/>
        <v>0</v>
      </c>
      <c r="I7" s="22" t="s">
        <v>20</v>
      </c>
    </row>
    <row r="8" spans="1:9" x14ac:dyDescent="0.2">
      <c r="A8" s="19"/>
      <c r="B8" s="20" t="s">
        <v>21</v>
      </c>
      <c r="C8" s="26">
        <v>0</v>
      </c>
      <c r="D8" s="26">
        <v>0</v>
      </c>
      <c r="E8" s="26">
        <f t="shared" si="0"/>
        <v>0</v>
      </c>
      <c r="F8" s="26">
        <v>0</v>
      </c>
      <c r="G8" s="26">
        <v>0</v>
      </c>
      <c r="H8" s="26">
        <f t="shared" si="1"/>
        <v>0</v>
      </c>
      <c r="I8" s="22" t="s">
        <v>22</v>
      </c>
    </row>
    <row r="9" spans="1:9" x14ac:dyDescent="0.2">
      <c r="A9" s="19"/>
      <c r="B9" s="20" t="s">
        <v>23</v>
      </c>
      <c r="C9" s="26">
        <v>0</v>
      </c>
      <c r="D9" s="26">
        <v>0</v>
      </c>
      <c r="E9" s="26">
        <f t="shared" si="0"/>
        <v>0</v>
      </c>
      <c r="F9" s="26">
        <v>0</v>
      </c>
      <c r="G9" s="26">
        <v>0</v>
      </c>
      <c r="H9" s="26">
        <f t="shared" si="1"/>
        <v>0</v>
      </c>
      <c r="I9" s="22" t="s">
        <v>24</v>
      </c>
    </row>
    <row r="10" spans="1:9" x14ac:dyDescent="0.2">
      <c r="A10" s="24"/>
      <c r="B10" s="25" t="s">
        <v>25</v>
      </c>
      <c r="C10" s="26">
        <v>0</v>
      </c>
      <c r="D10" s="26">
        <v>0</v>
      </c>
      <c r="E10" s="26">
        <f t="shared" si="0"/>
        <v>0</v>
      </c>
      <c r="F10" s="26">
        <v>0</v>
      </c>
      <c r="G10" s="26">
        <v>0</v>
      </c>
      <c r="H10" s="26">
        <f t="shared" si="1"/>
        <v>0</v>
      </c>
      <c r="I10" s="22" t="s">
        <v>26</v>
      </c>
    </row>
    <row r="11" spans="1:9" x14ac:dyDescent="0.2">
      <c r="A11" s="27"/>
      <c r="B11" s="20" t="s">
        <v>27</v>
      </c>
      <c r="C11" s="28">
        <v>58585900</v>
      </c>
      <c r="D11" s="28">
        <v>197849823.05000001</v>
      </c>
      <c r="E11" s="26">
        <f t="shared" si="0"/>
        <v>256435723.05000001</v>
      </c>
      <c r="F11" s="28">
        <v>16439475.619999999</v>
      </c>
      <c r="G11" s="28">
        <v>16439475.619999999</v>
      </c>
      <c r="H11" s="26">
        <f t="shared" si="1"/>
        <v>-42146424.380000003</v>
      </c>
      <c r="I11" s="22" t="s">
        <v>28</v>
      </c>
    </row>
    <row r="12" spans="1:9" ht="22.5" x14ac:dyDescent="0.2">
      <c r="A12" s="27"/>
      <c r="B12" s="20" t="s">
        <v>29</v>
      </c>
      <c r="C12" s="28">
        <v>8971741724</v>
      </c>
      <c r="D12" s="28">
        <v>24183203.030000001</v>
      </c>
      <c r="E12" s="26">
        <f t="shared" si="0"/>
        <v>8995924927.0300007</v>
      </c>
      <c r="F12" s="28">
        <v>1198733436.3099999</v>
      </c>
      <c r="G12" s="28">
        <v>1198733436.3099999</v>
      </c>
      <c r="H12" s="26">
        <f t="shared" si="1"/>
        <v>-7773008287.6900005</v>
      </c>
      <c r="I12" s="22" t="s">
        <v>30</v>
      </c>
    </row>
    <row r="13" spans="1:9" ht="22.5" x14ac:dyDescent="0.2">
      <c r="A13" s="27"/>
      <c r="B13" s="20" t="s">
        <v>31</v>
      </c>
      <c r="C13" s="28">
        <v>10499561676.52</v>
      </c>
      <c r="D13" s="28">
        <v>82973177.120000005</v>
      </c>
      <c r="E13" s="26">
        <f t="shared" si="0"/>
        <v>10582534853.640001</v>
      </c>
      <c r="F13" s="28">
        <v>2851748142.9299998</v>
      </c>
      <c r="G13" s="28">
        <v>2851748142.9299998</v>
      </c>
      <c r="H13" s="26">
        <f t="shared" si="1"/>
        <v>-7647813533.5900002</v>
      </c>
      <c r="I13" s="22" t="s">
        <v>32</v>
      </c>
    </row>
    <row r="14" spans="1:9" x14ac:dyDescent="0.2">
      <c r="A14" s="19"/>
      <c r="B14" s="20" t="s">
        <v>33</v>
      </c>
      <c r="C14" s="28">
        <v>0</v>
      </c>
      <c r="D14" s="28">
        <v>0</v>
      </c>
      <c r="E14" s="26">
        <f t="shared" si="0"/>
        <v>0</v>
      </c>
      <c r="F14" s="26">
        <v>0</v>
      </c>
      <c r="G14" s="26">
        <v>0</v>
      </c>
      <c r="H14" s="26">
        <f t="shared" si="1"/>
        <v>0</v>
      </c>
      <c r="I14" s="22" t="s">
        <v>34</v>
      </c>
    </row>
    <row r="15" spans="1:9" x14ac:dyDescent="0.2">
      <c r="A15" s="19"/>
      <c r="C15" s="29"/>
      <c r="D15" s="29"/>
      <c r="E15" s="29"/>
      <c r="F15" s="29"/>
      <c r="G15" s="29"/>
      <c r="H15" s="29"/>
      <c r="I15" s="22" t="s">
        <v>35</v>
      </c>
    </row>
    <row r="16" spans="1:9" x14ac:dyDescent="0.2">
      <c r="A16" s="30"/>
      <c r="B16" s="31" t="s">
        <v>36</v>
      </c>
      <c r="C16" s="32">
        <f>SUM(C5:C14)</f>
        <v>19529889300.52</v>
      </c>
      <c r="D16" s="32">
        <f t="shared" ref="D16:H16" si="2">SUM(D5:D14)</f>
        <v>305006203.20000005</v>
      </c>
      <c r="E16" s="32">
        <f t="shared" si="2"/>
        <v>19834895503.720001</v>
      </c>
      <c r="F16" s="32">
        <f t="shared" si="2"/>
        <v>4066921054.8599997</v>
      </c>
      <c r="G16" s="33">
        <f t="shared" si="2"/>
        <v>4066921054.8599997</v>
      </c>
      <c r="H16" s="34">
        <f t="shared" si="2"/>
        <v>-15462968245.66</v>
      </c>
      <c r="I16" s="22" t="s">
        <v>35</v>
      </c>
    </row>
    <row r="17" spans="1:9" x14ac:dyDescent="0.2">
      <c r="A17" s="35"/>
      <c r="B17" s="36"/>
      <c r="C17" s="37"/>
      <c r="D17" s="37"/>
      <c r="E17" s="38"/>
      <c r="F17" s="39" t="s">
        <v>37</v>
      </c>
      <c r="G17" s="40"/>
      <c r="H17" s="41">
        <v>0</v>
      </c>
      <c r="I17" s="22" t="s">
        <v>35</v>
      </c>
    </row>
    <row r="18" spans="1:9" x14ac:dyDescent="0.2">
      <c r="A18" s="42" t="s">
        <v>38</v>
      </c>
      <c r="B18" s="43"/>
      <c r="C18" s="2" t="s">
        <v>2</v>
      </c>
      <c r="D18" s="2"/>
      <c r="E18" s="2"/>
      <c r="F18" s="2"/>
      <c r="G18" s="2"/>
      <c r="H18" s="7" t="s">
        <v>3</v>
      </c>
      <c r="I18" s="22" t="s">
        <v>35</v>
      </c>
    </row>
    <row r="19" spans="1:9" ht="22.5" x14ac:dyDescent="0.2">
      <c r="A19" s="44"/>
      <c r="B19" s="45"/>
      <c r="C19" s="10" t="s">
        <v>4</v>
      </c>
      <c r="D19" s="11" t="s">
        <v>5</v>
      </c>
      <c r="E19" s="11" t="s">
        <v>6</v>
      </c>
      <c r="F19" s="11" t="s">
        <v>7</v>
      </c>
      <c r="G19" s="12" t="s">
        <v>8</v>
      </c>
      <c r="H19" s="13"/>
      <c r="I19" s="22" t="s">
        <v>35</v>
      </c>
    </row>
    <row r="20" spans="1:9" x14ac:dyDescent="0.2">
      <c r="A20" s="46"/>
      <c r="B20" s="47"/>
      <c r="C20" s="17" t="s">
        <v>9</v>
      </c>
      <c r="D20" s="18" t="s">
        <v>10</v>
      </c>
      <c r="E20" s="18" t="s">
        <v>11</v>
      </c>
      <c r="F20" s="18" t="s">
        <v>12</v>
      </c>
      <c r="G20" s="18" t="s">
        <v>13</v>
      </c>
      <c r="H20" s="18" t="s">
        <v>14</v>
      </c>
      <c r="I20" s="22" t="s">
        <v>35</v>
      </c>
    </row>
    <row r="21" spans="1:9" x14ac:dyDescent="0.2">
      <c r="A21" s="48" t="s">
        <v>39</v>
      </c>
      <c r="B21" s="49"/>
      <c r="C21" s="50">
        <f t="shared" ref="C21:H21" si="3">SUM(C22+C23+C24+C25+C26+C27+C28+C29)</f>
        <v>8971741724</v>
      </c>
      <c r="D21" s="50">
        <f t="shared" si="3"/>
        <v>24183203.030000001</v>
      </c>
      <c r="E21" s="50">
        <f t="shared" si="3"/>
        <v>8995924927.0300007</v>
      </c>
      <c r="F21" s="50">
        <f t="shared" si="3"/>
        <v>1198733436.3099999</v>
      </c>
      <c r="G21" s="50">
        <f t="shared" si="3"/>
        <v>1198733436.3099999</v>
      </c>
      <c r="H21" s="50">
        <f t="shared" si="3"/>
        <v>-7773008287.6900005</v>
      </c>
      <c r="I21" s="22" t="s">
        <v>35</v>
      </c>
    </row>
    <row r="22" spans="1:9" x14ac:dyDescent="0.2">
      <c r="A22" s="51"/>
      <c r="B22" s="52" t="s">
        <v>15</v>
      </c>
      <c r="C22" s="53">
        <v>0</v>
      </c>
      <c r="D22" s="53">
        <v>0</v>
      </c>
      <c r="E22" s="53">
        <f t="shared" ref="E22:E29" si="4">C22+D22</f>
        <v>0</v>
      </c>
      <c r="F22" s="53">
        <v>0</v>
      </c>
      <c r="G22" s="53">
        <v>0</v>
      </c>
      <c r="H22" s="53">
        <f t="shared" ref="H22:H29" si="5">G22-C22</f>
        <v>0</v>
      </c>
      <c r="I22" s="22" t="s">
        <v>16</v>
      </c>
    </row>
    <row r="23" spans="1:9" x14ac:dyDescent="0.2">
      <c r="A23" s="51"/>
      <c r="B23" s="52" t="s">
        <v>17</v>
      </c>
      <c r="C23" s="53">
        <v>0</v>
      </c>
      <c r="D23" s="53">
        <v>0</v>
      </c>
      <c r="E23" s="53">
        <f t="shared" si="4"/>
        <v>0</v>
      </c>
      <c r="F23" s="53">
        <v>0</v>
      </c>
      <c r="G23" s="53">
        <v>0</v>
      </c>
      <c r="H23" s="53">
        <f t="shared" si="5"/>
        <v>0</v>
      </c>
      <c r="I23" s="22" t="s">
        <v>18</v>
      </c>
    </row>
    <row r="24" spans="1:9" x14ac:dyDescent="0.2">
      <c r="A24" s="51"/>
      <c r="B24" s="52" t="s">
        <v>19</v>
      </c>
      <c r="C24" s="53">
        <v>0</v>
      </c>
      <c r="D24" s="53">
        <v>0</v>
      </c>
      <c r="E24" s="53">
        <f t="shared" si="4"/>
        <v>0</v>
      </c>
      <c r="F24" s="53">
        <v>0</v>
      </c>
      <c r="G24" s="53">
        <v>0</v>
      </c>
      <c r="H24" s="53">
        <f t="shared" si="5"/>
        <v>0</v>
      </c>
      <c r="I24" s="22" t="s">
        <v>20</v>
      </c>
    </row>
    <row r="25" spans="1:9" x14ac:dyDescent="0.2">
      <c r="A25" s="51"/>
      <c r="B25" s="52" t="s">
        <v>21</v>
      </c>
      <c r="C25" s="53">
        <v>0</v>
      </c>
      <c r="D25" s="53">
        <v>0</v>
      </c>
      <c r="E25" s="53">
        <f t="shared" si="4"/>
        <v>0</v>
      </c>
      <c r="F25" s="53">
        <v>0</v>
      </c>
      <c r="G25" s="53">
        <v>0</v>
      </c>
      <c r="H25" s="53">
        <f t="shared" si="5"/>
        <v>0</v>
      </c>
      <c r="I25" s="22" t="s">
        <v>22</v>
      </c>
    </row>
    <row r="26" spans="1:9" x14ac:dyDescent="0.2">
      <c r="A26" s="51"/>
      <c r="B26" s="52" t="s">
        <v>40</v>
      </c>
      <c r="C26" s="53">
        <v>0</v>
      </c>
      <c r="D26" s="53">
        <v>0</v>
      </c>
      <c r="E26" s="53">
        <f t="shared" si="4"/>
        <v>0</v>
      </c>
      <c r="F26" s="53">
        <v>0</v>
      </c>
      <c r="G26" s="53">
        <v>0</v>
      </c>
      <c r="H26" s="53">
        <f t="shared" si="5"/>
        <v>0</v>
      </c>
      <c r="I26" s="22" t="s">
        <v>24</v>
      </c>
    </row>
    <row r="27" spans="1:9" x14ac:dyDescent="0.2">
      <c r="A27" s="51"/>
      <c r="B27" s="52" t="s">
        <v>41</v>
      </c>
      <c r="C27" s="53">
        <v>0</v>
      </c>
      <c r="D27" s="53">
        <v>0</v>
      </c>
      <c r="E27" s="53">
        <f t="shared" si="4"/>
        <v>0</v>
      </c>
      <c r="F27" s="53">
        <v>0</v>
      </c>
      <c r="G27" s="53">
        <v>0</v>
      </c>
      <c r="H27" s="53">
        <f t="shared" si="5"/>
        <v>0</v>
      </c>
      <c r="I27" s="22" t="s">
        <v>26</v>
      </c>
    </row>
    <row r="28" spans="1:9" ht="22.5" x14ac:dyDescent="0.2">
      <c r="A28" s="51"/>
      <c r="B28" s="52" t="s">
        <v>42</v>
      </c>
      <c r="C28" s="54">
        <v>8971741724</v>
      </c>
      <c r="D28" s="55">
        <v>24183203.030000001</v>
      </c>
      <c r="E28" s="26">
        <f t="shared" si="4"/>
        <v>8995924927.0300007</v>
      </c>
      <c r="F28" s="55">
        <v>1198733436.3099999</v>
      </c>
      <c r="G28" s="55">
        <v>1198733436.3099999</v>
      </c>
      <c r="H28" s="56">
        <f t="shared" si="5"/>
        <v>-7773008287.6900005</v>
      </c>
      <c r="I28" s="22" t="s">
        <v>30</v>
      </c>
    </row>
    <row r="29" spans="1:9" ht="22.5" x14ac:dyDescent="0.2">
      <c r="A29" s="51"/>
      <c r="B29" s="52" t="s">
        <v>31</v>
      </c>
      <c r="C29" s="53">
        <v>0</v>
      </c>
      <c r="D29" s="53">
        <v>0</v>
      </c>
      <c r="E29" s="53">
        <f t="shared" si="4"/>
        <v>0</v>
      </c>
      <c r="F29" s="53">
        <v>0</v>
      </c>
      <c r="G29" s="53">
        <v>0</v>
      </c>
      <c r="H29" s="53">
        <f t="shared" si="5"/>
        <v>0</v>
      </c>
      <c r="I29" s="22" t="s">
        <v>32</v>
      </c>
    </row>
    <row r="30" spans="1:9" x14ac:dyDescent="0.2">
      <c r="A30" s="51"/>
      <c r="B30" s="52"/>
      <c r="C30" s="53"/>
      <c r="D30" s="53"/>
      <c r="E30" s="53"/>
      <c r="F30" s="53"/>
      <c r="G30" s="53"/>
      <c r="H30" s="53"/>
      <c r="I30" s="22" t="s">
        <v>35</v>
      </c>
    </row>
    <row r="31" spans="1:9" ht="41.25" customHeight="1" x14ac:dyDescent="0.2">
      <c r="A31" s="57" t="s">
        <v>43</v>
      </c>
      <c r="B31" s="58"/>
      <c r="C31" s="59">
        <f t="shared" ref="C31:H31" si="6">SUM(C32:C35)</f>
        <v>10558147576.52</v>
      </c>
      <c r="D31" s="59">
        <f t="shared" si="6"/>
        <v>280823000.17000002</v>
      </c>
      <c r="E31" s="59">
        <f t="shared" si="6"/>
        <v>10838970576.690001</v>
      </c>
      <c r="F31" s="59">
        <f t="shared" si="6"/>
        <v>2868187618.5499997</v>
      </c>
      <c r="G31" s="59">
        <f t="shared" si="6"/>
        <v>2868187618.5499997</v>
      </c>
      <c r="H31" s="59">
        <f t="shared" si="6"/>
        <v>-7689959957.9700003</v>
      </c>
      <c r="I31" s="22" t="s">
        <v>35</v>
      </c>
    </row>
    <row r="32" spans="1:9" x14ac:dyDescent="0.2">
      <c r="A32" s="51"/>
      <c r="B32" s="52" t="s">
        <v>17</v>
      </c>
      <c r="C32" s="53">
        <v>0</v>
      </c>
      <c r="D32" s="53">
        <v>0</v>
      </c>
      <c r="E32" s="53">
        <f>C32+D32</f>
        <v>0</v>
      </c>
      <c r="F32" s="53">
        <v>0</v>
      </c>
      <c r="G32" s="53">
        <v>0</v>
      </c>
      <c r="H32" s="53">
        <f>G32-C32</f>
        <v>0</v>
      </c>
      <c r="I32" s="22" t="s">
        <v>18</v>
      </c>
    </row>
    <row r="33" spans="1:9" x14ac:dyDescent="0.2">
      <c r="A33" s="51"/>
      <c r="B33" s="52" t="s">
        <v>44</v>
      </c>
      <c r="C33" s="53">
        <v>0</v>
      </c>
      <c r="D33" s="53">
        <v>0</v>
      </c>
      <c r="E33" s="53">
        <f>C33+D33</f>
        <v>0</v>
      </c>
      <c r="F33" s="53">
        <v>0</v>
      </c>
      <c r="G33" s="53">
        <v>0</v>
      </c>
      <c r="H33" s="53">
        <f t="shared" ref="H33:H35" si="7">G33-C33</f>
        <v>0</v>
      </c>
      <c r="I33" s="22" t="s">
        <v>24</v>
      </c>
    </row>
    <row r="34" spans="1:9" x14ac:dyDescent="0.2">
      <c r="A34" s="51"/>
      <c r="B34" s="52" t="s">
        <v>45</v>
      </c>
      <c r="C34" s="60">
        <v>58585900</v>
      </c>
      <c r="D34" s="60">
        <v>197849823.05000001</v>
      </c>
      <c r="E34" s="53">
        <f>C34+D34</f>
        <v>256435723.05000001</v>
      </c>
      <c r="F34" s="60">
        <v>16439475.619999999</v>
      </c>
      <c r="G34" s="60">
        <v>16439475.619999999</v>
      </c>
      <c r="H34" s="53">
        <f t="shared" si="7"/>
        <v>-42146424.380000003</v>
      </c>
      <c r="I34" s="22" t="s">
        <v>28</v>
      </c>
    </row>
    <row r="35" spans="1:9" ht="22.5" x14ac:dyDescent="0.2">
      <c r="A35" s="51"/>
      <c r="B35" s="52" t="s">
        <v>31</v>
      </c>
      <c r="C35" s="60">
        <v>10499561676.52</v>
      </c>
      <c r="D35" s="60">
        <v>82973177.120000005</v>
      </c>
      <c r="E35" s="53">
        <f>C35+D35</f>
        <v>10582534853.640001</v>
      </c>
      <c r="F35" s="60">
        <v>2851748142.9299998</v>
      </c>
      <c r="G35" s="60">
        <v>2851748142.9299998</v>
      </c>
      <c r="H35" s="53">
        <f t="shared" si="7"/>
        <v>-7647813533.5900002</v>
      </c>
      <c r="I35" s="22" t="s">
        <v>32</v>
      </c>
    </row>
    <row r="36" spans="1:9" x14ac:dyDescent="0.2">
      <c r="A36" s="51"/>
      <c r="B36" s="52"/>
      <c r="C36" s="53"/>
      <c r="D36" s="53"/>
      <c r="E36" s="53"/>
      <c r="F36" s="53"/>
      <c r="G36" s="53"/>
      <c r="H36" s="53"/>
      <c r="I36" s="22" t="s">
        <v>35</v>
      </c>
    </row>
    <row r="37" spans="1:9" x14ac:dyDescent="0.2">
      <c r="A37" s="61" t="s">
        <v>46</v>
      </c>
      <c r="B37" s="62"/>
      <c r="C37" s="59">
        <f t="shared" ref="C37:H37" si="8">SUM(C38)</f>
        <v>0</v>
      </c>
      <c r="D37" s="59">
        <f t="shared" si="8"/>
        <v>0</v>
      </c>
      <c r="E37" s="59">
        <f t="shared" si="8"/>
        <v>0</v>
      </c>
      <c r="F37" s="59">
        <f t="shared" si="8"/>
        <v>0</v>
      </c>
      <c r="G37" s="59">
        <f t="shared" si="8"/>
        <v>0</v>
      </c>
      <c r="H37" s="59">
        <f t="shared" si="8"/>
        <v>0</v>
      </c>
      <c r="I37" s="22" t="s">
        <v>35</v>
      </c>
    </row>
    <row r="38" spans="1:9" x14ac:dyDescent="0.2">
      <c r="A38" s="63"/>
      <c r="B38" s="52" t="s">
        <v>33</v>
      </c>
      <c r="C38" s="53">
        <v>0</v>
      </c>
      <c r="D38" s="53">
        <v>0</v>
      </c>
      <c r="E38" s="53">
        <f>C38+D38</f>
        <v>0</v>
      </c>
      <c r="F38" s="53">
        <v>0</v>
      </c>
      <c r="G38" s="53">
        <v>0</v>
      </c>
      <c r="H38" s="53">
        <f>G38-C38</f>
        <v>0</v>
      </c>
      <c r="I38" s="22" t="s">
        <v>34</v>
      </c>
    </row>
    <row r="39" spans="1:9" x14ac:dyDescent="0.2">
      <c r="A39" s="64"/>
      <c r="B39" s="65" t="s">
        <v>36</v>
      </c>
      <c r="C39" s="32">
        <f>SUM(C37+C31+C21)</f>
        <v>19529889300.52</v>
      </c>
      <c r="D39" s="32">
        <f t="shared" ref="D39:H39" si="9">SUM(D37+D31+D21)</f>
        <v>305006203.20000005</v>
      </c>
      <c r="E39" s="32">
        <f t="shared" si="9"/>
        <v>19834895503.720001</v>
      </c>
      <c r="F39" s="32">
        <f t="shared" si="9"/>
        <v>4066921054.8599997</v>
      </c>
      <c r="G39" s="32">
        <f t="shared" si="9"/>
        <v>4066921054.8599997</v>
      </c>
      <c r="H39" s="34">
        <f t="shared" si="9"/>
        <v>-15462968245.66</v>
      </c>
      <c r="I39" s="22" t="s">
        <v>35</v>
      </c>
    </row>
    <row r="40" spans="1:9" x14ac:dyDescent="0.2">
      <c r="A40" s="66"/>
      <c r="B40" s="36"/>
      <c r="C40" s="37"/>
      <c r="D40" s="37"/>
      <c r="E40" s="37"/>
      <c r="F40" s="39" t="s">
        <v>37</v>
      </c>
      <c r="G40" s="67"/>
      <c r="H40" s="41">
        <v>0</v>
      </c>
      <c r="I40" s="22" t="s">
        <v>35</v>
      </c>
    </row>
    <row r="41" spans="1:9" x14ac:dyDescent="0.2">
      <c r="B41" s="68" t="s">
        <v>47</v>
      </c>
    </row>
    <row r="42" spans="1:9" ht="22.5" x14ac:dyDescent="0.2">
      <c r="B42" s="69" t="s">
        <v>48</v>
      </c>
    </row>
    <row r="43" spans="1:9" x14ac:dyDescent="0.2">
      <c r="B43" s="70" t="s">
        <v>49</v>
      </c>
    </row>
    <row r="44" spans="1:9" ht="30.75" customHeight="1" x14ac:dyDescent="0.2">
      <c r="B44" s="71" t="s">
        <v>50</v>
      </c>
      <c r="C44" s="71"/>
      <c r="D44" s="71"/>
      <c r="E44" s="71"/>
      <c r="F44" s="71"/>
      <c r="G44" s="71"/>
      <c r="H44" s="71"/>
    </row>
    <row r="46" spans="1:9" ht="15" x14ac:dyDescent="0.2">
      <c r="B46" s="72"/>
      <c r="C46" s="72"/>
      <c r="D46" s="72"/>
      <c r="E46" s="72"/>
      <c r="F46" s="72"/>
      <c r="G46" s="72"/>
      <c r="H46" s="72"/>
    </row>
    <row r="47" spans="1:9" ht="15" x14ac:dyDescent="0.2">
      <c r="B47" s="72"/>
      <c r="C47" s="73"/>
      <c r="D47" s="73"/>
      <c r="E47" s="73"/>
      <c r="F47" s="73"/>
      <c r="G47" s="73"/>
      <c r="H47" s="73"/>
      <c r="I47" s="74"/>
    </row>
    <row r="48" spans="1:9" ht="15" x14ac:dyDescent="0.2">
      <c r="B48" s="72"/>
      <c r="C48" s="73"/>
      <c r="D48" s="73"/>
      <c r="E48" s="73"/>
      <c r="F48" s="73"/>
      <c r="G48" s="73"/>
      <c r="H48" s="73"/>
      <c r="I48" s="74"/>
    </row>
    <row r="49" spans="2:9" ht="15" x14ac:dyDescent="0.2">
      <c r="B49" s="72"/>
      <c r="C49" s="73"/>
      <c r="D49" s="73"/>
      <c r="E49" s="73"/>
      <c r="F49" s="73"/>
      <c r="G49" s="73"/>
      <c r="H49" s="73"/>
      <c r="I49" s="74"/>
    </row>
    <row r="50" spans="2:9" ht="15" x14ac:dyDescent="0.2">
      <c r="B50" s="72"/>
      <c r="C50" s="73"/>
      <c r="D50" s="73"/>
      <c r="E50" s="73"/>
      <c r="F50" s="73"/>
      <c r="G50" s="73"/>
      <c r="H50" s="73"/>
      <c r="I50" s="74"/>
    </row>
    <row r="52" spans="2:9" x14ac:dyDescent="0.2">
      <c r="C52" s="75"/>
      <c r="D52" s="75"/>
      <c r="E52" s="75"/>
      <c r="F52" s="75"/>
      <c r="G52" s="75"/>
      <c r="H52" s="75"/>
    </row>
    <row r="53" spans="2:9" x14ac:dyDescent="0.2">
      <c r="C53" s="75"/>
      <c r="D53" s="75"/>
      <c r="E53" s="75"/>
      <c r="F53" s="75"/>
      <c r="G53" s="75"/>
      <c r="H53" s="75"/>
    </row>
    <row r="54" spans="2:9" x14ac:dyDescent="0.2">
      <c r="C54" s="75"/>
      <c r="D54" s="75"/>
      <c r="E54" s="75"/>
      <c r="F54" s="75"/>
      <c r="G54" s="75"/>
      <c r="H54" s="75"/>
    </row>
    <row r="55" spans="2:9" x14ac:dyDescent="0.2">
      <c r="C55" s="75"/>
      <c r="D55" s="75"/>
      <c r="E55" s="75"/>
      <c r="F55" s="75"/>
      <c r="G55" s="75"/>
      <c r="H55" s="75"/>
    </row>
  </sheetData>
  <sheetProtection formatCells="0" formatColumns="0" formatRows="0" insertRows="0" autoFilter="0"/>
  <mergeCells count="9">
    <mergeCell ref="A31:B31"/>
    <mergeCell ref="B44:H44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AFA2-E037-4FBE-A11F-789896743622}">
  <sheetPr>
    <tabColor rgb="FF00B050"/>
    <pageSetUpPr fitToPage="1"/>
  </sheetPr>
  <dimension ref="A1:R44"/>
  <sheetViews>
    <sheetView showGridLines="0" workbookViewId="0">
      <selection activeCell="A31" sqref="A31:B31"/>
    </sheetView>
  </sheetViews>
  <sheetFormatPr baseColWidth="10" defaultRowHeight="12.75" x14ac:dyDescent="0.2"/>
  <cols>
    <col min="1" max="1" width="20.6640625" style="289" customWidth="1"/>
    <col min="2" max="2" width="34.1640625" style="232" customWidth="1"/>
    <col min="3" max="3" width="12" style="232"/>
    <col min="4" max="4" width="16.5" style="232" customWidth="1"/>
    <col min="5" max="5" width="18.6640625" style="232" customWidth="1"/>
    <col min="6" max="6" width="23.1640625" style="232" customWidth="1"/>
    <col min="7" max="7" width="12" style="232"/>
    <col min="8" max="9" width="14.1640625" style="232" customWidth="1"/>
    <col min="10" max="10" width="13.5" style="232" customWidth="1"/>
    <col min="11" max="15" width="12" style="232"/>
    <col min="16" max="16" width="14.33203125" style="289" customWidth="1"/>
    <col min="17" max="16384" width="12" style="232"/>
  </cols>
  <sheetData>
    <row r="1" spans="1:17" ht="48.75" customHeight="1" x14ac:dyDescent="0.2">
      <c r="A1" s="229" t="s">
        <v>254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1"/>
    </row>
    <row r="2" spans="1:17" x14ac:dyDescent="0.2">
      <c r="A2" s="233"/>
      <c r="B2" s="234"/>
      <c r="C2" s="234"/>
      <c r="D2" s="234"/>
      <c r="E2" s="234"/>
      <c r="F2" s="234"/>
      <c r="G2" s="235" t="s">
        <v>255</v>
      </c>
      <c r="H2" s="236"/>
      <c r="I2" s="237"/>
      <c r="J2" s="235" t="s">
        <v>256</v>
      </c>
      <c r="K2" s="236"/>
      <c r="L2" s="236"/>
      <c r="M2" s="237"/>
      <c r="N2" s="238" t="s">
        <v>257</v>
      </c>
      <c r="O2" s="239"/>
      <c r="P2" s="240" t="s">
        <v>258</v>
      </c>
      <c r="Q2" s="241"/>
    </row>
    <row r="3" spans="1:17" ht="24" customHeight="1" thickBot="1" x14ac:dyDescent="0.25">
      <c r="A3" s="242" t="s">
        <v>259</v>
      </c>
      <c r="B3" s="243" t="s">
        <v>260</v>
      </c>
      <c r="C3" s="243" t="s">
        <v>261</v>
      </c>
      <c r="D3" s="243" t="s">
        <v>262</v>
      </c>
      <c r="E3" s="243" t="s">
        <v>263</v>
      </c>
      <c r="F3" s="243" t="s">
        <v>264</v>
      </c>
      <c r="G3" s="244" t="s">
        <v>55</v>
      </c>
      <c r="H3" s="244" t="s">
        <v>6</v>
      </c>
      <c r="I3" s="244" t="s">
        <v>7</v>
      </c>
      <c r="J3" s="244" t="s">
        <v>265</v>
      </c>
      <c r="K3" s="244" t="s">
        <v>6</v>
      </c>
      <c r="L3" s="244" t="s">
        <v>266</v>
      </c>
      <c r="M3" s="244" t="s">
        <v>267</v>
      </c>
      <c r="N3" s="245" t="s">
        <v>268</v>
      </c>
      <c r="O3" s="245" t="s">
        <v>269</v>
      </c>
      <c r="P3" s="245" t="s">
        <v>270</v>
      </c>
      <c r="Q3" s="246" t="s">
        <v>271</v>
      </c>
    </row>
    <row r="4" spans="1:17" ht="33.75" x14ac:dyDescent="0.2">
      <c r="A4" s="247" t="s">
        <v>272</v>
      </c>
      <c r="B4" s="248" t="s">
        <v>273</v>
      </c>
      <c r="C4" s="249" t="s">
        <v>274</v>
      </c>
      <c r="D4" s="249" t="s">
        <v>275</v>
      </c>
      <c r="E4" s="249" t="s">
        <v>276</v>
      </c>
      <c r="F4" s="250" t="s">
        <v>277</v>
      </c>
      <c r="G4" s="251">
        <v>0</v>
      </c>
      <c r="H4" s="251">
        <v>1376904.32</v>
      </c>
      <c r="I4" s="251">
        <v>0</v>
      </c>
      <c r="J4" s="252"/>
      <c r="K4" s="252"/>
      <c r="L4" s="252"/>
      <c r="M4" s="253" t="s">
        <v>278</v>
      </c>
      <c r="N4" s="254">
        <v>0</v>
      </c>
      <c r="O4" s="254">
        <v>0</v>
      </c>
      <c r="P4" s="255">
        <v>0</v>
      </c>
      <c r="Q4" s="256">
        <v>0</v>
      </c>
    </row>
    <row r="5" spans="1:17" ht="33.75" x14ac:dyDescent="0.2">
      <c r="A5" s="257" t="s">
        <v>279</v>
      </c>
      <c r="B5" s="258" t="s">
        <v>280</v>
      </c>
      <c r="C5" s="259" t="s">
        <v>274</v>
      </c>
      <c r="D5" s="259" t="s">
        <v>275</v>
      </c>
      <c r="E5" s="259" t="s">
        <v>281</v>
      </c>
      <c r="F5" s="260" t="s">
        <v>282</v>
      </c>
      <c r="G5" s="261">
        <v>0</v>
      </c>
      <c r="H5" s="261">
        <v>24679.16</v>
      </c>
      <c r="I5" s="261">
        <v>0</v>
      </c>
      <c r="J5" s="262"/>
      <c r="K5" s="262"/>
      <c r="L5" s="262"/>
      <c r="M5" s="263" t="s">
        <v>278</v>
      </c>
      <c r="N5" s="264">
        <v>0</v>
      </c>
      <c r="O5" s="264">
        <v>0</v>
      </c>
      <c r="P5" s="265">
        <v>0</v>
      </c>
      <c r="Q5" s="266">
        <v>0</v>
      </c>
    </row>
    <row r="6" spans="1:17" ht="33.75" x14ac:dyDescent="0.2">
      <c r="A6" s="257" t="s">
        <v>283</v>
      </c>
      <c r="B6" s="258" t="s">
        <v>284</v>
      </c>
      <c r="C6" s="259" t="s">
        <v>274</v>
      </c>
      <c r="D6" s="259" t="s">
        <v>275</v>
      </c>
      <c r="E6" s="259" t="s">
        <v>285</v>
      </c>
      <c r="F6" s="260" t="s">
        <v>286</v>
      </c>
      <c r="G6" s="261">
        <v>0</v>
      </c>
      <c r="H6" s="261">
        <v>66654</v>
      </c>
      <c r="I6" s="261">
        <v>0</v>
      </c>
      <c r="J6" s="262"/>
      <c r="K6" s="262"/>
      <c r="L6" s="262"/>
      <c r="M6" s="263" t="s">
        <v>278</v>
      </c>
      <c r="N6" s="264">
        <v>0</v>
      </c>
      <c r="O6" s="264">
        <v>0</v>
      </c>
      <c r="P6" s="265">
        <v>0</v>
      </c>
      <c r="Q6" s="266">
        <v>0</v>
      </c>
    </row>
    <row r="7" spans="1:17" ht="33.75" x14ac:dyDescent="0.2">
      <c r="A7" s="257" t="s">
        <v>287</v>
      </c>
      <c r="B7" s="258" t="s">
        <v>288</v>
      </c>
      <c r="C7" s="259" t="s">
        <v>274</v>
      </c>
      <c r="D7" s="259" t="s">
        <v>275</v>
      </c>
      <c r="E7" s="259" t="s">
        <v>289</v>
      </c>
      <c r="F7" s="260" t="s">
        <v>290</v>
      </c>
      <c r="G7" s="261">
        <v>0</v>
      </c>
      <c r="H7" s="261">
        <v>18048.72</v>
      </c>
      <c r="I7" s="261">
        <v>0</v>
      </c>
      <c r="J7" s="262"/>
      <c r="K7" s="262"/>
      <c r="L7" s="262"/>
      <c r="M7" s="263" t="s">
        <v>278</v>
      </c>
      <c r="N7" s="264">
        <v>0</v>
      </c>
      <c r="O7" s="264">
        <v>0</v>
      </c>
      <c r="P7" s="265">
        <v>0</v>
      </c>
      <c r="Q7" s="266">
        <v>0</v>
      </c>
    </row>
    <row r="8" spans="1:17" ht="33.75" x14ac:dyDescent="0.2">
      <c r="A8" s="257" t="s">
        <v>291</v>
      </c>
      <c r="B8" s="258" t="s">
        <v>292</v>
      </c>
      <c r="C8" s="259" t="s">
        <v>274</v>
      </c>
      <c r="D8" s="259" t="s">
        <v>275</v>
      </c>
      <c r="E8" s="259" t="s">
        <v>293</v>
      </c>
      <c r="F8" s="260" t="s">
        <v>294</v>
      </c>
      <c r="G8" s="261">
        <v>0</v>
      </c>
      <c r="H8" s="261">
        <v>79616</v>
      </c>
      <c r="I8" s="261">
        <v>0</v>
      </c>
      <c r="J8" s="262"/>
      <c r="K8" s="262"/>
      <c r="L8" s="262"/>
      <c r="M8" s="263" t="s">
        <v>278</v>
      </c>
      <c r="N8" s="264">
        <v>0</v>
      </c>
      <c r="O8" s="264">
        <v>0</v>
      </c>
      <c r="P8" s="265">
        <v>0</v>
      </c>
      <c r="Q8" s="266">
        <v>0</v>
      </c>
    </row>
    <row r="9" spans="1:17" ht="33.75" x14ac:dyDescent="0.2">
      <c r="A9" s="257" t="s">
        <v>295</v>
      </c>
      <c r="B9" s="258" t="s">
        <v>296</v>
      </c>
      <c r="C9" s="259" t="s">
        <v>297</v>
      </c>
      <c r="D9" s="259" t="s">
        <v>275</v>
      </c>
      <c r="E9" s="259" t="s">
        <v>298</v>
      </c>
      <c r="F9" s="260" t="s">
        <v>299</v>
      </c>
      <c r="G9" s="261">
        <v>379000</v>
      </c>
      <c r="H9" s="261">
        <v>379000</v>
      </c>
      <c r="I9" s="261">
        <v>0</v>
      </c>
      <c r="J9" s="262"/>
      <c r="K9" s="262"/>
      <c r="L9" s="262"/>
      <c r="M9" s="263" t="s">
        <v>278</v>
      </c>
      <c r="N9" s="264">
        <v>0</v>
      </c>
      <c r="O9" s="264">
        <v>0</v>
      </c>
      <c r="P9" s="265">
        <v>0</v>
      </c>
      <c r="Q9" s="266">
        <v>0</v>
      </c>
    </row>
    <row r="10" spans="1:17" ht="33.75" x14ac:dyDescent="0.2">
      <c r="A10" s="257" t="s">
        <v>300</v>
      </c>
      <c r="B10" s="258" t="s">
        <v>301</v>
      </c>
      <c r="C10" s="259" t="s">
        <v>297</v>
      </c>
      <c r="D10" s="259" t="s">
        <v>275</v>
      </c>
      <c r="E10" s="259" t="s">
        <v>302</v>
      </c>
      <c r="F10" s="260" t="s">
        <v>303</v>
      </c>
      <c r="G10" s="261">
        <v>379000</v>
      </c>
      <c r="H10" s="261">
        <v>379000</v>
      </c>
      <c r="I10" s="261">
        <v>0</v>
      </c>
      <c r="J10" s="262"/>
      <c r="K10" s="262"/>
      <c r="L10" s="262"/>
      <c r="M10" s="263" t="s">
        <v>278</v>
      </c>
      <c r="N10" s="264">
        <v>0</v>
      </c>
      <c r="O10" s="264">
        <v>0</v>
      </c>
      <c r="P10" s="265">
        <v>0</v>
      </c>
      <c r="Q10" s="266">
        <v>0</v>
      </c>
    </row>
    <row r="11" spans="1:17" ht="33.75" x14ac:dyDescent="0.2">
      <c r="A11" s="257" t="s">
        <v>304</v>
      </c>
      <c r="B11" s="258" t="s">
        <v>305</v>
      </c>
      <c r="C11" s="259" t="s">
        <v>297</v>
      </c>
      <c r="D11" s="259" t="s">
        <v>275</v>
      </c>
      <c r="E11" s="259" t="s">
        <v>306</v>
      </c>
      <c r="F11" s="260" t="s">
        <v>307</v>
      </c>
      <c r="G11" s="261">
        <v>150000</v>
      </c>
      <c r="H11" s="261">
        <v>150000</v>
      </c>
      <c r="I11" s="261">
        <v>0</v>
      </c>
      <c r="J11" s="262"/>
      <c r="K11" s="262"/>
      <c r="L11" s="262"/>
      <c r="M11" s="263" t="s">
        <v>278</v>
      </c>
      <c r="N11" s="264">
        <v>0</v>
      </c>
      <c r="O11" s="264">
        <v>0</v>
      </c>
      <c r="P11" s="265">
        <v>0</v>
      </c>
      <c r="Q11" s="266">
        <v>0</v>
      </c>
    </row>
    <row r="12" spans="1:17" ht="22.5" x14ac:dyDescent="0.2">
      <c r="A12" s="257" t="s">
        <v>308</v>
      </c>
      <c r="B12" s="258" t="s">
        <v>309</v>
      </c>
      <c r="C12" s="259" t="s">
        <v>297</v>
      </c>
      <c r="D12" s="259" t="s">
        <v>275</v>
      </c>
      <c r="E12" s="259" t="s">
        <v>310</v>
      </c>
      <c r="F12" s="260" t="s">
        <v>311</v>
      </c>
      <c r="G12" s="261">
        <v>0</v>
      </c>
      <c r="H12" s="261">
        <v>8004</v>
      </c>
      <c r="I12" s="261">
        <v>8004</v>
      </c>
      <c r="J12" s="262"/>
      <c r="K12" s="262"/>
      <c r="L12" s="262"/>
      <c r="M12" s="263" t="s">
        <v>278</v>
      </c>
      <c r="N12" s="264">
        <v>0</v>
      </c>
      <c r="O12" s="264">
        <v>1</v>
      </c>
      <c r="P12" s="265">
        <v>0</v>
      </c>
      <c r="Q12" s="266">
        <v>0</v>
      </c>
    </row>
    <row r="13" spans="1:17" ht="22.5" x14ac:dyDescent="0.2">
      <c r="A13" s="257" t="s">
        <v>312</v>
      </c>
      <c r="B13" s="258" t="s">
        <v>313</v>
      </c>
      <c r="C13" s="259" t="s">
        <v>297</v>
      </c>
      <c r="D13" s="259" t="s">
        <v>275</v>
      </c>
      <c r="E13" s="259" t="s">
        <v>310</v>
      </c>
      <c r="F13" s="260" t="s">
        <v>311</v>
      </c>
      <c r="G13" s="261">
        <v>0</v>
      </c>
      <c r="H13" s="261">
        <v>2379450</v>
      </c>
      <c r="I13" s="261">
        <v>2379450</v>
      </c>
      <c r="J13" s="262"/>
      <c r="K13" s="262"/>
      <c r="L13" s="262"/>
      <c r="M13" s="263" t="s">
        <v>278</v>
      </c>
      <c r="N13" s="264">
        <v>0</v>
      </c>
      <c r="O13" s="264">
        <v>1</v>
      </c>
      <c r="P13" s="265">
        <v>0</v>
      </c>
      <c r="Q13" s="266">
        <v>0</v>
      </c>
    </row>
    <row r="14" spans="1:17" ht="22.5" x14ac:dyDescent="0.2">
      <c r="A14" s="257" t="s">
        <v>314</v>
      </c>
      <c r="B14" s="258" t="s">
        <v>315</v>
      </c>
      <c r="C14" s="259" t="s">
        <v>297</v>
      </c>
      <c r="D14" s="259" t="s">
        <v>275</v>
      </c>
      <c r="E14" s="259" t="s">
        <v>310</v>
      </c>
      <c r="F14" s="260" t="s">
        <v>311</v>
      </c>
      <c r="G14" s="261">
        <v>0</v>
      </c>
      <c r="H14" s="261">
        <v>114691.52</v>
      </c>
      <c r="I14" s="261">
        <v>114691.52</v>
      </c>
      <c r="J14" s="262"/>
      <c r="K14" s="262"/>
      <c r="L14" s="262"/>
      <c r="M14" s="263" t="s">
        <v>278</v>
      </c>
      <c r="N14" s="264">
        <v>0</v>
      </c>
      <c r="O14" s="264">
        <v>1</v>
      </c>
      <c r="P14" s="265">
        <v>0</v>
      </c>
      <c r="Q14" s="266">
        <v>0</v>
      </c>
    </row>
    <row r="15" spans="1:17" ht="22.5" x14ac:dyDescent="0.2">
      <c r="A15" s="257" t="s">
        <v>316</v>
      </c>
      <c r="B15" s="258" t="s">
        <v>317</v>
      </c>
      <c r="C15" s="259" t="s">
        <v>297</v>
      </c>
      <c r="D15" s="259" t="s">
        <v>275</v>
      </c>
      <c r="E15" s="259" t="s">
        <v>310</v>
      </c>
      <c r="F15" s="260" t="s">
        <v>311</v>
      </c>
      <c r="G15" s="261">
        <v>0</v>
      </c>
      <c r="H15" s="261">
        <v>64663.040000000001</v>
      </c>
      <c r="I15" s="261">
        <v>64663.040000000001</v>
      </c>
      <c r="J15" s="262"/>
      <c r="K15" s="262"/>
      <c r="L15" s="262"/>
      <c r="M15" s="263" t="s">
        <v>278</v>
      </c>
      <c r="N15" s="264">
        <v>0</v>
      </c>
      <c r="O15" s="264">
        <v>1</v>
      </c>
      <c r="P15" s="265">
        <v>0</v>
      </c>
      <c r="Q15" s="266">
        <v>0</v>
      </c>
    </row>
    <row r="16" spans="1:17" ht="22.5" x14ac:dyDescent="0.2">
      <c r="A16" s="257" t="s">
        <v>318</v>
      </c>
      <c r="B16" s="258" t="s">
        <v>319</v>
      </c>
      <c r="C16" s="259" t="s">
        <v>297</v>
      </c>
      <c r="D16" s="259" t="s">
        <v>275</v>
      </c>
      <c r="E16" s="259" t="s">
        <v>310</v>
      </c>
      <c r="F16" s="260" t="s">
        <v>311</v>
      </c>
      <c r="G16" s="261">
        <v>0</v>
      </c>
      <c r="H16" s="261">
        <v>274817.91999999998</v>
      </c>
      <c r="I16" s="261">
        <v>274817.91999999998</v>
      </c>
      <c r="J16" s="262"/>
      <c r="K16" s="262"/>
      <c r="L16" s="262"/>
      <c r="M16" s="263" t="s">
        <v>278</v>
      </c>
      <c r="N16" s="264">
        <v>0</v>
      </c>
      <c r="O16" s="264">
        <v>1</v>
      </c>
      <c r="P16" s="265">
        <v>0</v>
      </c>
      <c r="Q16" s="266">
        <v>0</v>
      </c>
    </row>
    <row r="17" spans="1:17" ht="22.5" x14ac:dyDescent="0.2">
      <c r="A17" s="257" t="s">
        <v>320</v>
      </c>
      <c r="B17" s="258" t="s">
        <v>321</v>
      </c>
      <c r="C17" s="259" t="s">
        <v>297</v>
      </c>
      <c r="D17" s="259" t="s">
        <v>275</v>
      </c>
      <c r="E17" s="259" t="s">
        <v>322</v>
      </c>
      <c r="F17" s="260" t="s">
        <v>323</v>
      </c>
      <c r="G17" s="261">
        <v>0</v>
      </c>
      <c r="H17" s="261">
        <v>1949960</v>
      </c>
      <c r="I17" s="261">
        <v>1949960</v>
      </c>
      <c r="J17" s="262"/>
      <c r="K17" s="262"/>
      <c r="L17" s="262"/>
      <c r="M17" s="263" t="s">
        <v>278</v>
      </c>
      <c r="N17" s="264">
        <v>0</v>
      </c>
      <c r="O17" s="264">
        <v>1</v>
      </c>
      <c r="P17" s="265">
        <v>0</v>
      </c>
      <c r="Q17" s="266">
        <v>0</v>
      </c>
    </row>
    <row r="18" spans="1:17" ht="33.75" x14ac:dyDescent="0.2">
      <c r="A18" s="257" t="s">
        <v>324</v>
      </c>
      <c r="B18" s="258" t="s">
        <v>325</v>
      </c>
      <c r="C18" s="259" t="s">
        <v>297</v>
      </c>
      <c r="D18" s="259" t="s">
        <v>275</v>
      </c>
      <c r="E18" s="259" t="s">
        <v>326</v>
      </c>
      <c r="F18" s="260" t="s">
        <v>327</v>
      </c>
      <c r="G18" s="261">
        <v>0</v>
      </c>
      <c r="H18" s="261">
        <v>23014.400000000001</v>
      </c>
      <c r="I18" s="261">
        <v>23014.400000000001</v>
      </c>
      <c r="J18" s="262"/>
      <c r="K18" s="262"/>
      <c r="L18" s="262"/>
      <c r="M18" s="263" t="s">
        <v>278</v>
      </c>
      <c r="N18" s="264">
        <v>0</v>
      </c>
      <c r="O18" s="264">
        <v>1</v>
      </c>
      <c r="P18" s="265">
        <v>0</v>
      </c>
      <c r="Q18" s="266">
        <v>0</v>
      </c>
    </row>
    <row r="19" spans="1:17" ht="33.75" x14ac:dyDescent="0.2">
      <c r="A19" s="257" t="s">
        <v>328</v>
      </c>
      <c r="B19" s="258" t="s">
        <v>329</v>
      </c>
      <c r="C19" s="259" t="s">
        <v>297</v>
      </c>
      <c r="D19" s="259" t="s">
        <v>275</v>
      </c>
      <c r="E19" s="259" t="s">
        <v>330</v>
      </c>
      <c r="F19" s="260" t="s">
        <v>331</v>
      </c>
      <c r="G19" s="261">
        <v>1170000</v>
      </c>
      <c r="H19" s="261">
        <v>0</v>
      </c>
      <c r="I19" s="261">
        <v>0</v>
      </c>
      <c r="J19" s="262"/>
      <c r="K19" s="262"/>
      <c r="L19" s="262"/>
      <c r="M19" s="263" t="s">
        <v>278</v>
      </c>
      <c r="N19" s="264">
        <v>0</v>
      </c>
      <c r="O19" s="264">
        <v>0</v>
      </c>
      <c r="P19" s="265">
        <v>0</v>
      </c>
      <c r="Q19" s="266">
        <v>0</v>
      </c>
    </row>
    <row r="20" spans="1:17" ht="22.5" x14ac:dyDescent="0.2">
      <c r="A20" s="257" t="s">
        <v>332</v>
      </c>
      <c r="B20" s="258" t="s">
        <v>333</v>
      </c>
      <c r="C20" s="259" t="s">
        <v>297</v>
      </c>
      <c r="D20" s="259" t="s">
        <v>275</v>
      </c>
      <c r="E20" s="259" t="s">
        <v>330</v>
      </c>
      <c r="F20" s="260" t="s">
        <v>331</v>
      </c>
      <c r="G20" s="261">
        <v>0</v>
      </c>
      <c r="H20" s="261">
        <v>1170000</v>
      </c>
      <c r="I20" s="261">
        <v>0</v>
      </c>
      <c r="J20" s="262"/>
      <c r="K20" s="262"/>
      <c r="L20" s="262"/>
      <c r="M20" s="263" t="s">
        <v>278</v>
      </c>
      <c r="N20" s="264">
        <v>0</v>
      </c>
      <c r="O20" s="264">
        <v>0</v>
      </c>
      <c r="P20" s="265">
        <v>0</v>
      </c>
      <c r="Q20" s="266">
        <v>0</v>
      </c>
    </row>
    <row r="21" spans="1:17" ht="33.75" x14ac:dyDescent="0.2">
      <c r="A21" s="257" t="s">
        <v>334</v>
      </c>
      <c r="B21" s="258" t="s">
        <v>335</v>
      </c>
      <c r="C21" s="259" t="s">
        <v>297</v>
      </c>
      <c r="D21" s="259" t="s">
        <v>275</v>
      </c>
      <c r="E21" s="259" t="s">
        <v>336</v>
      </c>
      <c r="F21" s="260" t="s">
        <v>337</v>
      </c>
      <c r="G21" s="261">
        <v>330000</v>
      </c>
      <c r="H21" s="261">
        <v>330000</v>
      </c>
      <c r="I21" s="261">
        <v>0</v>
      </c>
      <c r="J21" s="262"/>
      <c r="K21" s="262"/>
      <c r="L21" s="262"/>
      <c r="M21" s="263" t="s">
        <v>278</v>
      </c>
      <c r="N21" s="264">
        <v>0</v>
      </c>
      <c r="O21" s="264">
        <v>0</v>
      </c>
      <c r="P21" s="265">
        <v>0</v>
      </c>
      <c r="Q21" s="266">
        <v>0</v>
      </c>
    </row>
    <row r="22" spans="1:17" ht="33.75" x14ac:dyDescent="0.2">
      <c r="A22" s="257" t="s">
        <v>338</v>
      </c>
      <c r="B22" s="258" t="s">
        <v>339</v>
      </c>
      <c r="C22" s="259" t="s">
        <v>340</v>
      </c>
      <c r="D22" s="259" t="s">
        <v>275</v>
      </c>
      <c r="E22" s="259" t="s">
        <v>341</v>
      </c>
      <c r="F22" s="260" t="s">
        <v>342</v>
      </c>
      <c r="G22" s="261">
        <v>0</v>
      </c>
      <c r="H22" s="261">
        <v>20000</v>
      </c>
      <c r="I22" s="261">
        <v>0</v>
      </c>
      <c r="J22" s="262"/>
      <c r="K22" s="262"/>
      <c r="L22" s="262"/>
      <c r="M22" s="263" t="s">
        <v>278</v>
      </c>
      <c r="N22" s="264">
        <v>0</v>
      </c>
      <c r="O22" s="264">
        <v>0</v>
      </c>
      <c r="P22" s="265">
        <v>0</v>
      </c>
      <c r="Q22" s="266">
        <v>0</v>
      </c>
    </row>
    <row r="23" spans="1:17" ht="33.75" x14ac:dyDescent="0.2">
      <c r="A23" s="257" t="s">
        <v>343</v>
      </c>
      <c r="B23" s="258" t="s">
        <v>344</v>
      </c>
      <c r="C23" s="259" t="s">
        <v>340</v>
      </c>
      <c r="D23" s="259" t="s">
        <v>275</v>
      </c>
      <c r="E23" s="259" t="s">
        <v>336</v>
      </c>
      <c r="F23" s="260" t="s">
        <v>337</v>
      </c>
      <c r="G23" s="261">
        <v>0</v>
      </c>
      <c r="H23" s="261">
        <v>2094.7199999999998</v>
      </c>
      <c r="I23" s="261">
        <v>0</v>
      </c>
      <c r="J23" s="262"/>
      <c r="K23" s="262"/>
      <c r="L23" s="262"/>
      <c r="M23" s="263" t="s">
        <v>278</v>
      </c>
      <c r="N23" s="264">
        <v>0</v>
      </c>
      <c r="O23" s="264">
        <v>0</v>
      </c>
      <c r="P23" s="265">
        <v>0</v>
      </c>
      <c r="Q23" s="266">
        <v>0</v>
      </c>
    </row>
    <row r="24" spans="1:17" ht="33.75" x14ac:dyDescent="0.2">
      <c r="A24" s="257" t="s">
        <v>272</v>
      </c>
      <c r="B24" s="258" t="s">
        <v>273</v>
      </c>
      <c r="C24" s="259" t="s">
        <v>345</v>
      </c>
      <c r="D24" s="259" t="s">
        <v>275</v>
      </c>
      <c r="E24" s="259" t="s">
        <v>276</v>
      </c>
      <c r="F24" s="260" t="s">
        <v>277</v>
      </c>
      <c r="G24" s="261">
        <v>0</v>
      </c>
      <c r="H24" s="261">
        <v>120517</v>
      </c>
      <c r="I24" s="261">
        <v>0</v>
      </c>
      <c r="J24" s="262"/>
      <c r="K24" s="262"/>
      <c r="L24" s="262"/>
      <c r="M24" s="263" t="s">
        <v>278</v>
      </c>
      <c r="N24" s="264">
        <v>0</v>
      </c>
      <c r="O24" s="264">
        <v>0</v>
      </c>
      <c r="P24" s="265">
        <v>0</v>
      </c>
      <c r="Q24" s="266">
        <v>0</v>
      </c>
    </row>
    <row r="25" spans="1:17" ht="33.75" x14ac:dyDescent="0.2">
      <c r="A25" s="257" t="s">
        <v>346</v>
      </c>
      <c r="B25" s="258" t="s">
        <v>347</v>
      </c>
      <c r="C25" s="259" t="s">
        <v>345</v>
      </c>
      <c r="D25" s="259" t="s">
        <v>275</v>
      </c>
      <c r="E25" s="259" t="s">
        <v>348</v>
      </c>
      <c r="F25" s="260" t="s">
        <v>349</v>
      </c>
      <c r="G25" s="261">
        <v>0</v>
      </c>
      <c r="H25" s="261">
        <v>270000</v>
      </c>
      <c r="I25" s="261">
        <v>270000</v>
      </c>
      <c r="J25" s="262"/>
      <c r="K25" s="262"/>
      <c r="L25" s="262"/>
      <c r="M25" s="263" t="s">
        <v>278</v>
      </c>
      <c r="N25" s="264">
        <v>0</v>
      </c>
      <c r="O25" s="264">
        <v>1</v>
      </c>
      <c r="P25" s="265">
        <v>0</v>
      </c>
      <c r="Q25" s="266">
        <v>0</v>
      </c>
    </row>
    <row r="26" spans="1:17" ht="33.75" x14ac:dyDescent="0.2">
      <c r="A26" s="257" t="s">
        <v>350</v>
      </c>
      <c r="B26" s="258" t="s">
        <v>284</v>
      </c>
      <c r="C26" s="259" t="s">
        <v>345</v>
      </c>
      <c r="D26" s="259" t="s">
        <v>275</v>
      </c>
      <c r="E26" s="259" t="s">
        <v>285</v>
      </c>
      <c r="F26" s="260" t="s">
        <v>286</v>
      </c>
      <c r="G26" s="261">
        <v>0</v>
      </c>
      <c r="H26" s="261">
        <v>17400</v>
      </c>
      <c r="I26" s="261">
        <v>17400</v>
      </c>
      <c r="J26" s="262"/>
      <c r="K26" s="262"/>
      <c r="L26" s="262"/>
      <c r="M26" s="263" t="s">
        <v>278</v>
      </c>
      <c r="N26" s="264">
        <v>0</v>
      </c>
      <c r="O26" s="264">
        <v>1</v>
      </c>
      <c r="P26" s="265">
        <v>0</v>
      </c>
      <c r="Q26" s="266">
        <v>0</v>
      </c>
    </row>
    <row r="27" spans="1:17" ht="33.75" x14ac:dyDescent="0.2">
      <c r="A27" s="257" t="s">
        <v>283</v>
      </c>
      <c r="B27" s="258" t="s">
        <v>284</v>
      </c>
      <c r="C27" s="259" t="s">
        <v>345</v>
      </c>
      <c r="D27" s="259" t="s">
        <v>275</v>
      </c>
      <c r="E27" s="259" t="s">
        <v>285</v>
      </c>
      <c r="F27" s="260" t="s">
        <v>286</v>
      </c>
      <c r="G27" s="261">
        <v>0</v>
      </c>
      <c r="H27" s="261">
        <v>146000</v>
      </c>
      <c r="I27" s="261">
        <v>0</v>
      </c>
      <c r="J27" s="262"/>
      <c r="K27" s="262"/>
      <c r="L27" s="262"/>
      <c r="M27" s="263" t="s">
        <v>278</v>
      </c>
      <c r="N27" s="264">
        <v>0</v>
      </c>
      <c r="O27" s="264">
        <v>0</v>
      </c>
      <c r="P27" s="265">
        <v>0</v>
      </c>
      <c r="Q27" s="266">
        <v>0</v>
      </c>
    </row>
    <row r="28" spans="1:17" ht="45" x14ac:dyDescent="0.2">
      <c r="A28" s="257" t="s">
        <v>351</v>
      </c>
      <c r="B28" s="258" t="s">
        <v>352</v>
      </c>
      <c r="C28" s="259" t="s">
        <v>345</v>
      </c>
      <c r="D28" s="259" t="s">
        <v>275</v>
      </c>
      <c r="E28" s="259" t="s">
        <v>353</v>
      </c>
      <c r="F28" s="260" t="s">
        <v>354</v>
      </c>
      <c r="G28" s="261">
        <v>200000000</v>
      </c>
      <c r="H28" s="261">
        <v>200000000</v>
      </c>
      <c r="I28" s="261">
        <v>0</v>
      </c>
      <c r="J28" s="262"/>
      <c r="K28" s="262"/>
      <c r="L28" s="262"/>
      <c r="M28" s="263" t="s">
        <v>278</v>
      </c>
      <c r="N28" s="264">
        <v>0</v>
      </c>
      <c r="O28" s="264">
        <v>0</v>
      </c>
      <c r="P28" s="265">
        <v>0</v>
      </c>
      <c r="Q28" s="266">
        <v>0</v>
      </c>
    </row>
    <row r="29" spans="1:17" ht="33.75" x14ac:dyDescent="0.2">
      <c r="A29" s="257" t="s">
        <v>355</v>
      </c>
      <c r="B29" s="258" t="s">
        <v>356</v>
      </c>
      <c r="C29" s="259" t="s">
        <v>345</v>
      </c>
      <c r="D29" s="259" t="s">
        <v>275</v>
      </c>
      <c r="E29" s="259" t="s">
        <v>310</v>
      </c>
      <c r="F29" s="260" t="s">
        <v>311</v>
      </c>
      <c r="G29" s="261">
        <v>2000000</v>
      </c>
      <c r="H29" s="261">
        <v>2000000</v>
      </c>
      <c r="I29" s="261">
        <v>0</v>
      </c>
      <c r="J29" s="262"/>
      <c r="K29" s="262"/>
      <c r="L29" s="262"/>
      <c r="M29" s="263" t="s">
        <v>278</v>
      </c>
      <c r="N29" s="264">
        <v>0</v>
      </c>
      <c r="O29" s="264">
        <v>0</v>
      </c>
      <c r="P29" s="265">
        <v>0</v>
      </c>
      <c r="Q29" s="266">
        <v>0</v>
      </c>
    </row>
    <row r="30" spans="1:17" ht="33.75" x14ac:dyDescent="0.2">
      <c r="A30" s="257" t="s">
        <v>357</v>
      </c>
      <c r="B30" s="258" t="s">
        <v>358</v>
      </c>
      <c r="C30" s="259" t="s">
        <v>359</v>
      </c>
      <c r="D30" s="259" t="s">
        <v>275</v>
      </c>
      <c r="E30" s="259" t="s">
        <v>360</v>
      </c>
      <c r="F30" s="260" t="s">
        <v>361</v>
      </c>
      <c r="G30" s="261">
        <v>0</v>
      </c>
      <c r="H30" s="261">
        <v>31204</v>
      </c>
      <c r="I30" s="261">
        <v>31204</v>
      </c>
      <c r="J30" s="262"/>
      <c r="K30" s="262"/>
      <c r="L30" s="262"/>
      <c r="M30" s="263" t="s">
        <v>278</v>
      </c>
      <c r="N30" s="264">
        <v>0</v>
      </c>
      <c r="O30" s="264">
        <v>1</v>
      </c>
      <c r="P30" s="265">
        <v>0</v>
      </c>
      <c r="Q30" s="266">
        <v>0</v>
      </c>
    </row>
    <row r="31" spans="1:17" ht="33.75" x14ac:dyDescent="0.2">
      <c r="A31" s="257" t="s">
        <v>279</v>
      </c>
      <c r="B31" s="258" t="s">
        <v>280</v>
      </c>
      <c r="C31" s="259" t="s">
        <v>359</v>
      </c>
      <c r="D31" s="259" t="s">
        <v>275</v>
      </c>
      <c r="E31" s="259" t="s">
        <v>281</v>
      </c>
      <c r="F31" s="260" t="s">
        <v>282</v>
      </c>
      <c r="G31" s="261">
        <v>0</v>
      </c>
      <c r="H31" s="261">
        <v>31204</v>
      </c>
      <c r="I31" s="261">
        <v>31204</v>
      </c>
      <c r="J31" s="262"/>
      <c r="K31" s="262"/>
      <c r="L31" s="262"/>
      <c r="M31" s="263" t="s">
        <v>278</v>
      </c>
      <c r="N31" s="264">
        <v>0</v>
      </c>
      <c r="O31" s="264">
        <v>1</v>
      </c>
      <c r="P31" s="265">
        <v>0</v>
      </c>
      <c r="Q31" s="266">
        <v>0</v>
      </c>
    </row>
    <row r="32" spans="1:17" ht="33.75" x14ac:dyDescent="0.2">
      <c r="A32" s="257" t="s">
        <v>295</v>
      </c>
      <c r="B32" s="258" t="s">
        <v>296</v>
      </c>
      <c r="C32" s="259" t="s">
        <v>362</v>
      </c>
      <c r="D32" s="259" t="s">
        <v>275</v>
      </c>
      <c r="E32" s="259" t="s">
        <v>298</v>
      </c>
      <c r="F32" s="260" t="s">
        <v>299</v>
      </c>
      <c r="G32" s="261">
        <v>52000</v>
      </c>
      <c r="H32" s="261">
        <v>52000</v>
      </c>
      <c r="I32" s="261">
        <v>0</v>
      </c>
      <c r="J32" s="262"/>
      <c r="K32" s="262"/>
      <c r="L32" s="262"/>
      <c r="M32" s="263" t="s">
        <v>278</v>
      </c>
      <c r="N32" s="264">
        <v>0</v>
      </c>
      <c r="O32" s="264">
        <v>0</v>
      </c>
      <c r="P32" s="265">
        <v>0</v>
      </c>
      <c r="Q32" s="266">
        <v>0</v>
      </c>
    </row>
    <row r="33" spans="1:18" ht="33.75" x14ac:dyDescent="0.2">
      <c r="A33" s="257" t="s">
        <v>283</v>
      </c>
      <c r="B33" s="258" t="s">
        <v>284</v>
      </c>
      <c r="C33" s="259" t="s">
        <v>362</v>
      </c>
      <c r="D33" s="259" t="s">
        <v>275</v>
      </c>
      <c r="E33" s="259" t="s">
        <v>285</v>
      </c>
      <c r="F33" s="260" t="s">
        <v>286</v>
      </c>
      <c r="G33" s="261">
        <v>0</v>
      </c>
      <c r="H33" s="261">
        <v>30000</v>
      </c>
      <c r="I33" s="261">
        <v>0</v>
      </c>
      <c r="J33" s="262"/>
      <c r="K33" s="262"/>
      <c r="L33" s="262"/>
      <c r="M33" s="263" t="s">
        <v>278</v>
      </c>
      <c r="N33" s="264">
        <v>0</v>
      </c>
      <c r="O33" s="264">
        <v>0</v>
      </c>
      <c r="P33" s="265">
        <v>0</v>
      </c>
      <c r="Q33" s="266">
        <v>0</v>
      </c>
    </row>
    <row r="34" spans="1:18" ht="33.75" x14ac:dyDescent="0.2">
      <c r="A34" s="257" t="s">
        <v>338</v>
      </c>
      <c r="B34" s="258" t="s">
        <v>339</v>
      </c>
      <c r="C34" s="259" t="s">
        <v>362</v>
      </c>
      <c r="D34" s="259" t="s">
        <v>275</v>
      </c>
      <c r="E34" s="259" t="s">
        <v>341</v>
      </c>
      <c r="F34" s="260" t="s">
        <v>342</v>
      </c>
      <c r="G34" s="261">
        <v>0</v>
      </c>
      <c r="H34" s="261">
        <v>36000</v>
      </c>
      <c r="I34" s="261">
        <v>0</v>
      </c>
      <c r="J34" s="262"/>
      <c r="K34" s="262"/>
      <c r="L34" s="262"/>
      <c r="M34" s="263" t="s">
        <v>278</v>
      </c>
      <c r="N34" s="264">
        <v>0</v>
      </c>
      <c r="O34" s="264">
        <v>0</v>
      </c>
      <c r="P34" s="265">
        <v>0</v>
      </c>
      <c r="Q34" s="266">
        <v>0</v>
      </c>
    </row>
    <row r="35" spans="1:18" ht="33.75" x14ac:dyDescent="0.2">
      <c r="A35" s="257" t="s">
        <v>291</v>
      </c>
      <c r="B35" s="258" t="s">
        <v>292</v>
      </c>
      <c r="C35" s="259" t="s">
        <v>362</v>
      </c>
      <c r="D35" s="259" t="s">
        <v>275</v>
      </c>
      <c r="E35" s="259" t="s">
        <v>293</v>
      </c>
      <c r="F35" s="260" t="s">
        <v>294</v>
      </c>
      <c r="G35" s="261">
        <v>0</v>
      </c>
      <c r="H35" s="261">
        <v>37816</v>
      </c>
      <c r="I35" s="261">
        <v>37816</v>
      </c>
      <c r="J35" s="262"/>
      <c r="K35" s="262"/>
      <c r="L35" s="262"/>
      <c r="M35" s="263" t="s">
        <v>278</v>
      </c>
      <c r="N35" s="264">
        <v>0</v>
      </c>
      <c r="O35" s="264">
        <v>1</v>
      </c>
      <c r="P35" s="265">
        <v>0</v>
      </c>
      <c r="Q35" s="266">
        <v>0</v>
      </c>
    </row>
    <row r="36" spans="1:18" ht="33.75" x14ac:dyDescent="0.2">
      <c r="A36" s="257" t="s">
        <v>295</v>
      </c>
      <c r="B36" s="258" t="s">
        <v>296</v>
      </c>
      <c r="C36" s="259" t="s">
        <v>363</v>
      </c>
      <c r="D36" s="259" t="s">
        <v>275</v>
      </c>
      <c r="E36" s="259" t="s">
        <v>298</v>
      </c>
      <c r="F36" s="260" t="s">
        <v>299</v>
      </c>
      <c r="G36" s="261">
        <v>29000</v>
      </c>
      <c r="H36" s="261">
        <v>29000</v>
      </c>
      <c r="I36" s="261">
        <v>0</v>
      </c>
      <c r="J36" s="262"/>
      <c r="K36" s="262"/>
      <c r="L36" s="262"/>
      <c r="M36" s="263" t="s">
        <v>278</v>
      </c>
      <c r="N36" s="264">
        <v>0</v>
      </c>
      <c r="O36" s="264">
        <v>0</v>
      </c>
      <c r="P36" s="265">
        <v>0</v>
      </c>
      <c r="Q36" s="266">
        <v>0</v>
      </c>
    </row>
    <row r="37" spans="1:18" ht="33.75" x14ac:dyDescent="0.2">
      <c r="A37" s="257" t="s">
        <v>338</v>
      </c>
      <c r="B37" s="258" t="s">
        <v>339</v>
      </c>
      <c r="C37" s="259" t="s">
        <v>363</v>
      </c>
      <c r="D37" s="259" t="s">
        <v>275</v>
      </c>
      <c r="E37" s="259" t="s">
        <v>341</v>
      </c>
      <c r="F37" s="260" t="s">
        <v>342</v>
      </c>
      <c r="G37" s="261">
        <v>0</v>
      </c>
      <c r="H37" s="261">
        <v>20000</v>
      </c>
      <c r="I37" s="261">
        <v>0</v>
      </c>
      <c r="J37" s="262"/>
      <c r="K37" s="262"/>
      <c r="L37" s="262"/>
      <c r="M37" s="263" t="s">
        <v>278</v>
      </c>
      <c r="N37" s="264">
        <v>0</v>
      </c>
      <c r="O37" s="264">
        <v>0</v>
      </c>
      <c r="P37" s="265">
        <v>0</v>
      </c>
      <c r="Q37" s="266">
        <v>0</v>
      </c>
    </row>
    <row r="38" spans="1:18" ht="22.5" x14ac:dyDescent="0.2">
      <c r="A38" s="257" t="s">
        <v>364</v>
      </c>
      <c r="B38" s="258" t="s">
        <v>365</v>
      </c>
      <c r="C38" s="259" t="s">
        <v>366</v>
      </c>
      <c r="D38" s="259" t="s">
        <v>367</v>
      </c>
      <c r="E38" s="259" t="s">
        <v>368</v>
      </c>
      <c r="F38" s="260" t="s">
        <v>369</v>
      </c>
      <c r="G38" s="261">
        <v>0</v>
      </c>
      <c r="H38" s="261">
        <v>8357541.6699999999</v>
      </c>
      <c r="I38" s="261">
        <v>0</v>
      </c>
      <c r="J38" s="262"/>
      <c r="K38" s="262"/>
      <c r="L38" s="262"/>
      <c r="M38" s="263" t="s">
        <v>278</v>
      </c>
      <c r="N38" s="264">
        <v>0</v>
      </c>
      <c r="O38" s="264">
        <v>0</v>
      </c>
      <c r="P38" s="265">
        <v>0</v>
      </c>
      <c r="Q38" s="266">
        <v>0</v>
      </c>
    </row>
    <row r="39" spans="1:18" ht="22.5" x14ac:dyDescent="0.2">
      <c r="A39" s="257" t="s">
        <v>370</v>
      </c>
      <c r="B39" s="258" t="s">
        <v>371</v>
      </c>
      <c r="C39" s="259" t="s">
        <v>366</v>
      </c>
      <c r="D39" s="259" t="s">
        <v>367</v>
      </c>
      <c r="E39" s="259" t="s">
        <v>372</v>
      </c>
      <c r="F39" s="260" t="s">
        <v>373</v>
      </c>
      <c r="G39" s="261">
        <v>0</v>
      </c>
      <c r="H39" s="261">
        <v>3778804.76</v>
      </c>
      <c r="I39" s="261">
        <v>1262959.1299999999</v>
      </c>
      <c r="J39" s="262"/>
      <c r="K39" s="262"/>
      <c r="L39" s="262"/>
      <c r="M39" s="263" t="s">
        <v>278</v>
      </c>
      <c r="N39" s="264">
        <v>0</v>
      </c>
      <c r="O39" s="264">
        <v>0.33422185326134712</v>
      </c>
      <c r="P39" s="265">
        <v>0</v>
      </c>
      <c r="Q39" s="266">
        <v>0</v>
      </c>
    </row>
    <row r="40" spans="1:18" ht="22.5" x14ac:dyDescent="0.2">
      <c r="A40" s="257" t="s">
        <v>374</v>
      </c>
      <c r="B40" s="258" t="s">
        <v>375</v>
      </c>
      <c r="C40" s="259" t="s">
        <v>366</v>
      </c>
      <c r="D40" s="259" t="s">
        <v>367</v>
      </c>
      <c r="E40" s="259" t="s">
        <v>306</v>
      </c>
      <c r="F40" s="260" t="s">
        <v>307</v>
      </c>
      <c r="G40" s="261">
        <v>0</v>
      </c>
      <c r="H40" s="261">
        <v>93840537.060000002</v>
      </c>
      <c r="I40" s="261">
        <v>5715608.6500000004</v>
      </c>
      <c r="J40" s="262"/>
      <c r="K40" s="262"/>
      <c r="L40" s="262"/>
      <c r="M40" s="263" t="s">
        <v>278</v>
      </c>
      <c r="N40" s="264">
        <v>0</v>
      </c>
      <c r="O40" s="264">
        <v>6.0907671983436537E-2</v>
      </c>
      <c r="P40" s="265">
        <v>0</v>
      </c>
      <c r="Q40" s="266">
        <v>0</v>
      </c>
    </row>
    <row r="41" spans="1:18" ht="22.5" x14ac:dyDescent="0.2">
      <c r="A41" s="257" t="s">
        <v>376</v>
      </c>
      <c r="B41" s="258" t="s">
        <v>377</v>
      </c>
      <c r="C41" s="259" t="s">
        <v>366</v>
      </c>
      <c r="D41" s="259" t="s">
        <v>367</v>
      </c>
      <c r="E41" s="259" t="s">
        <v>378</v>
      </c>
      <c r="F41" s="260" t="s">
        <v>379</v>
      </c>
      <c r="G41" s="261">
        <v>0</v>
      </c>
      <c r="H41" s="261">
        <v>510215.75</v>
      </c>
      <c r="I41" s="261">
        <v>0</v>
      </c>
      <c r="J41" s="262"/>
      <c r="K41" s="262"/>
      <c r="L41" s="262"/>
      <c r="M41" s="263" t="s">
        <v>278</v>
      </c>
      <c r="N41" s="264">
        <v>0</v>
      </c>
      <c r="O41" s="264">
        <v>0</v>
      </c>
      <c r="P41" s="265">
        <v>0</v>
      </c>
      <c r="Q41" s="266">
        <v>0</v>
      </c>
    </row>
    <row r="42" spans="1:18" ht="45.75" thickBot="1" x14ac:dyDescent="0.25">
      <c r="A42" s="267" t="s">
        <v>380</v>
      </c>
      <c r="B42" s="268" t="s">
        <v>352</v>
      </c>
      <c r="C42" s="269" t="s">
        <v>366</v>
      </c>
      <c r="D42" s="269" t="s">
        <v>367</v>
      </c>
      <c r="E42" s="269" t="s">
        <v>353</v>
      </c>
      <c r="F42" s="270" t="s">
        <v>354</v>
      </c>
      <c r="G42" s="271">
        <v>300000000</v>
      </c>
      <c r="H42" s="271">
        <v>300000000</v>
      </c>
      <c r="I42" s="271">
        <v>0</v>
      </c>
      <c r="J42" s="272"/>
      <c r="K42" s="272"/>
      <c r="L42" s="272"/>
      <c r="M42" s="273" t="s">
        <v>278</v>
      </c>
      <c r="N42" s="274">
        <v>0</v>
      </c>
      <c r="O42" s="274">
        <v>0</v>
      </c>
      <c r="P42" s="275">
        <v>0</v>
      </c>
      <c r="Q42" s="276">
        <v>0</v>
      </c>
    </row>
    <row r="43" spans="1:18" ht="13.5" thickBot="1" x14ac:dyDescent="0.25">
      <c r="A43" s="277"/>
      <c r="B43" s="277"/>
      <c r="C43" s="278"/>
      <c r="D43" s="278"/>
      <c r="E43" s="278"/>
      <c r="F43" s="279"/>
      <c r="G43" s="280">
        <v>504489000</v>
      </c>
      <c r="H43" s="281">
        <v>618118838.03999996</v>
      </c>
      <c r="I43" s="282">
        <v>12180792.66</v>
      </c>
      <c r="J43" s="283"/>
      <c r="K43" s="283"/>
      <c r="L43" s="283"/>
      <c r="M43" s="284"/>
      <c r="N43" s="285"/>
      <c r="O43" s="285"/>
      <c r="P43" s="286"/>
      <c r="Q43" s="286"/>
      <c r="R43" s="287"/>
    </row>
    <row r="44" spans="1:18" x14ac:dyDescent="0.2">
      <c r="A44" t="s">
        <v>381</v>
      </c>
      <c r="B44"/>
      <c r="C44"/>
      <c r="D44"/>
      <c r="E44"/>
      <c r="F44"/>
      <c r="G44"/>
      <c r="H44"/>
      <c r="I44"/>
      <c r="J44" s="288"/>
      <c r="K44" s="288"/>
      <c r="L44" s="288"/>
      <c r="M44" s="288"/>
      <c r="N44" s="288"/>
      <c r="O44" s="288"/>
      <c r="P44" s="288"/>
      <c r="Q44" s="288"/>
      <c r="R44" s="287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5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FD56-DBF5-40AC-BD83-639CF770E542}">
  <sheetPr>
    <pageSetUpPr fitToPage="1"/>
  </sheetPr>
  <dimension ref="A1:AI221"/>
  <sheetViews>
    <sheetView workbookViewId="0">
      <selection activeCell="A31" sqref="A31:B31"/>
    </sheetView>
  </sheetViews>
  <sheetFormatPr baseColWidth="10" defaultColWidth="13.33203125" defaultRowHeight="12.75" x14ac:dyDescent="0.2"/>
  <cols>
    <col min="1" max="1" width="8.6640625" style="349" customWidth="1"/>
    <col min="2" max="2" width="13.33203125" style="351"/>
    <col min="3" max="3" width="52.6640625" style="351" customWidth="1"/>
    <col min="4" max="9" width="28.6640625" style="393" customWidth="1"/>
    <col min="10" max="10" width="17.83203125" style="398" customWidth="1"/>
    <col min="11" max="35" width="13.33203125" style="398"/>
    <col min="36" max="16384" width="13.33203125" style="351"/>
  </cols>
  <sheetData>
    <row r="1" spans="1:9" x14ac:dyDescent="0.2">
      <c r="B1" s="350" t="s">
        <v>417</v>
      </c>
      <c r="C1" s="350"/>
      <c r="D1" s="350"/>
      <c r="E1" s="350"/>
      <c r="F1" s="350"/>
      <c r="G1" s="350"/>
      <c r="H1" s="350"/>
      <c r="I1" s="350"/>
    </row>
    <row r="2" spans="1:9" x14ac:dyDescent="0.2">
      <c r="B2" s="350" t="s">
        <v>418</v>
      </c>
      <c r="C2" s="350"/>
      <c r="D2" s="350"/>
      <c r="E2" s="350"/>
      <c r="F2" s="350"/>
      <c r="G2" s="350"/>
      <c r="H2" s="350"/>
      <c r="I2" s="350"/>
    </row>
    <row r="3" spans="1:9" x14ac:dyDescent="0.2">
      <c r="B3" s="350" t="s">
        <v>419</v>
      </c>
      <c r="C3" s="350"/>
      <c r="D3" s="350"/>
      <c r="E3" s="350"/>
      <c r="F3" s="350"/>
      <c r="G3" s="350"/>
      <c r="H3" s="350"/>
      <c r="I3" s="350"/>
    </row>
    <row r="4" spans="1:9" x14ac:dyDescent="0.2">
      <c r="B4" s="352"/>
      <c r="C4" s="352"/>
      <c r="D4" s="353"/>
      <c r="E4" s="353"/>
      <c r="F4" s="353"/>
      <c r="G4" s="353"/>
      <c r="H4" s="353"/>
      <c r="I4" s="353"/>
    </row>
    <row r="5" spans="1:9" x14ac:dyDescent="0.2">
      <c r="B5" s="352"/>
      <c r="C5" s="354" t="s">
        <v>420</v>
      </c>
      <c r="D5" s="355" t="s">
        <v>421</v>
      </c>
      <c r="E5" s="356"/>
      <c r="F5" s="356"/>
      <c r="G5" s="356"/>
      <c r="H5" s="353"/>
      <c r="I5" s="353"/>
    </row>
    <row r="6" spans="1:9" x14ac:dyDescent="0.2">
      <c r="B6" s="352"/>
      <c r="C6" s="352"/>
      <c r="D6" s="353"/>
      <c r="E6" s="353"/>
      <c r="F6" s="353"/>
      <c r="G6" s="353"/>
      <c r="H6" s="353"/>
      <c r="I6" s="353"/>
    </row>
    <row r="7" spans="1:9" x14ac:dyDescent="0.2">
      <c r="B7" s="357" t="s">
        <v>422</v>
      </c>
      <c r="C7" s="358" t="s">
        <v>52</v>
      </c>
      <c r="D7" s="359" t="s">
        <v>133</v>
      </c>
      <c r="E7" s="359"/>
      <c r="F7" s="359"/>
      <c r="G7" s="359"/>
      <c r="H7" s="359"/>
      <c r="I7" s="359" t="s">
        <v>3</v>
      </c>
    </row>
    <row r="8" spans="1:9" ht="34.5" customHeight="1" x14ac:dyDescent="0.2">
      <c r="B8" s="360"/>
      <c r="C8" s="361"/>
      <c r="D8" s="362" t="s">
        <v>4</v>
      </c>
      <c r="E8" s="362" t="s">
        <v>56</v>
      </c>
      <c r="F8" s="362" t="s">
        <v>6</v>
      </c>
      <c r="G8" s="362" t="s">
        <v>7</v>
      </c>
      <c r="H8" s="362" t="s">
        <v>423</v>
      </c>
      <c r="I8" s="363"/>
    </row>
    <row r="9" spans="1:9" ht="15" customHeight="1" x14ac:dyDescent="0.2">
      <c r="A9" s="364"/>
      <c r="B9" s="365">
        <v>1</v>
      </c>
      <c r="C9" s="366" t="s">
        <v>424</v>
      </c>
      <c r="D9" s="367">
        <f>+D10+D77</f>
        <v>19526312475.52</v>
      </c>
      <c r="E9" s="367">
        <f t="shared" ref="E9:H9" si="0">+E10+E77</f>
        <v>107156380.14999992</v>
      </c>
      <c r="F9" s="367">
        <f>+D9+E9</f>
        <v>19633468855.670002</v>
      </c>
      <c r="G9" s="367">
        <f t="shared" si="0"/>
        <v>4066731146.0699997</v>
      </c>
      <c r="H9" s="367">
        <f t="shared" si="0"/>
        <v>4066731146.0699997</v>
      </c>
      <c r="I9" s="368">
        <f>+H9-D9</f>
        <v>-15459581329.450001</v>
      </c>
    </row>
    <row r="10" spans="1:9" ht="15" customHeight="1" x14ac:dyDescent="0.2">
      <c r="A10" s="364"/>
      <c r="B10" s="365">
        <v>1.1000000000000001</v>
      </c>
      <c r="C10" s="366" t="s">
        <v>425</v>
      </c>
      <c r="D10" s="367">
        <f>+D11+D33+D38+D39+D43+D50+D54+D57+D75</f>
        <v>19021823475.52</v>
      </c>
      <c r="E10" s="367">
        <f t="shared" ref="E10:H10" si="1">+E11+E33+E38+E39+E43+E50+E54+E57+E75</f>
        <v>30683409.229999907</v>
      </c>
      <c r="F10" s="367">
        <f t="shared" ref="F10:F73" si="2">+D10+E10</f>
        <v>19052506884.75</v>
      </c>
      <c r="G10" s="367">
        <f t="shared" si="1"/>
        <v>4055044008.0699997</v>
      </c>
      <c r="H10" s="367">
        <f t="shared" si="1"/>
        <v>4055044008.0699997</v>
      </c>
      <c r="I10" s="368">
        <f t="shared" ref="I10:I73" si="3">+H10-D10</f>
        <v>-14966779467.450001</v>
      </c>
    </row>
    <row r="11" spans="1:9" ht="15" customHeight="1" x14ac:dyDescent="0.2">
      <c r="A11" s="364"/>
      <c r="B11" s="369" t="s">
        <v>426</v>
      </c>
      <c r="C11" s="370" t="s">
        <v>15</v>
      </c>
      <c r="D11" s="371">
        <f>+D12+D18+D20+D21+D26+D29+D30+D31+D32</f>
        <v>0</v>
      </c>
      <c r="E11" s="371">
        <f t="shared" ref="E11:H11" si="4">+E12+E18+E20+E21+E26+E29+E30+E31+E32</f>
        <v>0</v>
      </c>
      <c r="F11" s="371">
        <f t="shared" si="2"/>
        <v>0</v>
      </c>
      <c r="G11" s="371">
        <f t="shared" si="4"/>
        <v>0</v>
      </c>
      <c r="H11" s="371">
        <f t="shared" si="4"/>
        <v>0</v>
      </c>
      <c r="I11" s="372">
        <f t="shared" si="3"/>
        <v>0</v>
      </c>
    </row>
    <row r="12" spans="1:9" ht="15" customHeight="1" x14ac:dyDescent="0.2">
      <c r="A12" s="364"/>
      <c r="B12" s="369" t="s">
        <v>427</v>
      </c>
      <c r="C12" s="370" t="s">
        <v>428</v>
      </c>
      <c r="D12" s="371">
        <f>+D13+D15+D17</f>
        <v>0</v>
      </c>
      <c r="E12" s="371">
        <f t="shared" ref="E12:H12" si="5">+E13+E15+E17</f>
        <v>0</v>
      </c>
      <c r="F12" s="371">
        <f t="shared" si="2"/>
        <v>0</v>
      </c>
      <c r="G12" s="371">
        <f t="shared" si="5"/>
        <v>0</v>
      </c>
      <c r="H12" s="371">
        <f t="shared" si="5"/>
        <v>0</v>
      </c>
      <c r="I12" s="372">
        <f t="shared" si="3"/>
        <v>0</v>
      </c>
    </row>
    <row r="13" spans="1:9" ht="15" customHeight="1" x14ac:dyDescent="0.2">
      <c r="A13" s="364"/>
      <c r="B13" s="373" t="s">
        <v>429</v>
      </c>
      <c r="C13" s="374" t="s">
        <v>430</v>
      </c>
      <c r="D13" s="375">
        <f>+D14</f>
        <v>0</v>
      </c>
      <c r="E13" s="375">
        <f t="shared" ref="E13:H13" si="6">+E14</f>
        <v>0</v>
      </c>
      <c r="F13" s="375">
        <f t="shared" si="2"/>
        <v>0</v>
      </c>
      <c r="G13" s="375">
        <f t="shared" si="6"/>
        <v>0</v>
      </c>
      <c r="H13" s="375">
        <f t="shared" si="6"/>
        <v>0</v>
      </c>
      <c r="I13" s="376">
        <f t="shared" si="3"/>
        <v>0</v>
      </c>
    </row>
    <row r="14" spans="1:9" ht="15" customHeight="1" x14ac:dyDescent="0.2">
      <c r="A14" s="377">
        <v>111111</v>
      </c>
      <c r="B14" s="378" t="s">
        <v>431</v>
      </c>
      <c r="C14" s="379" t="s">
        <v>432</v>
      </c>
      <c r="D14" s="380"/>
      <c r="E14" s="380"/>
      <c r="F14" s="380">
        <f t="shared" si="2"/>
        <v>0</v>
      </c>
      <c r="G14" s="380"/>
      <c r="H14" s="380"/>
      <c r="I14" s="381">
        <f t="shared" si="3"/>
        <v>0</v>
      </c>
    </row>
    <row r="15" spans="1:9" ht="15" customHeight="1" x14ac:dyDescent="0.2">
      <c r="A15" s="364"/>
      <c r="B15" s="373" t="s">
        <v>433</v>
      </c>
      <c r="C15" s="374" t="s">
        <v>434</v>
      </c>
      <c r="D15" s="375">
        <f>+D16</f>
        <v>0</v>
      </c>
      <c r="E15" s="375">
        <f t="shared" ref="E15:H15" si="7">+E16</f>
        <v>0</v>
      </c>
      <c r="F15" s="375">
        <f t="shared" si="2"/>
        <v>0</v>
      </c>
      <c r="G15" s="375">
        <f t="shared" si="7"/>
        <v>0</v>
      </c>
      <c r="H15" s="375">
        <f t="shared" si="7"/>
        <v>0</v>
      </c>
      <c r="I15" s="376">
        <f t="shared" si="3"/>
        <v>0</v>
      </c>
    </row>
    <row r="16" spans="1:9" ht="15" customHeight="1" x14ac:dyDescent="0.2">
      <c r="A16" s="377">
        <v>111121</v>
      </c>
      <c r="B16" s="378" t="s">
        <v>435</v>
      </c>
      <c r="C16" s="379" t="s">
        <v>432</v>
      </c>
      <c r="D16" s="380"/>
      <c r="E16" s="380"/>
      <c r="F16" s="380">
        <f t="shared" si="2"/>
        <v>0</v>
      </c>
      <c r="G16" s="380"/>
      <c r="H16" s="380"/>
      <c r="I16" s="381">
        <f t="shared" si="3"/>
        <v>0</v>
      </c>
    </row>
    <row r="17" spans="1:9" ht="15" customHeight="1" x14ac:dyDescent="0.2">
      <c r="A17" s="377">
        <v>11113</v>
      </c>
      <c r="B17" s="373" t="s">
        <v>436</v>
      </c>
      <c r="C17" s="374" t="s">
        <v>437</v>
      </c>
      <c r="D17" s="380"/>
      <c r="E17" s="380"/>
      <c r="F17" s="380">
        <f t="shared" si="2"/>
        <v>0</v>
      </c>
      <c r="G17" s="380"/>
      <c r="H17" s="380"/>
      <c r="I17" s="381">
        <f t="shared" si="3"/>
        <v>0</v>
      </c>
    </row>
    <row r="18" spans="1:9" ht="15" customHeight="1" x14ac:dyDescent="0.2">
      <c r="A18" s="364"/>
      <c r="B18" s="369" t="s">
        <v>438</v>
      </c>
      <c r="C18" s="370" t="s">
        <v>439</v>
      </c>
      <c r="D18" s="371">
        <f>SUM(D19)</f>
        <v>0</v>
      </c>
      <c r="E18" s="371">
        <f t="shared" ref="E18:H18" si="8">SUM(E19)</f>
        <v>0</v>
      </c>
      <c r="F18" s="371">
        <f t="shared" si="2"/>
        <v>0</v>
      </c>
      <c r="G18" s="371">
        <f t="shared" si="8"/>
        <v>0</v>
      </c>
      <c r="H18" s="371">
        <f t="shared" si="8"/>
        <v>0</v>
      </c>
      <c r="I18" s="372">
        <f t="shared" si="3"/>
        <v>0</v>
      </c>
    </row>
    <row r="19" spans="1:9" ht="15" customHeight="1" x14ac:dyDescent="0.2">
      <c r="A19" s="377">
        <v>11121</v>
      </c>
      <c r="B19" s="378" t="s">
        <v>440</v>
      </c>
      <c r="C19" s="379" t="s">
        <v>441</v>
      </c>
      <c r="D19" s="380"/>
      <c r="E19" s="380"/>
      <c r="F19" s="380">
        <f t="shared" si="2"/>
        <v>0</v>
      </c>
      <c r="G19" s="380"/>
      <c r="H19" s="380"/>
      <c r="I19" s="381">
        <f t="shared" si="3"/>
        <v>0</v>
      </c>
    </row>
    <row r="20" spans="1:9" ht="15" customHeight="1" x14ac:dyDescent="0.2">
      <c r="A20" s="377">
        <v>1113</v>
      </c>
      <c r="B20" s="369" t="s">
        <v>442</v>
      </c>
      <c r="C20" s="370" t="s">
        <v>443</v>
      </c>
      <c r="D20" s="371"/>
      <c r="E20" s="371"/>
      <c r="F20" s="371">
        <f t="shared" si="2"/>
        <v>0</v>
      </c>
      <c r="G20" s="371"/>
      <c r="H20" s="371"/>
      <c r="I20" s="372">
        <f t="shared" si="3"/>
        <v>0</v>
      </c>
    </row>
    <row r="21" spans="1:9" ht="15" customHeight="1" x14ac:dyDescent="0.2">
      <c r="A21" s="364"/>
      <c r="B21" s="369" t="s">
        <v>444</v>
      </c>
      <c r="C21" s="370" t="s">
        <v>445</v>
      </c>
      <c r="D21" s="371">
        <f>+D22</f>
        <v>0</v>
      </c>
      <c r="E21" s="371">
        <f t="shared" ref="E21:H21" si="9">+E22</f>
        <v>0</v>
      </c>
      <c r="F21" s="371">
        <f t="shared" si="2"/>
        <v>0</v>
      </c>
      <c r="G21" s="371">
        <f t="shared" si="9"/>
        <v>0</v>
      </c>
      <c r="H21" s="371">
        <f t="shared" si="9"/>
        <v>0</v>
      </c>
      <c r="I21" s="372">
        <f t="shared" si="3"/>
        <v>0</v>
      </c>
    </row>
    <row r="22" spans="1:9" ht="15" customHeight="1" x14ac:dyDescent="0.2">
      <c r="A22" s="377"/>
      <c r="B22" s="373" t="s">
        <v>446</v>
      </c>
      <c r="C22" s="374" t="s">
        <v>447</v>
      </c>
      <c r="D22" s="375">
        <f>SUM(D23:D25)</f>
        <v>0</v>
      </c>
      <c r="E22" s="375">
        <f t="shared" ref="E22:H22" si="10">SUM(E23:E25)</f>
        <v>0</v>
      </c>
      <c r="F22" s="375">
        <f t="shared" si="2"/>
        <v>0</v>
      </c>
      <c r="G22" s="375">
        <f t="shared" si="10"/>
        <v>0</v>
      </c>
      <c r="H22" s="375">
        <f t="shared" si="10"/>
        <v>0</v>
      </c>
      <c r="I22" s="376">
        <f t="shared" si="3"/>
        <v>0</v>
      </c>
    </row>
    <row r="23" spans="1:9" ht="15" customHeight="1" x14ac:dyDescent="0.2">
      <c r="A23" s="377">
        <v>111411</v>
      </c>
      <c r="B23" s="378" t="s">
        <v>448</v>
      </c>
      <c r="C23" s="379" t="s">
        <v>449</v>
      </c>
      <c r="D23" s="380"/>
      <c r="E23" s="380"/>
      <c r="F23" s="380">
        <f t="shared" si="2"/>
        <v>0</v>
      </c>
      <c r="G23" s="380"/>
      <c r="H23" s="380"/>
      <c r="I23" s="381">
        <f t="shared" si="3"/>
        <v>0</v>
      </c>
    </row>
    <row r="24" spans="1:9" ht="15" customHeight="1" x14ac:dyDescent="0.2">
      <c r="A24" s="377">
        <v>111412</v>
      </c>
      <c r="B24" s="378" t="s">
        <v>450</v>
      </c>
      <c r="C24" s="379" t="s">
        <v>451</v>
      </c>
      <c r="D24" s="380"/>
      <c r="E24" s="380"/>
      <c r="F24" s="380">
        <f t="shared" si="2"/>
        <v>0</v>
      </c>
      <c r="G24" s="380"/>
      <c r="H24" s="380"/>
      <c r="I24" s="381">
        <f t="shared" si="3"/>
        <v>0</v>
      </c>
    </row>
    <row r="25" spans="1:9" ht="15" customHeight="1" x14ac:dyDescent="0.2">
      <c r="A25" s="377">
        <v>111413</v>
      </c>
      <c r="B25" s="378" t="s">
        <v>452</v>
      </c>
      <c r="C25" s="379" t="s">
        <v>453</v>
      </c>
      <c r="D25" s="380"/>
      <c r="E25" s="380"/>
      <c r="F25" s="380">
        <f t="shared" si="2"/>
        <v>0</v>
      </c>
      <c r="G25" s="380"/>
      <c r="H25" s="380"/>
      <c r="I25" s="381">
        <f t="shared" si="3"/>
        <v>0</v>
      </c>
    </row>
    <row r="26" spans="1:9" ht="15" customHeight="1" x14ac:dyDescent="0.2">
      <c r="A26" s="364"/>
      <c r="B26" s="369" t="s">
        <v>454</v>
      </c>
      <c r="C26" s="370" t="s">
        <v>455</v>
      </c>
      <c r="D26" s="371">
        <f>SUM(D27:D28)</f>
        <v>0</v>
      </c>
      <c r="E26" s="371">
        <f t="shared" ref="E26:H26" si="11">SUM(E27:E28)</f>
        <v>0</v>
      </c>
      <c r="F26" s="371">
        <f t="shared" si="2"/>
        <v>0</v>
      </c>
      <c r="G26" s="371">
        <f t="shared" si="11"/>
        <v>0</v>
      </c>
      <c r="H26" s="371">
        <f t="shared" si="11"/>
        <v>0</v>
      </c>
      <c r="I26" s="372">
        <f t="shared" si="3"/>
        <v>0</v>
      </c>
    </row>
    <row r="27" spans="1:9" ht="15" customHeight="1" x14ac:dyDescent="0.2">
      <c r="A27" s="377">
        <v>11151</v>
      </c>
      <c r="B27" s="378" t="s">
        <v>456</v>
      </c>
      <c r="C27" s="379" t="s">
        <v>457</v>
      </c>
      <c r="D27" s="380"/>
      <c r="E27" s="380">
        <v>0</v>
      </c>
      <c r="F27" s="380">
        <f t="shared" si="2"/>
        <v>0</v>
      </c>
      <c r="G27" s="380"/>
      <c r="H27" s="380"/>
      <c r="I27" s="381">
        <f t="shared" si="3"/>
        <v>0</v>
      </c>
    </row>
    <row r="28" spans="1:9" ht="15" customHeight="1" x14ac:dyDescent="0.2">
      <c r="A28" s="377">
        <v>11152</v>
      </c>
      <c r="B28" s="378" t="s">
        <v>458</v>
      </c>
      <c r="C28" s="379" t="s">
        <v>459</v>
      </c>
      <c r="D28" s="380"/>
      <c r="E28" s="380"/>
      <c r="F28" s="380">
        <f t="shared" si="2"/>
        <v>0</v>
      </c>
      <c r="G28" s="380"/>
      <c r="H28" s="380"/>
      <c r="I28" s="381">
        <f t="shared" si="3"/>
        <v>0</v>
      </c>
    </row>
    <row r="29" spans="1:9" ht="15" customHeight="1" x14ac:dyDescent="0.2">
      <c r="A29" s="377">
        <v>1116</v>
      </c>
      <c r="B29" s="369" t="s">
        <v>460</v>
      </c>
      <c r="C29" s="370" t="s">
        <v>461</v>
      </c>
      <c r="D29" s="371"/>
      <c r="E29" s="371"/>
      <c r="F29" s="371">
        <f t="shared" si="2"/>
        <v>0</v>
      </c>
      <c r="G29" s="371"/>
      <c r="H29" s="371"/>
      <c r="I29" s="372">
        <f t="shared" si="3"/>
        <v>0</v>
      </c>
    </row>
    <row r="30" spans="1:9" ht="15" customHeight="1" x14ac:dyDescent="0.2">
      <c r="A30" s="377">
        <v>1117</v>
      </c>
      <c r="B30" s="369" t="s">
        <v>462</v>
      </c>
      <c r="C30" s="370" t="s">
        <v>463</v>
      </c>
      <c r="D30" s="371"/>
      <c r="E30" s="371"/>
      <c r="F30" s="371">
        <f t="shared" si="2"/>
        <v>0</v>
      </c>
      <c r="G30" s="371"/>
      <c r="H30" s="371"/>
      <c r="I30" s="372">
        <f t="shared" si="3"/>
        <v>0</v>
      </c>
    </row>
    <row r="31" spans="1:9" ht="15" customHeight="1" x14ac:dyDescent="0.2">
      <c r="A31" s="377">
        <v>1118</v>
      </c>
      <c r="B31" s="369" t="s">
        <v>464</v>
      </c>
      <c r="C31" s="370" t="s">
        <v>465</v>
      </c>
      <c r="D31" s="371"/>
      <c r="E31" s="371"/>
      <c r="F31" s="371">
        <f t="shared" si="2"/>
        <v>0</v>
      </c>
      <c r="G31" s="371"/>
      <c r="H31" s="371"/>
      <c r="I31" s="372">
        <f t="shared" si="3"/>
        <v>0</v>
      </c>
    </row>
    <row r="32" spans="1:9" ht="15" customHeight="1" x14ac:dyDescent="0.2">
      <c r="A32" s="377">
        <v>1119</v>
      </c>
      <c r="B32" s="369" t="s">
        <v>466</v>
      </c>
      <c r="C32" s="370" t="s">
        <v>467</v>
      </c>
      <c r="D32" s="371"/>
      <c r="E32" s="371"/>
      <c r="F32" s="371">
        <f t="shared" si="2"/>
        <v>0</v>
      </c>
      <c r="G32" s="371"/>
      <c r="H32" s="371"/>
      <c r="I32" s="372">
        <f t="shared" si="3"/>
        <v>0</v>
      </c>
    </row>
    <row r="33" spans="1:9" ht="15" customHeight="1" x14ac:dyDescent="0.2">
      <c r="A33" s="364"/>
      <c r="B33" s="369" t="s">
        <v>468</v>
      </c>
      <c r="C33" s="370" t="s">
        <v>469</v>
      </c>
      <c r="D33" s="371">
        <f>SUM(D34:D37)</f>
        <v>0</v>
      </c>
      <c r="E33" s="371">
        <f t="shared" ref="E33:H33" si="12">SUM(E34:E37)</f>
        <v>0</v>
      </c>
      <c r="F33" s="371">
        <f t="shared" si="2"/>
        <v>0</v>
      </c>
      <c r="G33" s="371">
        <f t="shared" si="12"/>
        <v>0</v>
      </c>
      <c r="H33" s="371">
        <f t="shared" si="12"/>
        <v>0</v>
      </c>
      <c r="I33" s="372">
        <f t="shared" si="3"/>
        <v>0</v>
      </c>
    </row>
    <row r="34" spans="1:9" ht="15" customHeight="1" x14ac:dyDescent="0.2">
      <c r="A34" s="377">
        <v>1121</v>
      </c>
      <c r="B34" s="378" t="s">
        <v>470</v>
      </c>
      <c r="C34" s="379" t="s">
        <v>471</v>
      </c>
      <c r="D34" s="380"/>
      <c r="E34" s="380"/>
      <c r="F34" s="380">
        <f t="shared" si="2"/>
        <v>0</v>
      </c>
      <c r="G34" s="380"/>
      <c r="H34" s="380"/>
      <c r="I34" s="381">
        <f t="shared" si="3"/>
        <v>0</v>
      </c>
    </row>
    <row r="35" spans="1:9" ht="15" customHeight="1" x14ac:dyDescent="0.2">
      <c r="A35" s="377">
        <v>1122</v>
      </c>
      <c r="B35" s="378" t="s">
        <v>472</v>
      </c>
      <c r="C35" s="379" t="s">
        <v>473</v>
      </c>
      <c r="D35" s="380"/>
      <c r="E35" s="380"/>
      <c r="F35" s="380">
        <f t="shared" si="2"/>
        <v>0</v>
      </c>
      <c r="G35" s="380"/>
      <c r="H35" s="380"/>
      <c r="I35" s="381">
        <f t="shared" si="3"/>
        <v>0</v>
      </c>
    </row>
    <row r="36" spans="1:9" ht="15" customHeight="1" x14ac:dyDescent="0.2">
      <c r="A36" s="377">
        <v>1123</v>
      </c>
      <c r="B36" s="378" t="s">
        <v>474</v>
      </c>
      <c r="C36" s="379" t="s">
        <v>475</v>
      </c>
      <c r="D36" s="380"/>
      <c r="E36" s="380"/>
      <c r="F36" s="380">
        <f t="shared" si="2"/>
        <v>0</v>
      </c>
      <c r="G36" s="380"/>
      <c r="H36" s="380"/>
      <c r="I36" s="381">
        <f t="shared" si="3"/>
        <v>0</v>
      </c>
    </row>
    <row r="37" spans="1:9" ht="15" customHeight="1" x14ac:dyDescent="0.2">
      <c r="A37" s="377">
        <v>1124</v>
      </c>
      <c r="B37" s="378" t="s">
        <v>476</v>
      </c>
      <c r="C37" s="379" t="s">
        <v>477</v>
      </c>
      <c r="D37" s="380"/>
      <c r="E37" s="380"/>
      <c r="F37" s="380">
        <f t="shared" si="2"/>
        <v>0</v>
      </c>
      <c r="G37" s="380"/>
      <c r="H37" s="380"/>
      <c r="I37" s="381">
        <f t="shared" si="3"/>
        <v>0</v>
      </c>
    </row>
    <row r="38" spans="1:9" ht="15" customHeight="1" x14ac:dyDescent="0.2">
      <c r="A38" s="377">
        <v>113</v>
      </c>
      <c r="B38" s="369" t="s">
        <v>478</v>
      </c>
      <c r="C38" s="370" t="s">
        <v>19</v>
      </c>
      <c r="D38" s="371"/>
      <c r="E38" s="371"/>
      <c r="F38" s="371">
        <f t="shared" si="2"/>
        <v>0</v>
      </c>
      <c r="G38" s="371"/>
      <c r="H38" s="371"/>
      <c r="I38" s="372">
        <f t="shared" si="3"/>
        <v>0</v>
      </c>
    </row>
    <row r="39" spans="1:9" ht="15" customHeight="1" x14ac:dyDescent="0.2">
      <c r="A39" s="364"/>
      <c r="B39" s="369" t="s">
        <v>479</v>
      </c>
      <c r="C39" s="370" t="s">
        <v>480</v>
      </c>
      <c r="D39" s="371">
        <f>SUM(D40:D42)</f>
        <v>0</v>
      </c>
      <c r="E39" s="371">
        <f t="shared" ref="E39:H39" si="13">SUM(E40:E42)</f>
        <v>0</v>
      </c>
      <c r="F39" s="371">
        <f t="shared" si="2"/>
        <v>0</v>
      </c>
      <c r="G39" s="371">
        <f t="shared" si="13"/>
        <v>0</v>
      </c>
      <c r="H39" s="371">
        <f t="shared" si="13"/>
        <v>0</v>
      </c>
      <c r="I39" s="372">
        <f t="shared" si="3"/>
        <v>0</v>
      </c>
    </row>
    <row r="40" spans="1:9" ht="15" customHeight="1" x14ac:dyDescent="0.2">
      <c r="A40" s="377">
        <v>1141</v>
      </c>
      <c r="B40" s="378" t="s">
        <v>481</v>
      </c>
      <c r="C40" s="379" t="s">
        <v>482</v>
      </c>
      <c r="D40" s="380"/>
      <c r="E40" s="380"/>
      <c r="F40" s="380">
        <f t="shared" si="2"/>
        <v>0</v>
      </c>
      <c r="G40" s="380"/>
      <c r="H40" s="380"/>
      <c r="I40" s="381">
        <f t="shared" si="3"/>
        <v>0</v>
      </c>
    </row>
    <row r="41" spans="1:9" ht="15" customHeight="1" x14ac:dyDescent="0.2">
      <c r="A41" s="377">
        <v>1142</v>
      </c>
      <c r="B41" s="378" t="s">
        <v>483</v>
      </c>
      <c r="C41" s="379" t="s">
        <v>484</v>
      </c>
      <c r="D41" s="380"/>
      <c r="E41" s="380"/>
      <c r="F41" s="380">
        <f t="shared" si="2"/>
        <v>0</v>
      </c>
      <c r="G41" s="380"/>
      <c r="H41" s="380"/>
      <c r="I41" s="381">
        <f t="shared" si="3"/>
        <v>0</v>
      </c>
    </row>
    <row r="42" spans="1:9" ht="15" customHeight="1" x14ac:dyDescent="0.2">
      <c r="A42" s="377">
        <v>1143</v>
      </c>
      <c r="B42" s="378" t="s">
        <v>485</v>
      </c>
      <c r="C42" s="379" t="s">
        <v>486</v>
      </c>
      <c r="D42" s="380"/>
      <c r="E42" s="380"/>
      <c r="F42" s="380">
        <f t="shared" si="2"/>
        <v>0</v>
      </c>
      <c r="G42" s="380"/>
      <c r="H42" s="380"/>
      <c r="I42" s="381">
        <f t="shared" si="3"/>
        <v>0</v>
      </c>
    </row>
    <row r="43" spans="1:9" ht="15" customHeight="1" x14ac:dyDescent="0.2">
      <c r="A43" s="364"/>
      <c r="B43" s="369" t="s">
        <v>487</v>
      </c>
      <c r="C43" s="370" t="s">
        <v>488</v>
      </c>
      <c r="D43" s="371">
        <f>+D44+D47+D48+D49</f>
        <v>0</v>
      </c>
      <c r="E43" s="371">
        <f t="shared" ref="E43:H43" si="14">+E44+E47+E48+E49</f>
        <v>0</v>
      </c>
      <c r="F43" s="371">
        <f t="shared" si="2"/>
        <v>0</v>
      </c>
      <c r="G43" s="371">
        <f t="shared" si="14"/>
        <v>0</v>
      </c>
      <c r="H43" s="371">
        <f t="shared" si="14"/>
        <v>0</v>
      </c>
      <c r="I43" s="372">
        <f t="shared" si="3"/>
        <v>0</v>
      </c>
    </row>
    <row r="44" spans="1:9" ht="15" customHeight="1" x14ac:dyDescent="0.2">
      <c r="A44" s="377"/>
      <c r="B44" s="373" t="s">
        <v>489</v>
      </c>
      <c r="C44" s="374" t="s">
        <v>490</v>
      </c>
      <c r="D44" s="375">
        <f>+D45+D46</f>
        <v>0</v>
      </c>
      <c r="E44" s="375">
        <f t="shared" ref="E44:H44" si="15">+E45+E46</f>
        <v>0</v>
      </c>
      <c r="F44" s="375">
        <f t="shared" si="2"/>
        <v>0</v>
      </c>
      <c r="G44" s="375">
        <f t="shared" si="15"/>
        <v>0</v>
      </c>
      <c r="H44" s="375">
        <f t="shared" si="15"/>
        <v>0</v>
      </c>
      <c r="I44" s="376">
        <f t="shared" si="3"/>
        <v>0</v>
      </c>
    </row>
    <row r="45" spans="1:9" ht="15" customHeight="1" x14ac:dyDescent="0.2">
      <c r="A45" s="377">
        <v>11511</v>
      </c>
      <c r="B45" s="378" t="s">
        <v>491</v>
      </c>
      <c r="C45" s="379" t="s">
        <v>492</v>
      </c>
      <c r="D45" s="380"/>
      <c r="E45" s="380"/>
      <c r="F45" s="380">
        <f t="shared" si="2"/>
        <v>0</v>
      </c>
      <c r="G45" s="380"/>
      <c r="H45" s="380"/>
      <c r="I45" s="381">
        <f t="shared" si="3"/>
        <v>0</v>
      </c>
    </row>
    <row r="46" spans="1:9" ht="15" customHeight="1" x14ac:dyDescent="0.2">
      <c r="A46" s="377">
        <v>11512</v>
      </c>
      <c r="B46" s="378" t="s">
        <v>493</v>
      </c>
      <c r="C46" s="379" t="s">
        <v>494</v>
      </c>
      <c r="D46" s="380"/>
      <c r="E46" s="380"/>
      <c r="F46" s="380">
        <f t="shared" si="2"/>
        <v>0</v>
      </c>
      <c r="G46" s="380"/>
      <c r="H46" s="380"/>
      <c r="I46" s="381">
        <f t="shared" si="3"/>
        <v>0</v>
      </c>
    </row>
    <row r="47" spans="1:9" ht="15" customHeight="1" x14ac:dyDescent="0.2">
      <c r="A47" s="377">
        <v>1152</v>
      </c>
      <c r="B47" s="373" t="s">
        <v>495</v>
      </c>
      <c r="C47" s="374" t="s">
        <v>496</v>
      </c>
      <c r="D47" s="375"/>
      <c r="E47" s="375"/>
      <c r="F47" s="375">
        <f t="shared" si="2"/>
        <v>0</v>
      </c>
      <c r="G47" s="375"/>
      <c r="H47" s="375"/>
      <c r="I47" s="376">
        <f t="shared" si="3"/>
        <v>0</v>
      </c>
    </row>
    <row r="48" spans="1:9" ht="15" customHeight="1" x14ac:dyDescent="0.2">
      <c r="A48" s="377">
        <v>1153</v>
      </c>
      <c r="B48" s="373" t="s">
        <v>497</v>
      </c>
      <c r="C48" s="374" t="s">
        <v>498</v>
      </c>
      <c r="D48" s="375"/>
      <c r="E48" s="375"/>
      <c r="F48" s="375">
        <f t="shared" si="2"/>
        <v>0</v>
      </c>
      <c r="G48" s="375"/>
      <c r="H48" s="375"/>
      <c r="I48" s="376">
        <f t="shared" si="3"/>
        <v>0</v>
      </c>
    </row>
    <row r="49" spans="1:10" ht="15" customHeight="1" x14ac:dyDescent="0.2">
      <c r="A49" s="377">
        <v>1154</v>
      </c>
      <c r="B49" s="373" t="s">
        <v>499</v>
      </c>
      <c r="C49" s="374" t="s">
        <v>500</v>
      </c>
      <c r="D49" s="375"/>
      <c r="E49" s="375"/>
      <c r="F49" s="375">
        <f t="shared" si="2"/>
        <v>0</v>
      </c>
      <c r="G49" s="375"/>
      <c r="H49" s="375"/>
      <c r="I49" s="376">
        <f t="shared" si="3"/>
        <v>0</v>
      </c>
    </row>
    <row r="50" spans="1:10" ht="15" customHeight="1" x14ac:dyDescent="0.2">
      <c r="A50" s="364"/>
      <c r="B50" s="369" t="s">
        <v>501</v>
      </c>
      <c r="C50" s="370" t="s">
        <v>502</v>
      </c>
      <c r="D50" s="371">
        <f>SUM(D51:D53)</f>
        <v>55009075</v>
      </c>
      <c r="E50" s="371">
        <f t="shared" ref="E50:H50" si="16">SUM(E51:E53)</f>
        <v>0</v>
      </c>
      <c r="F50" s="371">
        <f t="shared" si="2"/>
        <v>55009075</v>
      </c>
      <c r="G50" s="371">
        <f t="shared" si="16"/>
        <v>16249566.83</v>
      </c>
      <c r="H50" s="371">
        <f t="shared" si="16"/>
        <v>16249566.83</v>
      </c>
      <c r="I50" s="372">
        <f t="shared" si="3"/>
        <v>-38759508.170000002</v>
      </c>
    </row>
    <row r="51" spans="1:10" ht="15" customHeight="1" x14ac:dyDescent="0.2">
      <c r="A51" s="377">
        <v>1161</v>
      </c>
      <c r="B51" s="378" t="s">
        <v>503</v>
      </c>
      <c r="C51" s="379" t="s">
        <v>504</v>
      </c>
      <c r="D51" s="380"/>
      <c r="E51" s="380"/>
      <c r="F51" s="380">
        <f t="shared" si="2"/>
        <v>0</v>
      </c>
      <c r="G51" s="380"/>
      <c r="H51" s="380"/>
      <c r="I51" s="381">
        <f t="shared" si="3"/>
        <v>0</v>
      </c>
    </row>
    <row r="52" spans="1:10" ht="15" customHeight="1" x14ac:dyDescent="0.2">
      <c r="A52" s="377">
        <v>1162</v>
      </c>
      <c r="B52" s="378" t="s">
        <v>505</v>
      </c>
      <c r="C52" s="379" t="s">
        <v>506</v>
      </c>
      <c r="D52" s="380"/>
      <c r="E52" s="380">
        <v>0</v>
      </c>
      <c r="F52" s="380">
        <f t="shared" si="2"/>
        <v>0</v>
      </c>
      <c r="G52" s="380"/>
      <c r="H52" s="380"/>
      <c r="I52" s="381">
        <f t="shared" si="3"/>
        <v>0</v>
      </c>
    </row>
    <row r="53" spans="1:10" ht="15" customHeight="1" x14ac:dyDescent="0.2">
      <c r="A53" s="377">
        <v>1163</v>
      </c>
      <c r="B53" s="378" t="s">
        <v>507</v>
      </c>
      <c r="C53" s="379" t="s">
        <v>508</v>
      </c>
      <c r="D53" s="380">
        <v>55009075</v>
      </c>
      <c r="E53" s="380">
        <v>0</v>
      </c>
      <c r="F53" s="380">
        <f t="shared" si="2"/>
        <v>55009075</v>
      </c>
      <c r="G53" s="380">
        <v>16249566.83</v>
      </c>
      <c r="H53" s="380">
        <v>16249566.83</v>
      </c>
      <c r="I53" s="381">
        <f t="shared" si="3"/>
        <v>-38759508.170000002</v>
      </c>
      <c r="J53" s="400">
        <f>+G53-H53</f>
        <v>0</v>
      </c>
    </row>
    <row r="54" spans="1:10" ht="15" customHeight="1" x14ac:dyDescent="0.2">
      <c r="A54" s="364"/>
      <c r="B54" s="369" t="s">
        <v>509</v>
      </c>
      <c r="C54" s="370" t="s">
        <v>510</v>
      </c>
      <c r="D54" s="371">
        <f>SUM(D55:D56)</f>
        <v>0</v>
      </c>
      <c r="E54" s="371">
        <f t="shared" ref="E54:H54" si="17">SUM(E55:E56)</f>
        <v>0</v>
      </c>
      <c r="F54" s="371">
        <f t="shared" si="2"/>
        <v>0</v>
      </c>
      <c r="G54" s="371">
        <f t="shared" si="17"/>
        <v>0</v>
      </c>
      <c r="H54" s="371">
        <f t="shared" si="17"/>
        <v>0</v>
      </c>
      <c r="I54" s="372">
        <f t="shared" si="3"/>
        <v>0</v>
      </c>
    </row>
    <row r="55" spans="1:10" ht="15" customHeight="1" x14ac:dyDescent="0.2">
      <c r="A55" s="377">
        <v>1171</v>
      </c>
      <c r="B55" s="378" t="s">
        <v>511</v>
      </c>
      <c r="C55" s="379" t="s">
        <v>512</v>
      </c>
      <c r="D55" s="380"/>
      <c r="E55" s="380"/>
      <c r="F55" s="380">
        <f t="shared" si="2"/>
        <v>0</v>
      </c>
      <c r="G55" s="380"/>
      <c r="H55" s="380"/>
      <c r="I55" s="381">
        <f t="shared" si="3"/>
        <v>0</v>
      </c>
    </row>
    <row r="56" spans="1:10" ht="15" customHeight="1" x14ac:dyDescent="0.2">
      <c r="A56" s="377">
        <v>1172</v>
      </c>
      <c r="B56" s="378" t="s">
        <v>513</v>
      </c>
      <c r="C56" s="379" t="s">
        <v>514</v>
      </c>
      <c r="D56" s="380"/>
      <c r="E56" s="380"/>
      <c r="F56" s="380">
        <f t="shared" si="2"/>
        <v>0</v>
      </c>
      <c r="G56" s="380"/>
      <c r="H56" s="380"/>
      <c r="I56" s="381">
        <f t="shared" si="3"/>
        <v>0</v>
      </c>
    </row>
    <row r="57" spans="1:10" ht="15" customHeight="1" x14ac:dyDescent="0.2">
      <c r="A57" s="364"/>
      <c r="B57" s="369" t="s">
        <v>515</v>
      </c>
      <c r="C57" s="370" t="s">
        <v>516</v>
      </c>
      <c r="D57" s="371">
        <f>+D58+D59+D71</f>
        <v>18966814400.52</v>
      </c>
      <c r="E57" s="371">
        <f t="shared" ref="E57:H57" si="18">+E58+E59+E71</f>
        <v>30683409.229999907</v>
      </c>
      <c r="F57" s="371">
        <f t="shared" si="2"/>
        <v>18997497809.75</v>
      </c>
      <c r="G57" s="371">
        <f t="shared" si="18"/>
        <v>4038794441.2399998</v>
      </c>
      <c r="H57" s="371">
        <f t="shared" si="18"/>
        <v>4038794441.2399998</v>
      </c>
      <c r="I57" s="372">
        <f t="shared" si="3"/>
        <v>-14928019959.280001</v>
      </c>
    </row>
    <row r="58" spans="1:10" ht="15" customHeight="1" x14ac:dyDescent="0.2">
      <c r="A58" s="377">
        <v>1181</v>
      </c>
      <c r="B58" s="369" t="s">
        <v>517</v>
      </c>
      <c r="C58" s="370" t="s">
        <v>518</v>
      </c>
      <c r="D58" s="371"/>
      <c r="E58" s="371"/>
      <c r="F58" s="371">
        <f t="shared" si="2"/>
        <v>0</v>
      </c>
      <c r="G58" s="371"/>
      <c r="H58" s="371"/>
      <c r="I58" s="372">
        <f t="shared" si="3"/>
        <v>0</v>
      </c>
    </row>
    <row r="59" spans="1:10" ht="15" customHeight="1" x14ac:dyDescent="0.2">
      <c r="A59" s="377"/>
      <c r="B59" s="369" t="s">
        <v>519</v>
      </c>
      <c r="C59" s="370" t="s">
        <v>520</v>
      </c>
      <c r="D59" s="371">
        <f>+D60+D65+D70</f>
        <v>18966814400.52</v>
      </c>
      <c r="E59" s="371">
        <f t="shared" ref="E59:H59" si="19">+E60+E65+E70</f>
        <v>30683409.229999907</v>
      </c>
      <c r="F59" s="371">
        <f t="shared" si="2"/>
        <v>18997497809.75</v>
      </c>
      <c r="G59" s="371">
        <f t="shared" si="19"/>
        <v>4038794441.2399998</v>
      </c>
      <c r="H59" s="371">
        <f t="shared" si="19"/>
        <v>4038794441.2399998</v>
      </c>
      <c r="I59" s="372">
        <f t="shared" si="3"/>
        <v>-14928019959.280001</v>
      </c>
    </row>
    <row r="60" spans="1:10" ht="15" customHeight="1" x14ac:dyDescent="0.2">
      <c r="A60" s="377"/>
      <c r="B60" s="382" t="s">
        <v>521</v>
      </c>
      <c r="C60" s="383" t="s">
        <v>522</v>
      </c>
      <c r="D60" s="375">
        <f>SUM(D61:D64)</f>
        <v>9996572676.5200005</v>
      </c>
      <c r="E60" s="375">
        <f t="shared" ref="E60:H60" si="20">SUM(E61:E64)</f>
        <v>6500206.1999999713</v>
      </c>
      <c r="F60" s="375">
        <f t="shared" si="2"/>
        <v>10003072882.720001</v>
      </c>
      <c r="G60" s="375">
        <f t="shared" si="20"/>
        <v>2840061004.9299998</v>
      </c>
      <c r="H60" s="375">
        <f t="shared" si="20"/>
        <v>2840061004.9299998</v>
      </c>
      <c r="I60" s="376">
        <f t="shared" si="3"/>
        <v>-7156511671.5900002</v>
      </c>
    </row>
    <row r="61" spans="1:10" ht="15" customHeight="1" x14ac:dyDescent="0.2">
      <c r="A61" s="377">
        <v>118211</v>
      </c>
      <c r="B61" s="384" t="s">
        <v>523</v>
      </c>
      <c r="C61" s="385" t="s">
        <v>524</v>
      </c>
      <c r="D61" s="380">
        <v>9996572676.5200005</v>
      </c>
      <c r="E61" s="380">
        <v>6500206.1999999713</v>
      </c>
      <c r="F61" s="380">
        <f t="shared" si="2"/>
        <v>10003072882.720001</v>
      </c>
      <c r="G61" s="380">
        <v>2840061004.9299998</v>
      </c>
      <c r="H61" s="380">
        <v>2840061004.9299998</v>
      </c>
      <c r="I61" s="381">
        <f t="shared" si="3"/>
        <v>-7156511671.5900002</v>
      </c>
      <c r="J61" s="400"/>
    </row>
    <row r="62" spans="1:10" ht="15" customHeight="1" x14ac:dyDescent="0.2">
      <c r="A62" s="377">
        <v>118212</v>
      </c>
      <c r="B62" s="384" t="s">
        <v>525</v>
      </c>
      <c r="C62" s="385" t="s">
        <v>526</v>
      </c>
      <c r="D62" s="380"/>
      <c r="E62" s="380"/>
      <c r="F62" s="380">
        <f t="shared" si="2"/>
        <v>0</v>
      </c>
      <c r="G62" s="380"/>
      <c r="H62" s="380"/>
      <c r="I62" s="381">
        <f t="shared" si="3"/>
        <v>0</v>
      </c>
    </row>
    <row r="63" spans="1:10" ht="15" customHeight="1" x14ac:dyDescent="0.2">
      <c r="A63" s="377">
        <v>118213</v>
      </c>
      <c r="B63" s="384" t="s">
        <v>527</v>
      </c>
      <c r="C63" s="385" t="s">
        <v>91</v>
      </c>
      <c r="D63" s="380"/>
      <c r="E63" s="380"/>
      <c r="F63" s="380">
        <f t="shared" si="2"/>
        <v>0</v>
      </c>
      <c r="G63" s="380"/>
      <c r="H63" s="380"/>
      <c r="I63" s="381">
        <f t="shared" si="3"/>
        <v>0</v>
      </c>
    </row>
    <row r="64" spans="1:10" ht="15" customHeight="1" x14ac:dyDescent="0.2">
      <c r="A64" s="377">
        <v>118214</v>
      </c>
      <c r="B64" s="384" t="s">
        <v>528</v>
      </c>
      <c r="C64" s="385" t="s">
        <v>529</v>
      </c>
      <c r="D64" s="380"/>
      <c r="E64" s="380"/>
      <c r="F64" s="380">
        <f t="shared" si="2"/>
        <v>0</v>
      </c>
      <c r="G64" s="380"/>
      <c r="H64" s="380"/>
      <c r="I64" s="381">
        <f t="shared" si="3"/>
        <v>0</v>
      </c>
    </row>
    <row r="65" spans="1:10" ht="15" customHeight="1" x14ac:dyDescent="0.2">
      <c r="A65" s="377"/>
      <c r="B65" s="382" t="s">
        <v>530</v>
      </c>
      <c r="C65" s="383" t="s">
        <v>531</v>
      </c>
      <c r="D65" s="375">
        <f>SUM(D66:D69)</f>
        <v>8970241724</v>
      </c>
      <c r="E65" s="375">
        <f t="shared" ref="E65:H65" si="21">SUM(E66:E69)</f>
        <v>24183203.029999938</v>
      </c>
      <c r="F65" s="375">
        <f t="shared" si="2"/>
        <v>8994424927.0300007</v>
      </c>
      <c r="G65" s="375">
        <f t="shared" si="21"/>
        <v>1198733436.3099999</v>
      </c>
      <c r="H65" s="375">
        <f t="shared" si="21"/>
        <v>1198733436.3099999</v>
      </c>
      <c r="I65" s="376">
        <f t="shared" si="3"/>
        <v>-7771508287.6900005</v>
      </c>
    </row>
    <row r="66" spans="1:10" ht="15" customHeight="1" x14ac:dyDescent="0.2">
      <c r="A66" s="377">
        <v>118221</v>
      </c>
      <c r="B66" s="384" t="s">
        <v>532</v>
      </c>
      <c r="C66" s="385" t="s">
        <v>524</v>
      </c>
      <c r="D66" s="380">
        <v>8970241724</v>
      </c>
      <c r="E66" s="380">
        <v>24183203.029999938</v>
      </c>
      <c r="F66" s="380">
        <f t="shared" si="2"/>
        <v>8994424927.0300007</v>
      </c>
      <c r="G66" s="380">
        <v>1198733436.3099999</v>
      </c>
      <c r="H66" s="380">
        <v>1198733436.3099999</v>
      </c>
      <c r="I66" s="381">
        <f t="shared" si="3"/>
        <v>-7771508287.6900005</v>
      </c>
      <c r="J66" s="400"/>
    </row>
    <row r="67" spans="1:10" ht="15" customHeight="1" x14ac:dyDescent="0.2">
      <c r="A67" s="377">
        <v>118222</v>
      </c>
      <c r="B67" s="384" t="s">
        <v>533</v>
      </c>
      <c r="C67" s="385" t="s">
        <v>526</v>
      </c>
      <c r="D67" s="380"/>
      <c r="E67" s="380"/>
      <c r="F67" s="380">
        <f t="shared" si="2"/>
        <v>0</v>
      </c>
      <c r="G67" s="380"/>
      <c r="H67" s="380"/>
      <c r="I67" s="381">
        <f t="shared" si="3"/>
        <v>0</v>
      </c>
    </row>
    <row r="68" spans="1:10" ht="15" customHeight="1" x14ac:dyDescent="0.2">
      <c r="A68" s="377">
        <v>118223</v>
      </c>
      <c r="B68" s="384" t="s">
        <v>534</v>
      </c>
      <c r="C68" s="385" t="s">
        <v>91</v>
      </c>
      <c r="D68" s="380"/>
      <c r="E68" s="380"/>
      <c r="F68" s="380">
        <f t="shared" si="2"/>
        <v>0</v>
      </c>
      <c r="G68" s="380"/>
      <c r="H68" s="380"/>
      <c r="I68" s="381">
        <f t="shared" si="3"/>
        <v>0</v>
      </c>
    </row>
    <row r="69" spans="1:10" ht="15" customHeight="1" x14ac:dyDescent="0.2">
      <c r="A69" s="377">
        <v>118224</v>
      </c>
      <c r="B69" s="384" t="s">
        <v>535</v>
      </c>
      <c r="C69" s="385" t="s">
        <v>529</v>
      </c>
      <c r="D69" s="380"/>
      <c r="E69" s="380"/>
      <c r="F69" s="380">
        <f t="shared" si="2"/>
        <v>0</v>
      </c>
      <c r="G69" s="380"/>
      <c r="H69" s="380"/>
      <c r="I69" s="381">
        <f t="shared" si="3"/>
        <v>0</v>
      </c>
    </row>
    <row r="70" spans="1:10" ht="15" customHeight="1" x14ac:dyDescent="0.2">
      <c r="A70" s="377">
        <v>11823</v>
      </c>
      <c r="B70" s="382" t="s">
        <v>536</v>
      </c>
      <c r="C70" s="383" t="s">
        <v>537</v>
      </c>
      <c r="D70" s="375"/>
      <c r="E70" s="375"/>
      <c r="F70" s="375">
        <f t="shared" si="2"/>
        <v>0</v>
      </c>
      <c r="G70" s="375"/>
      <c r="H70" s="375"/>
      <c r="I70" s="376">
        <f t="shared" si="3"/>
        <v>0</v>
      </c>
    </row>
    <row r="71" spans="1:10" ht="15" customHeight="1" x14ac:dyDescent="0.2">
      <c r="A71" s="377"/>
      <c r="B71" s="369" t="s">
        <v>538</v>
      </c>
      <c r="C71" s="370" t="s">
        <v>539</v>
      </c>
      <c r="D71" s="371">
        <f>SUM(D72:D74)</f>
        <v>0</v>
      </c>
      <c r="E71" s="371">
        <f t="shared" ref="E71:H71" si="22">SUM(E72:E74)</f>
        <v>0</v>
      </c>
      <c r="F71" s="371">
        <f t="shared" si="2"/>
        <v>0</v>
      </c>
      <c r="G71" s="371">
        <f t="shared" si="22"/>
        <v>0</v>
      </c>
      <c r="H71" s="371">
        <f t="shared" si="22"/>
        <v>0</v>
      </c>
      <c r="I71" s="372">
        <f t="shared" si="3"/>
        <v>0</v>
      </c>
    </row>
    <row r="72" spans="1:10" ht="15" customHeight="1" x14ac:dyDescent="0.2">
      <c r="A72" s="377">
        <v>11831</v>
      </c>
      <c r="B72" s="384" t="s">
        <v>540</v>
      </c>
      <c r="C72" s="385" t="s">
        <v>541</v>
      </c>
      <c r="D72" s="380"/>
      <c r="E72" s="380"/>
      <c r="F72" s="380">
        <f t="shared" si="2"/>
        <v>0</v>
      </c>
      <c r="G72" s="380"/>
      <c r="H72" s="380"/>
      <c r="I72" s="381">
        <f t="shared" si="3"/>
        <v>0</v>
      </c>
    </row>
    <row r="73" spans="1:10" ht="15" customHeight="1" x14ac:dyDescent="0.2">
      <c r="A73" s="377">
        <v>11832</v>
      </c>
      <c r="B73" s="384" t="s">
        <v>542</v>
      </c>
      <c r="C73" s="385" t="s">
        <v>543</v>
      </c>
      <c r="D73" s="380"/>
      <c r="E73" s="380"/>
      <c r="F73" s="380">
        <f t="shared" si="2"/>
        <v>0</v>
      </c>
      <c r="G73" s="380"/>
      <c r="H73" s="380"/>
      <c r="I73" s="381">
        <f t="shared" si="3"/>
        <v>0</v>
      </c>
    </row>
    <row r="74" spans="1:10" ht="15" customHeight="1" x14ac:dyDescent="0.2">
      <c r="A74" s="377">
        <v>11833</v>
      </c>
      <c r="B74" s="384" t="s">
        <v>544</v>
      </c>
      <c r="C74" s="385" t="s">
        <v>545</v>
      </c>
      <c r="D74" s="380"/>
      <c r="E74" s="380"/>
      <c r="F74" s="380">
        <f t="shared" ref="F74:F119" si="23">+D74+E74</f>
        <v>0</v>
      </c>
      <c r="G74" s="380"/>
      <c r="H74" s="380"/>
      <c r="I74" s="381">
        <f t="shared" ref="I74:I119" si="24">+H74-D74</f>
        <v>0</v>
      </c>
    </row>
    <row r="75" spans="1:10" ht="15" customHeight="1" x14ac:dyDescent="0.2">
      <c r="A75" s="377">
        <v>119</v>
      </c>
      <c r="B75" s="369" t="s">
        <v>546</v>
      </c>
      <c r="C75" s="370" t="s">
        <v>120</v>
      </c>
      <c r="D75" s="386"/>
      <c r="E75" s="386"/>
      <c r="F75" s="386">
        <f t="shared" si="23"/>
        <v>0</v>
      </c>
      <c r="G75" s="386"/>
      <c r="H75" s="386"/>
      <c r="I75" s="387">
        <f t="shared" si="24"/>
        <v>0</v>
      </c>
    </row>
    <row r="76" spans="1:10" ht="15" customHeight="1" x14ac:dyDescent="0.2">
      <c r="A76" s="377"/>
      <c r="B76" s="378"/>
      <c r="C76" s="379"/>
      <c r="D76" s="380"/>
      <c r="E76" s="380"/>
      <c r="F76" s="380">
        <f t="shared" si="23"/>
        <v>0</v>
      </c>
      <c r="G76" s="380"/>
      <c r="H76" s="380"/>
      <c r="I76" s="381">
        <f t="shared" si="24"/>
        <v>0</v>
      </c>
    </row>
    <row r="77" spans="1:10" ht="15" customHeight="1" x14ac:dyDescent="0.2">
      <c r="A77" s="364"/>
      <c r="B77" s="365">
        <v>1.1000000000000001</v>
      </c>
      <c r="C77" s="366" t="s">
        <v>547</v>
      </c>
      <c r="D77" s="367">
        <f>+D78+D82+D90+D95+D113</f>
        <v>504489000</v>
      </c>
      <c r="E77" s="367">
        <f t="shared" ref="E77:H77" si="25">+E78+E82+E90+E95+E113</f>
        <v>76472970.920000002</v>
      </c>
      <c r="F77" s="367">
        <f t="shared" si="23"/>
        <v>580961970.91999996</v>
      </c>
      <c r="G77" s="367">
        <f t="shared" si="25"/>
        <v>11687138</v>
      </c>
      <c r="H77" s="367">
        <f t="shared" si="25"/>
        <v>11687138</v>
      </c>
      <c r="I77" s="368">
        <f t="shared" si="24"/>
        <v>-492801862</v>
      </c>
    </row>
    <row r="78" spans="1:10" ht="15" customHeight="1" x14ac:dyDescent="0.2">
      <c r="A78" s="364"/>
      <c r="B78" s="369" t="s">
        <v>548</v>
      </c>
      <c r="C78" s="370" t="s">
        <v>549</v>
      </c>
      <c r="D78" s="371">
        <f>SUM(D79:D81)</f>
        <v>0</v>
      </c>
      <c r="E78" s="371">
        <f t="shared" ref="E78:H78" si="26">SUM(E79:E81)</f>
        <v>0</v>
      </c>
      <c r="F78" s="371">
        <f t="shared" si="23"/>
        <v>0</v>
      </c>
      <c r="G78" s="371">
        <f t="shared" si="26"/>
        <v>0</v>
      </c>
      <c r="H78" s="371">
        <f t="shared" si="26"/>
        <v>0</v>
      </c>
      <c r="I78" s="372">
        <f t="shared" si="24"/>
        <v>0</v>
      </c>
    </row>
    <row r="79" spans="1:10" ht="15" customHeight="1" x14ac:dyDescent="0.2">
      <c r="A79" s="377">
        <v>1211</v>
      </c>
      <c r="B79" s="378" t="s">
        <v>550</v>
      </c>
      <c r="C79" s="379" t="s">
        <v>551</v>
      </c>
      <c r="D79" s="380"/>
      <c r="E79" s="380"/>
      <c r="F79" s="380">
        <f t="shared" si="23"/>
        <v>0</v>
      </c>
      <c r="G79" s="380"/>
      <c r="H79" s="380"/>
      <c r="I79" s="381">
        <f t="shared" si="24"/>
        <v>0</v>
      </c>
    </row>
    <row r="80" spans="1:10" ht="15" customHeight="1" x14ac:dyDescent="0.2">
      <c r="A80" s="377">
        <v>1212</v>
      </c>
      <c r="B80" s="378" t="s">
        <v>552</v>
      </c>
      <c r="C80" s="379" t="s">
        <v>553</v>
      </c>
      <c r="D80" s="380"/>
      <c r="E80" s="380"/>
      <c r="F80" s="380">
        <f t="shared" si="23"/>
        <v>0</v>
      </c>
      <c r="G80" s="380"/>
      <c r="H80" s="380"/>
      <c r="I80" s="381">
        <f t="shared" si="24"/>
        <v>0</v>
      </c>
    </row>
    <row r="81" spans="1:9" ht="15" customHeight="1" x14ac:dyDescent="0.2">
      <c r="A81" s="377">
        <v>1213</v>
      </c>
      <c r="B81" s="378" t="s">
        <v>554</v>
      </c>
      <c r="C81" s="379" t="s">
        <v>555</v>
      </c>
      <c r="D81" s="380"/>
      <c r="E81" s="380"/>
      <c r="F81" s="380">
        <f t="shared" si="23"/>
        <v>0</v>
      </c>
      <c r="G81" s="380"/>
      <c r="H81" s="380"/>
      <c r="I81" s="381">
        <f t="shared" si="24"/>
        <v>0</v>
      </c>
    </row>
    <row r="82" spans="1:9" ht="15" customHeight="1" x14ac:dyDescent="0.2">
      <c r="A82" s="364"/>
      <c r="B82" s="369" t="s">
        <v>556</v>
      </c>
      <c r="C82" s="370" t="s">
        <v>557</v>
      </c>
      <c r="D82" s="371">
        <f>SUM(D83:D89)</f>
        <v>0</v>
      </c>
      <c r="E82" s="371">
        <f t="shared" ref="E82:H82" si="27">SUM(E83:E89)</f>
        <v>0</v>
      </c>
      <c r="F82" s="371">
        <f t="shared" si="23"/>
        <v>0</v>
      </c>
      <c r="G82" s="371">
        <f t="shared" si="27"/>
        <v>0</v>
      </c>
      <c r="H82" s="371">
        <f t="shared" si="27"/>
        <v>0</v>
      </c>
      <c r="I82" s="372">
        <f t="shared" si="24"/>
        <v>0</v>
      </c>
    </row>
    <row r="83" spans="1:9" ht="15" customHeight="1" x14ac:dyDescent="0.2">
      <c r="A83" s="377">
        <v>1221</v>
      </c>
      <c r="B83" s="378" t="s">
        <v>558</v>
      </c>
      <c r="C83" s="379" t="s">
        <v>66</v>
      </c>
      <c r="D83" s="380"/>
      <c r="E83" s="380"/>
      <c r="F83" s="380">
        <f t="shared" si="23"/>
        <v>0</v>
      </c>
      <c r="G83" s="380"/>
      <c r="H83" s="380"/>
      <c r="I83" s="381">
        <f t="shared" si="24"/>
        <v>0</v>
      </c>
    </row>
    <row r="84" spans="1:9" ht="15" customHeight="1" x14ac:dyDescent="0.2">
      <c r="A84" s="377">
        <v>1222</v>
      </c>
      <c r="B84" s="378" t="s">
        <v>559</v>
      </c>
      <c r="C84" s="379" t="s">
        <v>560</v>
      </c>
      <c r="D84" s="380"/>
      <c r="E84" s="380"/>
      <c r="F84" s="380">
        <f t="shared" si="23"/>
        <v>0</v>
      </c>
      <c r="G84" s="380"/>
      <c r="H84" s="380"/>
      <c r="I84" s="381">
        <f t="shared" si="24"/>
        <v>0</v>
      </c>
    </row>
    <row r="85" spans="1:9" ht="15" customHeight="1" x14ac:dyDescent="0.2">
      <c r="A85" s="377">
        <v>1223</v>
      </c>
      <c r="B85" s="378" t="s">
        <v>561</v>
      </c>
      <c r="C85" s="379" t="s">
        <v>562</v>
      </c>
      <c r="D85" s="380"/>
      <c r="E85" s="380"/>
      <c r="F85" s="380">
        <f t="shared" si="23"/>
        <v>0</v>
      </c>
      <c r="G85" s="380"/>
      <c r="H85" s="380"/>
      <c r="I85" s="381">
        <f t="shared" si="24"/>
        <v>0</v>
      </c>
    </row>
    <row r="86" spans="1:9" ht="15" customHeight="1" x14ac:dyDescent="0.2">
      <c r="A86" s="377">
        <v>1224</v>
      </c>
      <c r="B86" s="378" t="s">
        <v>563</v>
      </c>
      <c r="C86" s="379" t="s">
        <v>564</v>
      </c>
      <c r="D86" s="380"/>
      <c r="E86" s="380"/>
      <c r="F86" s="380">
        <f t="shared" si="23"/>
        <v>0</v>
      </c>
      <c r="G86" s="380"/>
      <c r="H86" s="380"/>
      <c r="I86" s="381">
        <f t="shared" si="24"/>
        <v>0</v>
      </c>
    </row>
    <row r="87" spans="1:9" ht="15" customHeight="1" x14ac:dyDescent="0.2">
      <c r="A87" s="377">
        <v>1225</v>
      </c>
      <c r="B87" s="378" t="s">
        <v>565</v>
      </c>
      <c r="C87" s="379" t="s">
        <v>566</v>
      </c>
      <c r="D87" s="380"/>
      <c r="E87" s="380"/>
      <c r="F87" s="380">
        <f t="shared" si="23"/>
        <v>0</v>
      </c>
      <c r="G87" s="380"/>
      <c r="H87" s="380"/>
      <c r="I87" s="381">
        <f t="shared" si="24"/>
        <v>0</v>
      </c>
    </row>
    <row r="88" spans="1:9" ht="15" customHeight="1" x14ac:dyDescent="0.2">
      <c r="A88" s="377">
        <v>1226</v>
      </c>
      <c r="B88" s="378" t="s">
        <v>567</v>
      </c>
      <c r="C88" s="379" t="s">
        <v>568</v>
      </c>
      <c r="D88" s="380"/>
      <c r="E88" s="380"/>
      <c r="F88" s="380">
        <f t="shared" si="23"/>
        <v>0</v>
      </c>
      <c r="G88" s="380"/>
      <c r="H88" s="380"/>
      <c r="I88" s="381">
        <f t="shared" si="24"/>
        <v>0</v>
      </c>
    </row>
    <row r="89" spans="1:9" ht="15" customHeight="1" x14ac:dyDescent="0.2">
      <c r="A89" s="377">
        <v>1227</v>
      </c>
      <c r="B89" s="378" t="s">
        <v>569</v>
      </c>
      <c r="C89" s="379" t="s">
        <v>570</v>
      </c>
      <c r="D89" s="380"/>
      <c r="E89" s="380"/>
      <c r="F89" s="380">
        <f t="shared" si="23"/>
        <v>0</v>
      </c>
      <c r="G89" s="380"/>
      <c r="H89" s="380"/>
      <c r="I89" s="381">
        <f t="shared" si="24"/>
        <v>0</v>
      </c>
    </row>
    <row r="90" spans="1:9" ht="15" customHeight="1" x14ac:dyDescent="0.2">
      <c r="A90" s="364"/>
      <c r="B90" s="369" t="s">
        <v>571</v>
      </c>
      <c r="C90" s="370" t="s">
        <v>572</v>
      </c>
      <c r="D90" s="371">
        <f>SUM(D91:D94)</f>
        <v>0</v>
      </c>
      <c r="E90" s="371">
        <f t="shared" ref="E90:H90" si="28">SUM(E91:E94)</f>
        <v>0</v>
      </c>
      <c r="F90" s="371">
        <f t="shared" si="23"/>
        <v>0</v>
      </c>
      <c r="G90" s="371">
        <f t="shared" si="28"/>
        <v>0</v>
      </c>
      <c r="H90" s="371">
        <f t="shared" si="28"/>
        <v>0</v>
      </c>
      <c r="I90" s="372">
        <f t="shared" si="24"/>
        <v>0</v>
      </c>
    </row>
    <row r="91" spans="1:9" ht="15" customHeight="1" x14ac:dyDescent="0.2">
      <c r="A91" s="377">
        <v>1231</v>
      </c>
      <c r="B91" s="378" t="s">
        <v>573</v>
      </c>
      <c r="C91" s="379" t="s">
        <v>574</v>
      </c>
      <c r="D91" s="380"/>
      <c r="E91" s="380"/>
      <c r="F91" s="380">
        <f t="shared" si="23"/>
        <v>0</v>
      </c>
      <c r="G91" s="380"/>
      <c r="H91" s="380"/>
      <c r="I91" s="381">
        <f t="shared" si="24"/>
        <v>0</v>
      </c>
    </row>
    <row r="92" spans="1:9" ht="15" customHeight="1" x14ac:dyDescent="0.2">
      <c r="A92" s="377">
        <v>1232</v>
      </c>
      <c r="B92" s="378" t="s">
        <v>575</v>
      </c>
      <c r="C92" s="379" t="s">
        <v>576</v>
      </c>
      <c r="D92" s="380"/>
      <c r="E92" s="380"/>
      <c r="F92" s="380">
        <f t="shared" si="23"/>
        <v>0</v>
      </c>
      <c r="G92" s="380"/>
      <c r="H92" s="380"/>
      <c r="I92" s="381">
        <f t="shared" si="24"/>
        <v>0</v>
      </c>
    </row>
    <row r="93" spans="1:9" ht="15" customHeight="1" x14ac:dyDescent="0.2">
      <c r="A93" s="377">
        <v>1233</v>
      </c>
      <c r="B93" s="378" t="s">
        <v>577</v>
      </c>
      <c r="C93" s="379" t="s">
        <v>578</v>
      </c>
      <c r="D93" s="380"/>
      <c r="E93" s="380"/>
      <c r="F93" s="380">
        <f t="shared" si="23"/>
        <v>0</v>
      </c>
      <c r="G93" s="380"/>
      <c r="H93" s="380"/>
      <c r="I93" s="381">
        <f t="shared" si="24"/>
        <v>0</v>
      </c>
    </row>
    <row r="94" spans="1:9" ht="15" customHeight="1" x14ac:dyDescent="0.2">
      <c r="A94" s="377">
        <v>1234</v>
      </c>
      <c r="B94" s="378" t="s">
        <v>579</v>
      </c>
      <c r="C94" s="379" t="s">
        <v>580</v>
      </c>
      <c r="D94" s="380"/>
      <c r="E94" s="380"/>
      <c r="F94" s="380">
        <f t="shared" si="23"/>
        <v>0</v>
      </c>
      <c r="G94" s="380"/>
      <c r="H94" s="380"/>
      <c r="I94" s="381">
        <f t="shared" si="24"/>
        <v>0</v>
      </c>
    </row>
    <row r="95" spans="1:9" ht="15" customHeight="1" x14ac:dyDescent="0.2">
      <c r="A95" s="364"/>
      <c r="B95" s="369" t="s">
        <v>581</v>
      </c>
      <c r="C95" s="370" t="s">
        <v>582</v>
      </c>
      <c r="D95" s="371">
        <f>+D96+D97+D109</f>
        <v>504489000</v>
      </c>
      <c r="E95" s="371">
        <f t="shared" ref="E95:H95" si="29">+E96+E97+E109</f>
        <v>76472970.920000002</v>
      </c>
      <c r="F95" s="371">
        <f t="shared" si="23"/>
        <v>580961970.91999996</v>
      </c>
      <c r="G95" s="371">
        <f t="shared" si="29"/>
        <v>11687138</v>
      </c>
      <c r="H95" s="371">
        <f t="shared" si="29"/>
        <v>11687138</v>
      </c>
      <c r="I95" s="371">
        <f t="shared" si="24"/>
        <v>-492801862</v>
      </c>
    </row>
    <row r="96" spans="1:9" ht="15" customHeight="1" x14ac:dyDescent="0.2">
      <c r="A96" s="377">
        <v>1241</v>
      </c>
      <c r="B96" s="369" t="s">
        <v>583</v>
      </c>
      <c r="C96" s="370" t="s">
        <v>518</v>
      </c>
      <c r="D96" s="371"/>
      <c r="E96" s="371"/>
      <c r="F96" s="371">
        <f t="shared" si="23"/>
        <v>0</v>
      </c>
      <c r="G96" s="371"/>
      <c r="H96" s="371"/>
      <c r="I96" s="372">
        <f t="shared" si="24"/>
        <v>0</v>
      </c>
    </row>
    <row r="97" spans="1:10" ht="15" customHeight="1" x14ac:dyDescent="0.2">
      <c r="A97" s="377"/>
      <c r="B97" s="369" t="s">
        <v>584</v>
      </c>
      <c r="C97" s="370" t="s">
        <v>520</v>
      </c>
      <c r="D97" s="371">
        <f>+D98+D103+D108</f>
        <v>504489000</v>
      </c>
      <c r="E97" s="371">
        <f t="shared" ref="E97:H97" si="30">+E98+E103+E108</f>
        <v>76472970.920000002</v>
      </c>
      <c r="F97" s="371">
        <f t="shared" si="23"/>
        <v>580961970.91999996</v>
      </c>
      <c r="G97" s="371">
        <f t="shared" si="30"/>
        <v>11687138</v>
      </c>
      <c r="H97" s="371">
        <f t="shared" si="30"/>
        <v>11687138</v>
      </c>
      <c r="I97" s="371">
        <f t="shared" si="24"/>
        <v>-492801862</v>
      </c>
    </row>
    <row r="98" spans="1:10" ht="15" customHeight="1" x14ac:dyDescent="0.2">
      <c r="A98" s="377"/>
      <c r="B98" s="382" t="s">
        <v>585</v>
      </c>
      <c r="C98" s="383" t="s">
        <v>586</v>
      </c>
      <c r="D98" s="375">
        <f>SUM(D99:D102)</f>
        <v>502989000</v>
      </c>
      <c r="E98" s="375">
        <f t="shared" ref="E98:H98" si="31">SUM(E99:E102)</f>
        <v>76472970.920000002</v>
      </c>
      <c r="F98" s="375">
        <f t="shared" si="23"/>
        <v>579461970.91999996</v>
      </c>
      <c r="G98" s="375">
        <f t="shared" si="31"/>
        <v>11687138</v>
      </c>
      <c r="H98" s="375">
        <f t="shared" si="31"/>
        <v>11687138</v>
      </c>
      <c r="I98" s="376">
        <f t="shared" si="24"/>
        <v>-491301862</v>
      </c>
    </row>
    <row r="99" spans="1:10" ht="15" customHeight="1" x14ac:dyDescent="0.2">
      <c r="A99" s="377">
        <v>124211</v>
      </c>
      <c r="B99" s="384" t="s">
        <v>587</v>
      </c>
      <c r="C99" s="385" t="s">
        <v>524</v>
      </c>
      <c r="D99" s="380">
        <v>502989000</v>
      </c>
      <c r="E99" s="380">
        <v>76472970.920000002</v>
      </c>
      <c r="F99" s="380">
        <f t="shared" si="23"/>
        <v>579461970.91999996</v>
      </c>
      <c r="G99" s="380">
        <v>11687138</v>
      </c>
      <c r="H99" s="380">
        <v>11687138</v>
      </c>
      <c r="I99" s="381">
        <f t="shared" si="24"/>
        <v>-491301862</v>
      </c>
      <c r="J99" s="400"/>
    </row>
    <row r="100" spans="1:10" ht="15" customHeight="1" x14ac:dyDescent="0.2">
      <c r="A100" s="377">
        <v>124212</v>
      </c>
      <c r="B100" s="384" t="s">
        <v>588</v>
      </c>
      <c r="C100" s="385" t="s">
        <v>526</v>
      </c>
      <c r="D100" s="380"/>
      <c r="E100" s="380"/>
      <c r="F100" s="380">
        <f t="shared" si="23"/>
        <v>0</v>
      </c>
      <c r="G100" s="380"/>
      <c r="H100" s="380"/>
      <c r="I100" s="381">
        <f t="shared" si="24"/>
        <v>0</v>
      </c>
    </row>
    <row r="101" spans="1:10" ht="15" customHeight="1" x14ac:dyDescent="0.2">
      <c r="A101" s="377">
        <v>124213</v>
      </c>
      <c r="B101" s="384" t="s">
        <v>589</v>
      </c>
      <c r="C101" s="385" t="s">
        <v>91</v>
      </c>
      <c r="D101" s="380"/>
      <c r="E101" s="380"/>
      <c r="F101" s="380">
        <f t="shared" si="23"/>
        <v>0</v>
      </c>
      <c r="G101" s="380"/>
      <c r="H101" s="380"/>
      <c r="I101" s="381">
        <f t="shared" si="24"/>
        <v>0</v>
      </c>
    </row>
    <row r="102" spans="1:10" ht="15" customHeight="1" x14ac:dyDescent="0.2">
      <c r="A102" s="377">
        <v>124214</v>
      </c>
      <c r="B102" s="384" t="s">
        <v>590</v>
      </c>
      <c r="C102" s="385" t="s">
        <v>529</v>
      </c>
      <c r="D102" s="380"/>
      <c r="E102" s="380"/>
      <c r="F102" s="380">
        <f t="shared" si="23"/>
        <v>0</v>
      </c>
      <c r="G102" s="380"/>
      <c r="H102" s="380"/>
      <c r="I102" s="381">
        <f t="shared" si="24"/>
        <v>0</v>
      </c>
    </row>
    <row r="103" spans="1:10" ht="15" customHeight="1" x14ac:dyDescent="0.2">
      <c r="A103" s="377"/>
      <c r="B103" s="382" t="s">
        <v>591</v>
      </c>
      <c r="C103" s="383" t="s">
        <v>531</v>
      </c>
      <c r="D103" s="375">
        <f>SUM(D104:D107)</f>
        <v>1500000</v>
      </c>
      <c r="E103" s="375">
        <f t="shared" ref="E103:H103" si="32">SUM(E104:E107)</f>
        <v>0</v>
      </c>
      <c r="F103" s="375">
        <f t="shared" si="23"/>
        <v>1500000</v>
      </c>
      <c r="G103" s="375">
        <f t="shared" si="32"/>
        <v>0</v>
      </c>
      <c r="H103" s="375">
        <f t="shared" si="32"/>
        <v>0</v>
      </c>
      <c r="I103" s="376">
        <f t="shared" si="24"/>
        <v>-1500000</v>
      </c>
    </row>
    <row r="104" spans="1:10" ht="15" customHeight="1" x14ac:dyDescent="0.2">
      <c r="A104" s="377">
        <v>124221</v>
      </c>
      <c r="B104" s="384" t="s">
        <v>592</v>
      </c>
      <c r="C104" s="385" t="s">
        <v>524</v>
      </c>
      <c r="D104" s="380">
        <v>1500000</v>
      </c>
      <c r="E104" s="380">
        <v>0</v>
      </c>
      <c r="F104" s="380">
        <f t="shared" si="23"/>
        <v>1500000</v>
      </c>
      <c r="G104" s="380">
        <v>0</v>
      </c>
      <c r="H104" s="380"/>
      <c r="I104" s="381">
        <f t="shared" si="24"/>
        <v>-1500000</v>
      </c>
      <c r="J104" s="400"/>
    </row>
    <row r="105" spans="1:10" ht="15" customHeight="1" x14ac:dyDescent="0.2">
      <c r="A105" s="377">
        <v>124222</v>
      </c>
      <c r="B105" s="384" t="s">
        <v>593</v>
      </c>
      <c r="C105" s="385" t="s">
        <v>526</v>
      </c>
      <c r="D105" s="380"/>
      <c r="E105" s="380"/>
      <c r="F105" s="380">
        <f t="shared" si="23"/>
        <v>0</v>
      </c>
      <c r="G105" s="380"/>
      <c r="H105" s="380"/>
      <c r="I105" s="381">
        <f t="shared" si="24"/>
        <v>0</v>
      </c>
    </row>
    <row r="106" spans="1:10" ht="15" customHeight="1" x14ac:dyDescent="0.2">
      <c r="A106" s="377">
        <v>124223</v>
      </c>
      <c r="B106" s="384" t="s">
        <v>594</v>
      </c>
      <c r="C106" s="385" t="s">
        <v>91</v>
      </c>
      <c r="D106" s="380"/>
      <c r="E106" s="380"/>
      <c r="F106" s="380">
        <f t="shared" si="23"/>
        <v>0</v>
      </c>
      <c r="G106" s="380"/>
      <c r="H106" s="380"/>
      <c r="I106" s="381">
        <f t="shared" si="24"/>
        <v>0</v>
      </c>
    </row>
    <row r="107" spans="1:10" ht="15" customHeight="1" x14ac:dyDescent="0.2">
      <c r="A107" s="377">
        <v>124224</v>
      </c>
      <c r="B107" s="384" t="s">
        <v>595</v>
      </c>
      <c r="C107" s="385" t="s">
        <v>529</v>
      </c>
      <c r="D107" s="380"/>
      <c r="E107" s="380"/>
      <c r="F107" s="380">
        <f t="shared" si="23"/>
        <v>0</v>
      </c>
      <c r="G107" s="380"/>
      <c r="H107" s="380"/>
      <c r="I107" s="381">
        <f t="shared" si="24"/>
        <v>0</v>
      </c>
    </row>
    <row r="108" spans="1:10" ht="15" customHeight="1" x14ac:dyDescent="0.2">
      <c r="A108" s="377">
        <v>12423</v>
      </c>
      <c r="B108" s="382" t="s">
        <v>596</v>
      </c>
      <c r="C108" s="383" t="s">
        <v>537</v>
      </c>
      <c r="D108" s="375"/>
      <c r="E108" s="375"/>
      <c r="F108" s="375">
        <f t="shared" si="23"/>
        <v>0</v>
      </c>
      <c r="G108" s="375"/>
      <c r="H108" s="375"/>
      <c r="I108" s="376">
        <f t="shared" si="24"/>
        <v>0</v>
      </c>
    </row>
    <row r="109" spans="1:10" ht="15" customHeight="1" x14ac:dyDescent="0.2">
      <c r="A109" s="377"/>
      <c r="B109" s="369" t="s">
        <v>597</v>
      </c>
      <c r="C109" s="370" t="s">
        <v>539</v>
      </c>
      <c r="D109" s="371">
        <f>SUM(D110:D112)</f>
        <v>0</v>
      </c>
      <c r="E109" s="371">
        <f t="shared" ref="E109:H109" si="33">SUM(E110:E112)</f>
        <v>0</v>
      </c>
      <c r="F109" s="371">
        <f t="shared" si="23"/>
        <v>0</v>
      </c>
      <c r="G109" s="371">
        <f t="shared" si="33"/>
        <v>0</v>
      </c>
      <c r="H109" s="371">
        <f t="shared" si="33"/>
        <v>0</v>
      </c>
      <c r="I109" s="372">
        <f t="shared" si="24"/>
        <v>0</v>
      </c>
    </row>
    <row r="110" spans="1:10" ht="15" customHeight="1" x14ac:dyDescent="0.2">
      <c r="A110" s="377">
        <v>12431</v>
      </c>
      <c r="B110" s="384" t="s">
        <v>598</v>
      </c>
      <c r="C110" s="385" t="s">
        <v>541</v>
      </c>
      <c r="D110" s="380"/>
      <c r="E110" s="380"/>
      <c r="F110" s="380">
        <f t="shared" si="23"/>
        <v>0</v>
      </c>
      <c r="G110" s="380"/>
      <c r="H110" s="380"/>
      <c r="I110" s="381">
        <f t="shared" si="24"/>
        <v>0</v>
      </c>
    </row>
    <row r="111" spans="1:10" ht="15" customHeight="1" x14ac:dyDescent="0.2">
      <c r="A111" s="377">
        <v>12432</v>
      </c>
      <c r="B111" s="378" t="s">
        <v>599</v>
      </c>
      <c r="C111" s="379" t="s">
        <v>543</v>
      </c>
      <c r="D111" s="380"/>
      <c r="E111" s="380"/>
      <c r="F111" s="380">
        <f t="shared" si="23"/>
        <v>0</v>
      </c>
      <c r="G111" s="380"/>
      <c r="H111" s="380"/>
      <c r="I111" s="381">
        <f t="shared" si="24"/>
        <v>0</v>
      </c>
    </row>
    <row r="112" spans="1:10" ht="15" customHeight="1" x14ac:dyDescent="0.2">
      <c r="A112" s="377">
        <v>12433</v>
      </c>
      <c r="B112" s="378" t="s">
        <v>600</v>
      </c>
      <c r="C112" s="379" t="s">
        <v>545</v>
      </c>
      <c r="D112" s="380"/>
      <c r="E112" s="380"/>
      <c r="F112" s="380">
        <f t="shared" si="23"/>
        <v>0</v>
      </c>
      <c r="G112" s="380"/>
      <c r="H112" s="380"/>
      <c r="I112" s="381">
        <f t="shared" si="24"/>
        <v>0</v>
      </c>
    </row>
    <row r="113" spans="1:9" ht="15" customHeight="1" x14ac:dyDescent="0.2">
      <c r="A113" s="364"/>
      <c r="B113" s="369" t="s">
        <v>601</v>
      </c>
      <c r="C113" s="370" t="s">
        <v>602</v>
      </c>
      <c r="D113" s="371">
        <f>SUM(D114:D117)</f>
        <v>0</v>
      </c>
      <c r="E113" s="371">
        <f t="shared" ref="E113:H113" si="34">SUM(E114:E117)</f>
        <v>0</v>
      </c>
      <c r="F113" s="371">
        <f t="shared" si="23"/>
        <v>0</v>
      </c>
      <c r="G113" s="371">
        <f t="shared" si="34"/>
        <v>0</v>
      </c>
      <c r="H113" s="371">
        <f t="shared" si="34"/>
        <v>0</v>
      </c>
      <c r="I113" s="372">
        <f t="shared" si="24"/>
        <v>0</v>
      </c>
    </row>
    <row r="114" spans="1:9" ht="15" customHeight="1" x14ac:dyDescent="0.2">
      <c r="A114" s="377">
        <v>1251</v>
      </c>
      <c r="B114" s="378" t="s">
        <v>603</v>
      </c>
      <c r="C114" s="379" t="s">
        <v>604</v>
      </c>
      <c r="D114" s="380"/>
      <c r="E114" s="380"/>
      <c r="F114" s="380">
        <f t="shared" si="23"/>
        <v>0</v>
      </c>
      <c r="G114" s="380"/>
      <c r="H114" s="380"/>
      <c r="I114" s="381">
        <f t="shared" si="24"/>
        <v>0</v>
      </c>
    </row>
    <row r="115" spans="1:9" ht="15" customHeight="1" x14ac:dyDescent="0.2">
      <c r="A115" s="377">
        <v>1252</v>
      </c>
      <c r="B115" s="378" t="s">
        <v>605</v>
      </c>
      <c r="C115" s="379" t="s">
        <v>606</v>
      </c>
      <c r="D115" s="380"/>
      <c r="E115" s="380"/>
      <c r="F115" s="380">
        <f t="shared" si="23"/>
        <v>0</v>
      </c>
      <c r="G115" s="380"/>
      <c r="H115" s="380"/>
      <c r="I115" s="381">
        <f t="shared" si="24"/>
        <v>0</v>
      </c>
    </row>
    <row r="116" spans="1:9" ht="15" customHeight="1" x14ac:dyDescent="0.2">
      <c r="A116" s="377">
        <v>1253</v>
      </c>
      <c r="B116" s="378" t="s">
        <v>607</v>
      </c>
      <c r="C116" s="379" t="s">
        <v>608</v>
      </c>
      <c r="D116" s="380"/>
      <c r="E116" s="380"/>
      <c r="F116" s="380">
        <f t="shared" si="23"/>
        <v>0</v>
      </c>
      <c r="G116" s="380"/>
      <c r="H116" s="380"/>
      <c r="I116" s="381">
        <f t="shared" si="24"/>
        <v>0</v>
      </c>
    </row>
    <row r="117" spans="1:9" ht="15" customHeight="1" x14ac:dyDescent="0.2">
      <c r="A117" s="377">
        <v>1254</v>
      </c>
      <c r="B117" s="378" t="s">
        <v>609</v>
      </c>
      <c r="C117" s="379" t="s">
        <v>610</v>
      </c>
      <c r="D117" s="380"/>
      <c r="E117" s="380"/>
      <c r="F117" s="380">
        <f t="shared" si="23"/>
        <v>0</v>
      </c>
      <c r="G117" s="380"/>
      <c r="H117" s="380"/>
      <c r="I117" s="381">
        <f t="shared" si="24"/>
        <v>0</v>
      </c>
    </row>
    <row r="118" spans="1:9" ht="15" customHeight="1" x14ac:dyDescent="0.2">
      <c r="A118" s="377"/>
      <c r="B118" s="388"/>
      <c r="C118" s="379"/>
      <c r="D118" s="389"/>
      <c r="E118" s="389"/>
      <c r="F118" s="380">
        <f t="shared" si="23"/>
        <v>0</v>
      </c>
      <c r="G118" s="380"/>
      <c r="H118" s="380"/>
      <c r="I118" s="381">
        <f t="shared" si="24"/>
        <v>0</v>
      </c>
    </row>
    <row r="119" spans="1:9" ht="15" customHeight="1" x14ac:dyDescent="0.2">
      <c r="B119" s="390"/>
      <c r="C119" s="366" t="s">
        <v>611</v>
      </c>
      <c r="D119" s="391">
        <f>+D10+D77</f>
        <v>19526312475.52</v>
      </c>
      <c r="E119" s="391">
        <f t="shared" ref="E119:H119" si="35">+E10+E77</f>
        <v>107156380.14999992</v>
      </c>
      <c r="F119" s="391">
        <f t="shared" si="23"/>
        <v>19633468855.670002</v>
      </c>
      <c r="G119" s="391">
        <f t="shared" si="35"/>
        <v>4066731146.0699997</v>
      </c>
      <c r="H119" s="391">
        <f t="shared" si="35"/>
        <v>4066731146.0699997</v>
      </c>
      <c r="I119" s="391">
        <f t="shared" si="24"/>
        <v>-15459581329.450001</v>
      </c>
    </row>
    <row r="120" spans="1:9" x14ac:dyDescent="0.2">
      <c r="B120" s="401" t="s">
        <v>612</v>
      </c>
      <c r="C120" s="401"/>
      <c r="D120" s="401"/>
      <c r="E120" s="401"/>
      <c r="F120" s="401"/>
      <c r="G120" s="401"/>
      <c r="H120" s="401"/>
      <c r="I120" s="401"/>
    </row>
    <row r="121" spans="1:9" x14ac:dyDescent="0.2">
      <c r="B121" s="402"/>
      <c r="C121" s="402"/>
      <c r="D121" s="402"/>
      <c r="E121" s="402"/>
      <c r="F121" s="402"/>
      <c r="G121" s="402"/>
      <c r="H121" s="402"/>
      <c r="I121" s="402"/>
    </row>
    <row r="122" spans="1:9" x14ac:dyDescent="0.2">
      <c r="B122" s="392" t="s">
        <v>613</v>
      </c>
      <c r="C122" s="289"/>
      <c r="D122" s="403"/>
      <c r="E122" s="403"/>
      <c r="F122" s="403"/>
      <c r="G122" s="403"/>
      <c r="H122" s="403"/>
      <c r="I122" s="397"/>
    </row>
    <row r="123" spans="1:9" s="398" customFormat="1" x14ac:dyDescent="0.2">
      <c r="A123" s="349"/>
      <c r="B123" s="289"/>
      <c r="C123" s="395"/>
      <c r="D123" s="396"/>
      <c r="E123" s="396"/>
      <c r="F123" s="396"/>
      <c r="G123" s="396"/>
      <c r="H123" s="396"/>
      <c r="I123" s="397"/>
    </row>
    <row r="124" spans="1:9" s="398" customFormat="1" x14ac:dyDescent="0.2">
      <c r="A124" s="349"/>
      <c r="D124" s="399"/>
      <c r="E124" s="399"/>
      <c r="F124" s="399"/>
      <c r="G124" s="399"/>
      <c r="H124" s="399"/>
      <c r="I124" s="397"/>
    </row>
    <row r="125" spans="1:9" s="398" customFormat="1" x14ac:dyDescent="0.2">
      <c r="A125" s="349"/>
      <c r="D125" s="399"/>
      <c r="E125" s="399"/>
      <c r="F125" s="399"/>
      <c r="G125" s="399"/>
      <c r="H125" s="399"/>
      <c r="I125" s="397"/>
    </row>
    <row r="126" spans="1:9" s="398" customFormat="1" x14ac:dyDescent="0.2">
      <c r="A126" s="349"/>
      <c r="D126" s="399"/>
      <c r="E126" s="399"/>
      <c r="F126" s="399"/>
      <c r="G126" s="399"/>
      <c r="H126" s="399"/>
      <c r="I126" s="397"/>
    </row>
    <row r="127" spans="1:9" s="398" customFormat="1" x14ac:dyDescent="0.2">
      <c r="A127" s="349"/>
      <c r="D127" s="399"/>
      <c r="E127" s="399"/>
      <c r="F127" s="399"/>
      <c r="G127" s="399"/>
      <c r="H127" s="399"/>
      <c r="I127" s="397"/>
    </row>
    <row r="128" spans="1:9" s="398" customFormat="1" x14ac:dyDescent="0.2">
      <c r="A128" s="349"/>
      <c r="D128" s="399"/>
      <c r="E128" s="399"/>
      <c r="F128" s="399"/>
      <c r="G128" s="399"/>
      <c r="H128" s="399"/>
      <c r="I128" s="397"/>
    </row>
    <row r="129" spans="1:9" s="398" customFormat="1" x14ac:dyDescent="0.2">
      <c r="A129" s="349"/>
      <c r="D129" s="399"/>
      <c r="E129" s="399"/>
      <c r="F129" s="399"/>
      <c r="G129" s="399"/>
      <c r="H129" s="399"/>
      <c r="I129" s="397"/>
    </row>
    <row r="130" spans="1:9" s="398" customFormat="1" x14ac:dyDescent="0.2">
      <c r="A130" s="349"/>
      <c r="D130" s="399"/>
      <c r="E130" s="399"/>
      <c r="F130" s="399"/>
      <c r="G130" s="399"/>
      <c r="H130" s="399"/>
      <c r="I130" s="397"/>
    </row>
    <row r="131" spans="1:9" s="398" customFormat="1" x14ac:dyDescent="0.2">
      <c r="A131" s="349"/>
      <c r="D131" s="399"/>
      <c r="E131" s="399"/>
      <c r="F131" s="399"/>
      <c r="G131" s="399"/>
      <c r="H131" s="399"/>
      <c r="I131" s="397"/>
    </row>
    <row r="132" spans="1:9" s="398" customFormat="1" x14ac:dyDescent="0.2">
      <c r="A132" s="349"/>
      <c r="D132" s="399"/>
      <c r="E132" s="399"/>
      <c r="F132" s="399"/>
      <c r="G132" s="399"/>
      <c r="H132" s="399"/>
      <c r="I132" s="397"/>
    </row>
    <row r="133" spans="1:9" s="398" customFormat="1" x14ac:dyDescent="0.2">
      <c r="A133" s="349"/>
      <c r="D133" s="399"/>
      <c r="E133" s="399"/>
      <c r="F133" s="399"/>
      <c r="G133" s="399"/>
      <c r="H133" s="399"/>
      <c r="I133" s="397"/>
    </row>
    <row r="134" spans="1:9" s="398" customFormat="1" x14ac:dyDescent="0.2">
      <c r="A134" s="349"/>
      <c r="D134" s="399"/>
      <c r="E134" s="399"/>
      <c r="F134" s="399"/>
      <c r="G134" s="399"/>
      <c r="H134" s="399"/>
      <c r="I134" s="397"/>
    </row>
    <row r="135" spans="1:9" s="398" customFormat="1" x14ac:dyDescent="0.2">
      <c r="A135" s="349"/>
      <c r="D135" s="399"/>
      <c r="E135" s="399"/>
      <c r="F135" s="399"/>
      <c r="G135" s="399"/>
      <c r="H135" s="399"/>
      <c r="I135" s="397"/>
    </row>
    <row r="136" spans="1:9" s="398" customFormat="1" x14ac:dyDescent="0.2">
      <c r="A136" s="349"/>
      <c r="D136" s="399"/>
      <c r="E136" s="399"/>
      <c r="F136" s="399"/>
      <c r="G136" s="399"/>
      <c r="H136" s="399"/>
      <c r="I136" s="397"/>
    </row>
    <row r="137" spans="1:9" s="398" customFormat="1" x14ac:dyDescent="0.2">
      <c r="A137" s="349"/>
      <c r="D137" s="399"/>
      <c r="E137" s="399"/>
      <c r="F137" s="399"/>
      <c r="G137" s="399"/>
      <c r="H137" s="399"/>
      <c r="I137" s="397"/>
    </row>
    <row r="138" spans="1:9" s="398" customFormat="1" x14ac:dyDescent="0.2">
      <c r="A138" s="349"/>
      <c r="D138" s="399"/>
      <c r="E138" s="399"/>
      <c r="F138" s="399"/>
      <c r="G138" s="399"/>
      <c r="H138" s="399"/>
      <c r="I138" s="397"/>
    </row>
    <row r="139" spans="1:9" s="398" customFormat="1" x14ac:dyDescent="0.2">
      <c r="A139" s="349"/>
      <c r="D139" s="399"/>
      <c r="E139" s="399"/>
      <c r="F139" s="399"/>
      <c r="G139" s="399"/>
      <c r="H139" s="399"/>
      <c r="I139" s="397"/>
    </row>
    <row r="140" spans="1:9" s="398" customFormat="1" x14ac:dyDescent="0.2">
      <c r="A140" s="349"/>
      <c r="D140" s="399"/>
      <c r="E140" s="399"/>
      <c r="F140" s="399"/>
      <c r="G140" s="399"/>
      <c r="H140" s="399"/>
      <c r="I140" s="397"/>
    </row>
    <row r="141" spans="1:9" s="398" customFormat="1" x14ac:dyDescent="0.2">
      <c r="A141" s="349"/>
      <c r="D141" s="399"/>
      <c r="E141" s="399"/>
      <c r="F141" s="399"/>
      <c r="G141" s="399"/>
      <c r="H141" s="399"/>
      <c r="I141" s="397"/>
    </row>
    <row r="142" spans="1:9" s="398" customFormat="1" x14ac:dyDescent="0.2">
      <c r="A142" s="349"/>
      <c r="D142" s="399"/>
      <c r="E142" s="399"/>
      <c r="F142" s="399"/>
      <c r="G142" s="399"/>
      <c r="H142" s="399"/>
      <c r="I142" s="397"/>
    </row>
    <row r="143" spans="1:9" s="398" customFormat="1" x14ac:dyDescent="0.2">
      <c r="A143" s="349"/>
      <c r="D143" s="399"/>
      <c r="E143" s="399"/>
      <c r="F143" s="399"/>
      <c r="G143" s="399"/>
      <c r="H143" s="399"/>
      <c r="I143" s="397"/>
    </row>
    <row r="144" spans="1:9" s="398" customFormat="1" x14ac:dyDescent="0.2">
      <c r="A144" s="349"/>
      <c r="D144" s="399"/>
      <c r="E144" s="399"/>
      <c r="F144" s="399"/>
      <c r="G144" s="399"/>
      <c r="H144" s="399"/>
      <c r="I144" s="397"/>
    </row>
    <row r="145" spans="1:9" s="398" customFormat="1" x14ac:dyDescent="0.2">
      <c r="A145" s="349"/>
      <c r="D145" s="399"/>
      <c r="E145" s="399"/>
      <c r="F145" s="399"/>
      <c r="G145" s="399"/>
      <c r="H145" s="399"/>
      <c r="I145" s="397"/>
    </row>
    <row r="146" spans="1:9" s="398" customFormat="1" x14ac:dyDescent="0.2">
      <c r="A146" s="349"/>
      <c r="D146" s="399"/>
      <c r="E146" s="399"/>
      <c r="F146" s="399"/>
      <c r="G146" s="399"/>
      <c r="H146" s="399"/>
      <c r="I146" s="397"/>
    </row>
    <row r="147" spans="1:9" s="398" customFormat="1" x14ac:dyDescent="0.2">
      <c r="A147" s="349"/>
      <c r="D147" s="399"/>
      <c r="E147" s="399"/>
      <c r="F147" s="399"/>
      <c r="G147" s="399"/>
      <c r="H147" s="399"/>
      <c r="I147" s="397"/>
    </row>
    <row r="148" spans="1:9" s="398" customFormat="1" x14ac:dyDescent="0.2">
      <c r="A148" s="349"/>
      <c r="D148" s="399"/>
      <c r="E148" s="399"/>
      <c r="F148" s="399"/>
      <c r="G148" s="399"/>
      <c r="H148" s="399"/>
      <c r="I148" s="397"/>
    </row>
    <row r="149" spans="1:9" s="398" customFormat="1" x14ac:dyDescent="0.2">
      <c r="A149" s="349"/>
      <c r="D149" s="399"/>
      <c r="E149" s="399"/>
      <c r="F149" s="399"/>
      <c r="G149" s="399"/>
      <c r="H149" s="399"/>
      <c r="I149" s="397"/>
    </row>
    <row r="150" spans="1:9" s="398" customFormat="1" x14ac:dyDescent="0.2">
      <c r="A150" s="349"/>
      <c r="D150" s="399"/>
      <c r="E150" s="399"/>
      <c r="F150" s="399"/>
      <c r="G150" s="399"/>
      <c r="H150" s="399"/>
      <c r="I150" s="397"/>
    </row>
    <row r="151" spans="1:9" s="398" customFormat="1" x14ac:dyDescent="0.2">
      <c r="A151" s="349"/>
      <c r="D151" s="399"/>
      <c r="E151" s="399"/>
      <c r="F151" s="399"/>
      <c r="G151" s="399"/>
      <c r="H151" s="399"/>
      <c r="I151" s="397"/>
    </row>
    <row r="152" spans="1:9" s="398" customFormat="1" x14ac:dyDescent="0.2">
      <c r="A152" s="349"/>
      <c r="D152" s="399"/>
      <c r="E152" s="399"/>
      <c r="F152" s="399"/>
      <c r="G152" s="399"/>
      <c r="H152" s="399"/>
      <c r="I152" s="397"/>
    </row>
    <row r="153" spans="1:9" s="398" customFormat="1" x14ac:dyDescent="0.2">
      <c r="A153" s="349"/>
      <c r="D153" s="399"/>
      <c r="E153" s="399"/>
      <c r="F153" s="399"/>
      <c r="G153" s="399"/>
      <c r="H153" s="399"/>
      <c r="I153" s="397"/>
    </row>
    <row r="154" spans="1:9" s="398" customFormat="1" x14ac:dyDescent="0.2">
      <c r="A154" s="349"/>
      <c r="D154" s="399"/>
      <c r="E154" s="399"/>
      <c r="F154" s="399"/>
      <c r="G154" s="399"/>
      <c r="H154" s="399"/>
      <c r="I154" s="397"/>
    </row>
    <row r="155" spans="1:9" s="398" customFormat="1" x14ac:dyDescent="0.2">
      <c r="A155" s="349"/>
      <c r="D155" s="399"/>
      <c r="E155" s="399"/>
      <c r="F155" s="399"/>
      <c r="G155" s="399"/>
      <c r="H155" s="399"/>
      <c r="I155" s="397"/>
    </row>
    <row r="156" spans="1:9" s="398" customFormat="1" x14ac:dyDescent="0.2">
      <c r="A156" s="349"/>
      <c r="D156" s="399"/>
      <c r="E156" s="399"/>
      <c r="F156" s="399"/>
      <c r="G156" s="399"/>
      <c r="H156" s="399"/>
      <c r="I156" s="397"/>
    </row>
    <row r="157" spans="1:9" s="398" customFormat="1" x14ac:dyDescent="0.2">
      <c r="A157" s="349"/>
      <c r="D157" s="399"/>
      <c r="E157" s="399"/>
      <c r="F157" s="399"/>
      <c r="G157" s="399"/>
      <c r="H157" s="399"/>
      <c r="I157" s="397"/>
    </row>
    <row r="158" spans="1:9" s="398" customFormat="1" x14ac:dyDescent="0.2">
      <c r="A158" s="349"/>
      <c r="D158" s="399"/>
      <c r="E158" s="399"/>
      <c r="F158" s="399"/>
      <c r="G158" s="399"/>
      <c r="H158" s="399"/>
      <c r="I158" s="397"/>
    </row>
    <row r="159" spans="1:9" s="398" customFormat="1" x14ac:dyDescent="0.2">
      <c r="A159" s="349"/>
      <c r="D159" s="399"/>
      <c r="E159" s="399"/>
      <c r="F159" s="399"/>
      <c r="G159" s="399"/>
      <c r="H159" s="399"/>
      <c r="I159" s="397"/>
    </row>
    <row r="160" spans="1:9" s="398" customFormat="1" x14ac:dyDescent="0.2">
      <c r="A160" s="349"/>
      <c r="D160" s="399"/>
      <c r="E160" s="399"/>
      <c r="F160" s="399"/>
      <c r="G160" s="399"/>
      <c r="H160" s="399"/>
      <c r="I160" s="397"/>
    </row>
    <row r="161" spans="1:9" s="398" customFormat="1" x14ac:dyDescent="0.2">
      <c r="A161" s="349"/>
      <c r="D161" s="399"/>
      <c r="E161" s="399"/>
      <c r="F161" s="399"/>
      <c r="G161" s="399"/>
      <c r="H161" s="399"/>
      <c r="I161" s="397"/>
    </row>
    <row r="162" spans="1:9" s="398" customFormat="1" x14ac:dyDescent="0.2">
      <c r="A162" s="349"/>
      <c r="D162" s="399"/>
      <c r="E162" s="399"/>
      <c r="F162" s="399"/>
      <c r="G162" s="399"/>
      <c r="H162" s="399"/>
      <c r="I162" s="397"/>
    </row>
    <row r="163" spans="1:9" s="398" customFormat="1" x14ac:dyDescent="0.2">
      <c r="A163" s="349"/>
      <c r="D163" s="399"/>
      <c r="E163" s="399"/>
      <c r="F163" s="399"/>
      <c r="G163" s="399"/>
      <c r="H163" s="399"/>
      <c r="I163" s="397"/>
    </row>
    <row r="164" spans="1:9" s="398" customFormat="1" x14ac:dyDescent="0.2">
      <c r="A164" s="349"/>
      <c r="D164" s="399"/>
      <c r="E164" s="399"/>
      <c r="F164" s="399"/>
      <c r="G164" s="399"/>
      <c r="H164" s="399"/>
      <c r="I164" s="397"/>
    </row>
    <row r="165" spans="1:9" s="398" customFormat="1" x14ac:dyDescent="0.2">
      <c r="A165" s="349"/>
      <c r="D165" s="399"/>
      <c r="E165" s="399"/>
      <c r="F165" s="399"/>
      <c r="G165" s="399"/>
      <c r="H165" s="399"/>
      <c r="I165" s="397"/>
    </row>
    <row r="166" spans="1:9" s="398" customFormat="1" x14ac:dyDescent="0.2">
      <c r="A166" s="349"/>
      <c r="D166" s="399"/>
      <c r="E166" s="399"/>
      <c r="F166" s="399"/>
      <c r="G166" s="399"/>
      <c r="H166" s="399"/>
      <c r="I166" s="397"/>
    </row>
    <row r="167" spans="1:9" s="398" customFormat="1" x14ac:dyDescent="0.2">
      <c r="A167" s="349"/>
      <c r="D167" s="399"/>
      <c r="E167" s="399"/>
      <c r="F167" s="399"/>
      <c r="G167" s="399"/>
      <c r="H167" s="399"/>
      <c r="I167" s="397"/>
    </row>
    <row r="168" spans="1:9" s="398" customFormat="1" x14ac:dyDescent="0.2">
      <c r="A168" s="349"/>
      <c r="D168" s="399"/>
      <c r="E168" s="399"/>
      <c r="F168" s="399"/>
      <c r="G168" s="399"/>
      <c r="H168" s="399"/>
      <c r="I168" s="397"/>
    </row>
    <row r="169" spans="1:9" s="398" customFormat="1" x14ac:dyDescent="0.2">
      <c r="A169" s="349"/>
      <c r="D169" s="399"/>
      <c r="E169" s="399"/>
      <c r="F169" s="399"/>
      <c r="G169" s="399"/>
      <c r="H169" s="399"/>
      <c r="I169" s="397"/>
    </row>
    <row r="170" spans="1:9" s="398" customFormat="1" x14ac:dyDescent="0.2">
      <c r="A170" s="349"/>
      <c r="D170" s="399"/>
      <c r="E170" s="399"/>
      <c r="F170" s="399"/>
      <c r="G170" s="399"/>
      <c r="H170" s="399"/>
      <c r="I170" s="397"/>
    </row>
    <row r="171" spans="1:9" s="398" customFormat="1" x14ac:dyDescent="0.2">
      <c r="A171" s="349"/>
      <c r="D171" s="399"/>
      <c r="E171" s="399"/>
      <c r="F171" s="399"/>
      <c r="G171" s="399"/>
      <c r="H171" s="399"/>
      <c r="I171" s="397"/>
    </row>
    <row r="172" spans="1:9" s="398" customFormat="1" x14ac:dyDescent="0.2">
      <c r="A172" s="349"/>
      <c r="D172" s="399"/>
      <c r="E172" s="399"/>
      <c r="F172" s="399"/>
      <c r="G172" s="399"/>
      <c r="H172" s="399"/>
      <c r="I172" s="397"/>
    </row>
    <row r="173" spans="1:9" s="398" customFormat="1" x14ac:dyDescent="0.2">
      <c r="A173" s="349"/>
      <c r="D173" s="399"/>
      <c r="E173" s="399"/>
      <c r="F173" s="399"/>
      <c r="G173" s="399"/>
      <c r="H173" s="399"/>
      <c r="I173" s="397"/>
    </row>
    <row r="174" spans="1:9" s="398" customFormat="1" x14ac:dyDescent="0.2">
      <c r="A174" s="349"/>
      <c r="D174" s="399"/>
      <c r="E174" s="399"/>
      <c r="F174" s="399"/>
      <c r="G174" s="399"/>
      <c r="H174" s="399"/>
      <c r="I174" s="397"/>
    </row>
    <row r="175" spans="1:9" s="398" customFormat="1" x14ac:dyDescent="0.2">
      <c r="A175" s="349"/>
      <c r="D175" s="399"/>
      <c r="E175" s="399"/>
      <c r="F175" s="399"/>
      <c r="G175" s="399"/>
      <c r="H175" s="399"/>
      <c r="I175" s="397"/>
    </row>
    <row r="176" spans="1:9" s="398" customFormat="1" x14ac:dyDescent="0.2">
      <c r="A176" s="349"/>
      <c r="D176" s="399"/>
      <c r="E176" s="399"/>
      <c r="F176" s="399"/>
      <c r="G176" s="399"/>
      <c r="H176" s="399"/>
      <c r="I176" s="397"/>
    </row>
    <row r="177" spans="1:9" s="398" customFormat="1" x14ac:dyDescent="0.2">
      <c r="A177" s="349"/>
      <c r="D177" s="399"/>
      <c r="E177" s="399"/>
      <c r="F177" s="399"/>
      <c r="G177" s="399"/>
      <c r="H177" s="399"/>
      <c r="I177" s="397"/>
    </row>
    <row r="178" spans="1:9" s="398" customFormat="1" x14ac:dyDescent="0.2">
      <c r="A178" s="349"/>
      <c r="D178" s="399"/>
      <c r="E178" s="399"/>
      <c r="F178" s="399"/>
      <c r="G178" s="399"/>
      <c r="H178" s="399"/>
      <c r="I178" s="397"/>
    </row>
    <row r="179" spans="1:9" s="398" customFormat="1" x14ac:dyDescent="0.2">
      <c r="A179" s="349"/>
      <c r="D179" s="399"/>
      <c r="E179" s="399"/>
      <c r="F179" s="399"/>
      <c r="G179" s="399"/>
      <c r="H179" s="399"/>
      <c r="I179" s="397"/>
    </row>
    <row r="180" spans="1:9" s="398" customFormat="1" x14ac:dyDescent="0.2">
      <c r="A180" s="349"/>
      <c r="D180" s="399"/>
      <c r="E180" s="399"/>
      <c r="F180" s="399"/>
      <c r="G180" s="399"/>
      <c r="H180" s="399"/>
      <c r="I180" s="397"/>
    </row>
    <row r="181" spans="1:9" s="398" customFormat="1" x14ac:dyDescent="0.2">
      <c r="A181" s="349"/>
      <c r="D181" s="399"/>
      <c r="E181" s="399"/>
      <c r="F181" s="399"/>
      <c r="G181" s="399"/>
      <c r="H181" s="399"/>
      <c r="I181" s="397"/>
    </row>
    <row r="182" spans="1:9" s="398" customFormat="1" x14ac:dyDescent="0.2">
      <c r="A182" s="349"/>
      <c r="D182" s="399"/>
      <c r="E182" s="399"/>
      <c r="F182" s="399"/>
      <c r="G182" s="399"/>
      <c r="H182" s="399"/>
      <c r="I182" s="397"/>
    </row>
    <row r="183" spans="1:9" s="398" customFormat="1" x14ac:dyDescent="0.2">
      <c r="A183" s="349"/>
      <c r="D183" s="399"/>
      <c r="E183" s="399"/>
      <c r="F183" s="399"/>
      <c r="G183" s="399"/>
      <c r="H183" s="399"/>
      <c r="I183" s="397"/>
    </row>
    <row r="184" spans="1:9" s="398" customFormat="1" x14ac:dyDescent="0.2">
      <c r="A184" s="349"/>
      <c r="D184" s="399"/>
      <c r="E184" s="399"/>
      <c r="F184" s="399"/>
      <c r="G184" s="399"/>
      <c r="H184" s="399"/>
      <c r="I184" s="397"/>
    </row>
    <row r="185" spans="1:9" s="398" customFormat="1" x14ac:dyDescent="0.2">
      <c r="A185" s="349"/>
      <c r="D185" s="399"/>
      <c r="E185" s="399"/>
      <c r="F185" s="399"/>
      <c r="G185" s="399"/>
      <c r="H185" s="399"/>
      <c r="I185" s="397"/>
    </row>
    <row r="186" spans="1:9" s="398" customFormat="1" x14ac:dyDescent="0.2">
      <c r="A186" s="349"/>
      <c r="D186" s="399"/>
      <c r="E186" s="399"/>
      <c r="F186" s="399"/>
      <c r="G186" s="399"/>
      <c r="H186" s="399"/>
      <c r="I186" s="397"/>
    </row>
    <row r="187" spans="1:9" s="398" customFormat="1" x14ac:dyDescent="0.2">
      <c r="A187" s="349"/>
      <c r="D187" s="399"/>
      <c r="E187" s="399"/>
      <c r="F187" s="399"/>
      <c r="G187" s="399"/>
      <c r="H187" s="399"/>
      <c r="I187" s="397"/>
    </row>
    <row r="188" spans="1:9" s="398" customFormat="1" x14ac:dyDescent="0.2">
      <c r="A188" s="349"/>
      <c r="D188" s="399"/>
      <c r="E188" s="399"/>
      <c r="F188" s="399"/>
      <c r="G188" s="399"/>
      <c r="H188" s="399"/>
      <c r="I188" s="397"/>
    </row>
    <row r="189" spans="1:9" s="398" customFormat="1" x14ac:dyDescent="0.2">
      <c r="A189" s="349"/>
      <c r="D189" s="399"/>
      <c r="E189" s="399"/>
      <c r="F189" s="399"/>
      <c r="G189" s="399"/>
      <c r="H189" s="399"/>
      <c r="I189" s="397"/>
    </row>
    <row r="190" spans="1:9" s="398" customFormat="1" x14ac:dyDescent="0.2">
      <c r="A190" s="349"/>
      <c r="D190" s="399"/>
      <c r="E190" s="399"/>
      <c r="F190" s="399"/>
      <c r="G190" s="399"/>
      <c r="H190" s="399"/>
      <c r="I190" s="397"/>
    </row>
    <row r="191" spans="1:9" s="398" customFormat="1" x14ac:dyDescent="0.2">
      <c r="A191" s="349"/>
      <c r="D191" s="399"/>
      <c r="E191" s="399"/>
      <c r="F191" s="399"/>
      <c r="G191" s="399"/>
      <c r="H191" s="399"/>
      <c r="I191" s="397"/>
    </row>
    <row r="192" spans="1:9" s="398" customFormat="1" x14ac:dyDescent="0.2">
      <c r="A192" s="349"/>
      <c r="D192" s="399"/>
      <c r="E192" s="399"/>
      <c r="F192" s="399"/>
      <c r="G192" s="399"/>
      <c r="H192" s="399"/>
      <c r="I192" s="397"/>
    </row>
    <row r="193" spans="1:9" s="398" customFormat="1" x14ac:dyDescent="0.2">
      <c r="A193" s="349"/>
      <c r="D193" s="399"/>
      <c r="E193" s="399"/>
      <c r="F193" s="399"/>
      <c r="G193" s="399"/>
      <c r="H193" s="399"/>
      <c r="I193" s="397"/>
    </row>
    <row r="194" spans="1:9" s="398" customFormat="1" x14ac:dyDescent="0.2">
      <c r="A194" s="349"/>
      <c r="D194" s="399"/>
      <c r="E194" s="399"/>
      <c r="F194" s="399"/>
      <c r="G194" s="399"/>
      <c r="H194" s="399"/>
      <c r="I194" s="397"/>
    </row>
    <row r="195" spans="1:9" s="398" customFormat="1" x14ac:dyDescent="0.2">
      <c r="A195" s="349"/>
      <c r="D195" s="399"/>
      <c r="E195" s="399"/>
      <c r="F195" s="399"/>
      <c r="G195" s="399"/>
      <c r="H195" s="399"/>
      <c r="I195" s="397"/>
    </row>
    <row r="196" spans="1:9" s="398" customFormat="1" x14ac:dyDescent="0.2">
      <c r="A196" s="349"/>
      <c r="D196" s="399"/>
      <c r="E196" s="399"/>
      <c r="F196" s="399"/>
      <c r="G196" s="399"/>
      <c r="H196" s="399"/>
      <c r="I196" s="397"/>
    </row>
    <row r="197" spans="1:9" s="398" customFormat="1" x14ac:dyDescent="0.2">
      <c r="A197" s="349"/>
      <c r="D197" s="399"/>
      <c r="E197" s="399"/>
      <c r="F197" s="399"/>
      <c r="G197" s="399"/>
      <c r="H197" s="399"/>
      <c r="I197" s="397"/>
    </row>
    <row r="198" spans="1:9" s="398" customFormat="1" x14ac:dyDescent="0.2">
      <c r="A198" s="349"/>
      <c r="D198" s="399"/>
      <c r="E198" s="399"/>
      <c r="F198" s="399"/>
      <c r="G198" s="399"/>
      <c r="H198" s="399"/>
      <c r="I198" s="397"/>
    </row>
    <row r="199" spans="1:9" s="398" customFormat="1" x14ac:dyDescent="0.2">
      <c r="A199" s="349"/>
      <c r="D199" s="399"/>
      <c r="E199" s="399"/>
      <c r="F199" s="399"/>
      <c r="G199" s="399"/>
      <c r="H199" s="399"/>
      <c r="I199" s="397"/>
    </row>
    <row r="200" spans="1:9" s="398" customFormat="1" x14ac:dyDescent="0.2">
      <c r="A200" s="349"/>
      <c r="D200" s="399"/>
      <c r="E200" s="399"/>
      <c r="F200" s="399"/>
      <c r="G200" s="399"/>
      <c r="H200" s="399"/>
      <c r="I200" s="397"/>
    </row>
    <row r="201" spans="1:9" s="398" customFormat="1" x14ac:dyDescent="0.2">
      <c r="A201" s="349"/>
      <c r="D201" s="399"/>
      <c r="E201" s="399"/>
      <c r="F201" s="399"/>
      <c r="G201" s="399"/>
      <c r="H201" s="399"/>
      <c r="I201" s="397"/>
    </row>
    <row r="202" spans="1:9" s="398" customFormat="1" x14ac:dyDescent="0.2">
      <c r="A202" s="349"/>
      <c r="D202" s="399"/>
      <c r="E202" s="399"/>
      <c r="F202" s="399"/>
      <c r="G202" s="399"/>
      <c r="H202" s="399"/>
      <c r="I202" s="397"/>
    </row>
    <row r="203" spans="1:9" s="398" customFormat="1" x14ac:dyDescent="0.2">
      <c r="A203" s="349"/>
      <c r="D203" s="399"/>
      <c r="E203" s="399"/>
      <c r="F203" s="399"/>
      <c r="G203" s="399"/>
      <c r="H203" s="399"/>
      <c r="I203" s="397"/>
    </row>
    <row r="204" spans="1:9" s="398" customFormat="1" x14ac:dyDescent="0.2">
      <c r="A204" s="349"/>
      <c r="D204" s="399"/>
      <c r="E204" s="399"/>
      <c r="F204" s="399"/>
      <c r="G204" s="399"/>
      <c r="H204" s="399"/>
      <c r="I204" s="397"/>
    </row>
    <row r="205" spans="1:9" s="398" customFormat="1" x14ac:dyDescent="0.2">
      <c r="A205" s="349"/>
      <c r="D205" s="399"/>
      <c r="E205" s="399"/>
      <c r="F205" s="399"/>
      <c r="G205" s="399"/>
      <c r="H205" s="399"/>
      <c r="I205" s="397"/>
    </row>
    <row r="206" spans="1:9" s="398" customFormat="1" x14ac:dyDescent="0.2">
      <c r="A206" s="349"/>
      <c r="D206" s="399"/>
      <c r="E206" s="399"/>
      <c r="F206" s="399"/>
      <c r="G206" s="399"/>
      <c r="H206" s="399"/>
      <c r="I206" s="397"/>
    </row>
    <row r="207" spans="1:9" s="398" customFormat="1" x14ac:dyDescent="0.2">
      <c r="A207" s="349"/>
      <c r="D207" s="399"/>
      <c r="E207" s="399"/>
      <c r="F207" s="399"/>
      <c r="G207" s="399"/>
      <c r="H207" s="399"/>
      <c r="I207" s="397"/>
    </row>
    <row r="208" spans="1:9" s="398" customFormat="1" x14ac:dyDescent="0.2">
      <c r="A208" s="349"/>
      <c r="D208" s="399"/>
      <c r="E208" s="399"/>
      <c r="F208" s="399"/>
      <c r="G208" s="399"/>
      <c r="H208" s="399"/>
      <c r="I208" s="397"/>
    </row>
    <row r="209" spans="1:9" s="398" customFormat="1" x14ac:dyDescent="0.2">
      <c r="A209" s="349"/>
      <c r="D209" s="399"/>
      <c r="E209" s="399"/>
      <c r="F209" s="399"/>
      <c r="G209" s="399"/>
      <c r="H209" s="399"/>
      <c r="I209" s="397"/>
    </row>
    <row r="210" spans="1:9" s="398" customFormat="1" x14ac:dyDescent="0.2">
      <c r="A210" s="349"/>
      <c r="D210" s="399"/>
      <c r="E210" s="399"/>
      <c r="F210" s="399"/>
      <c r="G210" s="399"/>
      <c r="H210" s="399"/>
      <c r="I210" s="397"/>
    </row>
    <row r="211" spans="1:9" s="398" customFormat="1" x14ac:dyDescent="0.2">
      <c r="A211" s="349"/>
      <c r="D211" s="399"/>
      <c r="E211" s="399"/>
      <c r="F211" s="399"/>
      <c r="G211" s="399"/>
      <c r="H211" s="399"/>
      <c r="I211" s="397"/>
    </row>
    <row r="212" spans="1:9" s="398" customFormat="1" x14ac:dyDescent="0.2">
      <c r="A212" s="349"/>
      <c r="D212" s="399"/>
      <c r="E212" s="399"/>
      <c r="F212" s="399"/>
      <c r="G212" s="399"/>
      <c r="H212" s="399"/>
      <c r="I212" s="397"/>
    </row>
    <row r="213" spans="1:9" s="398" customFormat="1" x14ac:dyDescent="0.2">
      <c r="A213" s="349"/>
      <c r="D213" s="399"/>
      <c r="E213" s="399"/>
      <c r="F213" s="399"/>
      <c r="G213" s="399"/>
      <c r="H213" s="399"/>
      <c r="I213" s="397"/>
    </row>
    <row r="214" spans="1:9" s="398" customFormat="1" x14ac:dyDescent="0.2">
      <c r="A214" s="349"/>
      <c r="D214" s="399"/>
      <c r="E214" s="399"/>
      <c r="F214" s="399"/>
      <c r="G214" s="399"/>
      <c r="H214" s="399"/>
      <c r="I214" s="397"/>
    </row>
    <row r="215" spans="1:9" s="398" customFormat="1" x14ac:dyDescent="0.2">
      <c r="A215" s="349"/>
      <c r="D215" s="399"/>
      <c r="E215" s="399"/>
      <c r="F215" s="399"/>
      <c r="G215" s="399"/>
      <c r="H215" s="399"/>
      <c r="I215" s="397"/>
    </row>
    <row r="216" spans="1:9" s="398" customFormat="1" x14ac:dyDescent="0.2">
      <c r="A216" s="349"/>
      <c r="D216" s="399"/>
      <c r="E216" s="399"/>
      <c r="F216" s="399"/>
      <c r="G216" s="399"/>
      <c r="H216" s="399"/>
      <c r="I216" s="397"/>
    </row>
    <row r="217" spans="1:9" s="398" customFormat="1" x14ac:dyDescent="0.2">
      <c r="A217" s="349"/>
      <c r="D217" s="399"/>
      <c r="E217" s="399"/>
      <c r="F217" s="399"/>
      <c r="G217" s="399"/>
      <c r="H217" s="399"/>
      <c r="I217" s="397"/>
    </row>
    <row r="218" spans="1:9" s="398" customFormat="1" x14ac:dyDescent="0.2">
      <c r="A218" s="349"/>
      <c r="D218" s="399"/>
      <c r="E218" s="399"/>
      <c r="F218" s="399"/>
      <c r="G218" s="399"/>
      <c r="H218" s="399"/>
      <c r="I218" s="397"/>
    </row>
    <row r="219" spans="1:9" s="398" customFormat="1" x14ac:dyDescent="0.2">
      <c r="A219" s="349"/>
      <c r="D219" s="399"/>
      <c r="E219" s="399"/>
      <c r="F219" s="399"/>
      <c r="G219" s="399"/>
      <c r="H219" s="399"/>
      <c r="I219" s="397"/>
    </row>
    <row r="220" spans="1:9" x14ac:dyDescent="0.2">
      <c r="D220" s="394"/>
      <c r="E220" s="394"/>
      <c r="F220" s="394"/>
      <c r="G220" s="394"/>
      <c r="H220" s="394"/>
    </row>
    <row r="221" spans="1:9" x14ac:dyDescent="0.2">
      <c r="D221" s="394"/>
      <c r="E221" s="394"/>
      <c r="F221" s="394"/>
      <c r="G221" s="394"/>
      <c r="H221" s="394"/>
    </row>
  </sheetData>
  <mergeCells count="8">
    <mergeCell ref="B120:I121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65" fitToHeight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0CA47-7642-45A2-89DC-05EA76E2520E}">
  <sheetPr>
    <tabColor theme="4" tint="-0.249977111117893"/>
    <pageSetUpPr fitToPage="1"/>
  </sheetPr>
  <dimension ref="A1:G77"/>
  <sheetViews>
    <sheetView showGridLines="0" workbookViewId="0">
      <selection activeCell="A31" sqref="A31:B31"/>
    </sheetView>
  </sheetViews>
  <sheetFormatPr baseColWidth="10" defaultColWidth="12" defaultRowHeight="14.25" customHeight="1" x14ac:dyDescent="0.2"/>
  <cols>
    <col min="1" max="1" width="71.5" style="110" customWidth="1"/>
    <col min="2" max="2" width="16.1640625" style="110" customWidth="1"/>
    <col min="3" max="3" width="15.1640625" style="110" bestFit="1" customWidth="1"/>
    <col min="4" max="6" width="16.33203125" style="110" bestFit="1" customWidth="1"/>
    <col min="7" max="7" width="13.6640625" style="110" bestFit="1" customWidth="1"/>
    <col min="8" max="16384" width="12" style="110"/>
  </cols>
  <sheetData>
    <row r="1" spans="1:7" ht="59.25" customHeight="1" thickBot="1" x14ac:dyDescent="0.25">
      <c r="A1" s="107" t="s">
        <v>132</v>
      </c>
      <c r="B1" s="108"/>
      <c r="C1" s="108"/>
      <c r="D1" s="108"/>
      <c r="E1" s="108"/>
      <c r="F1" s="108"/>
      <c r="G1" s="109"/>
    </row>
    <row r="2" spans="1:7" s="116" customFormat="1" ht="14.25" customHeight="1" thickBot="1" x14ac:dyDescent="0.25">
      <c r="A2" s="111" t="s">
        <v>52</v>
      </c>
      <c r="B2" s="112" t="s">
        <v>133</v>
      </c>
      <c r="C2" s="113"/>
      <c r="D2" s="113"/>
      <c r="E2" s="113"/>
      <c r="F2" s="114"/>
      <c r="G2" s="115" t="s">
        <v>54</v>
      </c>
    </row>
    <row r="3" spans="1:7" s="116" customFormat="1" ht="23.25" thickBot="1" x14ac:dyDescent="0.25">
      <c r="A3" s="117"/>
      <c r="B3" s="118" t="s">
        <v>55</v>
      </c>
      <c r="C3" s="119" t="s">
        <v>56</v>
      </c>
      <c r="D3" s="120" t="s">
        <v>6</v>
      </c>
      <c r="E3" s="119" t="s">
        <v>7</v>
      </c>
      <c r="F3" s="120" t="s">
        <v>57</v>
      </c>
      <c r="G3" s="121"/>
    </row>
    <row r="4" spans="1:7" s="116" customFormat="1" ht="6" customHeight="1" x14ac:dyDescent="0.2">
      <c r="A4" s="122"/>
      <c r="B4" s="123"/>
      <c r="C4" s="123"/>
      <c r="D4" s="123"/>
      <c r="E4" s="123"/>
      <c r="F4" s="123"/>
      <c r="G4" s="124"/>
    </row>
    <row r="5" spans="1:7" s="116" customFormat="1" ht="14.25" customHeight="1" x14ac:dyDescent="0.2">
      <c r="A5" s="125" t="s">
        <v>134</v>
      </c>
      <c r="B5" s="96">
        <v>10098253</v>
      </c>
      <c r="C5" s="96">
        <v>-123905.88</v>
      </c>
      <c r="D5" s="96">
        <f>B5+C5</f>
        <v>9974347.1199999992</v>
      </c>
      <c r="E5" s="96">
        <v>2757966.55</v>
      </c>
      <c r="F5" s="96">
        <v>2757966.55</v>
      </c>
      <c r="G5" s="97">
        <f>D5-E5</f>
        <v>7216380.5699999994</v>
      </c>
    </row>
    <row r="6" spans="1:7" s="116" customFormat="1" ht="14.25" customHeight="1" x14ac:dyDescent="0.2">
      <c r="A6" s="125" t="s">
        <v>135</v>
      </c>
      <c r="B6" s="96">
        <v>74485775.519999996</v>
      </c>
      <c r="C6" s="96">
        <v>-38455</v>
      </c>
      <c r="D6" s="96">
        <f t="shared" ref="D6:D69" si="0">B6+C6</f>
        <v>74447320.519999996</v>
      </c>
      <c r="E6" s="96">
        <v>48276652.75</v>
      </c>
      <c r="F6" s="96">
        <v>48276652.75</v>
      </c>
      <c r="G6" s="97">
        <f t="shared" ref="G6:G69" si="1">D6-E6</f>
        <v>26170667.769999996</v>
      </c>
    </row>
    <row r="7" spans="1:7" s="116" customFormat="1" ht="14.25" customHeight="1" x14ac:dyDescent="0.2">
      <c r="A7" s="125" t="s">
        <v>136</v>
      </c>
      <c r="B7" s="96">
        <v>38369853</v>
      </c>
      <c r="C7" s="96">
        <v>5361624.62</v>
      </c>
      <c r="D7" s="96">
        <f t="shared" si="0"/>
        <v>43731477.619999997</v>
      </c>
      <c r="E7" s="96">
        <v>3258429.63</v>
      </c>
      <c r="F7" s="96">
        <v>3258429.63</v>
      </c>
      <c r="G7" s="97">
        <f t="shared" si="1"/>
        <v>40473047.989999995</v>
      </c>
    </row>
    <row r="8" spans="1:7" s="116" customFormat="1" ht="14.25" customHeight="1" x14ac:dyDescent="0.2">
      <c r="A8" s="125" t="s">
        <v>137</v>
      </c>
      <c r="B8" s="96">
        <v>11484639</v>
      </c>
      <c r="C8" s="96">
        <v>350224.71</v>
      </c>
      <c r="D8" s="96">
        <f t="shared" si="0"/>
        <v>11834863.710000001</v>
      </c>
      <c r="E8" s="96">
        <v>155503.38</v>
      </c>
      <c r="F8" s="96">
        <v>155503.38</v>
      </c>
      <c r="G8" s="97">
        <f t="shared" si="1"/>
        <v>11679360.33</v>
      </c>
    </row>
    <row r="9" spans="1:7" s="116" customFormat="1" ht="14.25" customHeight="1" x14ac:dyDescent="0.2">
      <c r="A9" s="125" t="s">
        <v>138</v>
      </c>
      <c r="B9" s="96">
        <v>12218257</v>
      </c>
      <c r="C9" s="96">
        <v>221884.39</v>
      </c>
      <c r="D9" s="96">
        <f t="shared" si="0"/>
        <v>12440141.390000001</v>
      </c>
      <c r="E9" s="96">
        <v>3046386.78</v>
      </c>
      <c r="F9" s="96">
        <v>3046386.78</v>
      </c>
      <c r="G9" s="97">
        <f t="shared" si="1"/>
        <v>9393754.6100000013</v>
      </c>
    </row>
    <row r="10" spans="1:7" s="116" customFormat="1" ht="14.25" customHeight="1" x14ac:dyDescent="0.2">
      <c r="A10" s="125" t="s">
        <v>139</v>
      </c>
      <c r="B10" s="96">
        <v>557048370</v>
      </c>
      <c r="C10" s="96">
        <v>-9068</v>
      </c>
      <c r="D10" s="96">
        <f t="shared" si="0"/>
        <v>557039302</v>
      </c>
      <c r="E10" s="96">
        <v>10917155.029999999</v>
      </c>
      <c r="F10" s="96">
        <v>10917155.029999999</v>
      </c>
      <c r="G10" s="97">
        <f t="shared" si="1"/>
        <v>546122146.97000003</v>
      </c>
    </row>
    <row r="11" spans="1:7" s="116" customFormat="1" ht="14.25" customHeight="1" x14ac:dyDescent="0.2">
      <c r="A11" s="125" t="s">
        <v>140</v>
      </c>
      <c r="B11" s="96">
        <v>131113172</v>
      </c>
      <c r="C11" s="96">
        <v>-5805584.3499999996</v>
      </c>
      <c r="D11" s="96">
        <f t="shared" si="0"/>
        <v>125307587.65000001</v>
      </c>
      <c r="E11" s="96">
        <v>13042410.109999999</v>
      </c>
      <c r="F11" s="96">
        <v>13042410.109999999</v>
      </c>
      <c r="G11" s="97">
        <f t="shared" si="1"/>
        <v>112265177.54000001</v>
      </c>
    </row>
    <row r="12" spans="1:7" s="116" customFormat="1" ht="14.25" customHeight="1" x14ac:dyDescent="0.2">
      <c r="A12" s="125" t="s">
        <v>141</v>
      </c>
      <c r="B12" s="96">
        <v>72232339</v>
      </c>
      <c r="C12" s="96">
        <v>-582040.89</v>
      </c>
      <c r="D12" s="96">
        <f t="shared" si="0"/>
        <v>71650298.109999999</v>
      </c>
      <c r="E12" s="96">
        <v>15738729.52</v>
      </c>
      <c r="F12" s="96">
        <v>15738729.52</v>
      </c>
      <c r="G12" s="97">
        <f t="shared" si="1"/>
        <v>55911568.590000004</v>
      </c>
    </row>
    <row r="13" spans="1:7" s="116" customFormat="1" ht="14.25" customHeight="1" x14ac:dyDescent="0.2">
      <c r="A13" s="125" t="s">
        <v>142</v>
      </c>
      <c r="B13" s="96">
        <v>97369745.109999999</v>
      </c>
      <c r="C13" s="96">
        <v>425815.58</v>
      </c>
      <c r="D13" s="96">
        <f t="shared" si="0"/>
        <v>97795560.689999998</v>
      </c>
      <c r="E13" s="96">
        <v>18334577.050000001</v>
      </c>
      <c r="F13" s="96">
        <v>18327020.920000002</v>
      </c>
      <c r="G13" s="97">
        <f t="shared" si="1"/>
        <v>79460983.640000001</v>
      </c>
    </row>
    <row r="14" spans="1:7" s="116" customFormat="1" ht="14.25" customHeight="1" x14ac:dyDescent="0.2">
      <c r="A14" s="125" t="s">
        <v>143</v>
      </c>
      <c r="B14" s="96">
        <v>5413542</v>
      </c>
      <c r="C14" s="96">
        <v>80482561.319999993</v>
      </c>
      <c r="D14" s="96">
        <f t="shared" si="0"/>
        <v>85896103.319999993</v>
      </c>
      <c r="E14" s="96">
        <v>29238398.579999998</v>
      </c>
      <c r="F14" s="96">
        <v>29238398.579999998</v>
      </c>
      <c r="G14" s="97">
        <f t="shared" si="1"/>
        <v>56657704.739999995</v>
      </c>
    </row>
    <row r="15" spans="1:7" s="116" customFormat="1" ht="14.25" customHeight="1" x14ac:dyDescent="0.2">
      <c r="A15" s="125" t="s">
        <v>144</v>
      </c>
      <c r="B15" s="96">
        <v>42022308</v>
      </c>
      <c r="C15" s="96">
        <v>-267586.25</v>
      </c>
      <c r="D15" s="96">
        <f t="shared" si="0"/>
        <v>41754721.75</v>
      </c>
      <c r="E15" s="96">
        <v>8266029.5499999998</v>
      </c>
      <c r="F15" s="96">
        <v>8266029.5499999998</v>
      </c>
      <c r="G15" s="97">
        <f t="shared" si="1"/>
        <v>33488692.199999999</v>
      </c>
    </row>
    <row r="16" spans="1:7" s="116" customFormat="1" ht="14.25" customHeight="1" x14ac:dyDescent="0.2">
      <c r="A16" s="125" t="s">
        <v>145</v>
      </c>
      <c r="B16" s="96">
        <v>476351087</v>
      </c>
      <c r="C16" s="96">
        <v>64045755.490000002</v>
      </c>
      <c r="D16" s="96">
        <f t="shared" si="0"/>
        <v>540396842.49000001</v>
      </c>
      <c r="E16" s="96">
        <v>193153755.21000001</v>
      </c>
      <c r="F16" s="96">
        <v>193153755.21000001</v>
      </c>
      <c r="G16" s="97">
        <f t="shared" si="1"/>
        <v>347243087.27999997</v>
      </c>
    </row>
    <row r="17" spans="1:7" s="116" customFormat="1" ht="14.25" customHeight="1" x14ac:dyDescent="0.2">
      <c r="A17" s="125" t="s">
        <v>146</v>
      </c>
      <c r="B17" s="96">
        <v>137218190</v>
      </c>
      <c r="C17" s="96">
        <v>16041042.41</v>
      </c>
      <c r="D17" s="96">
        <f t="shared" si="0"/>
        <v>153259232.41</v>
      </c>
      <c r="E17" s="96">
        <v>12693221.51</v>
      </c>
      <c r="F17" s="96">
        <v>12693221.51</v>
      </c>
      <c r="G17" s="97">
        <f t="shared" si="1"/>
        <v>140566010.90000001</v>
      </c>
    </row>
    <row r="18" spans="1:7" s="116" customFormat="1" ht="14.25" customHeight="1" x14ac:dyDescent="0.2">
      <c r="A18" s="125" t="s">
        <v>147</v>
      </c>
      <c r="B18" s="96">
        <v>573722517</v>
      </c>
      <c r="C18" s="96">
        <v>10809176.199999999</v>
      </c>
      <c r="D18" s="96">
        <f t="shared" si="0"/>
        <v>584531693.20000005</v>
      </c>
      <c r="E18" s="96">
        <v>93426470.739999995</v>
      </c>
      <c r="F18" s="96">
        <v>93426470.739999995</v>
      </c>
      <c r="G18" s="97">
        <f t="shared" si="1"/>
        <v>491105222.46000004</v>
      </c>
    </row>
    <row r="19" spans="1:7" s="116" customFormat="1" ht="14.25" customHeight="1" x14ac:dyDescent="0.2">
      <c r="A19" s="125" t="s">
        <v>148</v>
      </c>
      <c r="B19" s="96">
        <v>668775829</v>
      </c>
      <c r="C19" s="96">
        <v>3733384.23</v>
      </c>
      <c r="D19" s="96">
        <f t="shared" si="0"/>
        <v>672509213.23000002</v>
      </c>
      <c r="E19" s="96">
        <v>113927411.62</v>
      </c>
      <c r="F19" s="96">
        <v>113927411.62</v>
      </c>
      <c r="G19" s="97">
        <f t="shared" si="1"/>
        <v>558581801.61000001</v>
      </c>
    </row>
    <row r="20" spans="1:7" s="116" customFormat="1" ht="14.25" customHeight="1" x14ac:dyDescent="0.2">
      <c r="A20" s="125" t="s">
        <v>149</v>
      </c>
      <c r="B20" s="96">
        <v>779632305</v>
      </c>
      <c r="C20" s="96">
        <v>11904877.74</v>
      </c>
      <c r="D20" s="96">
        <f t="shared" si="0"/>
        <v>791537182.74000001</v>
      </c>
      <c r="E20" s="96">
        <v>124461907.18000001</v>
      </c>
      <c r="F20" s="96">
        <v>124461907.18000001</v>
      </c>
      <c r="G20" s="97">
        <f t="shared" si="1"/>
        <v>667075275.55999994</v>
      </c>
    </row>
    <row r="21" spans="1:7" s="116" customFormat="1" ht="14.25" customHeight="1" x14ac:dyDescent="0.2">
      <c r="A21" s="125" t="s">
        <v>150</v>
      </c>
      <c r="B21" s="96">
        <v>532278470</v>
      </c>
      <c r="C21" s="96">
        <v>7539051.6500000004</v>
      </c>
      <c r="D21" s="96">
        <f t="shared" si="0"/>
        <v>539817521.64999998</v>
      </c>
      <c r="E21" s="96">
        <v>84690309.959999993</v>
      </c>
      <c r="F21" s="96">
        <v>84690309.959999993</v>
      </c>
      <c r="G21" s="97">
        <f t="shared" si="1"/>
        <v>455127211.69</v>
      </c>
    </row>
    <row r="22" spans="1:7" s="116" customFormat="1" ht="14.25" customHeight="1" x14ac:dyDescent="0.2">
      <c r="A22" s="125" t="s">
        <v>151</v>
      </c>
      <c r="B22" s="96">
        <v>599646965</v>
      </c>
      <c r="C22" s="96">
        <v>18060521.489999998</v>
      </c>
      <c r="D22" s="96">
        <f t="shared" si="0"/>
        <v>617707486.49000001</v>
      </c>
      <c r="E22" s="96">
        <v>93936525.469999999</v>
      </c>
      <c r="F22" s="96">
        <v>93936525.469999999</v>
      </c>
      <c r="G22" s="97">
        <f t="shared" si="1"/>
        <v>523770961.01999998</v>
      </c>
    </row>
    <row r="23" spans="1:7" s="116" customFormat="1" ht="14.25" customHeight="1" x14ac:dyDescent="0.2">
      <c r="A23" s="125" t="s">
        <v>152</v>
      </c>
      <c r="B23" s="96">
        <v>832884295</v>
      </c>
      <c r="C23" s="96">
        <v>22300050.370000001</v>
      </c>
      <c r="D23" s="96">
        <f t="shared" si="0"/>
        <v>855184345.37</v>
      </c>
      <c r="E23" s="96">
        <v>136108179.91999999</v>
      </c>
      <c r="F23" s="96">
        <v>136108179.91999999</v>
      </c>
      <c r="G23" s="97">
        <f t="shared" si="1"/>
        <v>719076165.45000005</v>
      </c>
    </row>
    <row r="24" spans="1:7" s="116" customFormat="1" ht="14.25" customHeight="1" x14ac:dyDescent="0.2">
      <c r="A24" s="125" t="s">
        <v>153</v>
      </c>
      <c r="B24" s="96">
        <v>892190276</v>
      </c>
      <c r="C24" s="96">
        <v>131053428.09</v>
      </c>
      <c r="D24" s="96">
        <f t="shared" si="0"/>
        <v>1023243704.09</v>
      </c>
      <c r="E24" s="96">
        <v>151744789.50999999</v>
      </c>
      <c r="F24" s="96">
        <v>151744789.50999999</v>
      </c>
      <c r="G24" s="97">
        <f t="shared" si="1"/>
        <v>871498914.58000004</v>
      </c>
    </row>
    <row r="25" spans="1:7" s="116" customFormat="1" ht="14.25" customHeight="1" x14ac:dyDescent="0.2">
      <c r="A25" s="125" t="s">
        <v>154</v>
      </c>
      <c r="B25" s="96">
        <v>554365157</v>
      </c>
      <c r="C25" s="96">
        <v>9387814.7899999991</v>
      </c>
      <c r="D25" s="96">
        <f t="shared" si="0"/>
        <v>563752971.78999996</v>
      </c>
      <c r="E25" s="96">
        <v>86477196.540000007</v>
      </c>
      <c r="F25" s="96">
        <v>86477196.540000007</v>
      </c>
      <c r="G25" s="97">
        <f t="shared" si="1"/>
        <v>477275775.24999994</v>
      </c>
    </row>
    <row r="26" spans="1:7" s="116" customFormat="1" ht="14.25" customHeight="1" x14ac:dyDescent="0.2">
      <c r="A26" s="125" t="s">
        <v>155</v>
      </c>
      <c r="B26" s="96">
        <v>360652687.44</v>
      </c>
      <c r="C26" s="96">
        <v>12201500.92</v>
      </c>
      <c r="D26" s="96">
        <f t="shared" si="0"/>
        <v>372854188.36000001</v>
      </c>
      <c r="E26" s="96">
        <v>52524069.82</v>
      </c>
      <c r="F26" s="96">
        <v>52524069.82</v>
      </c>
      <c r="G26" s="97">
        <f t="shared" si="1"/>
        <v>320330118.54000002</v>
      </c>
    </row>
    <row r="27" spans="1:7" s="116" customFormat="1" ht="14.25" customHeight="1" x14ac:dyDescent="0.2">
      <c r="A27" s="125" t="s">
        <v>156</v>
      </c>
      <c r="B27" s="96">
        <v>672913169.28999996</v>
      </c>
      <c r="C27" s="96">
        <v>1778929.72</v>
      </c>
      <c r="D27" s="96">
        <f t="shared" si="0"/>
        <v>674692099.00999999</v>
      </c>
      <c r="E27" s="96">
        <v>99626790.319999993</v>
      </c>
      <c r="F27" s="96">
        <v>99626790.319999993</v>
      </c>
      <c r="G27" s="97">
        <f t="shared" si="1"/>
        <v>575065308.69000006</v>
      </c>
    </row>
    <row r="28" spans="1:7" s="116" customFormat="1" ht="14.25" customHeight="1" x14ac:dyDescent="0.2">
      <c r="A28" s="125" t="s">
        <v>157</v>
      </c>
      <c r="B28" s="96">
        <v>282428206</v>
      </c>
      <c r="C28" s="96">
        <v>-995092.21</v>
      </c>
      <c r="D28" s="96">
        <f t="shared" si="0"/>
        <v>281433113.79000002</v>
      </c>
      <c r="E28" s="96">
        <v>46799573.359999999</v>
      </c>
      <c r="F28" s="96">
        <v>46799573.359999999</v>
      </c>
      <c r="G28" s="97">
        <f t="shared" si="1"/>
        <v>234633540.43000001</v>
      </c>
    </row>
    <row r="29" spans="1:7" s="116" customFormat="1" ht="14.25" customHeight="1" x14ac:dyDescent="0.2">
      <c r="A29" s="125" t="s">
        <v>158</v>
      </c>
      <c r="B29" s="96">
        <v>345228145</v>
      </c>
      <c r="C29" s="96">
        <v>-6751914.4299999997</v>
      </c>
      <c r="D29" s="96">
        <f t="shared" si="0"/>
        <v>338476230.56999999</v>
      </c>
      <c r="E29" s="96">
        <v>56782755.899999999</v>
      </c>
      <c r="F29" s="96">
        <v>56782755.899999999</v>
      </c>
      <c r="G29" s="97">
        <f t="shared" si="1"/>
        <v>281693474.67000002</v>
      </c>
    </row>
    <row r="30" spans="1:7" s="116" customFormat="1" ht="14.25" customHeight="1" x14ac:dyDescent="0.2">
      <c r="A30" s="125" t="s">
        <v>159</v>
      </c>
      <c r="B30" s="96">
        <v>618928335.92999995</v>
      </c>
      <c r="C30" s="96">
        <v>-14451007.619999999</v>
      </c>
      <c r="D30" s="96">
        <f t="shared" si="0"/>
        <v>604477328.30999994</v>
      </c>
      <c r="E30" s="96">
        <v>97573343.400000006</v>
      </c>
      <c r="F30" s="96">
        <v>97573343.400000006</v>
      </c>
      <c r="G30" s="97">
        <f t="shared" si="1"/>
        <v>506903984.90999997</v>
      </c>
    </row>
    <row r="31" spans="1:7" s="116" customFormat="1" ht="14.25" customHeight="1" x14ac:dyDescent="0.2">
      <c r="A31" s="125" t="s">
        <v>160</v>
      </c>
      <c r="B31" s="96">
        <v>2971652049.3000002</v>
      </c>
      <c r="C31" s="96">
        <v>12068734.76</v>
      </c>
      <c r="D31" s="96">
        <f t="shared" si="0"/>
        <v>2983720784.0600004</v>
      </c>
      <c r="E31" s="96">
        <v>406120219.37</v>
      </c>
      <c r="F31" s="96">
        <v>406120219.37</v>
      </c>
      <c r="G31" s="97">
        <f t="shared" si="1"/>
        <v>2577600564.6900005</v>
      </c>
    </row>
    <row r="32" spans="1:7" s="116" customFormat="1" ht="14.25" customHeight="1" x14ac:dyDescent="0.2">
      <c r="A32" s="125" t="s">
        <v>161</v>
      </c>
      <c r="B32" s="96">
        <v>265037956</v>
      </c>
      <c r="C32" s="96">
        <v>7476219.21</v>
      </c>
      <c r="D32" s="96">
        <f t="shared" si="0"/>
        <v>272514175.20999998</v>
      </c>
      <c r="E32" s="96">
        <v>44439929.829999998</v>
      </c>
      <c r="F32" s="96">
        <v>44439929.829999998</v>
      </c>
      <c r="G32" s="97">
        <f t="shared" si="1"/>
        <v>228074245.38</v>
      </c>
    </row>
    <row r="33" spans="1:7" s="116" customFormat="1" ht="14.25" customHeight="1" x14ac:dyDescent="0.2">
      <c r="A33" s="125" t="s">
        <v>162</v>
      </c>
      <c r="B33" s="96">
        <v>203191894</v>
      </c>
      <c r="C33" s="96">
        <v>8279287.29</v>
      </c>
      <c r="D33" s="96">
        <f t="shared" si="0"/>
        <v>211471181.28999999</v>
      </c>
      <c r="E33" s="96">
        <v>29362411.449999999</v>
      </c>
      <c r="F33" s="96">
        <v>29362411.449999999</v>
      </c>
      <c r="G33" s="97">
        <f t="shared" si="1"/>
        <v>182108769.84</v>
      </c>
    </row>
    <row r="34" spans="1:7" s="116" customFormat="1" ht="14.25" customHeight="1" x14ac:dyDescent="0.2">
      <c r="A34" s="125" t="s">
        <v>163</v>
      </c>
      <c r="B34" s="96">
        <v>274167944</v>
      </c>
      <c r="C34" s="96">
        <v>-5697509.8300000001</v>
      </c>
      <c r="D34" s="96">
        <f t="shared" si="0"/>
        <v>268470434.17000002</v>
      </c>
      <c r="E34" s="96">
        <v>43128385.409999996</v>
      </c>
      <c r="F34" s="96">
        <v>43128385.409999996</v>
      </c>
      <c r="G34" s="97">
        <f t="shared" si="1"/>
        <v>225342048.76000002</v>
      </c>
    </row>
    <row r="35" spans="1:7" s="116" customFormat="1" ht="14.25" customHeight="1" x14ac:dyDescent="0.2">
      <c r="A35" s="125" t="s">
        <v>164</v>
      </c>
      <c r="B35" s="96">
        <v>275855402</v>
      </c>
      <c r="C35" s="96">
        <v>-3795385.82</v>
      </c>
      <c r="D35" s="96">
        <f t="shared" si="0"/>
        <v>272060016.18000001</v>
      </c>
      <c r="E35" s="96">
        <v>46983212.670000002</v>
      </c>
      <c r="F35" s="96">
        <v>46983212.670000002</v>
      </c>
      <c r="G35" s="97">
        <f t="shared" si="1"/>
        <v>225076803.50999999</v>
      </c>
    </row>
    <row r="36" spans="1:7" s="116" customFormat="1" ht="14.25" customHeight="1" x14ac:dyDescent="0.2">
      <c r="A36" s="125" t="s">
        <v>165</v>
      </c>
      <c r="B36" s="96">
        <v>230353470</v>
      </c>
      <c r="C36" s="96">
        <v>5969622.4100000001</v>
      </c>
      <c r="D36" s="96">
        <f t="shared" si="0"/>
        <v>236323092.41</v>
      </c>
      <c r="E36" s="96">
        <v>34019369.460000001</v>
      </c>
      <c r="F36" s="96">
        <v>34019369.460000001</v>
      </c>
      <c r="G36" s="97">
        <f t="shared" si="1"/>
        <v>202303722.94999999</v>
      </c>
    </row>
    <row r="37" spans="1:7" s="116" customFormat="1" ht="14.25" customHeight="1" x14ac:dyDescent="0.2">
      <c r="A37" s="125" t="s">
        <v>166</v>
      </c>
      <c r="B37" s="96">
        <v>218322417.91999999</v>
      </c>
      <c r="C37" s="96">
        <v>-4783140.4000000004</v>
      </c>
      <c r="D37" s="96">
        <f t="shared" si="0"/>
        <v>213539277.51999998</v>
      </c>
      <c r="E37" s="96">
        <v>30064820.52</v>
      </c>
      <c r="F37" s="96">
        <v>30064820.52</v>
      </c>
      <c r="G37" s="97">
        <f t="shared" si="1"/>
        <v>183474456.99999997</v>
      </c>
    </row>
    <row r="38" spans="1:7" s="116" customFormat="1" ht="14.25" customHeight="1" x14ac:dyDescent="0.2">
      <c r="A38" s="125" t="s">
        <v>167</v>
      </c>
      <c r="B38" s="96">
        <v>309658877</v>
      </c>
      <c r="C38" s="96">
        <v>-13653801.68</v>
      </c>
      <c r="D38" s="96">
        <f t="shared" si="0"/>
        <v>296005075.31999999</v>
      </c>
      <c r="E38" s="96">
        <v>47612040.159999996</v>
      </c>
      <c r="F38" s="96">
        <v>47612040.159999996</v>
      </c>
      <c r="G38" s="97">
        <f t="shared" si="1"/>
        <v>248393035.16</v>
      </c>
    </row>
    <row r="39" spans="1:7" s="116" customFormat="1" ht="14.25" customHeight="1" x14ac:dyDescent="0.2">
      <c r="A39" s="125" t="s">
        <v>168</v>
      </c>
      <c r="B39" s="96">
        <v>448277083</v>
      </c>
      <c r="C39" s="96">
        <v>-7264733.4800000004</v>
      </c>
      <c r="D39" s="96">
        <f t="shared" si="0"/>
        <v>441012349.51999998</v>
      </c>
      <c r="E39" s="96">
        <v>66429948.890000001</v>
      </c>
      <c r="F39" s="96">
        <v>66429948.890000001</v>
      </c>
      <c r="G39" s="97">
        <f t="shared" si="1"/>
        <v>374582400.63</v>
      </c>
    </row>
    <row r="40" spans="1:7" s="116" customFormat="1" ht="14.25" customHeight="1" x14ac:dyDescent="0.2">
      <c r="A40" s="125" t="s">
        <v>169</v>
      </c>
      <c r="B40" s="96">
        <v>268747716</v>
      </c>
      <c r="C40" s="96">
        <v>-9823890.0199999996</v>
      </c>
      <c r="D40" s="96">
        <f t="shared" si="0"/>
        <v>258923825.97999999</v>
      </c>
      <c r="E40" s="96">
        <v>41310144.770000003</v>
      </c>
      <c r="F40" s="96">
        <v>41310144.770000003</v>
      </c>
      <c r="G40" s="97">
        <f t="shared" si="1"/>
        <v>217613681.20999998</v>
      </c>
    </row>
    <row r="41" spans="1:7" s="116" customFormat="1" ht="14.25" customHeight="1" x14ac:dyDescent="0.2">
      <c r="A41" s="125" t="s">
        <v>170</v>
      </c>
      <c r="B41" s="96">
        <v>268155942.59999999</v>
      </c>
      <c r="C41" s="96">
        <v>10343615.970000001</v>
      </c>
      <c r="D41" s="96">
        <f t="shared" si="0"/>
        <v>278499558.56999999</v>
      </c>
      <c r="E41" s="96">
        <v>39185015.899999999</v>
      </c>
      <c r="F41" s="96">
        <v>39185015.899999999</v>
      </c>
      <c r="G41" s="97">
        <f t="shared" si="1"/>
        <v>239314542.66999999</v>
      </c>
    </row>
    <row r="42" spans="1:7" s="116" customFormat="1" ht="14.25" customHeight="1" x14ac:dyDescent="0.2">
      <c r="A42" s="125" t="s">
        <v>171</v>
      </c>
      <c r="B42" s="96">
        <v>232030353</v>
      </c>
      <c r="C42" s="96">
        <v>-18770576.030000001</v>
      </c>
      <c r="D42" s="96">
        <f t="shared" si="0"/>
        <v>213259776.97</v>
      </c>
      <c r="E42" s="96">
        <v>41613919.450000003</v>
      </c>
      <c r="F42" s="96">
        <v>41613919.450000003</v>
      </c>
      <c r="G42" s="97">
        <f t="shared" si="1"/>
        <v>171645857.51999998</v>
      </c>
    </row>
    <row r="43" spans="1:7" s="116" customFormat="1" ht="14.25" customHeight="1" x14ac:dyDescent="0.2">
      <c r="A43" s="125" t="s">
        <v>172</v>
      </c>
      <c r="B43" s="96">
        <v>448937572</v>
      </c>
      <c r="C43" s="96">
        <v>-7653288.2400000002</v>
      </c>
      <c r="D43" s="96">
        <f t="shared" si="0"/>
        <v>441284283.75999999</v>
      </c>
      <c r="E43" s="96">
        <v>72878418.700000003</v>
      </c>
      <c r="F43" s="96">
        <v>72878418.700000003</v>
      </c>
      <c r="G43" s="97">
        <f t="shared" si="1"/>
        <v>368405865.06</v>
      </c>
    </row>
    <row r="44" spans="1:7" s="116" customFormat="1" ht="14.25" customHeight="1" x14ac:dyDescent="0.2">
      <c r="A44" s="125" t="s">
        <v>173</v>
      </c>
      <c r="B44" s="96">
        <v>553588685</v>
      </c>
      <c r="C44" s="96">
        <v>-26247376.530000001</v>
      </c>
      <c r="D44" s="96">
        <f t="shared" si="0"/>
        <v>527341308.47000003</v>
      </c>
      <c r="E44" s="96">
        <v>77412322.939999998</v>
      </c>
      <c r="F44" s="96">
        <v>77412322.939999998</v>
      </c>
      <c r="G44" s="97">
        <f t="shared" si="1"/>
        <v>449928985.53000003</v>
      </c>
    </row>
    <row r="45" spans="1:7" s="116" customFormat="1" ht="14.25" customHeight="1" x14ac:dyDescent="0.2">
      <c r="A45" s="125" t="s">
        <v>174</v>
      </c>
      <c r="B45" s="96">
        <v>399309508</v>
      </c>
      <c r="C45" s="96">
        <v>-32449437.879999999</v>
      </c>
      <c r="D45" s="96">
        <f t="shared" si="0"/>
        <v>366860070.12</v>
      </c>
      <c r="E45" s="96">
        <v>77463811.629999995</v>
      </c>
      <c r="F45" s="96">
        <v>77463811.629999995</v>
      </c>
      <c r="G45" s="97">
        <f t="shared" si="1"/>
        <v>289396258.49000001</v>
      </c>
    </row>
    <row r="46" spans="1:7" s="116" customFormat="1" ht="14.25" customHeight="1" x14ac:dyDescent="0.2">
      <c r="A46" s="125" t="s">
        <v>175</v>
      </c>
      <c r="B46" s="96">
        <v>348418463</v>
      </c>
      <c r="C46" s="96">
        <v>-17586986.190000001</v>
      </c>
      <c r="D46" s="96">
        <f t="shared" si="0"/>
        <v>330831476.81</v>
      </c>
      <c r="E46" s="96">
        <v>61132451.100000001</v>
      </c>
      <c r="F46" s="96">
        <v>61132451.100000001</v>
      </c>
      <c r="G46" s="97">
        <f t="shared" si="1"/>
        <v>269699025.70999998</v>
      </c>
    </row>
    <row r="47" spans="1:7" s="116" customFormat="1" ht="14.25" customHeight="1" x14ac:dyDescent="0.2">
      <c r="A47" s="125" t="s">
        <v>176</v>
      </c>
      <c r="B47" s="96">
        <v>198025571</v>
      </c>
      <c r="C47" s="96">
        <v>1548913.06</v>
      </c>
      <c r="D47" s="96">
        <f t="shared" si="0"/>
        <v>199574484.06</v>
      </c>
      <c r="E47" s="96">
        <v>31215134.620000001</v>
      </c>
      <c r="F47" s="96">
        <v>31215134.620000001</v>
      </c>
      <c r="G47" s="97">
        <f t="shared" si="1"/>
        <v>168359349.44</v>
      </c>
    </row>
    <row r="48" spans="1:7" s="116" customFormat="1" ht="14.25" customHeight="1" x14ac:dyDescent="0.2">
      <c r="A48" s="125" t="s">
        <v>177</v>
      </c>
      <c r="B48" s="96">
        <v>110071480</v>
      </c>
      <c r="C48" s="96">
        <v>-219781.81</v>
      </c>
      <c r="D48" s="96">
        <f t="shared" si="0"/>
        <v>109851698.19</v>
      </c>
      <c r="E48" s="96">
        <v>16980329.5</v>
      </c>
      <c r="F48" s="96">
        <v>16980329.5</v>
      </c>
      <c r="G48" s="97">
        <f t="shared" si="1"/>
        <v>92871368.689999998</v>
      </c>
    </row>
    <row r="49" spans="1:7" s="116" customFormat="1" ht="14.25" customHeight="1" x14ac:dyDescent="0.2">
      <c r="A49" s="125" t="s">
        <v>178</v>
      </c>
      <c r="B49" s="96">
        <v>88098702</v>
      </c>
      <c r="C49" s="96">
        <v>175609.72</v>
      </c>
      <c r="D49" s="96">
        <f t="shared" si="0"/>
        <v>88274311.719999999</v>
      </c>
      <c r="E49" s="96">
        <v>14877820.6</v>
      </c>
      <c r="F49" s="96">
        <v>14877820.6</v>
      </c>
      <c r="G49" s="97">
        <f t="shared" si="1"/>
        <v>73396491.120000005</v>
      </c>
    </row>
    <row r="50" spans="1:7" s="116" customFormat="1" ht="14.25" customHeight="1" x14ac:dyDescent="0.2">
      <c r="A50" s="125" t="s">
        <v>179</v>
      </c>
      <c r="B50" s="96">
        <v>28765160</v>
      </c>
      <c r="C50" s="96">
        <v>1076775.56</v>
      </c>
      <c r="D50" s="96">
        <f t="shared" si="0"/>
        <v>29841935.559999999</v>
      </c>
      <c r="E50" s="96">
        <v>6564957.9199999999</v>
      </c>
      <c r="F50" s="96">
        <v>6564957.9199999999</v>
      </c>
      <c r="G50" s="97">
        <f t="shared" si="1"/>
        <v>23276977.640000001</v>
      </c>
    </row>
    <row r="51" spans="1:7" s="116" customFormat="1" ht="14.25" customHeight="1" x14ac:dyDescent="0.2">
      <c r="A51" s="125" t="s">
        <v>180</v>
      </c>
      <c r="B51" s="96">
        <v>955533</v>
      </c>
      <c r="C51" s="96">
        <v>0</v>
      </c>
      <c r="D51" s="96">
        <f t="shared" si="0"/>
        <v>955533</v>
      </c>
      <c r="E51" s="96">
        <v>0</v>
      </c>
      <c r="F51" s="96">
        <v>0</v>
      </c>
      <c r="G51" s="97">
        <f t="shared" si="1"/>
        <v>955533</v>
      </c>
    </row>
    <row r="52" spans="1:7" s="116" customFormat="1" ht="14.25" customHeight="1" x14ac:dyDescent="0.2">
      <c r="A52" s="125" t="s">
        <v>181</v>
      </c>
      <c r="B52" s="96">
        <v>95179191</v>
      </c>
      <c r="C52" s="96">
        <v>1596591.7</v>
      </c>
      <c r="D52" s="96">
        <f t="shared" si="0"/>
        <v>96775782.700000003</v>
      </c>
      <c r="E52" s="96">
        <v>12508469.98</v>
      </c>
      <c r="F52" s="96">
        <v>12508469.98</v>
      </c>
      <c r="G52" s="97">
        <f t="shared" si="1"/>
        <v>84267312.719999999</v>
      </c>
    </row>
    <row r="53" spans="1:7" s="116" customFormat="1" ht="14.25" customHeight="1" x14ac:dyDescent="0.2">
      <c r="A53" s="125" t="s">
        <v>182</v>
      </c>
      <c r="B53" s="96">
        <v>246076280</v>
      </c>
      <c r="C53" s="96">
        <v>4579886.4400000004</v>
      </c>
      <c r="D53" s="96">
        <f t="shared" si="0"/>
        <v>250656166.44</v>
      </c>
      <c r="E53" s="96">
        <v>53094995.539999999</v>
      </c>
      <c r="F53" s="96">
        <v>53094995.539999999</v>
      </c>
      <c r="G53" s="97">
        <f t="shared" si="1"/>
        <v>197561170.90000001</v>
      </c>
    </row>
    <row r="54" spans="1:7" s="116" customFormat="1" ht="14.25" customHeight="1" x14ac:dyDescent="0.2">
      <c r="A54" s="125" t="s">
        <v>183</v>
      </c>
      <c r="B54" s="96">
        <v>32388779</v>
      </c>
      <c r="C54" s="96">
        <v>622223.31000000006</v>
      </c>
      <c r="D54" s="96">
        <f t="shared" si="0"/>
        <v>33011002.309999999</v>
      </c>
      <c r="E54" s="96">
        <v>6568635</v>
      </c>
      <c r="F54" s="96">
        <v>6568635</v>
      </c>
      <c r="G54" s="97">
        <f t="shared" si="1"/>
        <v>26442367.309999999</v>
      </c>
    </row>
    <row r="55" spans="1:7" s="116" customFormat="1" ht="14.25" customHeight="1" x14ac:dyDescent="0.2">
      <c r="A55" s="125" t="s">
        <v>184</v>
      </c>
      <c r="B55" s="96">
        <v>95927231</v>
      </c>
      <c r="C55" s="96">
        <v>2935122.71</v>
      </c>
      <c r="D55" s="96">
        <f t="shared" si="0"/>
        <v>98862353.709999993</v>
      </c>
      <c r="E55" s="96">
        <v>14221286.24</v>
      </c>
      <c r="F55" s="96">
        <v>14221286.24</v>
      </c>
      <c r="G55" s="97">
        <f t="shared" si="1"/>
        <v>84641067.469999999</v>
      </c>
    </row>
    <row r="56" spans="1:7" s="116" customFormat="1" ht="14.25" customHeight="1" x14ac:dyDescent="0.2">
      <c r="A56" s="125" t="s">
        <v>185</v>
      </c>
      <c r="B56" s="96">
        <v>91267218</v>
      </c>
      <c r="C56" s="96">
        <v>3525470.22</v>
      </c>
      <c r="D56" s="96">
        <f t="shared" si="0"/>
        <v>94792688.219999999</v>
      </c>
      <c r="E56" s="96">
        <v>14100515.529999999</v>
      </c>
      <c r="F56" s="96">
        <v>14100515.529999999</v>
      </c>
      <c r="G56" s="97">
        <f t="shared" si="1"/>
        <v>80692172.689999998</v>
      </c>
    </row>
    <row r="57" spans="1:7" s="116" customFormat="1" ht="14.25" customHeight="1" x14ac:dyDescent="0.2">
      <c r="A57" s="125" t="s">
        <v>186</v>
      </c>
      <c r="B57" s="96">
        <v>91097828.540000007</v>
      </c>
      <c r="C57" s="96">
        <v>-2524342.81</v>
      </c>
      <c r="D57" s="96">
        <f t="shared" si="0"/>
        <v>88573485.730000004</v>
      </c>
      <c r="E57" s="96">
        <v>15012557.460000001</v>
      </c>
      <c r="F57" s="96">
        <v>15012557.460000001</v>
      </c>
      <c r="G57" s="97">
        <f t="shared" si="1"/>
        <v>73560928.270000011</v>
      </c>
    </row>
    <row r="58" spans="1:7" s="116" customFormat="1" ht="14.25" customHeight="1" x14ac:dyDescent="0.2">
      <c r="A58" s="125" t="s">
        <v>187</v>
      </c>
      <c r="B58" s="96">
        <v>103462610</v>
      </c>
      <c r="C58" s="96">
        <v>1215224.3400000001</v>
      </c>
      <c r="D58" s="96">
        <f t="shared" si="0"/>
        <v>104677834.34</v>
      </c>
      <c r="E58" s="96">
        <v>17430315.359999999</v>
      </c>
      <c r="F58" s="96">
        <v>17430315.359999999</v>
      </c>
      <c r="G58" s="97">
        <f t="shared" si="1"/>
        <v>87247518.980000004</v>
      </c>
    </row>
    <row r="59" spans="1:7" s="116" customFormat="1" ht="14.25" customHeight="1" x14ac:dyDescent="0.2">
      <c r="A59" s="125" t="s">
        <v>188</v>
      </c>
      <c r="B59" s="96">
        <v>71681517</v>
      </c>
      <c r="C59" s="96">
        <v>2951301.46</v>
      </c>
      <c r="D59" s="96">
        <f t="shared" si="0"/>
        <v>74632818.459999993</v>
      </c>
      <c r="E59" s="96">
        <v>11788912.58</v>
      </c>
      <c r="F59" s="96">
        <v>11788912.58</v>
      </c>
      <c r="G59" s="97">
        <f t="shared" si="1"/>
        <v>62843905.879999995</v>
      </c>
    </row>
    <row r="60" spans="1:7" s="116" customFormat="1" ht="14.25" customHeight="1" x14ac:dyDescent="0.2">
      <c r="A60" s="125" t="s">
        <v>189</v>
      </c>
      <c r="B60" s="96">
        <v>62764995</v>
      </c>
      <c r="C60" s="96">
        <v>-1431405.78</v>
      </c>
      <c r="D60" s="96">
        <f t="shared" si="0"/>
        <v>61333589.219999999</v>
      </c>
      <c r="E60" s="96">
        <v>10088506.74</v>
      </c>
      <c r="F60" s="96">
        <v>10088506.74</v>
      </c>
      <c r="G60" s="97">
        <f t="shared" si="1"/>
        <v>51245082.479999997</v>
      </c>
    </row>
    <row r="61" spans="1:7" s="116" customFormat="1" ht="14.25" customHeight="1" x14ac:dyDescent="0.2">
      <c r="A61" s="125" t="s">
        <v>190</v>
      </c>
      <c r="B61" s="96">
        <v>90803707</v>
      </c>
      <c r="C61" s="96">
        <v>856632.09</v>
      </c>
      <c r="D61" s="96">
        <f t="shared" si="0"/>
        <v>91660339.090000004</v>
      </c>
      <c r="E61" s="96">
        <v>14824225.4</v>
      </c>
      <c r="F61" s="96">
        <v>14824225.4</v>
      </c>
      <c r="G61" s="97">
        <f t="shared" si="1"/>
        <v>76836113.689999998</v>
      </c>
    </row>
    <row r="62" spans="1:7" s="116" customFormat="1" ht="14.25" customHeight="1" x14ac:dyDescent="0.2">
      <c r="A62" s="125" t="s">
        <v>191</v>
      </c>
      <c r="B62" s="96">
        <v>76154044.879999995</v>
      </c>
      <c r="C62" s="96">
        <v>2131049.61</v>
      </c>
      <c r="D62" s="96">
        <f t="shared" si="0"/>
        <v>78285094.489999995</v>
      </c>
      <c r="E62" s="96">
        <v>12542292.75</v>
      </c>
      <c r="F62" s="96">
        <v>12542292.75</v>
      </c>
      <c r="G62" s="97">
        <f t="shared" si="1"/>
        <v>65742801.739999995</v>
      </c>
    </row>
    <row r="63" spans="1:7" s="116" customFormat="1" ht="14.25" customHeight="1" x14ac:dyDescent="0.2">
      <c r="A63" s="125" t="s">
        <v>192</v>
      </c>
      <c r="B63" s="96">
        <v>115867098</v>
      </c>
      <c r="C63" s="96">
        <v>1706973.24</v>
      </c>
      <c r="D63" s="96">
        <f t="shared" si="0"/>
        <v>117574071.23999999</v>
      </c>
      <c r="E63" s="96">
        <v>16958527.390000001</v>
      </c>
      <c r="F63" s="96">
        <v>16958527.390000001</v>
      </c>
      <c r="G63" s="97">
        <f t="shared" si="1"/>
        <v>100615543.84999999</v>
      </c>
    </row>
    <row r="64" spans="1:7" s="116" customFormat="1" ht="14.25" customHeight="1" x14ac:dyDescent="0.2">
      <c r="A64" s="125" t="s">
        <v>193</v>
      </c>
      <c r="B64" s="96">
        <v>72357579</v>
      </c>
      <c r="C64" s="96">
        <v>505934.49</v>
      </c>
      <c r="D64" s="96">
        <f t="shared" si="0"/>
        <v>72863513.489999995</v>
      </c>
      <c r="E64" s="96">
        <v>10926997.17</v>
      </c>
      <c r="F64" s="96">
        <v>10926997.17</v>
      </c>
      <c r="G64" s="97">
        <f t="shared" si="1"/>
        <v>61936516.319999993</v>
      </c>
    </row>
    <row r="65" spans="1:7" s="116" customFormat="1" ht="14.25" customHeight="1" x14ac:dyDescent="0.2">
      <c r="A65" s="125" t="s">
        <v>194</v>
      </c>
      <c r="B65" s="96">
        <v>83105334</v>
      </c>
      <c r="C65" s="96">
        <v>1021396.06</v>
      </c>
      <c r="D65" s="96">
        <f t="shared" si="0"/>
        <v>84126730.060000002</v>
      </c>
      <c r="E65" s="96">
        <v>14127754.77</v>
      </c>
      <c r="F65" s="96">
        <v>14127754.77</v>
      </c>
      <c r="G65" s="97">
        <f t="shared" si="1"/>
        <v>69998975.290000007</v>
      </c>
    </row>
    <row r="66" spans="1:7" s="116" customFormat="1" ht="14.25" customHeight="1" x14ac:dyDescent="0.2">
      <c r="A66" s="125" t="s">
        <v>195</v>
      </c>
      <c r="B66" s="96">
        <v>87283215</v>
      </c>
      <c r="C66" s="96">
        <v>11201360.689999999</v>
      </c>
      <c r="D66" s="96">
        <f t="shared" si="0"/>
        <v>98484575.689999998</v>
      </c>
      <c r="E66" s="96">
        <v>12906869.369999999</v>
      </c>
      <c r="F66" s="96">
        <v>12906869.369999999</v>
      </c>
      <c r="G66" s="97">
        <f t="shared" si="1"/>
        <v>85577706.319999993</v>
      </c>
    </row>
    <row r="67" spans="1:7" s="116" customFormat="1" ht="14.25" customHeight="1" x14ac:dyDescent="0.2">
      <c r="A67" s="125" t="s">
        <v>196</v>
      </c>
      <c r="B67" s="96">
        <v>54153251</v>
      </c>
      <c r="C67" s="96">
        <v>834198.73</v>
      </c>
      <c r="D67" s="96">
        <f t="shared" si="0"/>
        <v>54987449.729999997</v>
      </c>
      <c r="E67" s="96">
        <v>9882149.9499999993</v>
      </c>
      <c r="F67" s="96">
        <v>9882149.9499999993</v>
      </c>
      <c r="G67" s="97">
        <f t="shared" si="1"/>
        <v>45105299.780000001</v>
      </c>
    </row>
    <row r="68" spans="1:7" s="116" customFormat="1" ht="14.25" customHeight="1" x14ac:dyDescent="0.2">
      <c r="A68" s="125" t="s">
        <v>197</v>
      </c>
      <c r="B68" s="96">
        <v>104335788</v>
      </c>
      <c r="C68" s="96">
        <v>-1404331.2</v>
      </c>
      <c r="D68" s="96">
        <f t="shared" si="0"/>
        <v>102931456.8</v>
      </c>
      <c r="E68" s="96">
        <v>15415559.76</v>
      </c>
      <c r="F68" s="96">
        <v>15415559.76</v>
      </c>
      <c r="G68" s="97">
        <f t="shared" si="1"/>
        <v>87515897.039999992</v>
      </c>
    </row>
    <row r="69" spans="1:7" s="116" customFormat="1" ht="14.25" customHeight="1" x14ac:dyDescent="0.2">
      <c r="A69" s="125" t="s">
        <v>198</v>
      </c>
      <c r="B69" s="96">
        <v>96385025</v>
      </c>
      <c r="C69" s="96">
        <v>893478.29</v>
      </c>
      <c r="D69" s="96">
        <f t="shared" si="0"/>
        <v>97278503.290000007</v>
      </c>
      <c r="E69" s="96">
        <v>15419652.710000001</v>
      </c>
      <c r="F69" s="96">
        <v>15419652.710000001</v>
      </c>
      <c r="G69" s="97">
        <f t="shared" si="1"/>
        <v>81858850.580000013</v>
      </c>
    </row>
    <row r="70" spans="1:7" s="116" customFormat="1" ht="14.25" customHeight="1" x14ac:dyDescent="0.2">
      <c r="A70" s="125" t="s">
        <v>199</v>
      </c>
      <c r="B70" s="96">
        <v>92081996</v>
      </c>
      <c r="C70" s="96">
        <v>4360389.58</v>
      </c>
      <c r="D70" s="96">
        <f t="shared" ref="D70:D74" si="2">B70+C70</f>
        <v>96442385.579999998</v>
      </c>
      <c r="E70" s="96">
        <v>14444504.83</v>
      </c>
      <c r="F70" s="96">
        <v>14444504.83</v>
      </c>
      <c r="G70" s="97">
        <f t="shared" ref="G70:G74" si="3">D70-E70</f>
        <v>81997880.75</v>
      </c>
    </row>
    <row r="71" spans="1:7" s="116" customFormat="1" ht="14.25" customHeight="1" x14ac:dyDescent="0.2">
      <c r="A71" s="125" t="s">
        <v>200</v>
      </c>
      <c r="B71" s="96">
        <v>64234591</v>
      </c>
      <c r="C71" s="96">
        <v>729925.49</v>
      </c>
      <c r="D71" s="96">
        <f t="shared" si="2"/>
        <v>64964516.490000002</v>
      </c>
      <c r="E71" s="96">
        <v>10093532.35</v>
      </c>
      <c r="F71" s="96">
        <v>10093532.35</v>
      </c>
      <c r="G71" s="97">
        <f t="shared" si="3"/>
        <v>54870984.140000001</v>
      </c>
    </row>
    <row r="72" spans="1:7" s="116" customFormat="1" ht="14.25" customHeight="1" x14ac:dyDescent="0.2">
      <c r="A72" s="125" t="s">
        <v>201</v>
      </c>
      <c r="B72" s="96">
        <v>79739928.989999995</v>
      </c>
      <c r="C72" s="96">
        <v>1820679.23</v>
      </c>
      <c r="D72" s="96">
        <f t="shared" si="2"/>
        <v>81560608.219999999</v>
      </c>
      <c r="E72" s="96">
        <v>12447425.48</v>
      </c>
      <c r="F72" s="96">
        <v>12447425.48</v>
      </c>
      <c r="G72" s="97">
        <f t="shared" si="3"/>
        <v>69113182.739999995</v>
      </c>
    </row>
    <row r="73" spans="1:7" s="116" customFormat="1" ht="14.25" customHeight="1" x14ac:dyDescent="0.2">
      <c r="A73" s="125" t="s">
        <v>202</v>
      </c>
      <c r="B73" s="96">
        <v>81834576</v>
      </c>
      <c r="C73" s="96">
        <v>868941.8</v>
      </c>
      <c r="D73" s="96">
        <f t="shared" si="2"/>
        <v>82703517.799999997</v>
      </c>
      <c r="E73" s="96">
        <v>14487399.77</v>
      </c>
      <c r="F73" s="96">
        <v>14487399.77</v>
      </c>
      <c r="G73" s="97">
        <f t="shared" si="3"/>
        <v>68216118.030000001</v>
      </c>
    </row>
    <row r="74" spans="1:7" s="116" customFormat="1" ht="14.25" customHeight="1" x14ac:dyDescent="0.2">
      <c r="A74" s="125" t="s">
        <v>203</v>
      </c>
      <c r="B74" s="96">
        <v>21013850</v>
      </c>
      <c r="C74" s="96">
        <v>343644.35</v>
      </c>
      <c r="D74" s="96">
        <f t="shared" si="2"/>
        <v>21357494.350000001</v>
      </c>
      <c r="E74" s="96">
        <v>3996497.25</v>
      </c>
      <c r="F74" s="96">
        <v>3996497.25</v>
      </c>
      <c r="G74" s="97">
        <f t="shared" si="3"/>
        <v>17360997.100000001</v>
      </c>
    </row>
    <row r="75" spans="1:7" s="116" customFormat="1" ht="14.25" customHeight="1" thickBot="1" x14ac:dyDescent="0.25">
      <c r="A75" s="126"/>
      <c r="B75" s="127"/>
      <c r="C75" s="127"/>
      <c r="D75" s="127"/>
      <c r="E75" s="127"/>
      <c r="F75" s="127"/>
      <c r="G75" s="128"/>
    </row>
    <row r="76" spans="1:7" s="116" customFormat="1" ht="14.25" customHeight="1" thickBot="1" x14ac:dyDescent="0.25">
      <c r="A76" s="129" t="s">
        <v>131</v>
      </c>
      <c r="B76" s="130">
        <f t="shared" ref="B76:G76" si="4">SUM(B4:B75)</f>
        <v>19529889300.520004</v>
      </c>
      <c r="C76" s="131">
        <f t="shared" si="4"/>
        <v>305006203.20000029</v>
      </c>
      <c r="D76" s="130">
        <f t="shared" si="4"/>
        <v>19834895503.720009</v>
      </c>
      <c r="E76" s="131">
        <f t="shared" si="4"/>
        <v>3159040787.6599994</v>
      </c>
      <c r="F76" s="130">
        <f t="shared" si="4"/>
        <v>3159033231.5299993</v>
      </c>
      <c r="G76" s="132">
        <f t="shared" si="4"/>
        <v>16675854716.059999</v>
      </c>
    </row>
    <row r="77" spans="1:7" s="116" customFormat="1" ht="14.25" customHeight="1" x14ac:dyDescent="0.2">
      <c r="A77" s="133" t="s">
        <v>47</v>
      </c>
    </row>
  </sheetData>
  <mergeCells count="4">
    <mergeCell ref="A1:G1"/>
    <mergeCell ref="A2:A3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scale="8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372C-A397-4D96-ABC8-EAF7B151FD11}">
  <sheetPr>
    <tabColor theme="4" tint="-0.249977111117893"/>
    <pageSetUpPr fitToPage="1"/>
  </sheetPr>
  <dimension ref="A1:G11"/>
  <sheetViews>
    <sheetView showGridLines="0" workbookViewId="0">
      <selection activeCell="A31" sqref="A31:B31"/>
    </sheetView>
  </sheetViews>
  <sheetFormatPr baseColWidth="10" defaultColWidth="13.33203125" defaultRowHeight="12" x14ac:dyDescent="0.2"/>
  <cols>
    <col min="1" max="1" width="40.1640625" style="137" customWidth="1"/>
    <col min="2" max="7" width="17.5" style="137" customWidth="1"/>
    <col min="8" max="8" width="2.6640625" style="137" customWidth="1"/>
    <col min="9" max="16384" width="13.33203125" style="137"/>
  </cols>
  <sheetData>
    <row r="1" spans="1:7" ht="62.25" customHeight="1" x14ac:dyDescent="0.2">
      <c r="A1" s="134" t="s">
        <v>204</v>
      </c>
      <c r="B1" s="135"/>
      <c r="C1" s="135"/>
      <c r="D1" s="135"/>
      <c r="E1" s="135"/>
      <c r="F1" s="135"/>
      <c r="G1" s="136"/>
    </row>
    <row r="2" spans="1:7" x14ac:dyDescent="0.2">
      <c r="A2" s="138" t="s">
        <v>52</v>
      </c>
      <c r="B2" s="139" t="s">
        <v>53</v>
      </c>
      <c r="C2" s="139"/>
      <c r="D2" s="139"/>
      <c r="E2" s="139"/>
      <c r="F2" s="139"/>
      <c r="G2" s="140" t="s">
        <v>54</v>
      </c>
    </row>
    <row r="3" spans="1:7" ht="22.5" x14ac:dyDescent="0.2">
      <c r="A3" s="138"/>
      <c r="B3" s="141" t="s">
        <v>55</v>
      </c>
      <c r="C3" s="141" t="s">
        <v>56</v>
      </c>
      <c r="D3" s="141" t="s">
        <v>6</v>
      </c>
      <c r="E3" s="141" t="s">
        <v>7</v>
      </c>
      <c r="F3" s="141" t="s">
        <v>57</v>
      </c>
      <c r="G3" s="140"/>
    </row>
    <row r="4" spans="1:7" x14ac:dyDescent="0.2">
      <c r="A4" s="142"/>
      <c r="B4" s="143"/>
      <c r="C4" s="143"/>
      <c r="D4" s="143"/>
      <c r="E4" s="143"/>
      <c r="F4" s="143"/>
      <c r="G4" s="144"/>
    </row>
    <row r="5" spans="1:7" x14ac:dyDescent="0.2">
      <c r="A5" s="145" t="s">
        <v>205</v>
      </c>
      <c r="B5" s="146">
        <v>0</v>
      </c>
      <c r="C5" s="146">
        <v>0</v>
      </c>
      <c r="D5" s="146">
        <v>0</v>
      </c>
      <c r="E5" s="146">
        <v>0</v>
      </c>
      <c r="F5" s="146">
        <v>0</v>
      </c>
      <c r="G5" s="147">
        <v>0</v>
      </c>
    </row>
    <row r="6" spans="1:7" x14ac:dyDescent="0.2">
      <c r="A6" s="148" t="s">
        <v>206</v>
      </c>
      <c r="B6" s="146">
        <v>0</v>
      </c>
      <c r="C6" s="146">
        <v>0</v>
      </c>
      <c r="D6" s="146">
        <f>B6+C6</f>
        <v>0</v>
      </c>
      <c r="E6" s="146">
        <v>0</v>
      </c>
      <c r="F6" s="146">
        <v>0</v>
      </c>
      <c r="G6" s="147">
        <f>D6-E6</f>
        <v>0</v>
      </c>
    </row>
    <row r="7" spans="1:7" x14ac:dyDescent="0.2">
      <c r="A7" s="148" t="s">
        <v>207</v>
      </c>
      <c r="B7" s="146">
        <v>0</v>
      </c>
      <c r="C7" s="146">
        <v>0</v>
      </c>
      <c r="D7" s="146">
        <f>B7+C7</f>
        <v>0</v>
      </c>
      <c r="E7" s="146">
        <v>0</v>
      </c>
      <c r="F7" s="146">
        <v>0</v>
      </c>
      <c r="G7" s="147">
        <f>D7-E7</f>
        <v>0</v>
      </c>
    </row>
    <row r="8" spans="1:7" x14ac:dyDescent="0.2">
      <c r="A8" s="148" t="s">
        <v>208</v>
      </c>
      <c r="B8" s="146">
        <v>0</v>
      </c>
      <c r="C8" s="146">
        <v>0</v>
      </c>
      <c r="D8" s="146">
        <f>B8+C8</f>
        <v>0</v>
      </c>
      <c r="E8" s="146">
        <v>0</v>
      </c>
      <c r="F8" s="146">
        <v>0</v>
      </c>
      <c r="G8" s="147">
        <f>D8-E8</f>
        <v>0</v>
      </c>
    </row>
    <row r="9" spans="1:7" x14ac:dyDescent="0.2">
      <c r="A9" s="148"/>
      <c r="B9" s="146"/>
      <c r="C9" s="146"/>
      <c r="D9" s="146"/>
      <c r="E9" s="146"/>
      <c r="F9" s="146"/>
      <c r="G9" s="147"/>
    </row>
    <row r="10" spans="1:7" ht="12.75" thickBot="1" x14ac:dyDescent="0.25">
      <c r="A10" s="149" t="s">
        <v>131</v>
      </c>
      <c r="B10" s="150">
        <f>+B5+B6+B7+B8</f>
        <v>0</v>
      </c>
      <c r="C10" s="150">
        <f>+C5+C6+C7+C8</f>
        <v>0</v>
      </c>
      <c r="D10" s="150">
        <f>SUM(D5:D8)</f>
        <v>0</v>
      </c>
      <c r="E10" s="150">
        <f>+E5+E6+E7+E8</f>
        <v>0</v>
      </c>
      <c r="F10" s="150">
        <f>+F5+F6+F7+F8</f>
        <v>0</v>
      </c>
      <c r="G10" s="151">
        <f>SUM(G5:G8)</f>
        <v>0</v>
      </c>
    </row>
    <row r="11" spans="1:7" ht="15.75" customHeight="1" x14ac:dyDescent="0.2">
      <c r="A11" s="152" t="s">
        <v>47</v>
      </c>
      <c r="B11" s="152"/>
      <c r="C11" s="152"/>
      <c r="D11" s="152"/>
      <c r="E11" s="152"/>
      <c r="F11" s="152"/>
      <c r="G11" s="152"/>
    </row>
  </sheetData>
  <mergeCells count="5">
    <mergeCell ref="A1:G1"/>
    <mergeCell ref="A2:A3"/>
    <mergeCell ref="B2:F2"/>
    <mergeCell ref="G2:G3"/>
    <mergeCell ref="A11:G11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F81A3-73F6-4687-9483-BC488D91F19E}">
  <sheetPr>
    <tabColor theme="4" tint="-0.249977111117893"/>
    <pageSetUpPr fitToPage="1"/>
  </sheetPr>
  <dimension ref="A1:G15"/>
  <sheetViews>
    <sheetView showGridLines="0" workbookViewId="0">
      <selection activeCell="A31" sqref="A31:B31"/>
    </sheetView>
  </sheetViews>
  <sheetFormatPr baseColWidth="10" defaultColWidth="13.33203125" defaultRowHeight="12.75" x14ac:dyDescent="0.2"/>
  <cols>
    <col min="1" max="1" width="83.33203125" style="156" customWidth="1"/>
    <col min="2" max="7" width="16" style="156" customWidth="1"/>
    <col min="8" max="8" width="3.1640625" style="156" customWidth="1"/>
    <col min="9" max="9" width="13.33203125" style="156"/>
    <col min="10" max="10" width="17.33203125" style="156" bestFit="1" customWidth="1"/>
    <col min="11" max="16384" width="13.33203125" style="156"/>
  </cols>
  <sheetData>
    <row r="1" spans="1:7" ht="57.75" customHeight="1" thickBot="1" x14ac:dyDescent="0.25">
      <c r="A1" s="153" t="s">
        <v>209</v>
      </c>
      <c r="B1" s="154"/>
      <c r="C1" s="154"/>
      <c r="D1" s="154"/>
      <c r="E1" s="154"/>
      <c r="F1" s="154"/>
      <c r="G1" s="155"/>
    </row>
    <row r="2" spans="1:7" ht="13.5" thickBot="1" x14ac:dyDescent="0.25">
      <c r="A2" s="157" t="s">
        <v>52</v>
      </c>
      <c r="B2" s="158" t="s">
        <v>53</v>
      </c>
      <c r="C2" s="159"/>
      <c r="D2" s="159"/>
      <c r="E2" s="159"/>
      <c r="F2" s="160"/>
      <c r="G2" s="161" t="s">
        <v>54</v>
      </c>
    </row>
    <row r="3" spans="1:7" ht="23.25" thickBot="1" x14ac:dyDescent="0.25">
      <c r="A3" s="162"/>
      <c r="B3" s="163" t="s">
        <v>55</v>
      </c>
      <c r="C3" s="164" t="s">
        <v>56</v>
      </c>
      <c r="D3" s="163" t="s">
        <v>6</v>
      </c>
      <c r="E3" s="164" t="s">
        <v>7</v>
      </c>
      <c r="F3" s="164" t="s">
        <v>57</v>
      </c>
      <c r="G3" s="165"/>
    </row>
    <row r="4" spans="1:7" s="167" customFormat="1" x14ac:dyDescent="0.2">
      <c r="A4" s="166"/>
      <c r="B4" s="143"/>
      <c r="C4" s="143"/>
      <c r="D4" s="143"/>
      <c r="E4" s="143"/>
      <c r="F4" s="143"/>
      <c r="G4" s="144"/>
    </row>
    <row r="5" spans="1:7" ht="21" customHeight="1" x14ac:dyDescent="0.2">
      <c r="A5" s="168" t="s">
        <v>210</v>
      </c>
      <c r="B5" s="96">
        <v>19529889300.52</v>
      </c>
      <c r="C5" s="96">
        <v>305006203.19999999</v>
      </c>
      <c r="D5" s="96">
        <f t="shared" ref="D5:D12" si="0">B5+C5</f>
        <v>19834895503.720001</v>
      </c>
      <c r="E5" s="96">
        <v>3159040787.6599998</v>
      </c>
      <c r="F5" s="96">
        <v>3159033231.5300002</v>
      </c>
      <c r="G5" s="97">
        <f t="shared" ref="G5:G12" si="1">D5-E5</f>
        <v>16675854716.060001</v>
      </c>
    </row>
    <row r="6" spans="1:7" ht="21" customHeight="1" x14ac:dyDescent="0.2">
      <c r="A6" s="168" t="s">
        <v>211</v>
      </c>
      <c r="B6" s="146">
        <v>0</v>
      </c>
      <c r="C6" s="146">
        <v>0</v>
      </c>
      <c r="D6" s="146">
        <f t="shared" si="0"/>
        <v>0</v>
      </c>
      <c r="E6" s="146">
        <v>0</v>
      </c>
      <c r="F6" s="146">
        <v>0</v>
      </c>
      <c r="G6" s="147">
        <f t="shared" si="1"/>
        <v>0</v>
      </c>
    </row>
    <row r="7" spans="1:7" ht="21" customHeight="1" x14ac:dyDescent="0.2">
      <c r="A7" s="169" t="s">
        <v>212</v>
      </c>
      <c r="B7" s="146">
        <v>0</v>
      </c>
      <c r="C7" s="146">
        <v>0</v>
      </c>
      <c r="D7" s="146">
        <f t="shared" si="0"/>
        <v>0</v>
      </c>
      <c r="E7" s="146">
        <v>0</v>
      </c>
      <c r="F7" s="146">
        <v>0</v>
      </c>
      <c r="G7" s="147">
        <f t="shared" si="1"/>
        <v>0</v>
      </c>
    </row>
    <row r="8" spans="1:7" ht="21" customHeight="1" x14ac:dyDescent="0.2">
      <c r="A8" s="169" t="s">
        <v>213</v>
      </c>
      <c r="B8" s="146">
        <v>0</v>
      </c>
      <c r="C8" s="146">
        <v>0</v>
      </c>
      <c r="D8" s="146">
        <f t="shared" si="0"/>
        <v>0</v>
      </c>
      <c r="E8" s="146">
        <v>0</v>
      </c>
      <c r="F8" s="146">
        <v>0</v>
      </c>
      <c r="G8" s="147">
        <f t="shared" si="1"/>
        <v>0</v>
      </c>
    </row>
    <row r="9" spans="1:7" ht="21" customHeight="1" x14ac:dyDescent="0.2">
      <c r="A9" s="169" t="s">
        <v>214</v>
      </c>
      <c r="B9" s="146">
        <v>0</v>
      </c>
      <c r="C9" s="146">
        <v>0</v>
      </c>
      <c r="D9" s="146">
        <f t="shared" si="0"/>
        <v>0</v>
      </c>
      <c r="E9" s="146">
        <v>0</v>
      </c>
      <c r="F9" s="146">
        <v>0</v>
      </c>
      <c r="G9" s="147">
        <f t="shared" si="1"/>
        <v>0</v>
      </c>
    </row>
    <row r="10" spans="1:7" ht="21" customHeight="1" x14ac:dyDescent="0.2">
      <c r="A10" s="169" t="s">
        <v>215</v>
      </c>
      <c r="B10" s="146">
        <v>0</v>
      </c>
      <c r="C10" s="146">
        <v>0</v>
      </c>
      <c r="D10" s="146">
        <f t="shared" si="0"/>
        <v>0</v>
      </c>
      <c r="E10" s="146">
        <v>0</v>
      </c>
      <c r="F10" s="146">
        <v>0</v>
      </c>
      <c r="G10" s="147">
        <f t="shared" si="1"/>
        <v>0</v>
      </c>
    </row>
    <row r="11" spans="1:7" ht="21" customHeight="1" x14ac:dyDescent="0.2">
      <c r="A11" s="169" t="s">
        <v>216</v>
      </c>
      <c r="B11" s="146">
        <v>0</v>
      </c>
      <c r="C11" s="146">
        <v>0</v>
      </c>
      <c r="D11" s="146">
        <f t="shared" si="0"/>
        <v>0</v>
      </c>
      <c r="E11" s="146">
        <v>0</v>
      </c>
      <c r="F11" s="146">
        <v>0</v>
      </c>
      <c r="G11" s="147">
        <f t="shared" si="1"/>
        <v>0</v>
      </c>
    </row>
    <row r="12" spans="1:7" ht="21" customHeight="1" x14ac:dyDescent="0.2">
      <c r="A12" s="169" t="s">
        <v>217</v>
      </c>
      <c r="B12" s="146">
        <v>0</v>
      </c>
      <c r="C12" s="146">
        <v>0</v>
      </c>
      <c r="D12" s="146">
        <f t="shared" si="0"/>
        <v>0</v>
      </c>
      <c r="E12" s="146">
        <v>0</v>
      </c>
      <c r="F12" s="146">
        <v>0</v>
      </c>
      <c r="G12" s="147">
        <f t="shared" si="1"/>
        <v>0</v>
      </c>
    </row>
    <row r="13" spans="1:7" ht="21" customHeight="1" x14ac:dyDescent="0.2">
      <c r="A13" s="169"/>
      <c r="B13" s="146"/>
      <c r="C13" s="146"/>
      <c r="D13" s="146"/>
      <c r="E13" s="146"/>
      <c r="F13" s="146"/>
      <c r="G13" s="147"/>
    </row>
    <row r="14" spans="1:7" ht="13.5" thickBot="1" x14ac:dyDescent="0.25">
      <c r="A14" s="170" t="s">
        <v>131</v>
      </c>
      <c r="B14" s="171">
        <f t="shared" ref="B14:G14" si="2">SUM(B5:B12)</f>
        <v>19529889300.52</v>
      </c>
      <c r="C14" s="171">
        <f t="shared" si="2"/>
        <v>305006203.19999999</v>
      </c>
      <c r="D14" s="171">
        <f t="shared" si="2"/>
        <v>19834895503.720001</v>
      </c>
      <c r="E14" s="171">
        <f t="shared" si="2"/>
        <v>3159040787.6599998</v>
      </c>
      <c r="F14" s="171">
        <f t="shared" si="2"/>
        <v>3159033231.5300002</v>
      </c>
      <c r="G14" s="172">
        <f t="shared" si="2"/>
        <v>16675854716.060001</v>
      </c>
    </row>
    <row r="15" spans="1:7" ht="21" customHeight="1" x14ac:dyDescent="0.2">
      <c r="A15" s="173" t="s">
        <v>47</v>
      </c>
      <c r="B15" s="174"/>
      <c r="C15" s="174"/>
      <c r="D15" s="174"/>
      <c r="E15" s="174"/>
      <c r="F15" s="174"/>
      <c r="G15" s="174"/>
    </row>
  </sheetData>
  <mergeCells count="4">
    <mergeCell ref="A1:G1"/>
    <mergeCell ref="A2:A3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25AB-B92C-46BB-9A62-58A1A4A57DC9}">
  <sheetPr>
    <tabColor theme="4" tint="-0.249977111117893"/>
    <pageSetUpPr fitToPage="1"/>
  </sheetPr>
  <dimension ref="A1:H79"/>
  <sheetViews>
    <sheetView showGridLines="0" zoomScale="90" zoomScaleNormal="90" workbookViewId="0">
      <selection activeCell="A31" sqref="A31:B31"/>
    </sheetView>
  </sheetViews>
  <sheetFormatPr baseColWidth="10" defaultColWidth="25.5" defaultRowHeight="12" x14ac:dyDescent="0.2"/>
  <cols>
    <col min="1" max="1" width="6" style="79" customWidth="1"/>
    <col min="2" max="2" width="71.1640625" style="79" bestFit="1" customWidth="1"/>
    <col min="3" max="8" width="23.33203125" style="79" customWidth="1"/>
    <col min="9" max="16384" width="25.5" style="79"/>
  </cols>
  <sheetData>
    <row r="1" spans="1:8" ht="60" customHeight="1" x14ac:dyDescent="0.2">
      <c r="A1" s="76" t="s">
        <v>51</v>
      </c>
      <c r="B1" s="77"/>
      <c r="C1" s="77"/>
      <c r="D1" s="77"/>
      <c r="E1" s="77"/>
      <c r="F1" s="77"/>
      <c r="G1" s="77"/>
      <c r="H1" s="78"/>
    </row>
    <row r="2" spans="1:8" ht="12" customHeight="1" x14ac:dyDescent="0.2">
      <c r="A2" s="80" t="s">
        <v>52</v>
      </c>
      <c r="B2" s="81"/>
      <c r="C2" s="82" t="s">
        <v>53</v>
      </c>
      <c r="D2" s="83"/>
      <c r="E2" s="83"/>
      <c r="F2" s="83"/>
      <c r="G2" s="84"/>
      <c r="H2" s="85" t="s">
        <v>54</v>
      </c>
    </row>
    <row r="3" spans="1:8" ht="33" customHeight="1" x14ac:dyDescent="0.2">
      <c r="A3" s="86"/>
      <c r="B3" s="87"/>
      <c r="C3" s="88" t="s">
        <v>55</v>
      </c>
      <c r="D3" s="88" t="s">
        <v>56</v>
      </c>
      <c r="E3" s="88" t="s">
        <v>6</v>
      </c>
      <c r="F3" s="88" t="s">
        <v>7</v>
      </c>
      <c r="G3" s="88" t="s">
        <v>57</v>
      </c>
      <c r="H3" s="89"/>
    </row>
    <row r="4" spans="1:8" ht="12.95" customHeight="1" x14ac:dyDescent="0.2">
      <c r="A4" s="90" t="s">
        <v>58</v>
      </c>
      <c r="B4" s="91"/>
      <c r="C4" s="92">
        <f>SUM(C5:C11)</f>
        <v>11032354774.049999</v>
      </c>
      <c r="D4" s="92">
        <f>SUM(D5:D11)</f>
        <v>-301487602.47999996</v>
      </c>
      <c r="E4" s="92">
        <f>C4+D4</f>
        <v>10730867171.57</v>
      </c>
      <c r="F4" s="92">
        <f>SUM(F5:F11)</f>
        <v>2219347526.7599998</v>
      </c>
      <c r="G4" s="92">
        <f>SUM(G5:G11)</f>
        <v>2219347526.7599998</v>
      </c>
      <c r="H4" s="93">
        <f>E4-F4</f>
        <v>8511519644.8099995</v>
      </c>
    </row>
    <row r="5" spans="1:8" ht="12.95" customHeight="1" x14ac:dyDescent="0.2">
      <c r="A5" s="94">
        <v>1100</v>
      </c>
      <c r="B5" s="95" t="s">
        <v>59</v>
      </c>
      <c r="C5" s="96">
        <v>3003171196</v>
      </c>
      <c r="D5" s="96">
        <v>-151705585.91</v>
      </c>
      <c r="E5" s="96">
        <f t="shared" ref="E5:E68" si="0">C5+D5</f>
        <v>2851465610.0900002</v>
      </c>
      <c r="F5" s="96">
        <v>680650041.83000004</v>
      </c>
      <c r="G5" s="96">
        <v>680650041.83000004</v>
      </c>
      <c r="H5" s="97">
        <f t="shared" ref="H5:H68" si="1">E5-F5</f>
        <v>2170815568.2600002</v>
      </c>
    </row>
    <row r="6" spans="1:8" ht="12.95" customHeight="1" x14ac:dyDescent="0.2">
      <c r="A6" s="94">
        <v>1200</v>
      </c>
      <c r="B6" s="95" t="s">
        <v>60</v>
      </c>
      <c r="C6" s="96">
        <v>1380496200.96</v>
      </c>
      <c r="D6" s="96">
        <v>-0.01</v>
      </c>
      <c r="E6" s="96">
        <f t="shared" si="0"/>
        <v>1380496200.95</v>
      </c>
      <c r="F6" s="96">
        <v>277438116.04000002</v>
      </c>
      <c r="G6" s="96">
        <v>277438116.04000002</v>
      </c>
      <c r="H6" s="97">
        <f t="shared" si="1"/>
        <v>1103058084.9100001</v>
      </c>
    </row>
    <row r="7" spans="1:8" ht="12.95" customHeight="1" x14ac:dyDescent="0.2">
      <c r="A7" s="94">
        <v>1300</v>
      </c>
      <c r="B7" s="95" t="s">
        <v>61</v>
      </c>
      <c r="C7" s="96">
        <v>2459833552.0900002</v>
      </c>
      <c r="D7" s="96">
        <v>-67093429.68</v>
      </c>
      <c r="E7" s="96">
        <f t="shared" si="0"/>
        <v>2392740122.4100003</v>
      </c>
      <c r="F7" s="96">
        <v>398114165.54000002</v>
      </c>
      <c r="G7" s="96">
        <v>398114165.54000002</v>
      </c>
      <c r="H7" s="97">
        <f t="shared" si="1"/>
        <v>1994625956.8700004</v>
      </c>
    </row>
    <row r="8" spans="1:8" ht="12.95" customHeight="1" x14ac:dyDescent="0.2">
      <c r="A8" s="94">
        <v>1400</v>
      </c>
      <c r="B8" s="95" t="s">
        <v>62</v>
      </c>
      <c r="C8" s="96">
        <v>865044609</v>
      </c>
      <c r="D8" s="96">
        <v>54000206.579999998</v>
      </c>
      <c r="E8" s="96">
        <f t="shared" si="0"/>
        <v>919044815.58000004</v>
      </c>
      <c r="F8" s="96">
        <v>233839550.81</v>
      </c>
      <c r="G8" s="96">
        <v>233839550.81</v>
      </c>
      <c r="H8" s="97">
        <f t="shared" si="1"/>
        <v>685205264.76999998</v>
      </c>
    </row>
    <row r="9" spans="1:8" ht="12.95" customHeight="1" x14ac:dyDescent="0.2">
      <c r="A9" s="94">
        <v>1500</v>
      </c>
      <c r="B9" s="95" t="s">
        <v>63</v>
      </c>
      <c r="C9" s="96">
        <v>2878119348</v>
      </c>
      <c r="D9" s="96">
        <v>-74417572.75</v>
      </c>
      <c r="E9" s="96">
        <f t="shared" si="0"/>
        <v>2803701775.25</v>
      </c>
      <c r="F9" s="96">
        <v>593466670.76999998</v>
      </c>
      <c r="G9" s="96">
        <v>593466670.76999998</v>
      </c>
      <c r="H9" s="97">
        <f t="shared" si="1"/>
        <v>2210235104.48</v>
      </c>
    </row>
    <row r="10" spans="1:8" ht="12.95" customHeight="1" x14ac:dyDescent="0.2">
      <c r="A10" s="94">
        <v>1600</v>
      </c>
      <c r="B10" s="95" t="s">
        <v>64</v>
      </c>
      <c r="C10" s="96">
        <v>288200289</v>
      </c>
      <c r="D10" s="96">
        <v>-62271220.710000001</v>
      </c>
      <c r="E10" s="96">
        <f t="shared" si="0"/>
        <v>225929068.28999999</v>
      </c>
      <c r="F10" s="96">
        <v>0</v>
      </c>
      <c r="G10" s="96">
        <v>0</v>
      </c>
      <c r="H10" s="97">
        <f t="shared" si="1"/>
        <v>225929068.28999999</v>
      </c>
    </row>
    <row r="11" spans="1:8" ht="12.95" customHeight="1" x14ac:dyDescent="0.2">
      <c r="A11" s="94">
        <v>1700</v>
      </c>
      <c r="B11" s="95" t="s">
        <v>65</v>
      </c>
      <c r="C11" s="96">
        <v>157489579</v>
      </c>
      <c r="D11" s="96">
        <v>0</v>
      </c>
      <c r="E11" s="96">
        <f t="shared" si="0"/>
        <v>157489579</v>
      </c>
      <c r="F11" s="96">
        <v>35838981.770000003</v>
      </c>
      <c r="G11" s="96">
        <v>35838981.770000003</v>
      </c>
      <c r="H11" s="97">
        <f t="shared" si="1"/>
        <v>121650597.22999999</v>
      </c>
    </row>
    <row r="12" spans="1:8" ht="12.95" customHeight="1" x14ac:dyDescent="0.2">
      <c r="A12" s="90" t="s">
        <v>66</v>
      </c>
      <c r="B12" s="91"/>
      <c r="C12" s="98">
        <f>SUM(C13:C21)</f>
        <v>4328375634.7600002</v>
      </c>
      <c r="D12" s="98">
        <f>SUM(D13:D21)</f>
        <v>75926894.469999999</v>
      </c>
      <c r="E12" s="98">
        <f t="shared" si="0"/>
        <v>4404302529.2300005</v>
      </c>
      <c r="F12" s="98">
        <f>SUM(F13:F21)</f>
        <v>413982407.00999999</v>
      </c>
      <c r="G12" s="98">
        <f>SUM(G13:G21)</f>
        <v>413982407.00999999</v>
      </c>
      <c r="H12" s="99">
        <f t="shared" si="1"/>
        <v>3990320122.2200003</v>
      </c>
    </row>
    <row r="13" spans="1:8" ht="17.25" customHeight="1" x14ac:dyDescent="0.2">
      <c r="A13" s="94">
        <v>2100</v>
      </c>
      <c r="B13" s="95" t="s">
        <v>67</v>
      </c>
      <c r="C13" s="96">
        <v>145896350</v>
      </c>
      <c r="D13" s="96">
        <v>-531413.88</v>
      </c>
      <c r="E13" s="96">
        <f t="shared" si="0"/>
        <v>145364936.12</v>
      </c>
      <c r="F13" s="96">
        <v>18690859.57</v>
      </c>
      <c r="G13" s="96">
        <v>18690859.57</v>
      </c>
      <c r="H13" s="97">
        <f t="shared" si="1"/>
        <v>126674076.55000001</v>
      </c>
    </row>
    <row r="14" spans="1:8" ht="12.95" customHeight="1" x14ac:dyDescent="0.2">
      <c r="A14" s="94">
        <v>2200</v>
      </c>
      <c r="B14" s="95" t="s">
        <v>68</v>
      </c>
      <c r="C14" s="96">
        <v>147777122</v>
      </c>
      <c r="D14" s="96">
        <v>-209789</v>
      </c>
      <c r="E14" s="96">
        <f t="shared" si="0"/>
        <v>147567333</v>
      </c>
      <c r="F14" s="96">
        <v>14923623.710000001</v>
      </c>
      <c r="G14" s="96">
        <v>14923623.710000001</v>
      </c>
      <c r="H14" s="97">
        <f t="shared" si="1"/>
        <v>132643709.28999999</v>
      </c>
    </row>
    <row r="15" spans="1:8" ht="12.95" customHeight="1" x14ac:dyDescent="0.2">
      <c r="A15" s="94">
        <v>2300</v>
      </c>
      <c r="B15" s="95" t="s">
        <v>69</v>
      </c>
      <c r="C15" s="96">
        <v>30000</v>
      </c>
      <c r="D15" s="96">
        <v>3000</v>
      </c>
      <c r="E15" s="96">
        <f>C15+D15</f>
        <v>33000</v>
      </c>
      <c r="F15" s="96">
        <v>0</v>
      </c>
      <c r="G15" s="96">
        <v>0</v>
      </c>
      <c r="H15" s="97">
        <f t="shared" si="1"/>
        <v>33000</v>
      </c>
    </row>
    <row r="16" spans="1:8" ht="12.95" customHeight="1" x14ac:dyDescent="0.2">
      <c r="A16" s="94">
        <v>2400</v>
      </c>
      <c r="B16" s="95" t="s">
        <v>70</v>
      </c>
      <c r="C16" s="96">
        <v>10729329</v>
      </c>
      <c r="D16" s="96">
        <v>747291.51</v>
      </c>
      <c r="E16" s="96">
        <f t="shared" si="0"/>
        <v>11476620.51</v>
      </c>
      <c r="F16" s="96">
        <v>234400.6</v>
      </c>
      <c r="G16" s="96">
        <v>234400.6</v>
      </c>
      <c r="H16" s="97">
        <f t="shared" si="1"/>
        <v>11242219.91</v>
      </c>
    </row>
    <row r="17" spans="1:8" ht="12.95" customHeight="1" x14ac:dyDescent="0.2">
      <c r="A17" s="94">
        <v>2500</v>
      </c>
      <c r="B17" s="95" t="s">
        <v>71</v>
      </c>
      <c r="C17" s="96">
        <v>3817653455.7600002</v>
      </c>
      <c r="D17" s="96">
        <v>75372699.530000001</v>
      </c>
      <c r="E17" s="96">
        <f t="shared" si="0"/>
        <v>3893026155.2900004</v>
      </c>
      <c r="F17" s="96">
        <v>350492499.24000001</v>
      </c>
      <c r="G17" s="96">
        <v>350492499.24000001</v>
      </c>
      <c r="H17" s="97">
        <f t="shared" si="1"/>
        <v>3542533656.0500002</v>
      </c>
    </row>
    <row r="18" spans="1:8" ht="12.95" customHeight="1" x14ac:dyDescent="0.2">
      <c r="A18" s="94">
        <v>2600</v>
      </c>
      <c r="B18" s="95" t="s">
        <v>72</v>
      </c>
      <c r="C18" s="96">
        <v>71912690</v>
      </c>
      <c r="D18" s="96">
        <v>0</v>
      </c>
      <c r="E18" s="96">
        <f t="shared" si="0"/>
        <v>71912690</v>
      </c>
      <c r="F18" s="96">
        <v>8951738.6899999995</v>
      </c>
      <c r="G18" s="96">
        <v>8951738.6899999995</v>
      </c>
      <c r="H18" s="97">
        <f t="shared" si="1"/>
        <v>62960951.310000002</v>
      </c>
    </row>
    <row r="19" spans="1:8" ht="12.95" customHeight="1" x14ac:dyDescent="0.2">
      <c r="A19" s="94">
        <v>2700</v>
      </c>
      <c r="B19" s="95" t="s">
        <v>73</v>
      </c>
      <c r="C19" s="96">
        <v>84250096</v>
      </c>
      <c r="D19" s="96">
        <v>480075.18</v>
      </c>
      <c r="E19" s="96">
        <f t="shared" si="0"/>
        <v>84730171.180000007</v>
      </c>
      <c r="F19" s="96">
        <v>20512285.199999999</v>
      </c>
      <c r="G19" s="96">
        <v>20512285.199999999</v>
      </c>
      <c r="H19" s="97">
        <f t="shared" si="1"/>
        <v>64217885.980000004</v>
      </c>
    </row>
    <row r="20" spans="1:8" ht="12.95" customHeight="1" x14ac:dyDescent="0.2">
      <c r="A20" s="94">
        <v>2800</v>
      </c>
      <c r="B20" s="95" t="s">
        <v>74</v>
      </c>
      <c r="C20" s="96">
        <v>0</v>
      </c>
      <c r="D20" s="96">
        <v>1000</v>
      </c>
      <c r="E20" s="96">
        <f t="shared" si="0"/>
        <v>1000</v>
      </c>
      <c r="F20" s="96">
        <v>0</v>
      </c>
      <c r="G20" s="96">
        <v>0</v>
      </c>
      <c r="H20" s="97">
        <f t="shared" si="1"/>
        <v>1000</v>
      </c>
    </row>
    <row r="21" spans="1:8" ht="12.95" customHeight="1" x14ac:dyDescent="0.2">
      <c r="A21" s="94">
        <v>2900</v>
      </c>
      <c r="B21" s="95" t="s">
        <v>75</v>
      </c>
      <c r="C21" s="96">
        <v>50126592</v>
      </c>
      <c r="D21" s="96">
        <v>64031.13</v>
      </c>
      <c r="E21" s="96">
        <f t="shared" si="0"/>
        <v>50190623.130000003</v>
      </c>
      <c r="F21" s="96">
        <v>177000</v>
      </c>
      <c r="G21" s="96">
        <v>177000</v>
      </c>
      <c r="H21" s="97">
        <f t="shared" si="1"/>
        <v>50013623.130000003</v>
      </c>
    </row>
    <row r="22" spans="1:8" ht="12.95" customHeight="1" x14ac:dyDescent="0.2">
      <c r="A22" s="90" t="s">
        <v>76</v>
      </c>
      <c r="B22" s="91"/>
      <c r="C22" s="98">
        <f>SUM(C23:C31)</f>
        <v>3662805389.71</v>
      </c>
      <c r="D22" s="98">
        <f>SUM(D23:D31)</f>
        <v>338428273.17000002</v>
      </c>
      <c r="E22" s="98">
        <f t="shared" si="0"/>
        <v>4001233662.8800001</v>
      </c>
      <c r="F22" s="98">
        <f>SUM(F23:F31)</f>
        <v>487360461.2299999</v>
      </c>
      <c r="G22" s="98">
        <f>SUM(G23:G31)</f>
        <v>487352905.0999999</v>
      </c>
      <c r="H22" s="99">
        <f t="shared" si="1"/>
        <v>3513873201.6500001</v>
      </c>
    </row>
    <row r="23" spans="1:8" ht="12.95" customHeight="1" x14ac:dyDescent="0.2">
      <c r="A23" s="94">
        <v>3100</v>
      </c>
      <c r="B23" s="95" t="s">
        <v>77</v>
      </c>
      <c r="C23" s="96">
        <v>174414960</v>
      </c>
      <c r="D23" s="96">
        <v>13119173.300000001</v>
      </c>
      <c r="E23" s="96">
        <f t="shared" si="0"/>
        <v>187534133.30000001</v>
      </c>
      <c r="F23" s="96">
        <v>32115936.440000001</v>
      </c>
      <c r="G23" s="96">
        <v>32115936.440000001</v>
      </c>
      <c r="H23" s="97">
        <f t="shared" si="1"/>
        <v>155418196.86000001</v>
      </c>
    </row>
    <row r="24" spans="1:8" ht="12.95" customHeight="1" x14ac:dyDescent="0.2">
      <c r="A24" s="94">
        <v>3200</v>
      </c>
      <c r="B24" s="95" t="s">
        <v>78</v>
      </c>
      <c r="C24" s="96">
        <v>23228003.649999999</v>
      </c>
      <c r="D24" s="96">
        <v>247697.02</v>
      </c>
      <c r="E24" s="96">
        <f t="shared" si="0"/>
        <v>23475700.669999998</v>
      </c>
      <c r="F24" s="96">
        <v>951189.02</v>
      </c>
      <c r="G24" s="96">
        <v>951189.02</v>
      </c>
      <c r="H24" s="97">
        <f t="shared" si="1"/>
        <v>22524511.649999999</v>
      </c>
    </row>
    <row r="25" spans="1:8" ht="12.95" customHeight="1" x14ac:dyDescent="0.2">
      <c r="A25" s="94">
        <v>3300</v>
      </c>
      <c r="B25" s="95" t="s">
        <v>79</v>
      </c>
      <c r="C25" s="96">
        <v>1794888400</v>
      </c>
      <c r="D25" s="96">
        <v>239753280.61000001</v>
      </c>
      <c r="E25" s="96">
        <f t="shared" si="0"/>
        <v>2034641680.6100001</v>
      </c>
      <c r="F25" s="96">
        <v>221957079.41999999</v>
      </c>
      <c r="G25" s="96">
        <v>221957079.41999999</v>
      </c>
      <c r="H25" s="97">
        <f t="shared" si="1"/>
        <v>1812684601.1900001</v>
      </c>
    </row>
    <row r="26" spans="1:8" ht="12.95" customHeight="1" x14ac:dyDescent="0.2">
      <c r="A26" s="94">
        <v>3400</v>
      </c>
      <c r="B26" s="95" t="s">
        <v>80</v>
      </c>
      <c r="C26" s="96">
        <v>2500125</v>
      </c>
      <c r="D26" s="96">
        <v>4557154.9800000004</v>
      </c>
      <c r="E26" s="96">
        <f t="shared" si="0"/>
        <v>7057279.9800000004</v>
      </c>
      <c r="F26" s="96">
        <v>4711378.3499999996</v>
      </c>
      <c r="G26" s="96">
        <v>4711378.3499999996</v>
      </c>
      <c r="H26" s="97">
        <f t="shared" si="1"/>
        <v>2345901.6300000008</v>
      </c>
    </row>
    <row r="27" spans="1:8" ht="12.95" customHeight="1" x14ac:dyDescent="0.2">
      <c r="A27" s="94">
        <v>3500</v>
      </c>
      <c r="B27" s="95" t="s">
        <v>81</v>
      </c>
      <c r="C27" s="96">
        <v>1259288708.4400001</v>
      </c>
      <c r="D27" s="96">
        <v>74146862.060000002</v>
      </c>
      <c r="E27" s="96">
        <f t="shared" si="0"/>
        <v>1333435570.5</v>
      </c>
      <c r="F27" s="96">
        <v>142311749.69999999</v>
      </c>
      <c r="G27" s="96">
        <v>142311749.69999999</v>
      </c>
      <c r="H27" s="97">
        <f t="shared" si="1"/>
        <v>1191123820.8</v>
      </c>
    </row>
    <row r="28" spans="1:8" ht="12.95" customHeight="1" x14ac:dyDescent="0.2">
      <c r="A28" s="94">
        <v>3600</v>
      </c>
      <c r="B28" s="95" t="s">
        <v>82</v>
      </c>
      <c r="C28" s="96">
        <v>26030000</v>
      </c>
      <c r="D28" s="96">
        <v>2907851.83</v>
      </c>
      <c r="E28" s="96">
        <f t="shared" si="0"/>
        <v>28937851.829999998</v>
      </c>
      <c r="F28" s="96">
        <v>899041.39</v>
      </c>
      <c r="G28" s="96">
        <v>899041.39</v>
      </c>
      <c r="H28" s="97">
        <f t="shared" si="1"/>
        <v>28038810.439999998</v>
      </c>
    </row>
    <row r="29" spans="1:8" ht="12.95" customHeight="1" x14ac:dyDescent="0.2">
      <c r="A29" s="94">
        <v>3700</v>
      </c>
      <c r="B29" s="95" t="s">
        <v>83</v>
      </c>
      <c r="C29" s="96">
        <v>3244146</v>
      </c>
      <c r="D29" s="96">
        <v>535259.31999999995</v>
      </c>
      <c r="E29" s="96">
        <f t="shared" si="0"/>
        <v>3779405.32</v>
      </c>
      <c r="F29" s="96">
        <v>343426.08</v>
      </c>
      <c r="G29" s="96">
        <v>335869.95</v>
      </c>
      <c r="H29" s="97">
        <f t="shared" si="1"/>
        <v>3435979.2399999998</v>
      </c>
    </row>
    <row r="30" spans="1:8" ht="12.95" customHeight="1" x14ac:dyDescent="0.2">
      <c r="A30" s="94">
        <v>3800</v>
      </c>
      <c r="B30" s="95" t="s">
        <v>84</v>
      </c>
      <c r="C30" s="96">
        <v>3827690</v>
      </c>
      <c r="D30" s="96">
        <v>3102142.05</v>
      </c>
      <c r="E30" s="96">
        <f t="shared" si="0"/>
        <v>6929832.0499999998</v>
      </c>
      <c r="F30" s="96">
        <v>103582.7</v>
      </c>
      <c r="G30" s="96">
        <v>103582.7</v>
      </c>
      <c r="H30" s="97">
        <f t="shared" si="1"/>
        <v>6826249.3499999996</v>
      </c>
    </row>
    <row r="31" spans="1:8" ht="12.95" customHeight="1" x14ac:dyDescent="0.2">
      <c r="A31" s="94">
        <v>3900</v>
      </c>
      <c r="B31" s="95" t="s">
        <v>85</v>
      </c>
      <c r="C31" s="96">
        <v>375383356.62</v>
      </c>
      <c r="D31" s="96">
        <v>58852</v>
      </c>
      <c r="E31" s="96">
        <f t="shared" si="0"/>
        <v>375442208.62</v>
      </c>
      <c r="F31" s="96">
        <v>83967078.129999995</v>
      </c>
      <c r="G31" s="96">
        <v>83967078.129999995</v>
      </c>
      <c r="H31" s="97">
        <f t="shared" si="1"/>
        <v>291475130.49000001</v>
      </c>
    </row>
    <row r="32" spans="1:8" ht="12.95" customHeight="1" x14ac:dyDescent="0.2">
      <c r="A32" s="90" t="s">
        <v>86</v>
      </c>
      <c r="B32" s="91"/>
      <c r="C32" s="98">
        <f>SUM(C33:C41)</f>
        <v>1864502</v>
      </c>
      <c r="D32" s="98">
        <f>SUM(D33:D41)</f>
        <v>78508800</v>
      </c>
      <c r="E32" s="98">
        <f t="shared" si="0"/>
        <v>80373302</v>
      </c>
      <c r="F32" s="98">
        <f>SUM(F33:F41)</f>
        <v>26169600</v>
      </c>
      <c r="G32" s="98">
        <f>SUM(G33:G41)</f>
        <v>26169600</v>
      </c>
      <c r="H32" s="99">
        <f t="shared" si="1"/>
        <v>54203702</v>
      </c>
    </row>
    <row r="33" spans="1:8" ht="12.95" customHeight="1" x14ac:dyDescent="0.2">
      <c r="A33" s="94">
        <v>4100</v>
      </c>
      <c r="B33" s="95" t="s">
        <v>87</v>
      </c>
      <c r="C33" s="96">
        <v>0</v>
      </c>
      <c r="D33" s="96">
        <v>0</v>
      </c>
      <c r="E33" s="96">
        <f t="shared" si="0"/>
        <v>0</v>
      </c>
      <c r="F33" s="96">
        <v>0</v>
      </c>
      <c r="G33" s="96">
        <v>0</v>
      </c>
      <c r="H33" s="97">
        <f t="shared" si="1"/>
        <v>0</v>
      </c>
    </row>
    <row r="34" spans="1:8" ht="12.95" customHeight="1" x14ac:dyDescent="0.2">
      <c r="A34" s="94">
        <v>4200</v>
      </c>
      <c r="B34" s="95" t="s">
        <v>88</v>
      </c>
      <c r="C34" s="96">
        <v>0</v>
      </c>
      <c r="D34" s="96">
        <v>0</v>
      </c>
      <c r="E34" s="96">
        <f t="shared" si="0"/>
        <v>0</v>
      </c>
      <c r="F34" s="96">
        <v>0</v>
      </c>
      <c r="G34" s="96">
        <v>0</v>
      </c>
      <c r="H34" s="97">
        <f t="shared" si="1"/>
        <v>0</v>
      </c>
    </row>
    <row r="35" spans="1:8" ht="12.95" customHeight="1" x14ac:dyDescent="0.2">
      <c r="A35" s="94">
        <v>4300</v>
      </c>
      <c r="B35" s="95" t="s">
        <v>89</v>
      </c>
      <c r="C35" s="96">
        <v>390000</v>
      </c>
      <c r="D35" s="96">
        <v>0</v>
      </c>
      <c r="E35" s="96">
        <f t="shared" si="0"/>
        <v>390000</v>
      </c>
      <c r="F35" s="96">
        <v>0</v>
      </c>
      <c r="G35" s="96">
        <v>0</v>
      </c>
      <c r="H35" s="97">
        <f t="shared" si="1"/>
        <v>390000</v>
      </c>
    </row>
    <row r="36" spans="1:8" ht="12.95" customHeight="1" x14ac:dyDescent="0.2">
      <c r="A36" s="94">
        <v>4400</v>
      </c>
      <c r="B36" s="95" t="s">
        <v>90</v>
      </c>
      <c r="C36" s="96">
        <v>1474502</v>
      </c>
      <c r="D36" s="96">
        <v>78508800</v>
      </c>
      <c r="E36" s="96">
        <f t="shared" si="0"/>
        <v>79983302</v>
      </c>
      <c r="F36" s="96">
        <v>26169600</v>
      </c>
      <c r="G36" s="96">
        <v>26169600</v>
      </c>
      <c r="H36" s="97">
        <f t="shared" si="1"/>
        <v>53813702</v>
      </c>
    </row>
    <row r="37" spans="1:8" ht="12.95" customHeight="1" x14ac:dyDescent="0.2">
      <c r="A37" s="94">
        <v>4500</v>
      </c>
      <c r="B37" s="95" t="s">
        <v>91</v>
      </c>
      <c r="C37" s="96">
        <v>0</v>
      </c>
      <c r="D37" s="96">
        <v>0</v>
      </c>
      <c r="E37" s="96">
        <f t="shared" si="0"/>
        <v>0</v>
      </c>
      <c r="F37" s="96">
        <v>0</v>
      </c>
      <c r="G37" s="96">
        <v>0</v>
      </c>
      <c r="H37" s="97">
        <f t="shared" si="1"/>
        <v>0</v>
      </c>
    </row>
    <row r="38" spans="1:8" ht="12.95" customHeight="1" x14ac:dyDescent="0.2">
      <c r="A38" s="94">
        <v>4600</v>
      </c>
      <c r="B38" s="95" t="s">
        <v>92</v>
      </c>
      <c r="C38" s="96">
        <v>0</v>
      </c>
      <c r="D38" s="96">
        <v>0</v>
      </c>
      <c r="E38" s="96">
        <f t="shared" si="0"/>
        <v>0</v>
      </c>
      <c r="F38" s="96">
        <v>0</v>
      </c>
      <c r="G38" s="96">
        <v>0</v>
      </c>
      <c r="H38" s="97">
        <f t="shared" si="1"/>
        <v>0</v>
      </c>
    </row>
    <row r="39" spans="1:8" ht="12.95" customHeight="1" x14ac:dyDescent="0.2">
      <c r="A39" s="94">
        <v>4700</v>
      </c>
      <c r="B39" s="95" t="s">
        <v>93</v>
      </c>
      <c r="C39" s="96">
        <v>0</v>
      </c>
      <c r="D39" s="96">
        <v>0</v>
      </c>
      <c r="E39" s="96">
        <f t="shared" si="0"/>
        <v>0</v>
      </c>
      <c r="F39" s="96">
        <v>0</v>
      </c>
      <c r="G39" s="96">
        <v>0</v>
      </c>
      <c r="H39" s="97">
        <f t="shared" si="1"/>
        <v>0</v>
      </c>
    </row>
    <row r="40" spans="1:8" ht="12.95" customHeight="1" x14ac:dyDescent="0.2">
      <c r="A40" s="94">
        <v>4800</v>
      </c>
      <c r="B40" s="95" t="s">
        <v>94</v>
      </c>
      <c r="C40" s="96">
        <v>0</v>
      </c>
      <c r="D40" s="96">
        <v>0</v>
      </c>
      <c r="E40" s="96">
        <f t="shared" si="0"/>
        <v>0</v>
      </c>
      <c r="F40" s="96">
        <v>0</v>
      </c>
      <c r="G40" s="96">
        <v>0</v>
      </c>
      <c r="H40" s="97">
        <f t="shared" si="1"/>
        <v>0</v>
      </c>
    </row>
    <row r="41" spans="1:8" ht="12.95" customHeight="1" x14ac:dyDescent="0.2">
      <c r="A41" s="94">
        <v>4900</v>
      </c>
      <c r="B41" s="95" t="s">
        <v>95</v>
      </c>
      <c r="C41" s="96">
        <v>0</v>
      </c>
      <c r="D41" s="96">
        <v>0</v>
      </c>
      <c r="E41" s="96">
        <f t="shared" si="0"/>
        <v>0</v>
      </c>
      <c r="F41" s="96">
        <v>0</v>
      </c>
      <c r="G41" s="96">
        <v>0</v>
      </c>
      <c r="H41" s="97">
        <f t="shared" si="1"/>
        <v>0</v>
      </c>
    </row>
    <row r="42" spans="1:8" ht="12.95" customHeight="1" x14ac:dyDescent="0.2">
      <c r="A42" s="90" t="s">
        <v>96</v>
      </c>
      <c r="B42" s="91"/>
      <c r="C42" s="98">
        <f>SUM(C43:C51)</f>
        <v>204489000</v>
      </c>
      <c r="D42" s="98">
        <f>SUM(D43:D51)</f>
        <v>7142738.7999999998</v>
      </c>
      <c r="E42" s="98">
        <f t="shared" si="0"/>
        <v>211631738.80000001</v>
      </c>
      <c r="F42" s="98">
        <f>SUM(F43:F51)</f>
        <v>5202224.88</v>
      </c>
      <c r="G42" s="98">
        <f>SUM(G43:G51)</f>
        <v>5202224.88</v>
      </c>
      <c r="H42" s="99">
        <f t="shared" si="1"/>
        <v>206429513.92000002</v>
      </c>
    </row>
    <row r="43" spans="1:8" ht="12.95" customHeight="1" x14ac:dyDescent="0.2">
      <c r="A43" s="94" t="s">
        <v>97</v>
      </c>
      <c r="B43" s="95" t="s">
        <v>98</v>
      </c>
      <c r="C43" s="96">
        <v>2408000</v>
      </c>
      <c r="D43" s="96">
        <v>6402597.7999999998</v>
      </c>
      <c r="E43" s="96">
        <f t="shared" si="0"/>
        <v>8810597.8000000007</v>
      </c>
      <c r="F43" s="96">
        <v>4814600.88</v>
      </c>
      <c r="G43" s="96">
        <v>4814600.88</v>
      </c>
      <c r="H43" s="97">
        <f t="shared" si="1"/>
        <v>3995996.9200000009</v>
      </c>
    </row>
    <row r="44" spans="1:8" ht="12.95" customHeight="1" x14ac:dyDescent="0.2">
      <c r="A44" s="94">
        <v>5200</v>
      </c>
      <c r="B44" s="95" t="s">
        <v>99</v>
      </c>
      <c r="C44" s="96">
        <v>0</v>
      </c>
      <c r="D44" s="96">
        <v>0</v>
      </c>
      <c r="E44" s="96">
        <f t="shared" si="0"/>
        <v>0</v>
      </c>
      <c r="F44" s="96">
        <v>0</v>
      </c>
      <c r="G44" s="96">
        <v>0</v>
      </c>
      <c r="H44" s="97">
        <f t="shared" si="1"/>
        <v>0</v>
      </c>
    </row>
    <row r="45" spans="1:8" ht="12.95" customHeight="1" x14ac:dyDescent="0.2">
      <c r="A45" s="94">
        <v>5300</v>
      </c>
      <c r="B45" s="95" t="s">
        <v>100</v>
      </c>
      <c r="C45" s="96">
        <v>202000000</v>
      </c>
      <c r="D45" s="96">
        <v>553917</v>
      </c>
      <c r="E45" s="96">
        <f t="shared" si="0"/>
        <v>202553917</v>
      </c>
      <c r="F45" s="96">
        <v>287400</v>
      </c>
      <c r="G45" s="96">
        <v>287400</v>
      </c>
      <c r="H45" s="97">
        <f t="shared" si="1"/>
        <v>202266517</v>
      </c>
    </row>
    <row r="46" spans="1:8" ht="12.95" customHeight="1" x14ac:dyDescent="0.2">
      <c r="A46" s="94">
        <v>5400</v>
      </c>
      <c r="B46" s="95" t="s">
        <v>101</v>
      </c>
      <c r="C46" s="96">
        <v>0</v>
      </c>
      <c r="D46" s="96">
        <v>0</v>
      </c>
      <c r="E46" s="96">
        <f t="shared" si="0"/>
        <v>0</v>
      </c>
      <c r="F46" s="96">
        <v>0</v>
      </c>
      <c r="G46" s="96">
        <v>0</v>
      </c>
      <c r="H46" s="97">
        <f t="shared" si="1"/>
        <v>0</v>
      </c>
    </row>
    <row r="47" spans="1:8" ht="12.95" customHeight="1" x14ac:dyDescent="0.2">
      <c r="A47" s="94">
        <v>5500</v>
      </c>
      <c r="B47" s="95" t="s">
        <v>102</v>
      </c>
      <c r="C47" s="96">
        <v>0</v>
      </c>
      <c r="D47" s="96">
        <v>0</v>
      </c>
      <c r="E47" s="96">
        <f t="shared" si="0"/>
        <v>0</v>
      </c>
      <c r="F47" s="96">
        <v>0</v>
      </c>
      <c r="G47" s="96">
        <v>0</v>
      </c>
      <c r="H47" s="97">
        <f t="shared" si="1"/>
        <v>0</v>
      </c>
    </row>
    <row r="48" spans="1:8" ht="12.95" customHeight="1" x14ac:dyDescent="0.2">
      <c r="A48" s="94">
        <v>5600</v>
      </c>
      <c r="B48" s="95" t="s">
        <v>103</v>
      </c>
      <c r="C48" s="96">
        <v>81000</v>
      </c>
      <c r="D48" s="96">
        <v>186224</v>
      </c>
      <c r="E48" s="96">
        <f t="shared" si="0"/>
        <v>267224</v>
      </c>
      <c r="F48" s="96">
        <v>100224</v>
      </c>
      <c r="G48" s="96">
        <v>100224</v>
      </c>
      <c r="H48" s="97">
        <f t="shared" si="1"/>
        <v>167000</v>
      </c>
    </row>
    <row r="49" spans="1:8" ht="12.95" customHeight="1" x14ac:dyDescent="0.2">
      <c r="A49" s="94">
        <v>5700</v>
      </c>
      <c r="B49" s="95" t="s">
        <v>104</v>
      </c>
      <c r="C49" s="96">
        <v>0</v>
      </c>
      <c r="D49" s="96">
        <v>0</v>
      </c>
      <c r="E49" s="96">
        <f t="shared" si="0"/>
        <v>0</v>
      </c>
      <c r="F49" s="96">
        <v>0</v>
      </c>
      <c r="G49" s="96">
        <v>0</v>
      </c>
      <c r="H49" s="97">
        <f t="shared" si="1"/>
        <v>0</v>
      </c>
    </row>
    <row r="50" spans="1:8" ht="12.95" customHeight="1" x14ac:dyDescent="0.2">
      <c r="A50" s="94">
        <v>5800</v>
      </c>
      <c r="B50" s="95" t="s">
        <v>105</v>
      </c>
      <c r="C50" s="96">
        <v>0</v>
      </c>
      <c r="D50" s="96">
        <v>0</v>
      </c>
      <c r="E50" s="96">
        <f t="shared" si="0"/>
        <v>0</v>
      </c>
      <c r="F50" s="96">
        <v>0</v>
      </c>
      <c r="G50" s="96">
        <v>0</v>
      </c>
      <c r="H50" s="97">
        <f t="shared" si="1"/>
        <v>0</v>
      </c>
    </row>
    <row r="51" spans="1:8" ht="12.95" customHeight="1" x14ac:dyDescent="0.2">
      <c r="A51" s="94">
        <v>5900</v>
      </c>
      <c r="B51" s="95" t="s">
        <v>106</v>
      </c>
      <c r="C51" s="96">
        <v>0</v>
      </c>
      <c r="D51" s="96">
        <v>0</v>
      </c>
      <c r="E51" s="96">
        <f t="shared" si="0"/>
        <v>0</v>
      </c>
      <c r="F51" s="96">
        <v>0</v>
      </c>
      <c r="G51" s="96">
        <v>0</v>
      </c>
      <c r="H51" s="97">
        <f t="shared" si="1"/>
        <v>0</v>
      </c>
    </row>
    <row r="52" spans="1:8" ht="12.95" customHeight="1" x14ac:dyDescent="0.2">
      <c r="A52" s="90" t="s">
        <v>107</v>
      </c>
      <c r="B52" s="91"/>
      <c r="C52" s="98">
        <f>SUM(C53:C55)</f>
        <v>300000000</v>
      </c>
      <c r="D52" s="98">
        <f>SUM(D53:D55)</f>
        <v>106487099.23999999</v>
      </c>
      <c r="E52" s="98">
        <f t="shared" si="0"/>
        <v>406487099.24000001</v>
      </c>
      <c r="F52" s="98">
        <f>SUM(F53:F55)</f>
        <v>6978567.7800000003</v>
      </c>
      <c r="G52" s="98">
        <f>SUM(G53:G55)</f>
        <v>6978567.7800000003</v>
      </c>
      <c r="H52" s="99">
        <f t="shared" si="1"/>
        <v>399508531.46000004</v>
      </c>
    </row>
    <row r="53" spans="1:8" ht="12.95" customHeight="1" x14ac:dyDescent="0.2">
      <c r="A53" s="94">
        <v>6100</v>
      </c>
      <c r="B53" s="95" t="s">
        <v>108</v>
      </c>
      <c r="C53" s="96">
        <v>0</v>
      </c>
      <c r="D53" s="96">
        <v>0</v>
      </c>
      <c r="E53" s="96">
        <f t="shared" si="0"/>
        <v>0</v>
      </c>
      <c r="F53" s="96">
        <v>0</v>
      </c>
      <c r="G53" s="96">
        <v>0</v>
      </c>
      <c r="H53" s="97">
        <f t="shared" si="1"/>
        <v>0</v>
      </c>
    </row>
    <row r="54" spans="1:8" ht="12.95" customHeight="1" x14ac:dyDescent="0.2">
      <c r="A54" s="94">
        <v>6200</v>
      </c>
      <c r="B54" s="95" t="s">
        <v>109</v>
      </c>
      <c r="C54" s="96">
        <v>300000000</v>
      </c>
      <c r="D54" s="96">
        <v>106487099.23999999</v>
      </c>
      <c r="E54" s="96">
        <f t="shared" si="0"/>
        <v>406487099.24000001</v>
      </c>
      <c r="F54" s="96">
        <v>6978567.7800000003</v>
      </c>
      <c r="G54" s="96">
        <v>6978567.7800000003</v>
      </c>
      <c r="H54" s="97">
        <f t="shared" si="1"/>
        <v>399508531.46000004</v>
      </c>
    </row>
    <row r="55" spans="1:8" ht="12.95" customHeight="1" x14ac:dyDescent="0.2">
      <c r="A55" s="94">
        <v>6300</v>
      </c>
      <c r="B55" s="95" t="s">
        <v>110</v>
      </c>
      <c r="C55" s="96">
        <v>0</v>
      </c>
      <c r="D55" s="96">
        <v>0</v>
      </c>
      <c r="E55" s="96">
        <f t="shared" si="0"/>
        <v>0</v>
      </c>
      <c r="F55" s="96">
        <v>0</v>
      </c>
      <c r="G55" s="96">
        <v>0</v>
      </c>
      <c r="H55" s="97">
        <f t="shared" si="1"/>
        <v>0</v>
      </c>
    </row>
    <row r="56" spans="1:8" ht="12.95" customHeight="1" x14ac:dyDescent="0.2">
      <c r="A56" s="90" t="s">
        <v>111</v>
      </c>
      <c r="B56" s="91"/>
      <c r="C56" s="98">
        <f>SUM(C57:C63)</f>
        <v>0</v>
      </c>
      <c r="D56" s="98">
        <f>SUM(D57:D63)</f>
        <v>0</v>
      </c>
      <c r="E56" s="98">
        <f t="shared" si="0"/>
        <v>0</v>
      </c>
      <c r="F56" s="98">
        <f>SUM(F57:F63)</f>
        <v>0</v>
      </c>
      <c r="G56" s="98">
        <f>SUM(G57:G63)</f>
        <v>0</v>
      </c>
      <c r="H56" s="99">
        <f t="shared" si="1"/>
        <v>0</v>
      </c>
    </row>
    <row r="57" spans="1:8" ht="12.95" customHeight="1" x14ac:dyDescent="0.2">
      <c r="A57" s="94">
        <v>7100</v>
      </c>
      <c r="B57" s="95" t="s">
        <v>112</v>
      </c>
      <c r="C57" s="96">
        <v>0</v>
      </c>
      <c r="D57" s="96">
        <v>0</v>
      </c>
      <c r="E57" s="96">
        <f t="shared" si="0"/>
        <v>0</v>
      </c>
      <c r="F57" s="96">
        <v>0</v>
      </c>
      <c r="G57" s="96">
        <v>0</v>
      </c>
      <c r="H57" s="97">
        <f t="shared" si="1"/>
        <v>0</v>
      </c>
    </row>
    <row r="58" spans="1:8" ht="12.95" customHeight="1" x14ac:dyDescent="0.2">
      <c r="A58" s="94">
        <v>7200</v>
      </c>
      <c r="B58" s="95" t="s">
        <v>113</v>
      </c>
      <c r="C58" s="96">
        <v>0</v>
      </c>
      <c r="D58" s="96">
        <v>0</v>
      </c>
      <c r="E58" s="96">
        <f t="shared" si="0"/>
        <v>0</v>
      </c>
      <c r="F58" s="96">
        <v>0</v>
      </c>
      <c r="G58" s="96">
        <v>0</v>
      </c>
      <c r="H58" s="97">
        <f t="shared" si="1"/>
        <v>0</v>
      </c>
    </row>
    <row r="59" spans="1:8" ht="12.95" customHeight="1" x14ac:dyDescent="0.2">
      <c r="A59" s="94">
        <v>7300</v>
      </c>
      <c r="B59" s="95" t="s">
        <v>114</v>
      </c>
      <c r="C59" s="96">
        <v>0</v>
      </c>
      <c r="D59" s="96">
        <v>0</v>
      </c>
      <c r="E59" s="96">
        <f t="shared" si="0"/>
        <v>0</v>
      </c>
      <c r="F59" s="96">
        <v>0</v>
      </c>
      <c r="G59" s="96">
        <v>0</v>
      </c>
      <c r="H59" s="97">
        <f t="shared" si="1"/>
        <v>0</v>
      </c>
    </row>
    <row r="60" spans="1:8" ht="12.95" customHeight="1" x14ac:dyDescent="0.2">
      <c r="A60" s="94">
        <v>7400</v>
      </c>
      <c r="B60" s="95" t="s">
        <v>115</v>
      </c>
      <c r="C60" s="96">
        <v>0</v>
      </c>
      <c r="D60" s="96">
        <v>0</v>
      </c>
      <c r="E60" s="96">
        <f t="shared" si="0"/>
        <v>0</v>
      </c>
      <c r="F60" s="96">
        <v>0</v>
      </c>
      <c r="G60" s="96">
        <v>0</v>
      </c>
      <c r="H60" s="97">
        <f t="shared" si="1"/>
        <v>0</v>
      </c>
    </row>
    <row r="61" spans="1:8" ht="12.95" customHeight="1" x14ac:dyDescent="0.2">
      <c r="A61" s="94">
        <v>7500</v>
      </c>
      <c r="B61" s="95" t="s">
        <v>116</v>
      </c>
      <c r="C61" s="96">
        <v>0</v>
      </c>
      <c r="D61" s="96">
        <v>0</v>
      </c>
      <c r="E61" s="96">
        <f t="shared" si="0"/>
        <v>0</v>
      </c>
      <c r="F61" s="96">
        <v>0</v>
      </c>
      <c r="G61" s="96">
        <v>0</v>
      </c>
      <c r="H61" s="97">
        <f t="shared" si="1"/>
        <v>0</v>
      </c>
    </row>
    <row r="62" spans="1:8" ht="12.95" customHeight="1" x14ac:dyDescent="0.2">
      <c r="A62" s="94">
        <v>7600</v>
      </c>
      <c r="B62" s="95" t="s">
        <v>117</v>
      </c>
      <c r="C62" s="96">
        <v>0</v>
      </c>
      <c r="D62" s="96">
        <v>0</v>
      </c>
      <c r="E62" s="96">
        <f t="shared" si="0"/>
        <v>0</v>
      </c>
      <c r="F62" s="96">
        <v>0</v>
      </c>
      <c r="G62" s="96">
        <v>0</v>
      </c>
      <c r="H62" s="97">
        <f t="shared" si="1"/>
        <v>0</v>
      </c>
    </row>
    <row r="63" spans="1:8" ht="12.95" customHeight="1" x14ac:dyDescent="0.2">
      <c r="A63" s="94">
        <v>7900</v>
      </c>
      <c r="B63" s="95" t="s">
        <v>118</v>
      </c>
      <c r="C63" s="96">
        <v>0</v>
      </c>
      <c r="D63" s="96">
        <v>0</v>
      </c>
      <c r="E63" s="96">
        <f t="shared" si="0"/>
        <v>0</v>
      </c>
      <c r="F63" s="96">
        <v>0</v>
      </c>
      <c r="G63" s="96">
        <v>0</v>
      </c>
      <c r="H63" s="97">
        <f t="shared" si="1"/>
        <v>0</v>
      </c>
    </row>
    <row r="64" spans="1:8" ht="12.95" customHeight="1" x14ac:dyDescent="0.2">
      <c r="A64" s="90" t="s">
        <v>119</v>
      </c>
      <c r="B64" s="91"/>
      <c r="C64" s="98">
        <f>SUM(C65:C67)</f>
        <v>0</v>
      </c>
      <c r="D64" s="98">
        <f>SUM(D65:D67)</f>
        <v>0</v>
      </c>
      <c r="E64" s="98">
        <f t="shared" si="0"/>
        <v>0</v>
      </c>
      <c r="F64" s="98">
        <f>SUM(F65:F67)</f>
        <v>0</v>
      </c>
      <c r="G64" s="98">
        <f>SUM(G65:G67)</f>
        <v>0</v>
      </c>
      <c r="H64" s="99">
        <f t="shared" si="1"/>
        <v>0</v>
      </c>
    </row>
    <row r="65" spans="1:8" ht="12.95" customHeight="1" x14ac:dyDescent="0.2">
      <c r="A65" s="94">
        <v>8100</v>
      </c>
      <c r="B65" s="95" t="s">
        <v>120</v>
      </c>
      <c r="C65" s="96">
        <v>0</v>
      </c>
      <c r="D65" s="96">
        <v>0</v>
      </c>
      <c r="E65" s="96">
        <f t="shared" si="0"/>
        <v>0</v>
      </c>
      <c r="F65" s="96">
        <v>0</v>
      </c>
      <c r="G65" s="96">
        <v>0</v>
      </c>
      <c r="H65" s="97">
        <f t="shared" si="1"/>
        <v>0</v>
      </c>
    </row>
    <row r="66" spans="1:8" ht="12.95" customHeight="1" x14ac:dyDescent="0.2">
      <c r="A66" s="94">
        <v>8300</v>
      </c>
      <c r="B66" s="95" t="s">
        <v>121</v>
      </c>
      <c r="C66" s="96">
        <v>0</v>
      </c>
      <c r="D66" s="96">
        <v>0</v>
      </c>
      <c r="E66" s="96">
        <f t="shared" si="0"/>
        <v>0</v>
      </c>
      <c r="F66" s="96">
        <v>0</v>
      </c>
      <c r="G66" s="96">
        <v>0</v>
      </c>
      <c r="H66" s="97">
        <f t="shared" si="1"/>
        <v>0</v>
      </c>
    </row>
    <row r="67" spans="1:8" ht="12.95" customHeight="1" x14ac:dyDescent="0.2">
      <c r="A67" s="94">
        <v>8500</v>
      </c>
      <c r="B67" s="95" t="s">
        <v>122</v>
      </c>
      <c r="C67" s="96">
        <v>0</v>
      </c>
      <c r="D67" s="96">
        <v>0</v>
      </c>
      <c r="E67" s="96">
        <f t="shared" si="0"/>
        <v>0</v>
      </c>
      <c r="F67" s="96">
        <v>0</v>
      </c>
      <c r="G67" s="96">
        <v>0</v>
      </c>
      <c r="H67" s="97">
        <f t="shared" si="1"/>
        <v>0</v>
      </c>
    </row>
    <row r="68" spans="1:8" ht="12.95" customHeight="1" x14ac:dyDescent="0.2">
      <c r="A68" s="90" t="s">
        <v>123</v>
      </c>
      <c r="B68" s="91"/>
      <c r="C68" s="98">
        <f>SUM(C69:C75)</f>
        <v>0</v>
      </c>
      <c r="D68" s="98">
        <f>SUM(D69:D75)</f>
        <v>0</v>
      </c>
      <c r="E68" s="98">
        <f t="shared" si="0"/>
        <v>0</v>
      </c>
      <c r="F68" s="98">
        <f>SUM(F69:F75)</f>
        <v>0</v>
      </c>
      <c r="G68" s="98">
        <f>SUM(G69:G75)</f>
        <v>0</v>
      </c>
      <c r="H68" s="99">
        <f t="shared" si="1"/>
        <v>0</v>
      </c>
    </row>
    <row r="69" spans="1:8" ht="12.95" customHeight="1" x14ac:dyDescent="0.2">
      <c r="A69" s="94">
        <v>9100</v>
      </c>
      <c r="B69" s="95" t="s">
        <v>124</v>
      </c>
      <c r="C69" s="96">
        <v>0</v>
      </c>
      <c r="D69" s="96">
        <v>0</v>
      </c>
      <c r="E69" s="96">
        <f t="shared" ref="E69:E75" si="2">C69+D69</f>
        <v>0</v>
      </c>
      <c r="F69" s="96">
        <v>0</v>
      </c>
      <c r="G69" s="96">
        <v>0</v>
      </c>
      <c r="H69" s="97">
        <f t="shared" ref="H69:H75" si="3">E69-F69</f>
        <v>0</v>
      </c>
    </row>
    <row r="70" spans="1:8" ht="12.95" customHeight="1" x14ac:dyDescent="0.2">
      <c r="A70" s="94">
        <v>9200</v>
      </c>
      <c r="B70" s="95" t="s">
        <v>125</v>
      </c>
      <c r="C70" s="96">
        <v>0</v>
      </c>
      <c r="D70" s="96">
        <v>0</v>
      </c>
      <c r="E70" s="96">
        <f t="shared" si="2"/>
        <v>0</v>
      </c>
      <c r="F70" s="96">
        <v>0</v>
      </c>
      <c r="G70" s="96">
        <v>0</v>
      </c>
      <c r="H70" s="97">
        <f t="shared" si="3"/>
        <v>0</v>
      </c>
    </row>
    <row r="71" spans="1:8" ht="12.95" customHeight="1" x14ac:dyDescent="0.2">
      <c r="A71" s="94">
        <v>9300</v>
      </c>
      <c r="B71" s="95" t="s">
        <v>126</v>
      </c>
      <c r="C71" s="96">
        <v>0</v>
      </c>
      <c r="D71" s="96">
        <v>0</v>
      </c>
      <c r="E71" s="96">
        <f t="shared" si="2"/>
        <v>0</v>
      </c>
      <c r="F71" s="96">
        <v>0</v>
      </c>
      <c r="G71" s="96">
        <v>0</v>
      </c>
      <c r="H71" s="97">
        <f t="shared" si="3"/>
        <v>0</v>
      </c>
    </row>
    <row r="72" spans="1:8" ht="12.95" customHeight="1" x14ac:dyDescent="0.2">
      <c r="A72" s="94">
        <v>9400</v>
      </c>
      <c r="B72" s="95" t="s">
        <v>127</v>
      </c>
      <c r="C72" s="96">
        <v>0</v>
      </c>
      <c r="D72" s="96">
        <v>0</v>
      </c>
      <c r="E72" s="96">
        <f t="shared" si="2"/>
        <v>0</v>
      </c>
      <c r="F72" s="96">
        <v>0</v>
      </c>
      <c r="G72" s="96">
        <v>0</v>
      </c>
      <c r="H72" s="97">
        <f t="shared" si="3"/>
        <v>0</v>
      </c>
    </row>
    <row r="73" spans="1:8" ht="12.95" customHeight="1" x14ac:dyDescent="0.2">
      <c r="A73" s="94">
        <v>9500</v>
      </c>
      <c r="B73" s="95" t="s">
        <v>128</v>
      </c>
      <c r="C73" s="96">
        <v>0</v>
      </c>
      <c r="D73" s="96">
        <v>0</v>
      </c>
      <c r="E73" s="96">
        <f t="shared" si="2"/>
        <v>0</v>
      </c>
      <c r="F73" s="96">
        <v>0</v>
      </c>
      <c r="G73" s="96">
        <v>0</v>
      </c>
      <c r="H73" s="97">
        <f t="shared" si="3"/>
        <v>0</v>
      </c>
    </row>
    <row r="74" spans="1:8" ht="12.95" customHeight="1" x14ac:dyDescent="0.2">
      <c r="A74" s="94">
        <v>9600</v>
      </c>
      <c r="B74" s="95" t="s">
        <v>129</v>
      </c>
      <c r="C74" s="96">
        <v>0</v>
      </c>
      <c r="D74" s="96">
        <v>0</v>
      </c>
      <c r="E74" s="96">
        <f t="shared" si="2"/>
        <v>0</v>
      </c>
      <c r="F74" s="96">
        <v>0</v>
      </c>
      <c r="G74" s="96">
        <v>0</v>
      </c>
      <c r="H74" s="97">
        <f t="shared" si="3"/>
        <v>0</v>
      </c>
    </row>
    <row r="75" spans="1:8" ht="12.95" customHeight="1" thickBot="1" x14ac:dyDescent="0.25">
      <c r="A75" s="94">
        <v>9900</v>
      </c>
      <c r="B75" s="95" t="s">
        <v>130</v>
      </c>
      <c r="C75" s="96">
        <v>0</v>
      </c>
      <c r="D75" s="96">
        <v>0</v>
      </c>
      <c r="E75" s="96">
        <f t="shared" si="2"/>
        <v>0</v>
      </c>
      <c r="F75" s="96">
        <v>0</v>
      </c>
      <c r="G75" s="96">
        <v>0</v>
      </c>
      <c r="H75" s="97">
        <f t="shared" si="3"/>
        <v>0</v>
      </c>
    </row>
    <row r="76" spans="1:8" ht="18.75" customHeight="1" thickBot="1" x14ac:dyDescent="0.25">
      <c r="A76" s="100"/>
      <c r="B76" s="101" t="s">
        <v>131</v>
      </c>
      <c r="C76" s="102">
        <f t="shared" ref="C76:H76" si="4">C4+C12+C22+C32+C42+C52+C56+C64+C68</f>
        <v>19529889300.52</v>
      </c>
      <c r="D76" s="102">
        <f>D4+D12+D22+D32+D42+D52+D56+D64+D68</f>
        <v>305006203.20000005</v>
      </c>
      <c r="E76" s="102">
        <f t="shared" ref="E76" si="5">D76+C76</f>
        <v>19834895503.720001</v>
      </c>
      <c r="F76" s="102">
        <f t="shared" si="4"/>
        <v>3159040787.6599998</v>
      </c>
      <c r="G76" s="102">
        <f t="shared" si="4"/>
        <v>3159033231.5299997</v>
      </c>
      <c r="H76" s="103">
        <f t="shared" si="4"/>
        <v>16675854716.059998</v>
      </c>
    </row>
    <row r="77" spans="1:8" x14ac:dyDescent="0.2">
      <c r="A77" s="104" t="s">
        <v>47</v>
      </c>
      <c r="C77" s="105"/>
      <c r="D77" s="105"/>
      <c r="E77" s="105"/>
      <c r="F77" s="105"/>
      <c r="G77" s="105"/>
      <c r="H77" s="105"/>
    </row>
    <row r="79" spans="1:8" x14ac:dyDescent="0.2">
      <c r="A79" s="106"/>
      <c r="B79" s="106"/>
    </row>
  </sheetData>
  <mergeCells count="13">
    <mergeCell ref="A68:B68"/>
    <mergeCell ref="A22:B22"/>
    <mergeCell ref="A32:B32"/>
    <mergeCell ref="A42:B42"/>
    <mergeCell ref="A52:B52"/>
    <mergeCell ref="A56:B56"/>
    <mergeCell ref="A64:B64"/>
    <mergeCell ref="A1:H1"/>
    <mergeCell ref="A2:B3"/>
    <mergeCell ref="C2:G2"/>
    <mergeCell ref="H2:H3"/>
    <mergeCell ref="A4:B4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1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8A64-8904-43CD-A964-E0E8F80C2D08}">
  <sheetPr>
    <tabColor theme="4" tint="-0.249977111117893"/>
    <pageSetUpPr fitToPage="1"/>
  </sheetPr>
  <dimension ref="A1:H38"/>
  <sheetViews>
    <sheetView showGridLines="0" topLeftCell="C1" zoomScale="90" zoomScaleNormal="90" workbookViewId="0">
      <selection activeCell="A31" sqref="A31:B31"/>
    </sheetView>
  </sheetViews>
  <sheetFormatPr baseColWidth="10" defaultColWidth="12" defaultRowHeight="12" x14ac:dyDescent="0.2"/>
  <cols>
    <col min="1" max="1" width="5.33203125" style="226" customWidth="1"/>
    <col min="2" max="2" width="72.6640625" style="79" customWidth="1"/>
    <col min="3" max="3" width="21.6640625" style="79" bestFit="1" customWidth="1"/>
    <col min="4" max="4" width="18" style="79" customWidth="1"/>
    <col min="5" max="5" width="21.6640625" style="79" bestFit="1" customWidth="1"/>
    <col min="6" max="6" width="21.33203125" style="79" bestFit="1" customWidth="1"/>
    <col min="7" max="8" width="21.6640625" style="79" bestFit="1" customWidth="1"/>
    <col min="9" max="16384" width="12" style="79"/>
  </cols>
  <sheetData>
    <row r="1" spans="1:8" ht="66.75" customHeight="1" thickBot="1" x14ac:dyDescent="0.25">
      <c r="A1" s="199" t="s">
        <v>222</v>
      </c>
      <c r="B1" s="200"/>
      <c r="C1" s="200"/>
      <c r="D1" s="200"/>
      <c r="E1" s="200"/>
      <c r="F1" s="200"/>
      <c r="G1" s="200"/>
      <c r="H1" s="201"/>
    </row>
    <row r="2" spans="1:8" ht="13.5" thickBot="1" x14ac:dyDescent="0.25">
      <c r="A2" s="202" t="s">
        <v>52</v>
      </c>
      <c r="B2" s="203"/>
      <c r="C2" s="199" t="s">
        <v>53</v>
      </c>
      <c r="D2" s="200"/>
      <c r="E2" s="200"/>
      <c r="F2" s="200"/>
      <c r="G2" s="200"/>
      <c r="H2" s="204" t="s">
        <v>54</v>
      </c>
    </row>
    <row r="3" spans="1:8" ht="30" customHeight="1" thickBot="1" x14ac:dyDescent="0.25">
      <c r="A3" s="205"/>
      <c r="B3" s="206"/>
      <c r="C3" s="207" t="s">
        <v>55</v>
      </c>
      <c r="D3" s="208" t="s">
        <v>56</v>
      </c>
      <c r="E3" s="209" t="s">
        <v>6</v>
      </c>
      <c r="F3" s="208" t="s">
        <v>7</v>
      </c>
      <c r="G3" s="210" t="s">
        <v>57</v>
      </c>
      <c r="H3" s="211"/>
    </row>
    <row r="4" spans="1:8" s="216" customFormat="1" ht="12.95" customHeight="1" x14ac:dyDescent="0.2">
      <c r="A4" s="212" t="s">
        <v>223</v>
      </c>
      <c r="B4" s="213"/>
      <c r="C4" s="214">
        <f>SUM(C5:C12)</f>
        <v>0</v>
      </c>
      <c r="D4" s="214">
        <f>SUM(D5:D12)</f>
        <v>0</v>
      </c>
      <c r="E4" s="214">
        <f>+C4+D4</f>
        <v>0</v>
      </c>
      <c r="F4" s="214">
        <f>SUM(F5:F12)</f>
        <v>0</v>
      </c>
      <c r="G4" s="214">
        <f>SUM(G5:G12)</f>
        <v>0</v>
      </c>
      <c r="H4" s="215">
        <f>E4-F4</f>
        <v>0</v>
      </c>
    </row>
    <row r="5" spans="1:8" ht="12.95" customHeight="1" x14ac:dyDescent="0.2">
      <c r="A5" s="217">
        <v>11</v>
      </c>
      <c r="B5" s="218" t="s">
        <v>224</v>
      </c>
      <c r="C5" s="219">
        <v>0</v>
      </c>
      <c r="D5" s="219">
        <v>0</v>
      </c>
      <c r="E5" s="219">
        <v>0</v>
      </c>
      <c r="F5" s="219">
        <v>0</v>
      </c>
      <c r="G5" s="219">
        <v>0</v>
      </c>
      <c r="H5" s="220">
        <f t="shared" ref="H5:H35" si="0">+E5-F5</f>
        <v>0</v>
      </c>
    </row>
    <row r="6" spans="1:8" ht="12.95" customHeight="1" x14ac:dyDescent="0.2">
      <c r="A6" s="217">
        <v>12</v>
      </c>
      <c r="B6" s="218" t="s">
        <v>225</v>
      </c>
      <c r="C6" s="219">
        <v>0</v>
      </c>
      <c r="D6" s="219">
        <v>0</v>
      </c>
      <c r="E6" s="219">
        <v>0</v>
      </c>
      <c r="F6" s="219">
        <v>0</v>
      </c>
      <c r="G6" s="219">
        <v>0</v>
      </c>
      <c r="H6" s="220">
        <f t="shared" si="0"/>
        <v>0</v>
      </c>
    </row>
    <row r="7" spans="1:8" ht="12.95" customHeight="1" x14ac:dyDescent="0.2">
      <c r="A7" s="217">
        <v>13</v>
      </c>
      <c r="B7" s="218" t="s">
        <v>226</v>
      </c>
      <c r="C7" s="219">
        <v>0</v>
      </c>
      <c r="D7" s="219">
        <v>0</v>
      </c>
      <c r="E7" s="219">
        <v>0</v>
      </c>
      <c r="F7" s="219">
        <v>0</v>
      </c>
      <c r="G7" s="219">
        <v>0</v>
      </c>
      <c r="H7" s="220">
        <f t="shared" si="0"/>
        <v>0</v>
      </c>
    </row>
    <row r="8" spans="1:8" ht="12.95" customHeight="1" x14ac:dyDescent="0.2">
      <c r="A8" s="217">
        <v>14</v>
      </c>
      <c r="B8" s="218" t="s">
        <v>227</v>
      </c>
      <c r="C8" s="221">
        <v>0</v>
      </c>
      <c r="D8" s="221">
        <v>0</v>
      </c>
      <c r="E8" s="219">
        <v>0</v>
      </c>
      <c r="F8" s="221">
        <v>0</v>
      </c>
      <c r="G8" s="221">
        <v>0</v>
      </c>
      <c r="H8" s="220">
        <f t="shared" si="0"/>
        <v>0</v>
      </c>
    </row>
    <row r="9" spans="1:8" ht="12.95" customHeight="1" x14ac:dyDescent="0.2">
      <c r="A9" s="217">
        <v>15</v>
      </c>
      <c r="B9" s="218" t="s">
        <v>228</v>
      </c>
      <c r="C9" s="219">
        <v>0</v>
      </c>
      <c r="D9" s="219">
        <v>0</v>
      </c>
      <c r="E9" s="219">
        <v>0</v>
      </c>
      <c r="F9" s="219">
        <v>0</v>
      </c>
      <c r="G9" s="219">
        <v>0</v>
      </c>
      <c r="H9" s="220">
        <f t="shared" si="0"/>
        <v>0</v>
      </c>
    </row>
    <row r="10" spans="1:8" ht="12.95" customHeight="1" x14ac:dyDescent="0.2">
      <c r="A10" s="217">
        <v>16</v>
      </c>
      <c r="B10" s="218" t="s">
        <v>229</v>
      </c>
      <c r="C10" s="221">
        <v>0</v>
      </c>
      <c r="D10" s="221">
        <v>0</v>
      </c>
      <c r="E10" s="219">
        <v>0</v>
      </c>
      <c r="F10" s="221">
        <v>0</v>
      </c>
      <c r="G10" s="221">
        <v>0</v>
      </c>
      <c r="H10" s="220">
        <f t="shared" si="0"/>
        <v>0</v>
      </c>
    </row>
    <row r="11" spans="1:8" ht="12.95" customHeight="1" x14ac:dyDescent="0.2">
      <c r="A11" s="217">
        <v>17</v>
      </c>
      <c r="B11" s="218" t="s">
        <v>230</v>
      </c>
      <c r="C11" s="219">
        <v>0</v>
      </c>
      <c r="D11" s="219">
        <v>0</v>
      </c>
      <c r="E11" s="219">
        <v>0</v>
      </c>
      <c r="F11" s="219">
        <v>0</v>
      </c>
      <c r="G11" s="219">
        <v>0</v>
      </c>
      <c r="H11" s="220">
        <f t="shared" si="0"/>
        <v>0</v>
      </c>
    </row>
    <row r="12" spans="1:8" ht="12.95" customHeight="1" x14ac:dyDescent="0.2">
      <c r="A12" s="217">
        <v>18</v>
      </c>
      <c r="B12" s="218" t="s">
        <v>85</v>
      </c>
      <c r="C12" s="219">
        <v>0</v>
      </c>
      <c r="D12" s="219">
        <v>0</v>
      </c>
      <c r="E12" s="219">
        <v>0</v>
      </c>
      <c r="F12" s="219">
        <v>0</v>
      </c>
      <c r="G12" s="219">
        <v>0</v>
      </c>
      <c r="H12" s="220">
        <f t="shared" si="0"/>
        <v>0</v>
      </c>
    </row>
    <row r="13" spans="1:8" s="216" customFormat="1" ht="12.95" customHeight="1" x14ac:dyDescent="0.2">
      <c r="A13" s="212" t="s">
        <v>231</v>
      </c>
      <c r="B13" s="213"/>
      <c r="C13" s="214">
        <f>SUM(C14:C20)</f>
        <v>19529889300.52</v>
      </c>
      <c r="D13" s="214">
        <f>SUM(D14:D20)</f>
        <v>305006203.19999999</v>
      </c>
      <c r="E13" s="214">
        <f>+C13+D13</f>
        <v>19834895503.720001</v>
      </c>
      <c r="F13" s="214">
        <f>SUM(F14:F20)</f>
        <v>3159040787.6599998</v>
      </c>
      <c r="G13" s="214">
        <f>SUM(G14:G20)</f>
        <v>3159033231.5300002</v>
      </c>
      <c r="H13" s="215">
        <f t="shared" si="0"/>
        <v>16675854716.060001</v>
      </c>
    </row>
    <row r="14" spans="1:8" ht="12.95" customHeight="1" x14ac:dyDescent="0.2">
      <c r="A14" s="217">
        <v>21</v>
      </c>
      <c r="B14" s="218" t="s">
        <v>232</v>
      </c>
      <c r="C14" s="219">
        <v>0</v>
      </c>
      <c r="D14" s="219">
        <v>0</v>
      </c>
      <c r="E14" s="219">
        <v>0</v>
      </c>
      <c r="F14" s="219">
        <v>0</v>
      </c>
      <c r="G14" s="219">
        <v>0</v>
      </c>
      <c r="H14" s="220">
        <f t="shared" si="0"/>
        <v>0</v>
      </c>
    </row>
    <row r="15" spans="1:8" ht="12.95" customHeight="1" x14ac:dyDescent="0.2">
      <c r="A15" s="217">
        <v>22</v>
      </c>
      <c r="B15" s="218" t="s">
        <v>233</v>
      </c>
      <c r="C15" s="219">
        <v>0</v>
      </c>
      <c r="D15" s="219">
        <v>0</v>
      </c>
      <c r="E15" s="219">
        <v>0</v>
      </c>
      <c r="F15" s="219">
        <v>0</v>
      </c>
      <c r="G15" s="219">
        <v>0</v>
      </c>
      <c r="H15" s="220">
        <f t="shared" si="0"/>
        <v>0</v>
      </c>
    </row>
    <row r="16" spans="1:8" ht="12.95" customHeight="1" x14ac:dyDescent="0.2">
      <c r="A16" s="217">
        <v>23</v>
      </c>
      <c r="B16" s="218" t="s">
        <v>234</v>
      </c>
      <c r="C16" s="96">
        <v>19529889300.52</v>
      </c>
      <c r="D16" s="96">
        <v>305006203.19999999</v>
      </c>
      <c r="E16" s="96">
        <f t="shared" ref="E16" si="1">C16+D16</f>
        <v>19834895503.720001</v>
      </c>
      <c r="F16" s="96">
        <v>3159040787.6599998</v>
      </c>
      <c r="G16" s="96">
        <v>3159033231.5300002</v>
      </c>
      <c r="H16" s="96">
        <f t="shared" ref="H16" si="2">E16-F16</f>
        <v>16675854716.060001</v>
      </c>
    </row>
    <row r="17" spans="1:8" ht="12.95" customHeight="1" x14ac:dyDescent="0.2">
      <c r="A17" s="217">
        <v>24</v>
      </c>
      <c r="B17" s="218" t="s">
        <v>235</v>
      </c>
      <c r="C17" s="219">
        <v>0</v>
      </c>
      <c r="D17" s="219">
        <v>0</v>
      </c>
      <c r="E17" s="219">
        <v>0</v>
      </c>
      <c r="F17" s="219">
        <v>0</v>
      </c>
      <c r="G17" s="219">
        <v>0</v>
      </c>
      <c r="H17" s="220">
        <f t="shared" si="0"/>
        <v>0</v>
      </c>
    </row>
    <row r="18" spans="1:8" ht="12.95" customHeight="1" x14ac:dyDescent="0.2">
      <c r="A18" s="217">
        <v>25</v>
      </c>
      <c r="B18" s="218" t="s">
        <v>236</v>
      </c>
      <c r="C18" s="219">
        <v>0</v>
      </c>
      <c r="D18" s="219">
        <v>0</v>
      </c>
      <c r="E18" s="219">
        <v>0</v>
      </c>
      <c r="F18" s="219">
        <v>0</v>
      </c>
      <c r="G18" s="219">
        <v>0</v>
      </c>
      <c r="H18" s="220">
        <f t="shared" si="0"/>
        <v>0</v>
      </c>
    </row>
    <row r="19" spans="1:8" ht="12.95" customHeight="1" x14ac:dyDescent="0.2">
      <c r="A19" s="217">
        <v>26</v>
      </c>
      <c r="B19" s="218" t="s">
        <v>237</v>
      </c>
      <c r="C19" s="219">
        <v>0</v>
      </c>
      <c r="D19" s="219">
        <v>0</v>
      </c>
      <c r="E19" s="219">
        <v>0</v>
      </c>
      <c r="F19" s="219">
        <v>0</v>
      </c>
      <c r="G19" s="219">
        <v>0</v>
      </c>
      <c r="H19" s="220">
        <f t="shared" si="0"/>
        <v>0</v>
      </c>
    </row>
    <row r="20" spans="1:8" ht="12.95" customHeight="1" x14ac:dyDescent="0.2">
      <c r="A20" s="217">
        <v>27</v>
      </c>
      <c r="B20" s="218" t="s">
        <v>238</v>
      </c>
      <c r="C20" s="219">
        <v>0</v>
      </c>
      <c r="D20" s="219">
        <v>0</v>
      </c>
      <c r="E20" s="219">
        <v>0</v>
      </c>
      <c r="F20" s="219">
        <v>0</v>
      </c>
      <c r="G20" s="219">
        <v>0</v>
      </c>
      <c r="H20" s="220">
        <f t="shared" si="0"/>
        <v>0</v>
      </c>
    </row>
    <row r="21" spans="1:8" s="216" customFormat="1" ht="12.95" customHeight="1" x14ac:dyDescent="0.2">
      <c r="A21" s="212" t="s">
        <v>239</v>
      </c>
      <c r="B21" s="213"/>
      <c r="C21" s="214">
        <f>+C22+C23+C24+C25+C26+C27+C28+C29+C30</f>
        <v>0</v>
      </c>
      <c r="D21" s="214">
        <f>+D22+D23+D24+D25+D26+D27+D28+D29+D30</f>
        <v>0</v>
      </c>
      <c r="E21" s="214">
        <f>+E22+E23+E24+E25+E26+E27+E28+E29+E30</f>
        <v>0</v>
      </c>
      <c r="F21" s="214">
        <f>+F22+F23+F24+F25+F26+F27+F28+F29+F30</f>
        <v>0</v>
      </c>
      <c r="G21" s="214">
        <f>+G22+G23+G24+G25+G26+G27+G28+G29+G30</f>
        <v>0</v>
      </c>
      <c r="H21" s="215">
        <f t="shared" si="0"/>
        <v>0</v>
      </c>
    </row>
    <row r="22" spans="1:8" ht="12.95" customHeight="1" x14ac:dyDescent="0.2">
      <c r="A22" s="217">
        <v>31</v>
      </c>
      <c r="B22" s="218" t="s">
        <v>240</v>
      </c>
      <c r="C22" s="219">
        <v>0</v>
      </c>
      <c r="D22" s="219">
        <v>0</v>
      </c>
      <c r="E22" s="219">
        <v>0</v>
      </c>
      <c r="F22" s="219">
        <v>0</v>
      </c>
      <c r="G22" s="219">
        <v>0</v>
      </c>
      <c r="H22" s="220">
        <f t="shared" si="0"/>
        <v>0</v>
      </c>
    </row>
    <row r="23" spans="1:8" ht="12.95" customHeight="1" x14ac:dyDescent="0.2">
      <c r="A23" s="217">
        <v>32</v>
      </c>
      <c r="B23" s="218" t="s">
        <v>241</v>
      </c>
      <c r="C23" s="219">
        <v>0</v>
      </c>
      <c r="D23" s="219">
        <v>0</v>
      </c>
      <c r="E23" s="219">
        <v>0</v>
      </c>
      <c r="F23" s="219">
        <v>0</v>
      </c>
      <c r="G23" s="219">
        <v>0</v>
      </c>
      <c r="H23" s="220">
        <f t="shared" si="0"/>
        <v>0</v>
      </c>
    </row>
    <row r="24" spans="1:8" ht="12.95" customHeight="1" x14ac:dyDescent="0.2">
      <c r="A24" s="217">
        <v>33</v>
      </c>
      <c r="B24" s="218" t="s">
        <v>242</v>
      </c>
      <c r="C24" s="221">
        <v>0</v>
      </c>
      <c r="D24" s="221">
        <v>0</v>
      </c>
      <c r="E24" s="219">
        <v>0</v>
      </c>
      <c r="F24" s="221">
        <v>0</v>
      </c>
      <c r="G24" s="221">
        <v>0</v>
      </c>
      <c r="H24" s="220">
        <f t="shared" si="0"/>
        <v>0</v>
      </c>
    </row>
    <row r="25" spans="1:8" ht="12.95" customHeight="1" x14ac:dyDescent="0.2">
      <c r="A25" s="217">
        <v>34</v>
      </c>
      <c r="B25" s="218" t="s">
        <v>243</v>
      </c>
      <c r="C25" s="219">
        <v>0</v>
      </c>
      <c r="D25" s="219">
        <v>0</v>
      </c>
      <c r="E25" s="219">
        <v>0</v>
      </c>
      <c r="F25" s="219">
        <v>0</v>
      </c>
      <c r="G25" s="219">
        <v>0</v>
      </c>
      <c r="H25" s="220">
        <f t="shared" si="0"/>
        <v>0</v>
      </c>
    </row>
    <row r="26" spans="1:8" ht="12.95" customHeight="1" x14ac:dyDescent="0.2">
      <c r="A26" s="217">
        <v>35</v>
      </c>
      <c r="B26" s="218" t="s">
        <v>244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  <c r="H26" s="220">
        <f t="shared" si="0"/>
        <v>0</v>
      </c>
    </row>
    <row r="27" spans="1:8" ht="12.95" customHeight="1" x14ac:dyDescent="0.2">
      <c r="A27" s="217">
        <v>36</v>
      </c>
      <c r="B27" s="218" t="s">
        <v>245</v>
      </c>
      <c r="C27" s="219">
        <v>0</v>
      </c>
      <c r="D27" s="219">
        <v>0</v>
      </c>
      <c r="E27" s="146">
        <v>0</v>
      </c>
      <c r="F27" s="219">
        <v>0</v>
      </c>
      <c r="G27" s="219">
        <v>0</v>
      </c>
      <c r="H27" s="220">
        <f t="shared" si="0"/>
        <v>0</v>
      </c>
    </row>
    <row r="28" spans="1:8" ht="12.95" customHeight="1" x14ac:dyDescent="0.2">
      <c r="A28" s="217">
        <v>37</v>
      </c>
      <c r="B28" s="218" t="s">
        <v>246</v>
      </c>
      <c r="C28" s="219">
        <v>0</v>
      </c>
      <c r="D28" s="219">
        <v>0</v>
      </c>
      <c r="E28" s="219">
        <v>0</v>
      </c>
      <c r="F28" s="219">
        <v>0</v>
      </c>
      <c r="G28" s="219">
        <v>0</v>
      </c>
      <c r="H28" s="220">
        <f t="shared" si="0"/>
        <v>0</v>
      </c>
    </row>
    <row r="29" spans="1:8" ht="12.95" customHeight="1" x14ac:dyDescent="0.2">
      <c r="A29" s="217">
        <v>38</v>
      </c>
      <c r="B29" s="218" t="s">
        <v>247</v>
      </c>
      <c r="C29" s="219">
        <v>0</v>
      </c>
      <c r="D29" s="219">
        <v>0</v>
      </c>
      <c r="E29" s="219">
        <v>0</v>
      </c>
      <c r="F29" s="219">
        <v>0</v>
      </c>
      <c r="G29" s="219">
        <v>0</v>
      </c>
      <c r="H29" s="220">
        <f t="shared" si="0"/>
        <v>0</v>
      </c>
    </row>
    <row r="30" spans="1:8" ht="12.95" customHeight="1" x14ac:dyDescent="0.2">
      <c r="A30" s="217">
        <v>39</v>
      </c>
      <c r="B30" s="218" t="s">
        <v>248</v>
      </c>
      <c r="C30" s="219">
        <v>0</v>
      </c>
      <c r="D30" s="219">
        <v>0</v>
      </c>
      <c r="E30" s="219">
        <v>0</v>
      </c>
      <c r="F30" s="219">
        <v>0</v>
      </c>
      <c r="G30" s="219">
        <v>0</v>
      </c>
      <c r="H30" s="220">
        <f t="shared" si="0"/>
        <v>0</v>
      </c>
    </row>
    <row r="31" spans="1:8" s="216" customFormat="1" ht="12.95" customHeight="1" x14ac:dyDescent="0.2">
      <c r="A31" s="212" t="s">
        <v>249</v>
      </c>
      <c r="B31" s="213"/>
      <c r="C31" s="214">
        <f>SUM(C32:C35)</f>
        <v>0</v>
      </c>
      <c r="D31" s="214">
        <f>SUM(D32:D35)</f>
        <v>0</v>
      </c>
      <c r="E31" s="214">
        <f>+C31+D31</f>
        <v>0</v>
      </c>
      <c r="F31" s="214">
        <f>SUM(F32:F35)</f>
        <v>0</v>
      </c>
      <c r="G31" s="214">
        <f>SUM(G32:G35)</f>
        <v>0</v>
      </c>
      <c r="H31" s="215">
        <f t="shared" si="0"/>
        <v>0</v>
      </c>
    </row>
    <row r="32" spans="1:8" ht="12.95" customHeight="1" x14ac:dyDescent="0.2">
      <c r="A32" s="217">
        <v>41</v>
      </c>
      <c r="B32" s="218" t="s">
        <v>250</v>
      </c>
      <c r="C32" s="221">
        <v>0</v>
      </c>
      <c r="D32" s="221">
        <v>0</v>
      </c>
      <c r="E32" s="219">
        <v>0</v>
      </c>
      <c r="F32" s="221">
        <v>0</v>
      </c>
      <c r="G32" s="221">
        <v>0</v>
      </c>
      <c r="H32" s="220">
        <f t="shared" si="0"/>
        <v>0</v>
      </c>
    </row>
    <row r="33" spans="1:8" ht="27" customHeight="1" x14ac:dyDescent="0.2">
      <c r="A33" s="217">
        <v>42</v>
      </c>
      <c r="B33" s="218" t="s">
        <v>251</v>
      </c>
      <c r="C33" s="219">
        <v>0</v>
      </c>
      <c r="D33" s="219">
        <v>0</v>
      </c>
      <c r="E33" s="219">
        <v>0</v>
      </c>
      <c r="F33" s="219">
        <v>0</v>
      </c>
      <c r="G33" s="219">
        <v>0</v>
      </c>
      <c r="H33" s="220">
        <f t="shared" si="0"/>
        <v>0</v>
      </c>
    </row>
    <row r="34" spans="1:8" ht="12.95" customHeight="1" x14ac:dyDescent="0.2">
      <c r="A34" s="217">
        <v>43</v>
      </c>
      <c r="B34" s="218" t="s">
        <v>252</v>
      </c>
      <c r="C34" s="221">
        <v>0</v>
      </c>
      <c r="D34" s="221">
        <v>0</v>
      </c>
      <c r="E34" s="219">
        <v>0</v>
      </c>
      <c r="F34" s="221">
        <v>0</v>
      </c>
      <c r="G34" s="221">
        <v>0</v>
      </c>
      <c r="H34" s="220">
        <f t="shared" si="0"/>
        <v>0</v>
      </c>
    </row>
    <row r="35" spans="1:8" ht="12.95" customHeight="1" thickBot="1" x14ac:dyDescent="0.25">
      <c r="A35" s="217">
        <v>44</v>
      </c>
      <c r="B35" s="218" t="s">
        <v>253</v>
      </c>
      <c r="C35" s="221">
        <v>0</v>
      </c>
      <c r="D35" s="221">
        <v>0</v>
      </c>
      <c r="E35" s="219">
        <v>0</v>
      </c>
      <c r="F35" s="221">
        <v>0</v>
      </c>
      <c r="G35" s="221">
        <v>0</v>
      </c>
      <c r="H35" s="220">
        <f t="shared" si="0"/>
        <v>0</v>
      </c>
    </row>
    <row r="36" spans="1:8" s="216" customFormat="1" ht="12.75" thickBot="1" x14ac:dyDescent="0.25">
      <c r="A36" s="222"/>
      <c r="B36" s="223" t="s">
        <v>131</v>
      </c>
      <c r="C36" s="224">
        <f t="shared" ref="C36:H36" si="3">+C4+C13+C21+C31</f>
        <v>19529889300.52</v>
      </c>
      <c r="D36" s="224">
        <f t="shared" si="3"/>
        <v>305006203.19999999</v>
      </c>
      <c r="E36" s="224">
        <f t="shared" si="3"/>
        <v>19834895503.720001</v>
      </c>
      <c r="F36" s="224">
        <f t="shared" si="3"/>
        <v>3159040787.6599998</v>
      </c>
      <c r="G36" s="224">
        <f t="shared" si="3"/>
        <v>3159033231.5300002</v>
      </c>
      <c r="H36" s="225">
        <f t="shared" si="3"/>
        <v>16675854716.060001</v>
      </c>
    </row>
    <row r="37" spans="1:8" x14ac:dyDescent="0.2">
      <c r="A37" s="226" t="s">
        <v>47</v>
      </c>
      <c r="C37" s="105"/>
      <c r="D37" s="105"/>
      <c r="E37" s="105"/>
      <c r="F37" s="105"/>
      <c r="G37" s="105"/>
      <c r="H37" s="105"/>
    </row>
    <row r="38" spans="1:8" ht="12.75" x14ac:dyDescent="0.2">
      <c r="A38" s="227"/>
      <c r="C38" s="228"/>
      <c r="D38" s="228"/>
      <c r="E38" s="228"/>
      <c r="F38" s="228"/>
      <c r="G38" s="228"/>
      <c r="H38" s="228"/>
    </row>
  </sheetData>
  <mergeCells count="8">
    <mergeCell ref="A21:B21"/>
    <mergeCell ref="A31:B31"/>
    <mergeCell ref="A1:H1"/>
    <mergeCell ref="A2:B3"/>
    <mergeCell ref="C2:G2"/>
    <mergeCell ref="H2:H3"/>
    <mergeCell ref="A4:B4"/>
    <mergeCell ref="A13:B13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B576E-A3BB-47B6-AD72-860A04FF078A}">
  <sheetPr>
    <tabColor theme="4" tint="-0.249977111117893"/>
    <pageSetUpPr fitToPage="1"/>
  </sheetPr>
  <dimension ref="A1:J14"/>
  <sheetViews>
    <sheetView showGridLines="0" zoomScaleNormal="100" workbookViewId="0">
      <selection activeCell="A31" sqref="A31:B31"/>
    </sheetView>
  </sheetViews>
  <sheetFormatPr baseColWidth="10" defaultColWidth="12" defaultRowHeight="11.25" x14ac:dyDescent="0.2"/>
  <cols>
    <col min="1" max="1" width="47.6640625" style="178" customWidth="1"/>
    <col min="2" max="2" width="16" style="178" bestFit="1" customWidth="1"/>
    <col min="3" max="3" width="17.83203125" style="178" customWidth="1"/>
    <col min="4" max="4" width="16" style="178" bestFit="1" customWidth="1"/>
    <col min="5" max="7" width="17.6640625" style="178" bestFit="1" customWidth="1"/>
    <col min="8" max="16384" width="12" style="178"/>
  </cols>
  <sheetData>
    <row r="1" spans="1:10" ht="57.75" customHeight="1" x14ac:dyDescent="0.2">
      <c r="A1" s="175" t="s">
        <v>218</v>
      </c>
      <c r="B1" s="176"/>
      <c r="C1" s="176"/>
      <c r="D1" s="176"/>
      <c r="E1" s="176"/>
      <c r="F1" s="176"/>
      <c r="G1" s="177"/>
    </row>
    <row r="2" spans="1:10" x14ac:dyDescent="0.2">
      <c r="A2" s="179"/>
      <c r="B2" s="180" t="s">
        <v>53</v>
      </c>
      <c r="C2" s="181"/>
      <c r="D2" s="181"/>
      <c r="E2" s="181"/>
      <c r="F2" s="182"/>
      <c r="G2" s="183" t="s">
        <v>54</v>
      </c>
    </row>
    <row r="3" spans="1:10" ht="24.95" customHeight="1" x14ac:dyDescent="0.2">
      <c r="A3" s="184"/>
      <c r="B3" s="185" t="s">
        <v>55</v>
      </c>
      <c r="C3" s="185" t="s">
        <v>56</v>
      </c>
      <c r="D3" s="185" t="s">
        <v>6</v>
      </c>
      <c r="E3" s="185" t="s">
        <v>7</v>
      </c>
      <c r="F3" s="185" t="s">
        <v>57</v>
      </c>
      <c r="G3" s="186"/>
    </row>
    <row r="4" spans="1:10" ht="14.25" customHeight="1" x14ac:dyDescent="0.2">
      <c r="A4" s="187"/>
      <c r="B4" s="188"/>
      <c r="C4" s="188"/>
      <c r="D4" s="188"/>
      <c r="E4" s="188"/>
      <c r="F4" s="188"/>
      <c r="G4" s="189"/>
    </row>
    <row r="5" spans="1:10" ht="12.75" customHeight="1" x14ac:dyDescent="0.2">
      <c r="A5" s="190" t="s">
        <v>219</v>
      </c>
      <c r="B5" s="96">
        <v>19025400300.52</v>
      </c>
      <c r="C5" s="96">
        <v>191376365.16</v>
      </c>
      <c r="D5" s="96">
        <f>B5+C5</f>
        <v>19216776665.68</v>
      </c>
      <c r="E5" s="96">
        <v>3146859995</v>
      </c>
      <c r="F5" s="96">
        <v>3146852438.8699999</v>
      </c>
      <c r="G5" s="97">
        <f>D5-E5</f>
        <v>16069916670.68</v>
      </c>
    </row>
    <row r="6" spans="1:10" ht="12.75" customHeight="1" x14ac:dyDescent="0.2">
      <c r="A6" s="190" t="s">
        <v>220</v>
      </c>
      <c r="B6" s="96">
        <v>504489000</v>
      </c>
      <c r="C6" s="96">
        <v>113629838.04000001</v>
      </c>
      <c r="D6" s="96">
        <f>B6+C6</f>
        <v>618118838.03999996</v>
      </c>
      <c r="E6" s="96">
        <v>12180792.66</v>
      </c>
      <c r="F6" s="96">
        <v>12180792.66</v>
      </c>
      <c r="G6" s="97">
        <f>D6-E6</f>
        <v>605938045.38</v>
      </c>
    </row>
    <row r="7" spans="1:10" ht="12.75" customHeight="1" x14ac:dyDescent="0.2">
      <c r="A7" s="190" t="s">
        <v>221</v>
      </c>
      <c r="B7" s="96">
        <v>0</v>
      </c>
      <c r="C7" s="96">
        <v>0</v>
      </c>
      <c r="D7" s="146">
        <v>0</v>
      </c>
      <c r="E7" s="146">
        <v>0</v>
      </c>
      <c r="F7" s="146">
        <v>0</v>
      </c>
      <c r="G7" s="147">
        <f>+D7-E7</f>
        <v>0</v>
      </c>
    </row>
    <row r="8" spans="1:10" ht="12.75" customHeight="1" x14ac:dyDescent="0.2">
      <c r="A8" s="190" t="s">
        <v>91</v>
      </c>
      <c r="B8" s="96">
        <v>0</v>
      </c>
      <c r="C8" s="96">
        <v>0</v>
      </c>
      <c r="D8" s="146">
        <v>0</v>
      </c>
      <c r="E8" s="146">
        <v>0</v>
      </c>
      <c r="F8" s="96">
        <v>0</v>
      </c>
      <c r="G8" s="147">
        <f>+D8-E8</f>
        <v>0</v>
      </c>
      <c r="H8" s="191"/>
      <c r="I8" s="191"/>
      <c r="J8" s="191"/>
    </row>
    <row r="9" spans="1:10" ht="12.75" customHeight="1" x14ac:dyDescent="0.2">
      <c r="A9" s="190" t="s">
        <v>120</v>
      </c>
      <c r="B9" s="192">
        <v>0</v>
      </c>
      <c r="C9" s="192">
        <v>0</v>
      </c>
      <c r="D9" s="146">
        <v>0</v>
      </c>
      <c r="E9" s="146">
        <v>0</v>
      </c>
      <c r="F9" s="146">
        <v>0</v>
      </c>
      <c r="G9" s="147">
        <f>+D9-E9</f>
        <v>0</v>
      </c>
      <c r="H9" s="191"/>
      <c r="I9" s="191"/>
      <c r="J9" s="191"/>
    </row>
    <row r="10" spans="1:10" ht="12.75" customHeight="1" x14ac:dyDescent="0.2">
      <c r="A10" s="190"/>
      <c r="B10" s="96"/>
      <c r="C10" s="96"/>
      <c r="D10" s="146"/>
      <c r="E10" s="146"/>
      <c r="F10" s="146"/>
      <c r="G10" s="147"/>
      <c r="H10" s="193"/>
      <c r="I10" s="193"/>
      <c r="J10" s="193"/>
    </row>
    <row r="11" spans="1:10" ht="12.75" customHeight="1" thickBot="1" x14ac:dyDescent="0.25">
      <c r="A11" s="194" t="s">
        <v>131</v>
      </c>
      <c r="B11" s="195">
        <f>SUM(B5:B9)</f>
        <v>19529889300.52</v>
      </c>
      <c r="C11" s="195">
        <f>SUM(C5:C9)</f>
        <v>305006203.19999999</v>
      </c>
      <c r="D11" s="195">
        <f>SUM(D5+D6+D7+D8+D9)</f>
        <v>19834895503.720001</v>
      </c>
      <c r="E11" s="195">
        <f>SUM(E5+E6+E7+E8+E9)</f>
        <v>3159040787.6599998</v>
      </c>
      <c r="F11" s="195">
        <f>SUM(F5+F6+F7+F8+F9)</f>
        <v>3159033231.5299997</v>
      </c>
      <c r="G11" s="196">
        <f>SUM(G5+G6+G7+G8+G9)</f>
        <v>16675854716.059999</v>
      </c>
    </row>
    <row r="12" spans="1:10" ht="12.75" customHeight="1" x14ac:dyDescent="0.2">
      <c r="A12" s="197" t="s">
        <v>47</v>
      </c>
    </row>
    <row r="14" spans="1:10" ht="12.75" x14ac:dyDescent="0.2">
      <c r="B14" s="198"/>
      <c r="C14" s="198"/>
      <c r="D14" s="198"/>
      <c r="E14" s="198"/>
      <c r="F14" s="198"/>
      <c r="G14" s="198"/>
    </row>
  </sheetData>
  <sheetProtection formatCells="0" formatColumns="0" formatRows="0" autoFilter="0"/>
  <mergeCells count="5">
    <mergeCell ref="A1:G1"/>
    <mergeCell ref="A2:A3"/>
    <mergeCell ref="B2:F2"/>
    <mergeCell ref="G2:G3"/>
    <mergeCell ref="H8:J9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52BF-B5FE-4CE0-B3ED-EBD049742DCE}">
  <sheetPr>
    <pageSetUpPr fitToPage="1"/>
  </sheetPr>
  <dimension ref="A1:AL50"/>
  <sheetViews>
    <sheetView workbookViewId="0">
      <selection activeCell="A31" sqref="A31:B31"/>
    </sheetView>
  </sheetViews>
  <sheetFormatPr baseColWidth="10" defaultRowHeight="11.25" x14ac:dyDescent="0.2"/>
  <cols>
    <col min="1" max="2" width="2.33203125" customWidth="1"/>
    <col min="3" max="3" width="72.1640625" customWidth="1"/>
    <col min="4" max="9" width="16" customWidth="1"/>
    <col min="10" max="38" width="12" style="293"/>
  </cols>
  <sheetData>
    <row r="1" spans="1:9" ht="54" customHeight="1" thickBot="1" x14ac:dyDescent="0.25">
      <c r="A1" s="290" t="s">
        <v>382</v>
      </c>
      <c r="B1" s="291"/>
      <c r="C1" s="291"/>
      <c r="D1" s="291"/>
      <c r="E1" s="291"/>
      <c r="F1" s="291"/>
      <c r="G1" s="291"/>
      <c r="H1" s="291"/>
      <c r="I1" s="292"/>
    </row>
    <row r="2" spans="1:9" ht="12" thickBot="1" x14ac:dyDescent="0.25">
      <c r="A2" s="294" t="s">
        <v>52</v>
      </c>
      <c r="B2" s="295"/>
      <c r="C2" s="296"/>
      <c r="D2" s="297" t="s">
        <v>53</v>
      </c>
      <c r="E2" s="298"/>
      <c r="F2" s="298"/>
      <c r="G2" s="298"/>
      <c r="H2" s="298"/>
      <c r="I2" s="299" t="s">
        <v>54</v>
      </c>
    </row>
    <row r="3" spans="1:9" ht="23.25" thickBot="1" x14ac:dyDescent="0.25">
      <c r="A3" s="300"/>
      <c r="B3" s="301"/>
      <c r="C3" s="302"/>
      <c r="D3" s="303" t="s">
        <v>55</v>
      </c>
      <c r="E3" s="304" t="s">
        <v>56</v>
      </c>
      <c r="F3" s="303" t="s">
        <v>6</v>
      </c>
      <c r="G3" s="304" t="s">
        <v>7</v>
      </c>
      <c r="H3" s="303" t="s">
        <v>57</v>
      </c>
      <c r="I3" s="299"/>
    </row>
    <row r="4" spans="1:9" x14ac:dyDescent="0.2">
      <c r="A4" s="305"/>
      <c r="B4" s="306"/>
      <c r="C4" s="306"/>
      <c r="D4" s="307"/>
      <c r="E4" s="308"/>
      <c r="F4" s="307"/>
      <c r="G4" s="308"/>
      <c r="H4" s="307"/>
      <c r="I4" s="309"/>
    </row>
    <row r="5" spans="1:9" x14ac:dyDescent="0.2">
      <c r="A5" s="310" t="s">
        <v>383</v>
      </c>
      <c r="B5" s="311"/>
      <c r="C5" s="311"/>
      <c r="D5" s="312" t="s">
        <v>384</v>
      </c>
      <c r="E5" s="313" t="s">
        <v>384</v>
      </c>
      <c r="F5" s="312" t="s">
        <v>384</v>
      </c>
      <c r="G5" s="313" t="s">
        <v>384</v>
      </c>
      <c r="H5" s="312" t="s">
        <v>384</v>
      </c>
      <c r="I5" s="314" t="s">
        <v>384</v>
      </c>
    </row>
    <row r="6" spans="1:9" x14ac:dyDescent="0.2">
      <c r="A6" s="315"/>
      <c r="B6" s="316" t="s">
        <v>385</v>
      </c>
      <c r="C6" s="316"/>
      <c r="D6" s="317">
        <v>0</v>
      </c>
      <c r="E6" s="318">
        <v>0</v>
      </c>
      <c r="F6" s="317">
        <v>0</v>
      </c>
      <c r="G6" s="318">
        <v>0</v>
      </c>
      <c r="H6" s="317">
        <v>0</v>
      </c>
      <c r="I6" s="319">
        <v>0</v>
      </c>
    </row>
    <row r="7" spans="1:9" x14ac:dyDescent="0.2">
      <c r="A7" s="320"/>
      <c r="B7" s="321"/>
      <c r="C7" s="322" t="s">
        <v>386</v>
      </c>
      <c r="D7" s="323">
        <v>0</v>
      </c>
      <c r="E7" s="324">
        <v>0</v>
      </c>
      <c r="F7" s="323">
        <v>0</v>
      </c>
      <c r="G7" s="324">
        <v>0</v>
      </c>
      <c r="H7" s="323">
        <v>0</v>
      </c>
      <c r="I7" s="325">
        <v>0</v>
      </c>
    </row>
    <row r="8" spans="1:9" x14ac:dyDescent="0.2">
      <c r="A8" s="320"/>
      <c r="B8" s="321"/>
      <c r="C8" s="322" t="s">
        <v>387</v>
      </c>
      <c r="D8" s="323">
        <v>0</v>
      </c>
      <c r="E8" s="324">
        <v>0</v>
      </c>
      <c r="F8" s="323">
        <v>0</v>
      </c>
      <c r="G8" s="324">
        <v>0</v>
      </c>
      <c r="H8" s="323">
        <v>0</v>
      </c>
      <c r="I8" s="325">
        <v>0</v>
      </c>
    </row>
    <row r="9" spans="1:9" x14ac:dyDescent="0.2">
      <c r="A9" s="315"/>
      <c r="B9" s="326" t="s">
        <v>388</v>
      </c>
      <c r="C9" s="326"/>
      <c r="D9" s="327">
        <f>SUM(D10:D12)</f>
        <v>18933788530.889999</v>
      </c>
      <c r="E9" s="328">
        <f t="shared" ref="E9:I9" si="0">SUM(E10:E12)</f>
        <v>304938883.63</v>
      </c>
      <c r="F9" s="327">
        <f t="shared" si="0"/>
        <v>19238727414.52</v>
      </c>
      <c r="G9" s="328">
        <f t="shared" si="0"/>
        <v>3026459672.3000002</v>
      </c>
      <c r="H9" s="327">
        <f t="shared" si="0"/>
        <v>3026459672.3000002</v>
      </c>
      <c r="I9" s="329">
        <f t="shared" si="0"/>
        <v>16212267742.220001</v>
      </c>
    </row>
    <row r="10" spans="1:9" x14ac:dyDescent="0.2">
      <c r="A10" s="320"/>
      <c r="B10" s="321"/>
      <c r="C10" s="322" t="s">
        <v>389</v>
      </c>
      <c r="D10" s="330">
        <v>0</v>
      </c>
      <c r="E10" s="331">
        <v>0</v>
      </c>
      <c r="F10" s="332">
        <f t="shared" ref="F10:F25" si="1">D10+E10</f>
        <v>0</v>
      </c>
      <c r="G10" s="331">
        <v>0</v>
      </c>
      <c r="H10" s="330">
        <v>0</v>
      </c>
      <c r="I10" s="333">
        <f t="shared" ref="I10:I25" si="2">F10-G10</f>
        <v>0</v>
      </c>
    </row>
    <row r="11" spans="1:9" x14ac:dyDescent="0.2">
      <c r="A11" s="320"/>
      <c r="B11" s="321"/>
      <c r="C11" s="322" t="s">
        <v>390</v>
      </c>
      <c r="D11" s="330">
        <v>18933788530.889999</v>
      </c>
      <c r="E11" s="331">
        <v>304938883.63</v>
      </c>
      <c r="F11" s="332">
        <f t="shared" si="1"/>
        <v>19238727414.52</v>
      </c>
      <c r="G11" s="331">
        <v>3026459672.3000002</v>
      </c>
      <c r="H11" s="330">
        <v>3026459672.3000002</v>
      </c>
      <c r="I11" s="333">
        <f t="shared" si="2"/>
        <v>16212267742.220001</v>
      </c>
    </row>
    <row r="12" spans="1:9" x14ac:dyDescent="0.2">
      <c r="A12" s="320"/>
      <c r="B12" s="321"/>
      <c r="C12" s="322" t="s">
        <v>391</v>
      </c>
      <c r="D12" s="330">
        <v>0</v>
      </c>
      <c r="E12" s="331">
        <v>0</v>
      </c>
      <c r="F12" s="332">
        <f t="shared" si="1"/>
        <v>0</v>
      </c>
      <c r="G12" s="331">
        <v>0</v>
      </c>
      <c r="H12" s="330">
        <v>0</v>
      </c>
      <c r="I12" s="333">
        <f t="shared" si="2"/>
        <v>0</v>
      </c>
    </row>
    <row r="13" spans="1:9" x14ac:dyDescent="0.2">
      <c r="A13" s="315"/>
      <c r="B13" s="326" t="s">
        <v>392</v>
      </c>
      <c r="C13" s="326"/>
      <c r="D13" s="327">
        <f>+SUM(D14:D20)</f>
        <v>0</v>
      </c>
      <c r="E13" s="328">
        <f t="shared" ref="E13:I13" si="3">+SUM(E14:E20)</f>
        <v>0</v>
      </c>
      <c r="F13" s="327">
        <f t="shared" si="3"/>
        <v>0</v>
      </c>
      <c r="G13" s="328">
        <f t="shared" si="3"/>
        <v>0</v>
      </c>
      <c r="H13" s="327">
        <f t="shared" si="3"/>
        <v>0</v>
      </c>
      <c r="I13" s="329">
        <f t="shared" si="3"/>
        <v>0</v>
      </c>
    </row>
    <row r="14" spans="1:9" x14ac:dyDescent="0.2">
      <c r="A14" s="320"/>
      <c r="B14" s="321"/>
      <c r="C14" s="322" t="s">
        <v>393</v>
      </c>
      <c r="D14" s="330">
        <v>0</v>
      </c>
      <c r="E14" s="331">
        <v>0</v>
      </c>
      <c r="F14" s="332">
        <f t="shared" si="1"/>
        <v>0</v>
      </c>
      <c r="G14" s="331">
        <v>0</v>
      </c>
      <c r="H14" s="330">
        <v>0</v>
      </c>
      <c r="I14" s="333">
        <f t="shared" si="2"/>
        <v>0</v>
      </c>
    </row>
    <row r="15" spans="1:9" x14ac:dyDescent="0.2">
      <c r="A15" s="320"/>
      <c r="B15" s="321"/>
      <c r="C15" s="322" t="s">
        <v>394</v>
      </c>
      <c r="D15" s="330">
        <v>0</v>
      </c>
      <c r="E15" s="331">
        <v>0</v>
      </c>
      <c r="F15" s="332">
        <f t="shared" si="1"/>
        <v>0</v>
      </c>
      <c r="G15" s="331">
        <v>0</v>
      </c>
      <c r="H15" s="330">
        <v>0</v>
      </c>
      <c r="I15" s="333">
        <f t="shared" si="2"/>
        <v>0</v>
      </c>
    </row>
    <row r="16" spans="1:9" x14ac:dyDescent="0.2">
      <c r="A16" s="320"/>
      <c r="B16" s="321"/>
      <c r="C16" s="322" t="s">
        <v>395</v>
      </c>
      <c r="D16" s="330">
        <v>0</v>
      </c>
      <c r="E16" s="331">
        <v>0</v>
      </c>
      <c r="F16" s="332">
        <f t="shared" si="1"/>
        <v>0</v>
      </c>
      <c r="G16" s="331">
        <v>0</v>
      </c>
      <c r="H16" s="330">
        <v>0</v>
      </c>
      <c r="I16" s="333">
        <f t="shared" si="2"/>
        <v>0</v>
      </c>
    </row>
    <row r="17" spans="1:9" x14ac:dyDescent="0.2">
      <c r="A17" s="320"/>
      <c r="B17" s="321"/>
      <c r="C17" s="322" t="s">
        <v>396</v>
      </c>
      <c r="D17" s="330">
        <v>0</v>
      </c>
      <c r="E17" s="331">
        <v>0</v>
      </c>
      <c r="F17" s="332">
        <f t="shared" si="1"/>
        <v>0</v>
      </c>
      <c r="G17" s="331">
        <v>0</v>
      </c>
      <c r="H17" s="330">
        <v>0</v>
      </c>
      <c r="I17" s="333">
        <f t="shared" si="2"/>
        <v>0</v>
      </c>
    </row>
    <row r="18" spans="1:9" x14ac:dyDescent="0.2">
      <c r="A18" s="320"/>
      <c r="B18" s="321"/>
      <c r="C18" s="322" t="s">
        <v>397</v>
      </c>
      <c r="D18" s="330">
        <v>0</v>
      </c>
      <c r="E18" s="331">
        <v>0</v>
      </c>
      <c r="F18" s="332">
        <f t="shared" si="1"/>
        <v>0</v>
      </c>
      <c r="G18" s="331">
        <v>0</v>
      </c>
      <c r="H18" s="330">
        <v>0</v>
      </c>
      <c r="I18" s="333">
        <f t="shared" si="2"/>
        <v>0</v>
      </c>
    </row>
    <row r="19" spans="1:9" x14ac:dyDescent="0.2">
      <c r="A19" s="320"/>
      <c r="B19" s="321"/>
      <c r="C19" s="322" t="s">
        <v>398</v>
      </c>
      <c r="D19" s="330">
        <v>0</v>
      </c>
      <c r="E19" s="331">
        <v>0</v>
      </c>
      <c r="F19" s="332">
        <f t="shared" si="1"/>
        <v>0</v>
      </c>
      <c r="G19" s="331">
        <v>0</v>
      </c>
      <c r="H19" s="330">
        <v>0</v>
      </c>
      <c r="I19" s="333">
        <f t="shared" si="2"/>
        <v>0</v>
      </c>
    </row>
    <row r="20" spans="1:9" x14ac:dyDescent="0.2">
      <c r="A20" s="320"/>
      <c r="B20" s="321"/>
      <c r="C20" s="322" t="s">
        <v>399</v>
      </c>
      <c r="D20" s="330">
        <v>0</v>
      </c>
      <c r="E20" s="331">
        <v>0</v>
      </c>
      <c r="F20" s="332">
        <f t="shared" si="1"/>
        <v>0</v>
      </c>
      <c r="G20" s="331">
        <v>0</v>
      </c>
      <c r="H20" s="330">
        <v>0</v>
      </c>
      <c r="I20" s="333">
        <f t="shared" si="2"/>
        <v>0</v>
      </c>
    </row>
    <row r="21" spans="1:9" x14ac:dyDescent="0.2">
      <c r="A21" s="315"/>
      <c r="B21" s="326" t="s">
        <v>400</v>
      </c>
      <c r="C21" s="326"/>
      <c r="D21" s="327">
        <f>+SUM(D22:D25)</f>
        <v>596100769.63</v>
      </c>
      <c r="E21" s="328">
        <f t="shared" ref="E21:I21" si="4">+SUM(E22:E25)</f>
        <v>67319.569999999949</v>
      </c>
      <c r="F21" s="327">
        <f t="shared" si="4"/>
        <v>596168089.20000005</v>
      </c>
      <c r="G21" s="328">
        <f t="shared" si="4"/>
        <v>132581115.36</v>
      </c>
      <c r="H21" s="327">
        <f t="shared" si="4"/>
        <v>132573559.23</v>
      </c>
      <c r="I21" s="329">
        <f t="shared" si="4"/>
        <v>463586973.84000003</v>
      </c>
    </row>
    <row r="22" spans="1:9" x14ac:dyDescent="0.2">
      <c r="A22" s="320"/>
      <c r="B22" s="321"/>
      <c r="C22" s="322" t="s">
        <v>401</v>
      </c>
      <c r="D22" s="330">
        <v>575086919.63</v>
      </c>
      <c r="E22" s="331">
        <v>-276324.78000000003</v>
      </c>
      <c r="F22" s="332">
        <f t="shared" si="1"/>
        <v>574810594.85000002</v>
      </c>
      <c r="G22" s="331">
        <v>128584618.11</v>
      </c>
      <c r="H22" s="330">
        <v>128577061.98</v>
      </c>
      <c r="I22" s="333">
        <f t="shared" si="2"/>
        <v>446225976.74000001</v>
      </c>
    </row>
    <row r="23" spans="1:9" x14ac:dyDescent="0.2">
      <c r="A23" s="320"/>
      <c r="B23" s="321"/>
      <c r="C23" s="322" t="s">
        <v>402</v>
      </c>
      <c r="D23" s="330">
        <v>21013850</v>
      </c>
      <c r="E23" s="331">
        <v>343644.35</v>
      </c>
      <c r="F23" s="332">
        <f t="shared" si="1"/>
        <v>21357494.350000001</v>
      </c>
      <c r="G23" s="331">
        <v>3996497.25</v>
      </c>
      <c r="H23" s="330">
        <v>3996497.25</v>
      </c>
      <c r="I23" s="333">
        <f t="shared" si="2"/>
        <v>17360997.100000001</v>
      </c>
    </row>
    <row r="24" spans="1:9" x14ac:dyDescent="0.2">
      <c r="A24" s="320"/>
      <c r="B24" s="321"/>
      <c r="C24" s="322" t="s">
        <v>403</v>
      </c>
      <c r="D24" s="330">
        <v>0</v>
      </c>
      <c r="E24" s="331">
        <v>0</v>
      </c>
      <c r="F24" s="332">
        <f t="shared" si="1"/>
        <v>0</v>
      </c>
      <c r="G24" s="331">
        <v>0</v>
      </c>
      <c r="H24" s="330">
        <v>0</v>
      </c>
      <c r="I24" s="333">
        <f t="shared" si="2"/>
        <v>0</v>
      </c>
    </row>
    <row r="25" spans="1:9" x14ac:dyDescent="0.2">
      <c r="A25" s="320"/>
      <c r="B25" s="321"/>
      <c r="C25" s="322" t="s">
        <v>404</v>
      </c>
      <c r="D25" s="330">
        <v>0</v>
      </c>
      <c r="E25" s="331">
        <v>0</v>
      </c>
      <c r="F25" s="332">
        <f t="shared" si="1"/>
        <v>0</v>
      </c>
      <c r="G25" s="331">
        <v>0</v>
      </c>
      <c r="H25" s="330">
        <v>0</v>
      </c>
      <c r="I25" s="333">
        <f t="shared" si="2"/>
        <v>0</v>
      </c>
    </row>
    <row r="26" spans="1:9" x14ac:dyDescent="0.2">
      <c r="A26" s="315"/>
      <c r="B26" s="326" t="s">
        <v>405</v>
      </c>
      <c r="C26" s="326"/>
      <c r="D26" s="323">
        <v>0</v>
      </c>
      <c r="E26" s="324">
        <v>0</v>
      </c>
      <c r="F26" s="323">
        <v>0</v>
      </c>
      <c r="G26" s="324">
        <v>0</v>
      </c>
      <c r="H26" s="323">
        <v>0</v>
      </c>
      <c r="I26" s="325">
        <v>0</v>
      </c>
    </row>
    <row r="27" spans="1:9" x14ac:dyDescent="0.2">
      <c r="A27" s="320"/>
      <c r="B27" s="321"/>
      <c r="C27" s="322" t="s">
        <v>406</v>
      </c>
      <c r="D27" s="323">
        <v>0</v>
      </c>
      <c r="E27" s="324">
        <v>0</v>
      </c>
      <c r="F27" s="323">
        <v>0</v>
      </c>
      <c r="G27" s="324">
        <v>0</v>
      </c>
      <c r="H27" s="323">
        <v>0</v>
      </c>
      <c r="I27" s="325">
        <v>0</v>
      </c>
    </row>
    <row r="28" spans="1:9" x14ac:dyDescent="0.2">
      <c r="A28" s="320"/>
      <c r="B28" s="321"/>
      <c r="C28" s="322" t="s">
        <v>407</v>
      </c>
      <c r="D28" s="323">
        <v>0</v>
      </c>
      <c r="E28" s="324">
        <v>0</v>
      </c>
      <c r="F28" s="323">
        <v>0</v>
      </c>
      <c r="G28" s="324">
        <v>0</v>
      </c>
      <c r="H28" s="323">
        <v>0</v>
      </c>
      <c r="I28" s="325">
        <v>0</v>
      </c>
    </row>
    <row r="29" spans="1:9" x14ac:dyDescent="0.2">
      <c r="A29" s="320"/>
      <c r="B29" s="321"/>
      <c r="C29" s="322" t="s">
        <v>408</v>
      </c>
      <c r="D29" s="323">
        <v>0</v>
      </c>
      <c r="E29" s="324">
        <v>0</v>
      </c>
      <c r="F29" s="323">
        <v>0</v>
      </c>
      <c r="G29" s="324">
        <v>0</v>
      </c>
      <c r="H29" s="323">
        <v>0</v>
      </c>
      <c r="I29" s="325">
        <v>0</v>
      </c>
    </row>
    <row r="30" spans="1:9" x14ac:dyDescent="0.2">
      <c r="A30" s="320"/>
      <c r="B30" s="321"/>
      <c r="C30" s="322" t="s">
        <v>409</v>
      </c>
      <c r="D30" s="317">
        <v>0</v>
      </c>
      <c r="E30" s="318">
        <v>0</v>
      </c>
      <c r="F30" s="317">
        <v>0</v>
      </c>
      <c r="G30" s="318">
        <v>0</v>
      </c>
      <c r="H30" s="317">
        <v>0</v>
      </c>
      <c r="I30" s="319">
        <v>0</v>
      </c>
    </row>
    <row r="31" spans="1:9" x14ac:dyDescent="0.2">
      <c r="A31" s="320"/>
      <c r="B31" s="321"/>
      <c r="C31" s="322" t="s">
        <v>410</v>
      </c>
      <c r="D31" s="323">
        <v>0</v>
      </c>
      <c r="E31" s="324">
        <v>0</v>
      </c>
      <c r="F31" s="323">
        <v>0</v>
      </c>
      <c r="G31" s="324">
        <v>0</v>
      </c>
      <c r="H31" s="323">
        <v>0</v>
      </c>
      <c r="I31" s="325">
        <v>0</v>
      </c>
    </row>
    <row r="32" spans="1:9" x14ac:dyDescent="0.2">
      <c r="A32" s="320"/>
      <c r="B32" s="321"/>
      <c r="C32" s="334" t="s">
        <v>411</v>
      </c>
      <c r="D32" s="317">
        <v>0</v>
      </c>
      <c r="E32" s="318">
        <v>0</v>
      </c>
      <c r="F32" s="317">
        <v>0</v>
      </c>
      <c r="G32" s="318">
        <v>0</v>
      </c>
      <c r="H32" s="317">
        <v>0</v>
      </c>
      <c r="I32" s="319">
        <v>0</v>
      </c>
    </row>
    <row r="33" spans="1:9" x14ac:dyDescent="0.2">
      <c r="A33" s="320"/>
      <c r="B33" s="321"/>
      <c r="C33" s="334" t="s">
        <v>412</v>
      </c>
      <c r="D33" s="317">
        <v>0</v>
      </c>
      <c r="E33" s="318">
        <v>0</v>
      </c>
      <c r="F33" s="317">
        <v>0</v>
      </c>
      <c r="G33" s="318">
        <v>0</v>
      </c>
      <c r="H33" s="317">
        <v>0</v>
      </c>
      <c r="I33" s="319">
        <v>0</v>
      </c>
    </row>
    <row r="34" spans="1:9" x14ac:dyDescent="0.2">
      <c r="A34" s="320"/>
      <c r="B34" s="321"/>
      <c r="C34" s="334" t="s">
        <v>413</v>
      </c>
      <c r="D34" s="317">
        <v>0</v>
      </c>
      <c r="E34" s="318">
        <v>0</v>
      </c>
      <c r="F34" s="317">
        <v>0</v>
      </c>
      <c r="G34" s="318">
        <v>0</v>
      </c>
      <c r="H34" s="317">
        <v>0</v>
      </c>
      <c r="I34" s="319">
        <v>0</v>
      </c>
    </row>
    <row r="35" spans="1:9" ht="12" thickBot="1" x14ac:dyDescent="0.25">
      <c r="A35" s="335"/>
      <c r="B35" s="336"/>
      <c r="C35" s="337" t="s">
        <v>414</v>
      </c>
      <c r="D35" s="338"/>
      <c r="E35" s="339"/>
      <c r="F35" s="338"/>
      <c r="G35" s="339"/>
      <c r="H35" s="338"/>
      <c r="I35" s="340"/>
    </row>
    <row r="36" spans="1:9" ht="12" customHeight="1" thickBot="1" x14ac:dyDescent="0.25">
      <c r="A36" s="341" t="s">
        <v>415</v>
      </c>
      <c r="B36" s="342"/>
      <c r="C36" s="343"/>
      <c r="D36" s="344">
        <f>D6+D9+D13+D21</f>
        <v>19529889300.52</v>
      </c>
      <c r="E36" s="345">
        <f t="shared" ref="E36:I36" si="5">E6+E9+E13+E21</f>
        <v>305006203.19999999</v>
      </c>
      <c r="F36" s="345">
        <f t="shared" si="5"/>
        <v>19834895503.720001</v>
      </c>
      <c r="G36" s="345">
        <f t="shared" si="5"/>
        <v>3159040787.6600003</v>
      </c>
      <c r="H36" s="345">
        <f t="shared" si="5"/>
        <v>3159033231.5300002</v>
      </c>
      <c r="I36" s="346">
        <f t="shared" si="5"/>
        <v>16675854716.060001</v>
      </c>
    </row>
    <row r="37" spans="1:9" ht="15" x14ac:dyDescent="0.25">
      <c r="A37" s="293"/>
      <c r="B37" s="293"/>
      <c r="C37" s="347" t="s">
        <v>416</v>
      </c>
      <c r="D37" s="348"/>
      <c r="E37" s="348"/>
      <c r="F37" s="348"/>
      <c r="G37" s="348"/>
      <c r="H37" s="348"/>
      <c r="I37" s="348"/>
    </row>
    <row r="38" spans="1:9" x14ac:dyDescent="0.2">
      <c r="A38" s="293"/>
      <c r="B38" s="293"/>
      <c r="C38" s="293"/>
      <c r="D38" s="293"/>
      <c r="E38" s="293"/>
      <c r="F38" s="293"/>
      <c r="G38" s="293"/>
      <c r="H38" s="293"/>
      <c r="I38" s="293"/>
    </row>
    <row r="39" spans="1:9" x14ac:dyDescent="0.2">
      <c r="A39" s="293"/>
      <c r="B39" s="293"/>
      <c r="C39" s="293"/>
      <c r="D39" s="293"/>
      <c r="E39" s="293"/>
      <c r="F39" s="293"/>
      <c r="G39" s="293"/>
      <c r="H39" s="293"/>
      <c r="I39" s="293"/>
    </row>
    <row r="40" spans="1:9" x14ac:dyDescent="0.2">
      <c r="A40" s="293"/>
      <c r="B40" s="293"/>
      <c r="C40" s="293"/>
      <c r="D40" s="293"/>
      <c r="E40" s="293"/>
      <c r="F40" s="293"/>
      <c r="G40" s="293"/>
      <c r="H40" s="293"/>
      <c r="I40" s="293"/>
    </row>
    <row r="41" spans="1:9" x14ac:dyDescent="0.2">
      <c r="A41" s="293"/>
      <c r="B41" s="293"/>
      <c r="C41" s="293"/>
      <c r="D41" s="293"/>
      <c r="E41" s="293"/>
      <c r="F41" s="293"/>
      <c r="G41" s="293"/>
      <c r="H41" s="293"/>
      <c r="I41" s="293"/>
    </row>
    <row r="42" spans="1:9" x14ac:dyDescent="0.2">
      <c r="A42" s="293"/>
      <c r="B42" s="293"/>
      <c r="C42" s="293"/>
      <c r="D42" s="293"/>
      <c r="E42" s="293"/>
      <c r="F42" s="293"/>
      <c r="G42" s="293"/>
      <c r="H42" s="293"/>
      <c r="I42" s="293"/>
    </row>
    <row r="43" spans="1:9" x14ac:dyDescent="0.2">
      <c r="A43" s="293"/>
      <c r="B43" s="293"/>
      <c r="C43" s="293"/>
      <c r="D43" s="293"/>
      <c r="E43" s="293"/>
      <c r="F43" s="293"/>
      <c r="G43" s="293"/>
      <c r="H43" s="293"/>
      <c r="I43" s="293"/>
    </row>
    <row r="44" spans="1:9" x14ac:dyDescent="0.2">
      <c r="A44" s="293"/>
      <c r="B44" s="293"/>
      <c r="C44" s="293"/>
      <c r="D44" s="293"/>
      <c r="E44" s="293"/>
      <c r="F44" s="293"/>
      <c r="G44" s="293"/>
      <c r="H44" s="293"/>
      <c r="I44" s="293"/>
    </row>
    <row r="45" spans="1:9" x14ac:dyDescent="0.2">
      <c r="A45" s="293"/>
      <c r="B45" s="293"/>
      <c r="C45" s="293"/>
      <c r="D45" s="293"/>
      <c r="E45" s="293"/>
      <c r="F45" s="293"/>
      <c r="G45" s="293"/>
      <c r="H45" s="293"/>
      <c r="I45" s="293"/>
    </row>
    <row r="46" spans="1:9" x14ac:dyDescent="0.2">
      <c r="A46" s="293"/>
      <c r="B46" s="293"/>
      <c r="C46" s="293"/>
      <c r="D46" s="293"/>
      <c r="E46" s="293"/>
      <c r="F46" s="293"/>
      <c r="G46" s="293"/>
      <c r="H46" s="293"/>
      <c r="I46" s="293"/>
    </row>
    <row r="47" spans="1:9" x14ac:dyDescent="0.2">
      <c r="A47" s="293"/>
      <c r="B47" s="293"/>
      <c r="C47" s="293"/>
      <c r="D47" s="293"/>
      <c r="E47" s="293"/>
      <c r="F47" s="293"/>
      <c r="G47" s="293"/>
      <c r="H47" s="293"/>
      <c r="I47" s="293"/>
    </row>
    <row r="48" spans="1:9" x14ac:dyDescent="0.2">
      <c r="A48" s="293"/>
      <c r="B48" s="293"/>
      <c r="C48" s="293"/>
      <c r="D48" s="293"/>
      <c r="E48" s="293"/>
      <c r="F48" s="293"/>
      <c r="G48" s="293"/>
      <c r="H48" s="293"/>
      <c r="I48" s="293"/>
    </row>
    <row r="49" spans="3:9" x14ac:dyDescent="0.2">
      <c r="C49" s="293"/>
      <c r="D49" s="293"/>
      <c r="E49" s="293"/>
      <c r="F49" s="293"/>
      <c r="G49" s="293"/>
      <c r="H49" s="293"/>
      <c r="I49" s="293"/>
    </row>
    <row r="50" spans="3:9" x14ac:dyDescent="0.2">
      <c r="C50" s="293"/>
      <c r="D50" s="293"/>
      <c r="E50" s="293"/>
      <c r="F50" s="293"/>
      <c r="G50" s="293"/>
      <c r="H50" s="293"/>
      <c r="I50" s="293"/>
    </row>
  </sheetData>
  <protectedRanges>
    <protectedRange sqref="D36:I36" name="Rango1_1_2"/>
    <protectedRange sqref="D22:E25 D10:E12 G10:H12 D9:I9 D14:E20 G14:H20 D13:I13 G22:H25 D21:I21" name="Rango1_3_6"/>
    <protectedRange sqref="F10:F12 I10:I12 F14:F20 I14:I20 F22:F25 I22:I25" name="Rango1_2_2_2"/>
  </protectedRanges>
  <mergeCells count="36">
    <mergeCell ref="A31:B31"/>
    <mergeCell ref="A32:B32"/>
    <mergeCell ref="A33:B33"/>
    <mergeCell ref="A34:B34"/>
    <mergeCell ref="A35:B35"/>
    <mergeCell ref="A36:C36"/>
    <mergeCell ref="A25:B25"/>
    <mergeCell ref="B26:C26"/>
    <mergeCell ref="A27:B27"/>
    <mergeCell ref="A28:B28"/>
    <mergeCell ref="A29:B29"/>
    <mergeCell ref="A30:B30"/>
    <mergeCell ref="A19:B19"/>
    <mergeCell ref="A20:B20"/>
    <mergeCell ref="B21:C21"/>
    <mergeCell ref="A22:B22"/>
    <mergeCell ref="A23:B23"/>
    <mergeCell ref="A24:B24"/>
    <mergeCell ref="B13:C13"/>
    <mergeCell ref="A14:B14"/>
    <mergeCell ref="A15:B15"/>
    <mergeCell ref="A16:B16"/>
    <mergeCell ref="A17:B17"/>
    <mergeCell ref="A18:B18"/>
    <mergeCell ref="A7:B7"/>
    <mergeCell ref="A8:B8"/>
    <mergeCell ref="B9:C9"/>
    <mergeCell ref="A10:B10"/>
    <mergeCell ref="A11:B11"/>
    <mergeCell ref="A12:B12"/>
    <mergeCell ref="A1:I1"/>
    <mergeCell ref="A2:C3"/>
    <mergeCell ref="D2:H2"/>
    <mergeCell ref="I2:I3"/>
    <mergeCell ref="A4:C4"/>
    <mergeCell ref="A5:C5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11</vt:i4>
      </vt:variant>
    </vt:vector>
  </HeadingPairs>
  <TitlesOfParts>
    <vt:vector size="21" baseType="lpstr">
      <vt:lpstr>EAI</vt:lpstr>
      <vt:lpstr>CE Ing</vt:lpstr>
      <vt:lpstr>EAE-CA 1</vt:lpstr>
      <vt:lpstr>EAE-CA 2</vt:lpstr>
      <vt:lpstr>EAE-CA 3</vt:lpstr>
      <vt:lpstr>EAE-COG</vt:lpstr>
      <vt:lpstr>EAE-CFG</vt:lpstr>
      <vt:lpstr>EAE-CTG</vt:lpstr>
      <vt:lpstr>GCP</vt:lpstr>
      <vt:lpstr>PPI</vt:lpstr>
      <vt:lpstr>'CE Ing'!Área_de_impresión</vt:lpstr>
      <vt:lpstr>'EAE-CA 1'!Área_de_impresión</vt:lpstr>
      <vt:lpstr>'EAE-COG'!Área_de_impresión</vt:lpstr>
      <vt:lpstr>'EAE-CTG'!Área_de_impresión</vt:lpstr>
      <vt:lpstr>EAI!Área_de_impresión</vt:lpstr>
      <vt:lpstr>GCP!Área_de_impresión</vt:lpstr>
      <vt:lpstr>PPI!Área_de_impresión</vt:lpstr>
      <vt:lpstr>'CE Ing'!Títulos_a_imprimir</vt:lpstr>
      <vt:lpstr>'EAE-CA 1'!Títulos_a_imprimir</vt:lpstr>
      <vt:lpstr>'EAE-COG'!Títulos_a_imprimir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2026-04-29T23:09:30Z</cp:lastPrinted>
  <dcterms:created xsi:type="dcterms:W3CDTF">2026-04-29T22:54:29Z</dcterms:created>
  <dcterms:modified xsi:type="dcterms:W3CDTF">2026-04-29T23:10:01Z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