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5\CUENTA PÚBLICA\PLATAFORMA TRANSPARENCIA DEL GASTO EN SALUD\"/>
    </mc:Choice>
  </mc:AlternateContent>
  <xr:revisionPtr revIDLastSave="0" documentId="13_ncr:1_{ED5243E1-ADEF-4288-A535-47BDE86D78F9}" xr6:coauthVersionLast="36" xr6:coauthVersionMax="36" xr10:uidLastSave="{00000000-0000-0000-0000-000000000000}"/>
  <bookViews>
    <workbookView xWindow="0" yWindow="0" windowWidth="28800" windowHeight="10305" xr2:uid="{0C155F19-E618-4093-B72D-CEAAC31CF860}"/>
  </bookViews>
  <sheets>
    <sheet name="EAI" sheetId="1" r:id="rId1"/>
    <sheet name="CE Ingreso" sheetId="10" r:id="rId2"/>
    <sheet name="EAE-CA 1" sheetId="3" r:id="rId3"/>
    <sheet name="EAE-CA 2" sheetId="4" r:id="rId4"/>
    <sheet name="EAE-CA 3" sheetId="5" r:id="rId5"/>
    <sheet name="EAE-COG" sheetId="2" r:id="rId6"/>
    <sheet name="EAE-CFG" sheetId="7" r:id="rId7"/>
    <sheet name="EAE-CTG" sheetId="6" r:id="rId8"/>
    <sheet name="GCP" sheetId="8" r:id="rId9"/>
    <sheet name="PPI" sheetId="9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_FilterDatabase" localSheetId="0" hidden="1">EAI!#REF!</definedName>
    <definedName name="_ftn1" localSheetId="1">'CE Ingreso'!#REF!</definedName>
    <definedName name="_ftn2" localSheetId="1">'CE Ingreso'!#REF!</definedName>
    <definedName name="_ftn3" localSheetId="1">'CE Ingreso'!#REF!</definedName>
    <definedName name="_ftn4" localSheetId="1">'CE Ingreso'!#REF!</definedName>
    <definedName name="_ftnref1" localSheetId="1">'CE Ingreso'!#REF!</definedName>
    <definedName name="_ftnref2" localSheetId="1">'CE Ingreso'!#REF!</definedName>
    <definedName name="_ftnref3" localSheetId="1">'CE Ingreso'!#REF!</definedName>
    <definedName name="_ftnref4" localSheetId="1">'CE Ingreso'!#REF!</definedName>
    <definedName name="A">[1]ECABR!#REF!</definedName>
    <definedName name="A_impresión_IM">[1]ECABR!#REF!</definedName>
    <definedName name="abc">[2]TOTAL!#REF!</definedName>
    <definedName name="ALFONSO">[1]ECABR!#REF!</definedName>
    <definedName name="_xlnm.Extract">[3]EGRESOS!#REF!</definedName>
    <definedName name="_xlnm.Print_Area" localSheetId="1">'CE Ingreso'!$B$1:$I$123</definedName>
    <definedName name="_xlnm.Print_Area" localSheetId="2">'EAE-CA 1'!$A$1:$G$75</definedName>
    <definedName name="_xlnm.Print_Area" localSheetId="5">'EAE-COG'!$A$1:$H$79</definedName>
    <definedName name="_xlnm.Print_Area" localSheetId="7">'EAE-CTG'!$A$1:$G$15</definedName>
    <definedName name="_xlnm.Print_Area" localSheetId="0">EAI!$A$1:$H$46</definedName>
    <definedName name="_xlnm.Print_Area" localSheetId="9">PPI!$A$1:$Q$34</definedName>
    <definedName name="B">[3]EGRESOS!#REF!</definedName>
    <definedName name="BASE" localSheetId="2">#REF!</definedName>
    <definedName name="BASE">#REF!</definedName>
    <definedName name="_xlnm.Database" localSheetId="2">[5]REPORTO!#REF!</definedName>
    <definedName name="_xlnm.Database">[5]REPORTO!#REF!</definedName>
    <definedName name="cba">[2]TOTAL!#REF!</definedName>
    <definedName name="cie">[1]ECABR!#REF!</definedName>
    <definedName name="ELOY" localSheetId="2">#REF!</definedName>
    <definedName name="ELOY">#REF!</definedName>
    <definedName name="ESF">#REF!</definedName>
    <definedName name="Fecha" localSheetId="2">#REF!</definedName>
    <definedName name="Fecha">#REF!</definedName>
    <definedName name="HF">[6]T1705HF!$B$20:$B$20</definedName>
    <definedName name="Instituto">#REF!</definedName>
    <definedName name="ju">[5]REPORTO!#REF!</definedName>
    <definedName name="mao">[1]ECABR!#REF!</definedName>
    <definedName name="N" localSheetId="2">#REF!</definedName>
    <definedName name="N">#REF!</definedName>
    <definedName name="NDM">[5]REPORTO!#REF!</definedName>
    <definedName name="REPORTO" localSheetId="2">#REF!</definedName>
    <definedName name="REPORTO">#REF!</definedName>
    <definedName name="TCAIE">[7]CH1902!$B$20:$B$20</definedName>
    <definedName name="TCFEEIS" localSheetId="2">#REF!</definedName>
    <definedName name="TCFEEIS">#REF!</definedName>
    <definedName name="_xlnm.Print_Titles" localSheetId="1">'CE Ingreso'!$1:$8</definedName>
    <definedName name="_xlnm.Print_Titles" localSheetId="2">'EAE-CA 1'!$1:$4</definedName>
    <definedName name="_xlnm.Print_Titles" localSheetId="5">'EAE-COG'!$1:$4</definedName>
    <definedName name="TRASP" localSheetId="2">#REF!</definedName>
    <definedName name="TRASP">#REF!</definedName>
    <definedName name="U" localSheetId="2">#REF!</definedName>
    <definedName name="U">#REF!</definedName>
    <definedName name="x" localSheetId="2">#REF!</definedName>
    <definedName name="x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8" i="10" l="1"/>
  <c r="F118" i="10"/>
  <c r="I117" i="10"/>
  <c r="F117" i="10"/>
  <c r="I116" i="10"/>
  <c r="F116" i="10"/>
  <c r="I115" i="10"/>
  <c r="F115" i="10"/>
  <c r="I114" i="10"/>
  <c r="F114" i="10"/>
  <c r="H113" i="10"/>
  <c r="G113" i="10"/>
  <c r="E113" i="10"/>
  <c r="D113" i="10"/>
  <c r="F113" i="10" s="1"/>
  <c r="I112" i="10"/>
  <c r="F112" i="10"/>
  <c r="I111" i="10"/>
  <c r="F111" i="10"/>
  <c r="I110" i="10"/>
  <c r="F110" i="10"/>
  <c r="H109" i="10"/>
  <c r="G109" i="10"/>
  <c r="E109" i="10"/>
  <c r="D109" i="10"/>
  <c r="F109" i="10" s="1"/>
  <c r="I108" i="10"/>
  <c r="F108" i="10"/>
  <c r="I107" i="10"/>
  <c r="F107" i="10"/>
  <c r="I106" i="10"/>
  <c r="F106" i="10"/>
  <c r="I105" i="10"/>
  <c r="F105" i="10"/>
  <c r="I104" i="10"/>
  <c r="F104" i="10"/>
  <c r="H103" i="10"/>
  <c r="G103" i="10"/>
  <c r="E103" i="10"/>
  <c r="D103" i="10"/>
  <c r="F103" i="10" s="1"/>
  <c r="I102" i="10"/>
  <c r="F102" i="10"/>
  <c r="I101" i="10"/>
  <c r="F101" i="10"/>
  <c r="I100" i="10"/>
  <c r="F100" i="10"/>
  <c r="I99" i="10"/>
  <c r="F99" i="10"/>
  <c r="H98" i="10"/>
  <c r="G98" i="10"/>
  <c r="G97" i="10" s="1"/>
  <c r="G95" i="10" s="1"/>
  <c r="E98" i="10"/>
  <c r="E97" i="10" s="1"/>
  <c r="E95" i="10" s="1"/>
  <c r="D98" i="10"/>
  <c r="I96" i="10"/>
  <c r="F96" i="10"/>
  <c r="I94" i="10"/>
  <c r="F94" i="10"/>
  <c r="I93" i="10"/>
  <c r="F93" i="10"/>
  <c r="I92" i="10"/>
  <c r="F92" i="10"/>
  <c r="I91" i="10"/>
  <c r="F91" i="10"/>
  <c r="H90" i="10"/>
  <c r="G90" i="10"/>
  <c r="E90" i="10"/>
  <c r="D90" i="10"/>
  <c r="F90" i="10" s="1"/>
  <c r="I89" i="10"/>
  <c r="F89" i="10"/>
  <c r="I88" i="10"/>
  <c r="F88" i="10"/>
  <c r="I87" i="10"/>
  <c r="F87" i="10"/>
  <c r="I86" i="10"/>
  <c r="F86" i="10"/>
  <c r="I85" i="10"/>
  <c r="F85" i="10"/>
  <c r="I84" i="10"/>
  <c r="F84" i="10"/>
  <c r="I83" i="10"/>
  <c r="F83" i="10"/>
  <c r="H82" i="10"/>
  <c r="G82" i="10"/>
  <c r="E82" i="10"/>
  <c r="D82" i="10"/>
  <c r="I81" i="10"/>
  <c r="F81" i="10"/>
  <c r="I80" i="10"/>
  <c r="F80" i="10"/>
  <c r="I79" i="10"/>
  <c r="F79" i="10"/>
  <c r="H78" i="10"/>
  <c r="G78" i="10"/>
  <c r="E78" i="10"/>
  <c r="E77" i="10" s="1"/>
  <c r="D78" i="10"/>
  <c r="F78" i="10" s="1"/>
  <c r="I76" i="10"/>
  <c r="F76" i="10"/>
  <c r="I75" i="10"/>
  <c r="F75" i="10"/>
  <c r="I74" i="10"/>
  <c r="F74" i="10"/>
  <c r="I73" i="10"/>
  <c r="F73" i="10"/>
  <c r="I72" i="10"/>
  <c r="F72" i="10"/>
  <c r="H71" i="10"/>
  <c r="G71" i="10"/>
  <c r="E71" i="10"/>
  <c r="D71" i="10"/>
  <c r="F71" i="10" s="1"/>
  <c r="I70" i="10"/>
  <c r="F70" i="10"/>
  <c r="I69" i="10"/>
  <c r="F69" i="10"/>
  <c r="I68" i="10"/>
  <c r="F68" i="10"/>
  <c r="I67" i="10"/>
  <c r="F67" i="10"/>
  <c r="I66" i="10"/>
  <c r="F66" i="10"/>
  <c r="H65" i="10"/>
  <c r="G65" i="10"/>
  <c r="E65" i="10"/>
  <c r="D65" i="10"/>
  <c r="F65" i="10" s="1"/>
  <c r="I64" i="10"/>
  <c r="F64" i="10"/>
  <c r="I63" i="10"/>
  <c r="F63" i="10"/>
  <c r="I62" i="10"/>
  <c r="F62" i="10"/>
  <c r="I61" i="10"/>
  <c r="F61" i="10"/>
  <c r="H60" i="10"/>
  <c r="G60" i="10"/>
  <c r="E60" i="10"/>
  <c r="D60" i="10"/>
  <c r="I58" i="10"/>
  <c r="F58" i="10"/>
  <c r="I56" i="10"/>
  <c r="F56" i="10"/>
  <c r="I55" i="10"/>
  <c r="F55" i="10"/>
  <c r="H54" i="10"/>
  <c r="I54" i="10" s="1"/>
  <c r="G54" i="10"/>
  <c r="E54" i="10"/>
  <c r="D54" i="10"/>
  <c r="F54" i="10" s="1"/>
  <c r="I53" i="10"/>
  <c r="F53" i="10"/>
  <c r="I52" i="10"/>
  <c r="F52" i="10"/>
  <c r="I51" i="10"/>
  <c r="F51" i="10"/>
  <c r="H50" i="10"/>
  <c r="G50" i="10"/>
  <c r="E50" i="10"/>
  <c r="D50" i="10"/>
  <c r="F50" i="10" s="1"/>
  <c r="I49" i="10"/>
  <c r="F49" i="10"/>
  <c r="I48" i="10"/>
  <c r="F48" i="10"/>
  <c r="I47" i="10"/>
  <c r="F47" i="10"/>
  <c r="I46" i="10"/>
  <c r="F46" i="10"/>
  <c r="I45" i="10"/>
  <c r="F45" i="10"/>
  <c r="H44" i="10"/>
  <c r="H43" i="10" s="1"/>
  <c r="G44" i="10"/>
  <c r="E44" i="10"/>
  <c r="D44" i="10"/>
  <c r="F44" i="10" s="1"/>
  <c r="G43" i="10"/>
  <c r="E43" i="10"/>
  <c r="D43" i="10"/>
  <c r="F43" i="10" s="1"/>
  <c r="I42" i="10"/>
  <c r="F42" i="10"/>
  <c r="I41" i="10"/>
  <c r="F41" i="10"/>
  <c r="I40" i="10"/>
  <c r="F40" i="10"/>
  <c r="H39" i="10"/>
  <c r="G39" i="10"/>
  <c r="E39" i="10"/>
  <c r="D39" i="10"/>
  <c r="F39" i="10" s="1"/>
  <c r="I38" i="10"/>
  <c r="F38" i="10"/>
  <c r="I37" i="10"/>
  <c r="F37" i="10"/>
  <c r="I36" i="10"/>
  <c r="F36" i="10"/>
  <c r="I35" i="10"/>
  <c r="F35" i="10"/>
  <c r="I34" i="10"/>
  <c r="F34" i="10"/>
  <c r="H33" i="10"/>
  <c r="I33" i="10" s="1"/>
  <c r="G33" i="10"/>
  <c r="E33" i="10"/>
  <c r="D33" i="10"/>
  <c r="I32" i="10"/>
  <c r="F32" i="10"/>
  <c r="I31" i="10"/>
  <c r="F31" i="10"/>
  <c r="I30" i="10"/>
  <c r="F30" i="10"/>
  <c r="I29" i="10"/>
  <c r="F29" i="10"/>
  <c r="I28" i="10"/>
  <c r="F28" i="10"/>
  <c r="I27" i="10"/>
  <c r="F27" i="10"/>
  <c r="H26" i="10"/>
  <c r="I26" i="10" s="1"/>
  <c r="G26" i="10"/>
  <c r="E26" i="10"/>
  <c r="D26" i="10"/>
  <c r="I25" i="10"/>
  <c r="F25" i="10"/>
  <c r="I24" i="10"/>
  <c r="F24" i="10"/>
  <c r="I23" i="10"/>
  <c r="F23" i="10"/>
  <c r="H22" i="10"/>
  <c r="H21" i="10" s="1"/>
  <c r="G22" i="10"/>
  <c r="G21" i="10" s="1"/>
  <c r="F22" i="10"/>
  <c r="E22" i="10"/>
  <c r="D22" i="10"/>
  <c r="D21" i="10" s="1"/>
  <c r="F21" i="10" s="1"/>
  <c r="E21" i="10"/>
  <c r="I20" i="10"/>
  <c r="F20" i="10"/>
  <c r="I19" i="10"/>
  <c r="F19" i="10"/>
  <c r="H18" i="10"/>
  <c r="G18" i="10"/>
  <c r="E18" i="10"/>
  <c r="D18" i="10"/>
  <c r="F18" i="10" s="1"/>
  <c r="I17" i="10"/>
  <c r="F17" i="10"/>
  <c r="I16" i="10"/>
  <c r="F16" i="10"/>
  <c r="H15" i="10"/>
  <c r="I15" i="10" s="1"/>
  <c r="G15" i="10"/>
  <c r="G12" i="10" s="1"/>
  <c r="E15" i="10"/>
  <c r="D15" i="10"/>
  <c r="I14" i="10"/>
  <c r="F14" i="10"/>
  <c r="H13" i="10"/>
  <c r="G13" i="10"/>
  <c r="E13" i="10"/>
  <c r="D13" i="10"/>
  <c r="F13" i="10" s="1"/>
  <c r="I21" i="10" l="1"/>
  <c r="I113" i="10"/>
  <c r="I71" i="10"/>
  <c r="I50" i="10"/>
  <c r="I65" i="10"/>
  <c r="I18" i="10"/>
  <c r="I43" i="10"/>
  <c r="D59" i="10"/>
  <c r="F26" i="10"/>
  <c r="F33" i="10"/>
  <c r="E59" i="10"/>
  <c r="E57" i="10" s="1"/>
  <c r="I13" i="10"/>
  <c r="I39" i="10"/>
  <c r="G59" i="10"/>
  <c r="G57" i="10" s="1"/>
  <c r="D12" i="10"/>
  <c r="F12" i="10" s="1"/>
  <c r="H59" i="10"/>
  <c r="H57" i="10" s="1"/>
  <c r="I109" i="10"/>
  <c r="E12" i="10"/>
  <c r="E11" i="10" s="1"/>
  <c r="F82" i="10"/>
  <c r="F98" i="10"/>
  <c r="I103" i="10"/>
  <c r="G11" i="10"/>
  <c r="G10" i="10" s="1"/>
  <c r="G77" i="10"/>
  <c r="I82" i="10"/>
  <c r="H97" i="10"/>
  <c r="I97" i="10" s="1"/>
  <c r="F59" i="10"/>
  <c r="D57" i="10"/>
  <c r="F57" i="10" s="1"/>
  <c r="E10" i="10"/>
  <c r="I22" i="10"/>
  <c r="I44" i="10"/>
  <c r="F60" i="10"/>
  <c r="I98" i="10"/>
  <c r="I60" i="10"/>
  <c r="H12" i="10"/>
  <c r="I78" i="10"/>
  <c r="I90" i="10"/>
  <c r="D97" i="10"/>
  <c r="F15" i="10"/>
  <c r="I59" i="10" l="1"/>
  <c r="D11" i="10"/>
  <c r="H95" i="10"/>
  <c r="I12" i="10"/>
  <c r="H11" i="10"/>
  <c r="H77" i="10"/>
  <c r="E9" i="10"/>
  <c r="E119" i="10"/>
  <c r="D10" i="10"/>
  <c r="F11" i="10"/>
  <c r="G119" i="10"/>
  <c r="G9" i="10"/>
  <c r="F97" i="10"/>
  <c r="D95" i="10"/>
  <c r="I57" i="10"/>
  <c r="F95" i="10" l="1"/>
  <c r="D77" i="10"/>
  <c r="F77" i="10" s="1"/>
  <c r="F10" i="10"/>
  <c r="D119" i="10"/>
  <c r="F119" i="10" s="1"/>
  <c r="D9" i="10"/>
  <c r="F9" i="10" s="1"/>
  <c r="I77" i="10"/>
  <c r="I95" i="10"/>
  <c r="H10" i="10"/>
  <c r="I11" i="10"/>
  <c r="H119" i="10" l="1"/>
  <c r="I119" i="10" s="1"/>
  <c r="I10" i="10"/>
  <c r="H9" i="10"/>
  <c r="I9" i="10" s="1"/>
  <c r="Q28" i="9" l="1"/>
  <c r="P28" i="9"/>
  <c r="I28" i="9"/>
  <c r="H28" i="9"/>
  <c r="G28" i="9"/>
  <c r="Q26" i="9"/>
  <c r="P26" i="9"/>
  <c r="O26" i="9"/>
  <c r="N26" i="9"/>
  <c r="Q25" i="9"/>
  <c r="P25" i="9"/>
  <c r="O25" i="9"/>
  <c r="N25" i="9"/>
  <c r="Q24" i="9"/>
  <c r="P24" i="9"/>
  <c r="O24" i="9"/>
  <c r="N24" i="9"/>
  <c r="Q23" i="9"/>
  <c r="P23" i="9"/>
  <c r="O23" i="9"/>
  <c r="N23" i="9"/>
  <c r="Q22" i="9"/>
  <c r="P22" i="9"/>
  <c r="O22" i="9"/>
  <c r="N22" i="9"/>
  <c r="Q21" i="9"/>
  <c r="P21" i="9"/>
  <c r="O21" i="9"/>
  <c r="N21" i="9"/>
  <c r="Q20" i="9"/>
  <c r="P20" i="9"/>
  <c r="O20" i="9"/>
  <c r="N20" i="9"/>
  <c r="Q19" i="9"/>
  <c r="P19" i="9"/>
  <c r="O19" i="9"/>
  <c r="N19" i="9"/>
  <c r="Q18" i="9"/>
  <c r="P18" i="9"/>
  <c r="O18" i="9"/>
  <c r="N18" i="9"/>
  <c r="Q17" i="9"/>
  <c r="P17" i="9"/>
  <c r="O17" i="9"/>
  <c r="N17" i="9"/>
  <c r="Q16" i="9"/>
  <c r="P16" i="9"/>
  <c r="O16" i="9"/>
  <c r="N16" i="9"/>
  <c r="Q15" i="9"/>
  <c r="P15" i="9"/>
  <c r="O15" i="9"/>
  <c r="N15" i="9"/>
  <c r="Q14" i="9"/>
  <c r="P14" i="9"/>
  <c r="O14" i="9"/>
  <c r="N14" i="9"/>
  <c r="Q13" i="9"/>
  <c r="P13" i="9"/>
  <c r="O13" i="9"/>
  <c r="N13" i="9"/>
  <c r="Q12" i="9"/>
  <c r="P12" i="9"/>
  <c r="O12" i="9"/>
  <c r="N12" i="9"/>
  <c r="Q11" i="9"/>
  <c r="P11" i="9"/>
  <c r="O11" i="9"/>
  <c r="N11" i="9"/>
  <c r="Q10" i="9"/>
  <c r="P10" i="9"/>
  <c r="O10" i="9"/>
  <c r="N10" i="9"/>
  <c r="Q9" i="9"/>
  <c r="P9" i="9"/>
  <c r="O9" i="9"/>
  <c r="N9" i="9"/>
  <c r="Q8" i="9"/>
  <c r="P8" i="9"/>
  <c r="O8" i="9"/>
  <c r="N8" i="9"/>
  <c r="Q7" i="9"/>
  <c r="P7" i="9"/>
  <c r="O7" i="9"/>
  <c r="N7" i="9"/>
  <c r="Q6" i="9"/>
  <c r="P6" i="9"/>
  <c r="O6" i="9"/>
  <c r="N6" i="9"/>
  <c r="Q5" i="9"/>
  <c r="P5" i="9"/>
  <c r="O5" i="9"/>
  <c r="N5" i="9"/>
  <c r="Q4" i="9"/>
  <c r="P4" i="9"/>
  <c r="O4" i="9"/>
  <c r="N4" i="9"/>
  <c r="F34" i="8"/>
  <c r="I34" i="8" s="1"/>
  <c r="F33" i="8"/>
  <c r="I33" i="8" s="1"/>
  <c r="F32" i="8"/>
  <c r="I32" i="8" s="1"/>
  <c r="F31" i="8"/>
  <c r="F30" i="8" s="1"/>
  <c r="H30" i="8"/>
  <c r="G30" i="8"/>
  <c r="E30" i="8"/>
  <c r="D30" i="8"/>
  <c r="F29" i="8"/>
  <c r="I29" i="8" s="1"/>
  <c r="F28" i="8"/>
  <c r="I28" i="8" s="1"/>
  <c r="F27" i="8"/>
  <c r="I27" i="8" s="1"/>
  <c r="F26" i="8"/>
  <c r="F25" i="8" s="1"/>
  <c r="H25" i="8"/>
  <c r="H35" i="8" s="1"/>
  <c r="G25" i="8"/>
  <c r="E25" i="8"/>
  <c r="D25" i="8"/>
  <c r="F24" i="8"/>
  <c r="I24" i="8" s="1"/>
  <c r="F23" i="8"/>
  <c r="I23" i="8" s="1"/>
  <c r="H22" i="8"/>
  <c r="G22" i="8"/>
  <c r="F22" i="8"/>
  <c r="E22" i="8"/>
  <c r="D22" i="8"/>
  <c r="F21" i="8"/>
  <c r="I21" i="8" s="1"/>
  <c r="F20" i="8"/>
  <c r="I20" i="8" s="1"/>
  <c r="F19" i="8"/>
  <c r="I19" i="8" s="1"/>
  <c r="H18" i="8"/>
  <c r="G18" i="8"/>
  <c r="E18" i="8"/>
  <c r="D18" i="8"/>
  <c r="F17" i="8"/>
  <c r="I17" i="8" s="1"/>
  <c r="F16" i="8"/>
  <c r="I16" i="8" s="1"/>
  <c r="F15" i="8"/>
  <c r="I15" i="8" s="1"/>
  <c r="F14" i="8"/>
  <c r="I14" i="8" s="1"/>
  <c r="F13" i="8"/>
  <c r="I13" i="8" s="1"/>
  <c r="F12" i="8"/>
  <c r="I12" i="8" s="1"/>
  <c r="F11" i="8"/>
  <c r="I11" i="8" s="1"/>
  <c r="F10" i="8"/>
  <c r="I10" i="8" s="1"/>
  <c r="H9" i="8"/>
  <c r="G9" i="8"/>
  <c r="E9" i="8"/>
  <c r="D9" i="8"/>
  <c r="I8" i="8"/>
  <c r="F8" i="8"/>
  <c r="F7" i="8"/>
  <c r="I7" i="8" s="1"/>
  <c r="H6" i="8"/>
  <c r="G6" i="8"/>
  <c r="E6" i="8"/>
  <c r="D6" i="8"/>
  <c r="D5" i="8" s="1"/>
  <c r="H36" i="7"/>
  <c r="H35" i="7"/>
  <c r="H34" i="7"/>
  <c r="H33" i="7"/>
  <c r="G32" i="7"/>
  <c r="F32" i="7"/>
  <c r="D32" i="7"/>
  <c r="C32" i="7"/>
  <c r="E32" i="7" s="1"/>
  <c r="H32" i="7" s="1"/>
  <c r="H31" i="7"/>
  <c r="H30" i="7"/>
  <c r="H29" i="7"/>
  <c r="H28" i="7"/>
  <c r="H27" i="7"/>
  <c r="H26" i="7"/>
  <c r="H25" i="7"/>
  <c r="H24" i="7"/>
  <c r="H23" i="7"/>
  <c r="G22" i="7"/>
  <c r="F22" i="7"/>
  <c r="E22" i="7"/>
  <c r="H22" i="7" s="1"/>
  <c r="D22" i="7"/>
  <c r="C22" i="7"/>
  <c r="H21" i="7"/>
  <c r="H20" i="7"/>
  <c r="H19" i="7"/>
  <c r="H18" i="7"/>
  <c r="E17" i="7"/>
  <c r="H17" i="7" s="1"/>
  <c r="H16" i="7"/>
  <c r="H15" i="7"/>
  <c r="G14" i="7"/>
  <c r="F14" i="7"/>
  <c r="D14" i="7"/>
  <c r="D37" i="7" s="1"/>
  <c r="C14" i="7"/>
  <c r="E14" i="7" s="1"/>
  <c r="H14" i="7" s="1"/>
  <c r="H13" i="7"/>
  <c r="H12" i="7"/>
  <c r="H11" i="7"/>
  <c r="H10" i="7"/>
  <c r="H9" i="7"/>
  <c r="H8" i="7"/>
  <c r="H7" i="7"/>
  <c r="H6" i="7"/>
  <c r="G5" i="7"/>
  <c r="F5" i="7"/>
  <c r="D5" i="7"/>
  <c r="C5" i="7"/>
  <c r="E5" i="7" s="1"/>
  <c r="F10" i="6"/>
  <c r="E10" i="6"/>
  <c r="C10" i="6"/>
  <c r="B10" i="6"/>
  <c r="G9" i="6"/>
  <c r="G8" i="6"/>
  <c r="G7" i="6"/>
  <c r="D6" i="6"/>
  <c r="G6" i="6" s="1"/>
  <c r="D5" i="6"/>
  <c r="G5" i="6" s="1"/>
  <c r="F12" i="5"/>
  <c r="E12" i="5"/>
  <c r="C12" i="5"/>
  <c r="B12" i="5"/>
  <c r="D11" i="5"/>
  <c r="G11" i="5" s="1"/>
  <c r="D10" i="5"/>
  <c r="G10" i="5" s="1"/>
  <c r="D9" i="5"/>
  <c r="G9" i="5" s="1"/>
  <c r="D8" i="5"/>
  <c r="G8" i="5" s="1"/>
  <c r="D7" i="5"/>
  <c r="G7" i="5" s="1"/>
  <c r="D6" i="5"/>
  <c r="G6" i="5" s="1"/>
  <c r="D5" i="5"/>
  <c r="G5" i="5" s="1"/>
  <c r="F9" i="4"/>
  <c r="E9" i="4"/>
  <c r="C9" i="4"/>
  <c r="B9" i="4"/>
  <c r="D8" i="4"/>
  <c r="G8" i="4" s="1"/>
  <c r="D7" i="4"/>
  <c r="G7" i="4" s="1"/>
  <c r="D6" i="4"/>
  <c r="G6" i="4" s="1"/>
  <c r="F74" i="3"/>
  <c r="E74" i="3"/>
  <c r="C74" i="3"/>
  <c r="B74" i="3"/>
  <c r="D72" i="3"/>
  <c r="G72" i="3" s="1"/>
  <c r="G71" i="3"/>
  <c r="D71" i="3"/>
  <c r="D70" i="3"/>
  <c r="G70" i="3" s="1"/>
  <c r="G69" i="3"/>
  <c r="D69" i="3"/>
  <c r="D68" i="3"/>
  <c r="G68" i="3" s="1"/>
  <c r="D67" i="3"/>
  <c r="G67" i="3" s="1"/>
  <c r="D66" i="3"/>
  <c r="G66" i="3" s="1"/>
  <c r="D65" i="3"/>
  <c r="G65" i="3" s="1"/>
  <c r="D64" i="3"/>
  <c r="G64" i="3" s="1"/>
  <c r="D63" i="3"/>
  <c r="G63" i="3" s="1"/>
  <c r="D62" i="3"/>
  <c r="G62" i="3" s="1"/>
  <c r="D61" i="3"/>
  <c r="G61" i="3" s="1"/>
  <c r="D60" i="3"/>
  <c r="G60" i="3" s="1"/>
  <c r="D59" i="3"/>
  <c r="G59" i="3" s="1"/>
  <c r="D58" i="3"/>
  <c r="G58" i="3" s="1"/>
  <c r="D57" i="3"/>
  <c r="G57" i="3" s="1"/>
  <c r="D56" i="3"/>
  <c r="G56" i="3" s="1"/>
  <c r="D55" i="3"/>
  <c r="G55" i="3" s="1"/>
  <c r="D54" i="3"/>
  <c r="G54" i="3" s="1"/>
  <c r="D53" i="3"/>
  <c r="G53" i="3" s="1"/>
  <c r="D52" i="3"/>
  <c r="G52" i="3" s="1"/>
  <c r="D51" i="3"/>
  <c r="G51" i="3" s="1"/>
  <c r="D50" i="3"/>
  <c r="G50" i="3" s="1"/>
  <c r="D49" i="3"/>
  <c r="G49" i="3" s="1"/>
  <c r="D48" i="3"/>
  <c r="G48" i="3" s="1"/>
  <c r="D47" i="3"/>
  <c r="G47" i="3" s="1"/>
  <c r="D46" i="3"/>
  <c r="G46" i="3" s="1"/>
  <c r="D45" i="3"/>
  <c r="G45" i="3" s="1"/>
  <c r="D44" i="3"/>
  <c r="G44" i="3" s="1"/>
  <c r="D43" i="3"/>
  <c r="G43" i="3" s="1"/>
  <c r="D42" i="3"/>
  <c r="G42" i="3" s="1"/>
  <c r="D41" i="3"/>
  <c r="G41" i="3" s="1"/>
  <c r="D40" i="3"/>
  <c r="G40" i="3" s="1"/>
  <c r="D39" i="3"/>
  <c r="G39" i="3" s="1"/>
  <c r="D38" i="3"/>
  <c r="G38" i="3" s="1"/>
  <c r="G37" i="3"/>
  <c r="D37" i="3"/>
  <c r="D36" i="3"/>
  <c r="G36" i="3" s="1"/>
  <c r="D35" i="3"/>
  <c r="G35" i="3" s="1"/>
  <c r="D34" i="3"/>
  <c r="G34" i="3" s="1"/>
  <c r="D33" i="3"/>
  <c r="G33" i="3" s="1"/>
  <c r="D32" i="3"/>
  <c r="G32" i="3" s="1"/>
  <c r="D31" i="3"/>
  <c r="G31" i="3" s="1"/>
  <c r="D30" i="3"/>
  <c r="G30" i="3" s="1"/>
  <c r="D29" i="3"/>
  <c r="G29" i="3" s="1"/>
  <c r="D28" i="3"/>
  <c r="G28" i="3" s="1"/>
  <c r="D27" i="3"/>
  <c r="G27" i="3" s="1"/>
  <c r="D26" i="3"/>
  <c r="G26" i="3" s="1"/>
  <c r="D25" i="3"/>
  <c r="G25" i="3" s="1"/>
  <c r="D24" i="3"/>
  <c r="G24" i="3" s="1"/>
  <c r="D23" i="3"/>
  <c r="G23" i="3" s="1"/>
  <c r="D22" i="3"/>
  <c r="G22" i="3" s="1"/>
  <c r="D21" i="3"/>
  <c r="G21" i="3" s="1"/>
  <c r="D20" i="3"/>
  <c r="G20" i="3" s="1"/>
  <c r="D19" i="3"/>
  <c r="G19" i="3" s="1"/>
  <c r="D18" i="3"/>
  <c r="G18" i="3" s="1"/>
  <c r="D17" i="3"/>
  <c r="G17" i="3" s="1"/>
  <c r="D16" i="3"/>
  <c r="G16" i="3" s="1"/>
  <c r="D15" i="3"/>
  <c r="G15" i="3" s="1"/>
  <c r="D14" i="3"/>
  <c r="G14" i="3" s="1"/>
  <c r="G13" i="3"/>
  <c r="D13" i="3"/>
  <c r="D12" i="3"/>
  <c r="G12" i="3" s="1"/>
  <c r="D11" i="3"/>
  <c r="G11" i="3" s="1"/>
  <c r="D10" i="3"/>
  <c r="G10" i="3" s="1"/>
  <c r="D9" i="3"/>
  <c r="G9" i="3" s="1"/>
  <c r="D8" i="3"/>
  <c r="G8" i="3" s="1"/>
  <c r="D7" i="3"/>
  <c r="G7" i="3" s="1"/>
  <c r="D6" i="3"/>
  <c r="G6" i="3" s="1"/>
  <c r="G5" i="3"/>
  <c r="D5" i="3"/>
  <c r="E76" i="2"/>
  <c r="H76" i="2" s="1"/>
  <c r="E75" i="2"/>
  <c r="H75" i="2" s="1"/>
  <c r="E74" i="2"/>
  <c r="H74" i="2" s="1"/>
  <c r="E73" i="2"/>
  <c r="H73" i="2" s="1"/>
  <c r="E72" i="2"/>
  <c r="H72" i="2" s="1"/>
  <c r="E71" i="2"/>
  <c r="H71" i="2" s="1"/>
  <c r="E70" i="2"/>
  <c r="H70" i="2" s="1"/>
  <c r="G69" i="2"/>
  <c r="F69" i="2"/>
  <c r="D69" i="2"/>
  <c r="C69" i="2"/>
  <c r="E69" i="2" s="1"/>
  <c r="H69" i="2" s="1"/>
  <c r="E68" i="2"/>
  <c r="H68" i="2" s="1"/>
  <c r="E67" i="2"/>
  <c r="H67" i="2" s="1"/>
  <c r="E66" i="2"/>
  <c r="H66" i="2" s="1"/>
  <c r="G65" i="2"/>
  <c r="F65" i="2"/>
  <c r="D65" i="2"/>
  <c r="C65" i="2"/>
  <c r="E65" i="2" s="1"/>
  <c r="H65" i="2" s="1"/>
  <c r="E64" i="2"/>
  <c r="H64" i="2" s="1"/>
  <c r="E63" i="2"/>
  <c r="H63" i="2" s="1"/>
  <c r="E62" i="2"/>
  <c r="H62" i="2" s="1"/>
  <c r="E61" i="2"/>
  <c r="H61" i="2" s="1"/>
  <c r="E60" i="2"/>
  <c r="H60" i="2" s="1"/>
  <c r="E59" i="2"/>
  <c r="H59" i="2" s="1"/>
  <c r="E58" i="2"/>
  <c r="H58" i="2" s="1"/>
  <c r="G57" i="2"/>
  <c r="F57" i="2"/>
  <c r="D57" i="2"/>
  <c r="C57" i="2"/>
  <c r="E57" i="2" s="1"/>
  <c r="H57" i="2" s="1"/>
  <c r="H56" i="2"/>
  <c r="E56" i="2"/>
  <c r="E55" i="2"/>
  <c r="H55" i="2" s="1"/>
  <c r="H54" i="2"/>
  <c r="E54" i="2"/>
  <c r="G53" i="2"/>
  <c r="F53" i="2"/>
  <c r="D53" i="2"/>
  <c r="C53" i="2"/>
  <c r="E53" i="2" s="1"/>
  <c r="H53" i="2" s="1"/>
  <c r="E52" i="2"/>
  <c r="H52" i="2" s="1"/>
  <c r="E51" i="2"/>
  <c r="H51" i="2" s="1"/>
  <c r="E50" i="2"/>
  <c r="H50" i="2" s="1"/>
  <c r="E49" i="2"/>
  <c r="H49" i="2" s="1"/>
  <c r="H48" i="2"/>
  <c r="E48" i="2"/>
  <c r="E47" i="2"/>
  <c r="H47" i="2" s="1"/>
  <c r="E46" i="2"/>
  <c r="H46" i="2" s="1"/>
  <c r="E45" i="2"/>
  <c r="H45" i="2" s="1"/>
  <c r="E44" i="2"/>
  <c r="H44" i="2" s="1"/>
  <c r="G43" i="2"/>
  <c r="F43" i="2"/>
  <c r="D43" i="2"/>
  <c r="C43" i="2"/>
  <c r="E43" i="2" s="1"/>
  <c r="H43" i="2" s="1"/>
  <c r="E42" i="2"/>
  <c r="H42" i="2" s="1"/>
  <c r="E41" i="2"/>
  <c r="H41" i="2" s="1"/>
  <c r="E40" i="2"/>
  <c r="H40" i="2" s="1"/>
  <c r="E39" i="2"/>
  <c r="H39" i="2" s="1"/>
  <c r="E38" i="2"/>
  <c r="H38" i="2" s="1"/>
  <c r="E37" i="2"/>
  <c r="H37" i="2" s="1"/>
  <c r="E36" i="2"/>
  <c r="H36" i="2" s="1"/>
  <c r="E35" i="2"/>
  <c r="H35" i="2" s="1"/>
  <c r="H34" i="2"/>
  <c r="E34" i="2"/>
  <c r="G33" i="2"/>
  <c r="F33" i="2"/>
  <c r="D33" i="2"/>
  <c r="C33" i="2"/>
  <c r="E33" i="2" s="1"/>
  <c r="H33" i="2" s="1"/>
  <c r="E32" i="2"/>
  <c r="H32" i="2" s="1"/>
  <c r="E31" i="2"/>
  <c r="H31" i="2" s="1"/>
  <c r="E30" i="2"/>
  <c r="H30" i="2" s="1"/>
  <c r="E29" i="2"/>
  <c r="H29" i="2" s="1"/>
  <c r="E28" i="2"/>
  <c r="H28" i="2" s="1"/>
  <c r="E27" i="2"/>
  <c r="H27" i="2" s="1"/>
  <c r="E26" i="2"/>
  <c r="H26" i="2" s="1"/>
  <c r="E25" i="2"/>
  <c r="H25" i="2" s="1"/>
  <c r="E24" i="2"/>
  <c r="H24" i="2" s="1"/>
  <c r="G23" i="2"/>
  <c r="F23" i="2"/>
  <c r="D23" i="2"/>
  <c r="C23" i="2"/>
  <c r="E23" i="2" s="1"/>
  <c r="H23" i="2" s="1"/>
  <c r="E22" i="2"/>
  <c r="H22" i="2" s="1"/>
  <c r="E21" i="2"/>
  <c r="H21" i="2" s="1"/>
  <c r="E20" i="2"/>
  <c r="H20" i="2" s="1"/>
  <c r="E19" i="2"/>
  <c r="H19" i="2" s="1"/>
  <c r="E18" i="2"/>
  <c r="H18" i="2" s="1"/>
  <c r="E17" i="2"/>
  <c r="H17" i="2" s="1"/>
  <c r="E16" i="2"/>
  <c r="H16" i="2" s="1"/>
  <c r="E15" i="2"/>
  <c r="H15" i="2" s="1"/>
  <c r="H14" i="2"/>
  <c r="E14" i="2"/>
  <c r="G13" i="2"/>
  <c r="F13" i="2"/>
  <c r="D13" i="2"/>
  <c r="C13" i="2"/>
  <c r="E13" i="2" s="1"/>
  <c r="H13" i="2" s="1"/>
  <c r="E12" i="2"/>
  <c r="H12" i="2" s="1"/>
  <c r="E11" i="2"/>
  <c r="H11" i="2" s="1"/>
  <c r="E10" i="2"/>
  <c r="H10" i="2" s="1"/>
  <c r="E9" i="2"/>
  <c r="H9" i="2" s="1"/>
  <c r="E8" i="2"/>
  <c r="H8" i="2" s="1"/>
  <c r="E7" i="2"/>
  <c r="H7" i="2" s="1"/>
  <c r="E6" i="2"/>
  <c r="H6" i="2" s="1"/>
  <c r="G5" i="2"/>
  <c r="G77" i="2" s="1"/>
  <c r="F5" i="2"/>
  <c r="D5" i="2"/>
  <c r="C5" i="2"/>
  <c r="H38" i="1"/>
  <c r="E38" i="1"/>
  <c r="H37" i="1"/>
  <c r="G37" i="1"/>
  <c r="F37" i="1"/>
  <c r="C37" i="1"/>
  <c r="H35" i="1"/>
  <c r="E35" i="1"/>
  <c r="H34" i="1"/>
  <c r="E34" i="1"/>
  <c r="H33" i="1"/>
  <c r="E33" i="1"/>
  <c r="H32" i="1"/>
  <c r="E32" i="1"/>
  <c r="H31" i="1"/>
  <c r="G31" i="1"/>
  <c r="F31" i="1"/>
  <c r="D31" i="1"/>
  <c r="D39" i="1" s="1"/>
  <c r="C31" i="1"/>
  <c r="C39" i="1" s="1"/>
  <c r="H28" i="1"/>
  <c r="H21" i="1" s="1"/>
  <c r="E28" i="1"/>
  <c r="G21" i="1"/>
  <c r="F21" i="1"/>
  <c r="E21" i="1"/>
  <c r="D21" i="1"/>
  <c r="C21" i="1"/>
  <c r="G16" i="1"/>
  <c r="F16" i="1"/>
  <c r="D16" i="1"/>
  <c r="C16" i="1"/>
  <c r="H15" i="1"/>
  <c r="H14" i="1"/>
  <c r="E14" i="1"/>
  <c r="H13" i="1"/>
  <c r="E13" i="1"/>
  <c r="H12" i="1"/>
  <c r="E12" i="1"/>
  <c r="H11" i="1"/>
  <c r="E11" i="1"/>
  <c r="H10" i="1"/>
  <c r="H9" i="1"/>
  <c r="H8" i="1"/>
  <c r="H7" i="1"/>
  <c r="H6" i="1"/>
  <c r="H5" i="1"/>
  <c r="G35" i="8" l="1"/>
  <c r="D35" i="8"/>
  <c r="E5" i="8"/>
  <c r="E35" i="8"/>
  <c r="H5" i="8"/>
  <c r="I9" i="8"/>
  <c r="I22" i="8"/>
  <c r="I18" i="8"/>
  <c r="I6" i="8"/>
  <c r="G10" i="6"/>
  <c r="D10" i="6"/>
  <c r="C37" i="7"/>
  <c r="F37" i="7"/>
  <c r="G37" i="7"/>
  <c r="C77" i="2"/>
  <c r="D77" i="2"/>
  <c r="F77" i="2"/>
  <c r="G12" i="5"/>
  <c r="D9" i="4"/>
  <c r="D74" i="3"/>
  <c r="E31" i="1"/>
  <c r="H16" i="1"/>
  <c r="G39" i="1"/>
  <c r="F39" i="1"/>
  <c r="E16" i="1"/>
  <c r="H39" i="1"/>
  <c r="G9" i="4"/>
  <c r="E37" i="7"/>
  <c r="H5" i="7"/>
  <c r="H37" i="7" s="1"/>
  <c r="E39" i="1"/>
  <c r="G74" i="3"/>
  <c r="E77" i="2"/>
  <c r="I31" i="8"/>
  <c r="I30" i="8" s="1"/>
  <c r="E5" i="2"/>
  <c r="H5" i="2" s="1"/>
  <c r="H77" i="2" s="1"/>
  <c r="F9" i="8"/>
  <c r="G5" i="8"/>
  <c r="I26" i="8"/>
  <c r="I25" i="8" s="1"/>
  <c r="D12" i="5"/>
  <c r="F6" i="8"/>
  <c r="F18" i="8"/>
  <c r="I35" i="8" l="1"/>
  <c r="I5" i="8"/>
  <c r="F35" i="8"/>
  <c r="F5" i="8"/>
</calcChain>
</file>

<file path=xl/sharedStrings.xml><?xml version="1.0" encoding="utf-8"?>
<sst xmlns="http://schemas.openxmlformats.org/spreadsheetml/2006/main" count="845" uniqueCount="606">
  <si>
    <t>INSTITUTO DE SALUD PÚBLICA DEL ESTADO DE GUANAJUATO
Estado Analítico de Ingresos
Del 1 de Enero al 31 de Marzo de 2025
(Cifras en Pesos)</t>
  </si>
  <si>
    <t>Rubro de Ingresos</t>
  </si>
  <si>
    <t>Ingresos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</si>
  <si>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</si>
  <si>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</si>
  <si>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</si>
  <si>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</si>
  <si>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</si>
  <si>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</si>
  <si>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</si>
  <si>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</si>
  <si>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</si>
  <si>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</si>
  <si>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</si>
  <si>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</si>
  <si>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Impuestos</t>
  </si>
  <si>
    <t>10</t>
  </si>
  <si>
    <t>Cuotas y Aportaciones de Seguridad Social</t>
  </si>
  <si>
    <t>20</t>
  </si>
  <si>
    <t>Contribuciones de Mejoras</t>
  </si>
  <si>
    <t>30</t>
  </si>
  <si>
    <t>Derechos</t>
  </si>
  <si>
    <t>40</t>
  </si>
  <si>
    <t>Productos</t>
  </si>
  <si>
    <t>50</t>
  </si>
  <si>
    <t>Aprovechamientos</t>
  </si>
  <si>
    <t>60</t>
  </si>
  <si>
    <t>Ingresos por Venta de Bienes, Prestación de Servicios y Otros Ingresos</t>
  </si>
  <si>
    <t>70</t>
  </si>
  <si>
    <t>Participaciones, Aportaciones, Convenios, Incentivos de Derivados de la Colaboración Fiscal y Fondos Distintos de Aportaciones</t>
  </si>
  <si>
    <t>80</t>
  </si>
  <si>
    <t>Transferencias, Asignaciones, Subsidios y Subvenciones, y Pensiones y Jubilaciones</t>
  </si>
  <si>
    <t>90</t>
  </si>
  <si>
    <t>Ingresos Derivados de Financiamientos</t>
  </si>
  <si>
    <t>00</t>
  </si>
  <si>
    <t>xx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</si>
  <si>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</si>
  <si>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</si>
  <si>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</si>
  <si>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</si>
  <si>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</si>
  <si>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</si>
  <si>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</si>
  <si>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t>Ingresos de los Entes Públicos de los Poderes Legislativo y
Judicial, de los Órganos Autónomos y del Sector Paraestatal o Paramunicipal, así como de las Empresas Productivas del Estado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</si>
  <si>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</si>
  <si>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</si>
  <si>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</si>
  <si>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t>“Bajo protesta de decir verdad declaramos que los Estados Financieros y sus notas, son razonablemente correctos y son responsabilidad del emisor”.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</si>
  <si>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</si>
  <si>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</si>
  <si>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</si>
  <si>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INSTITUTO DE SALUD PUBLICA DEL ESTADO DE GUANAJUATOe
Estado Analítico del Ejercicio del Presupuesto de Egresos
Clasificación por Objeto del Gasto (Capítulo y Concepto)
Del 1 de Enero al 31 de Marzo de 2025
(Cifras en Pesos)</t>
  </si>
  <si>
    <t>Concepto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</si>
  <si>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</si>
  <si>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</si>
  <si>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</si>
  <si>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</si>
  <si>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</si>
  <si>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</si>
  <si>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</si>
  <si>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</si>
  <si>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</si>
  <si>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</si>
  <si>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</si>
  <si>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</si>
  <si>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</si>
  <si>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</si>
  <si>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</si>
  <si>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</si>
  <si>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</si>
  <si>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</si>
  <si>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</si>
  <si>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</si>
  <si>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</si>
  <si>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</si>
  <si>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</si>
  <si>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</si>
  <si>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</si>
  <si>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</si>
  <si>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</si>
  <si>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</si>
  <si>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</si>
  <si>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</si>
  <si>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</si>
  <si>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</si>
  <si>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</si>
  <si>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</si>
  <si>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</si>
  <si>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</si>
  <si>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</si>
  <si>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</si>
  <si>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</si>
  <si>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</si>
  <si>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</si>
  <si>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</si>
  <si>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</si>
  <si>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</si>
  <si>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</si>
  <si>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</si>
  <si>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ob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</si>
  <si>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</si>
  <si>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</si>
  <si>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</si>
  <si>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</si>
  <si>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</si>
  <si>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</si>
  <si>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</si>
  <si>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</si>
  <si>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</si>
  <si>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</si>
  <si>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</si>
  <si>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</si>
  <si>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</si>
  <si>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</si>
  <si>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</si>
  <si>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</si>
  <si>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</si>
  <si>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</si>
  <si>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</si>
  <si>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</si>
  <si>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</si>
  <si>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</si>
  <si>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</si>
  <si>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</si>
  <si>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</si>
  <si>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</si>
  <si>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</si>
  <si>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</si>
  <si>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</si>
  <si>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</si>
  <si>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</si>
  <si>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</si>
  <si>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</si>
  <si>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</si>
  <si>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INSTITUTO DE SALUD PUBLICA DEL ESTADO DE GUANAJUATO
Estado Analítico del Ejercicio del Presupuesto de Egresos
Clasificación Administrativa  
Del 1 de Enero al 31 de Marzo de 2025
(Cifras en Pesos)</t>
  </si>
  <si>
    <t xml:space="preserve">Egresos </t>
  </si>
  <si>
    <t>211213019010000 Despacho de la Dirección General del ISAPEG</t>
  </si>
  <si>
    <t>211213019010300 Coordinación de Asuntos Jurídicos</t>
  </si>
  <si>
    <t>211213019010400 Coordinación de Comunicación Social</t>
  </si>
  <si>
    <t>211213019020000 Coordinación General de Administración y Finanzas</t>
  </si>
  <si>
    <t>211213019020100 Dirección General de Planeación</t>
  </si>
  <si>
    <t>211213019020200 Dirección General de Administración</t>
  </si>
  <si>
    <t>211213019020300 Dirección General de Recursos Humanos</t>
  </si>
  <si>
    <t>211213019020400 Dirección General de Recursos Materiales y Servicios Generales</t>
  </si>
  <si>
    <t>211213019030000 Coordinación General de Salud Pública</t>
  </si>
  <si>
    <t>211213019030200 Dirección General de Protección contra Riesgos Sanitarios</t>
  </si>
  <si>
    <t>211213019030300 Dirección General de Prevención y Promoción de la Salud</t>
  </si>
  <si>
    <t>211213019030400 Dirección General de Atención Médica</t>
  </si>
  <si>
    <t>211213019040100 Jurisdicción Sanitaria I</t>
  </si>
  <si>
    <t>211213019040200 Jurisdicción Sanitaria II</t>
  </si>
  <si>
    <t>211213019040300 Jurisdicción Sanitaria III</t>
  </si>
  <si>
    <t>211213019040400 Jurisdicción Sanitaria IV</t>
  </si>
  <si>
    <t>211213019040500 Jurisdicción Sanitaria V</t>
  </si>
  <si>
    <t>211213019040600 Jurisdicción Sanitaria VI</t>
  </si>
  <si>
    <t>211213019040700 Jurisdicción Sanitaria VII</t>
  </si>
  <si>
    <t>211213019040800 Jurisdicción Sanitaria VIII</t>
  </si>
  <si>
    <t>211213019070101 Hospital General Acámbaro Miguel Hidalgo</t>
  </si>
  <si>
    <t>211213019070102 Hospital General Celaya</t>
  </si>
  <si>
    <t>211213019070103 Hospital General Dolores Hidalgo Cuna de la Independencia Nacional</t>
  </si>
  <si>
    <t>211213019070104 Hospital General Guanajuato Dr  Valentín Gracia</t>
  </si>
  <si>
    <t>211213019070105 Hospital General Irapuato</t>
  </si>
  <si>
    <t>211213019070106 Hospital General León</t>
  </si>
  <si>
    <t>211213019070107 Hospital General Pénjamo</t>
  </si>
  <si>
    <t>211213019070108 Hospital General Purisima del Rincón</t>
  </si>
  <si>
    <t>211213019070109 Hospital General Salamanca</t>
  </si>
  <si>
    <t>211213019070110 Hospital General Salvatierra</t>
  </si>
  <si>
    <t>211213019070111 Hospital General San José Iturbide</t>
  </si>
  <si>
    <t>211213019070112 Hospital General San Luis de la Paz</t>
  </si>
  <si>
    <t>211213019070113 Hospital General San Miguel Allende Dr  Felipe G  Dobarganes</t>
  </si>
  <si>
    <t>211213019070114 Hospital General Silao</t>
  </si>
  <si>
    <t>211213019070115 Hospital General Uriangato</t>
  </si>
  <si>
    <t>211213019070116 Hospital General Valle de Santiago</t>
  </si>
  <si>
    <t>211213019070201 Centro de Atención Integral a la Salud Mental de León</t>
  </si>
  <si>
    <t>211213019070202 Hospital de Especialidades Materno Infantil de León</t>
  </si>
  <si>
    <t>211213019070203 Hospital de Especialidades Pediátrico de León</t>
  </si>
  <si>
    <t>211213019070204 Hospital Materno de Celaya</t>
  </si>
  <si>
    <t>211213019070205 Hospital Materno infantil Irapuato</t>
  </si>
  <si>
    <t>211213019070206 Hospital Materno San Luis de la Paz</t>
  </si>
  <si>
    <t>211213019070207 Centro Estatal de Cuidados Críticos Salamanca</t>
  </si>
  <si>
    <t>211213019070301 Centro Estatal Medicina Transfusional</t>
  </si>
  <si>
    <t>211213019070302 Centro Estatal de Trasplantes</t>
  </si>
  <si>
    <t>211213019070305 Laboratorio Salud Pública Estatal</t>
  </si>
  <si>
    <t>211213019070306 Sistema de Urgencias Estado de Guanajuato</t>
  </si>
  <si>
    <t>211213019070307 Centro de Atención Integral Adicciones</t>
  </si>
  <si>
    <t>211213019070401 Hospital Comunitario Abasolo</t>
  </si>
  <si>
    <t>211213019070402 Hospital Comunitario Apaseo el Alto</t>
  </si>
  <si>
    <t>211213019070403 Hospital Comunitario Apaseo el Grande</t>
  </si>
  <si>
    <t>211213019070404 Hospital Comunitario Comonfort</t>
  </si>
  <si>
    <t>211213019070405 Hospital Comunitario Cortazar</t>
  </si>
  <si>
    <t>211213019070406 Hospital Comunitario Huanímaro</t>
  </si>
  <si>
    <t>211213019070407 Hospital Comunitario Jaral del Progreso</t>
  </si>
  <si>
    <t>211213019070408 Hospital Comunitario Jerécuaro</t>
  </si>
  <si>
    <t>211213019070409 Hospital Comunitario Las Joyas</t>
  </si>
  <si>
    <t>211213019070410 Hospital Comunitario Manuel Doblado</t>
  </si>
  <si>
    <t>211213019070411 Hospital Comunitario Moroleón</t>
  </si>
  <si>
    <t>211213019070412 Hospital Comunitario Romita</t>
  </si>
  <si>
    <t>211213019070413 Hospital Comunitario San Diego de la Unión</t>
  </si>
  <si>
    <t>211213019070414 Hospital Comunitario San Felipe</t>
  </si>
  <si>
    <t>211213019070415 Hospital Comunitario San Francisco del Rincón</t>
  </si>
  <si>
    <t>211213019070416 Hospital Comunitario Santa Cruz de Juventino Rosas</t>
  </si>
  <si>
    <t>211213019070417 Hospital Comunitario Tarimoro</t>
  </si>
  <si>
    <t>211213019070418 Hospital Comunitario Villagrán</t>
  </si>
  <si>
    <t>211213019070419 Hospital Comunitario Yuriria</t>
  </si>
  <si>
    <t>211213019A10000 Órgano Interno de Control</t>
  </si>
  <si>
    <t>INSTITUTO DE SALUD PUBLICA DEL ESTADO DE GUANAJUATO
Estado Analítico del Ejercicio del Presupuesto de Egresos
Clasificación Administrativa  (Poderes)
Del 1 de Enero al 31 de Marzo de 2025
(Cifras en Pesos)</t>
  </si>
  <si>
    <t xml:space="preserve">    Poder Ejecutivo </t>
  </si>
  <si>
    <t xml:space="preserve">    Poder Legislativo</t>
  </si>
  <si>
    <t xml:space="preserve">    Poder Judicial</t>
  </si>
  <si>
    <t xml:space="preserve">    Organismos Autónomos</t>
  </si>
  <si>
    <t>INSTITUTO DE SALUD PUBLICA DEL ESTADO DE GUANAJUATO
Estado Analítico del Ejercicio del Presupuesto de Egresos
Clasificación Administrativa  (Sector Paraestatal)
Del 1 de Enero al 31 de Marzo de 2025
(Cifras en Pesos)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</si>
  <si>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</si>
  <si>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</si>
  <si>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</si>
  <si>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</si>
  <si>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</si>
  <si>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Financieras No Monetarias con Participación Estatal Mayoritaria</t>
  </si>
  <si>
    <t>Fideicomisos Financieros Públicos con Participación Estatal Mayoritaria</t>
  </si>
  <si>
    <t>INSTITUTO DE SALUD PUBLICA DEL ESTADO DE GUANAJUATO
Estado Analítico del Ejercicio del Presupuesto de Egresos
Clasificación Económica (por Tipo de Gasto)
Del 1 de Enero al 31 de Marzo de 2025</t>
  </si>
  <si>
    <t>Gasto Corriente</t>
  </si>
  <si>
    <t>Gasto de Capital</t>
  </si>
  <si>
    <t>Amortización de la Deuda y Disminución de Pasivos</t>
  </si>
  <si>
    <t>INSTITUTO DE SALUD PUBLICA DEL ESTADO DE GUANAJUATO
Estado Analítico del Ejercicio del Presupuesto de Egresos
Clasificación Funcional (Finalidad y Función)
Del 1 de Enero al 31 de Marzo de 2025
(Cifras en Pesos)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</si>
  <si>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</si>
  <si>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</si>
  <si>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</si>
  <si>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</si>
  <si>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</si>
  <si>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</si>
  <si>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</si>
  <si>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</si>
  <si>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</si>
  <si>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</si>
  <si>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</si>
  <si>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</si>
  <si>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</si>
  <si>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</si>
  <si>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</si>
  <si>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</si>
  <si>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</si>
  <si>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</si>
  <si>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</si>
  <si>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</si>
  <si>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</si>
  <si>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</si>
  <si>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</si>
  <si>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</si>
  <si>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</si>
  <si>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</si>
  <si>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</si>
  <si>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</si>
  <si>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</si>
  <si>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</si>
  <si>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</si>
  <si>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INSTITUTO DE SALUD PUBLICA DEL ESTADO DE GUANAJUATO
Gasto por Categoría Programática
Del 1 de Enero al 31 de Marzo de 2025
(Cifras en Pesos)</t>
  </si>
  <si>
    <t>Programas</t>
  </si>
  <si>
    <t>Subsidios: Sector Social y Privado o Entidades Federativas y Municipios</t>
  </si>
  <si>
    <t>S</t>
  </si>
  <si>
    <t>Sujetos a Reglas de Operación</t>
  </si>
  <si>
    <t>U</t>
  </si>
  <si>
    <t>Otros Subsidios</t>
  </si>
  <si>
    <t>Desempeño de las Funciones</t>
  </si>
  <si>
    <t>E</t>
  </si>
  <si>
    <t>Prestación de Servicios Públicos</t>
  </si>
  <si>
    <t>B</t>
  </si>
  <si>
    <t>Provisión de Bienes Públicos</t>
  </si>
  <si>
    <t>P</t>
  </si>
  <si>
    <t>Planeación, seguimiento y evaluación de políticas públicas</t>
  </si>
  <si>
    <t>F</t>
  </si>
  <si>
    <t>Promoción y fomento</t>
  </si>
  <si>
    <t>G</t>
  </si>
  <si>
    <t>Regulación y supervisión</t>
  </si>
  <si>
    <t>A</t>
  </si>
  <si>
    <t>Funciones de las Fuerzas Armadas (Únicamente Gobierno Federal)</t>
  </si>
  <si>
    <t>R</t>
  </si>
  <si>
    <t>Específicos</t>
  </si>
  <si>
    <t>K</t>
  </si>
  <si>
    <t>Proyectos de Inversión</t>
  </si>
  <si>
    <t>Administrativos y de Apoyo</t>
  </si>
  <si>
    <t>M</t>
  </si>
  <si>
    <t>Apoyo al proceso presupuestario y para mejorar la eficiencia institucional</t>
  </si>
  <si>
    <t>O</t>
  </si>
  <si>
    <t>Apoyo a la función pública y al mejoramiento de la gestión</t>
  </si>
  <si>
    <t>W</t>
  </si>
  <si>
    <t>Operaciones ajenas</t>
  </si>
  <si>
    <t>Compromisos</t>
  </si>
  <si>
    <t>L</t>
  </si>
  <si>
    <t>Obligaciones de cumplimiento de resolución jurisdiccional</t>
  </si>
  <si>
    <t>N</t>
  </si>
  <si>
    <t>Desastres Naturales</t>
  </si>
  <si>
    <t>Obligaciones</t>
  </si>
  <si>
    <t>J</t>
  </si>
  <si>
    <t>Pensiones y jubilaciones</t>
  </si>
  <si>
    <t>T</t>
  </si>
  <si>
    <t>Aportaciones a la seguridad social</t>
  </si>
  <si>
    <t>Y</t>
  </si>
  <si>
    <t>Aportaciones a fondos de estabilización</t>
  </si>
  <si>
    <t>Z</t>
  </si>
  <si>
    <t>Aportaciones a fondos de inversión y reestructura de pensiones</t>
  </si>
  <si>
    <t>Programas de Gasto Federalizado (Gobierno Federal)</t>
  </si>
  <si>
    <t>I</t>
  </si>
  <si>
    <t>Gasto Federalizado</t>
  </si>
  <si>
    <t>C</t>
  </si>
  <si>
    <t>Participaciones a Entidades Federativas y Municipios</t>
  </si>
  <si>
    <t>D</t>
  </si>
  <si>
    <t>Costo Financiero, Deuda o Apoyos a Deudores y Ahorradores de la Banca</t>
  </si>
  <si>
    <t>H</t>
  </si>
  <si>
    <t>INSTITUTO DE SALUD PUBLICA DEL ESTADO DE GUANAJUATO
Programas y Proyectos de Inversión
Del 1 de Enero al 31 de Marzo de 2025
(Cifras en Pesos)</t>
  </si>
  <si>
    <t>Inversión</t>
  </si>
  <si>
    <t>Metas</t>
  </si>
  <si>
    <t>% Avance Financiero</t>
  </si>
  <si>
    <t>% Avance Metas</t>
  </si>
  <si>
    <t>Clave del Programa/ Proyecto</t>
  </si>
  <si>
    <t>Nombre</t>
  </si>
  <si>
    <t>Partida</t>
  </si>
  <si>
    <t>Descripción</t>
  </si>
  <si>
    <t>Clave UR</t>
  </si>
  <si>
    <t>Descripción UR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</si>
  <si>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</si>
  <si>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</si>
  <si>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</si>
  <si>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</si>
  <si>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</si>
  <si>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</si>
  <si>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</si>
  <si>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E012PB11102499</t>
  </si>
  <si>
    <t>R24 CENTRO TRANSFUSIONAL</t>
  </si>
  <si>
    <t>5660</t>
  </si>
  <si>
    <t>BIENES MUEBLES</t>
  </si>
  <si>
    <t>211213019070301</t>
  </si>
  <si>
    <t>CENTRO ESTATAL DE MEDICINA TRANSFUSIONAL</t>
  </si>
  <si>
    <t>Porcentaje</t>
  </si>
  <si>
    <t>E012PB12282499</t>
  </si>
  <si>
    <t>R24 HOSPITAL LEÓN</t>
  </si>
  <si>
    <t>5310</t>
  </si>
  <si>
    <t>211213019070106</t>
  </si>
  <si>
    <t>HOSPITAL GENERAL LEÓN</t>
  </si>
  <si>
    <t>E012PB31982408082</t>
  </si>
  <si>
    <t>ENSEÑANZA</t>
  </si>
  <si>
    <t>5290</t>
  </si>
  <si>
    <t>211213019030400</t>
  </si>
  <si>
    <t>DIRECCIÓN GENERAL DE ATENCIÓN MÉDICA</t>
  </si>
  <si>
    <t>E012PB32832499</t>
  </si>
  <si>
    <t>R24 UNIDADES VI</t>
  </si>
  <si>
    <t>5670</t>
  </si>
  <si>
    <t>211213019040600</t>
  </si>
  <si>
    <t>JURISDICCIÓN SANITARIA VI ISAPEG</t>
  </si>
  <si>
    <t>E012QA14922301</t>
  </si>
  <si>
    <t>AMP Y REM HC ROMITA (URG, CEYE Y HOSP)</t>
  </si>
  <si>
    <t>6220</t>
  </si>
  <si>
    <t>OBRA</t>
  </si>
  <si>
    <t>211213019070412</t>
  </si>
  <si>
    <t>HOSPITAL COMUNITARIO ROMITA</t>
  </si>
  <si>
    <t>E012QA15242301</t>
  </si>
  <si>
    <t>UMAPS SAN JUAN DE CERANO YURIRIA</t>
  </si>
  <si>
    <t>211213019040500</t>
  </si>
  <si>
    <t>JURISDICCIÓN SANITARIA V ISAPEG</t>
  </si>
  <si>
    <t>E012QA26152301</t>
  </si>
  <si>
    <t>TERMINACIÓN DE LA DIG Y ADECUACIÓN DEL CAISAME</t>
  </si>
  <si>
    <t>211213019070201</t>
  </si>
  <si>
    <t>CTRO ATEN INTEGRAL SALUD MENTAL DE LEÓN</t>
  </si>
  <si>
    <t>E012QA27472401</t>
  </si>
  <si>
    <t>PROYECTO EJECUTIVO UMAPS OBRAJUELO</t>
  </si>
  <si>
    <t>211213019040300</t>
  </si>
  <si>
    <t>JURISDICCIÓN SANITARIA III ISAPEG</t>
  </si>
  <si>
    <t>E012QA28122301</t>
  </si>
  <si>
    <t>TERMINACIÓN REMODELACIÓN HC SAN FELIPE</t>
  </si>
  <si>
    <t>211213019070414</t>
  </si>
  <si>
    <t>HOSPITAL COMUNITARIO SAN FELIPE</t>
  </si>
  <si>
    <t>E012QA32952301</t>
  </si>
  <si>
    <t>TERMINACIÓN DE AMP Y FORT DEL HG URIANGATO</t>
  </si>
  <si>
    <t>211213019070115</t>
  </si>
  <si>
    <t>HOSPITAL GENERAL URIANGATO</t>
  </si>
  <si>
    <t>E012QA34182401</t>
  </si>
  <si>
    <t>TERMINACIÓN CESSA XICHÚ</t>
  </si>
  <si>
    <t>211213019040200</t>
  </si>
  <si>
    <t>JURISDICCIÓN SANITARIA II ISAPEG</t>
  </si>
  <si>
    <t>E012QA37012401</t>
  </si>
  <si>
    <t>PROYECTO INTEGRAL CAISES LEÓN</t>
  </si>
  <si>
    <t>211213019040700</t>
  </si>
  <si>
    <t>JURISDICCIÓN SANITARIA VII ISAPEG</t>
  </si>
  <si>
    <t>E012QA40142401</t>
  </si>
  <si>
    <t>PE SUST MURO UMAPS LA BORUNDA COMONFORT</t>
  </si>
  <si>
    <t>E064PB11012499</t>
  </si>
  <si>
    <t>R24 JURISDICCIÓN VI</t>
  </si>
  <si>
    <t>5150</t>
  </si>
  <si>
    <t>E064QC13282406</t>
  </si>
  <si>
    <t>FORTALECIMIENTO A OBSERVATORIOS DE LESIONES</t>
  </si>
  <si>
    <t>211213019030300</t>
  </si>
  <si>
    <t>DIR GRAL DE PREV Y PROM DE LA SALUD</t>
  </si>
  <si>
    <t>E064QC13312501</t>
  </si>
  <si>
    <t>DETECCIÓN DE CÁNCER CÉRVICO UTERINO CON CITOLOGÍA BASE LIQUIDA</t>
  </si>
  <si>
    <t>M005GA20982499</t>
  </si>
  <si>
    <t>R24 DIRECCIÓN ISAPEG</t>
  </si>
  <si>
    <t>211213019010000</t>
  </si>
  <si>
    <t>DESPACHO DE LA DIRECCIÓN GRAL DEL ISAPEG</t>
  </si>
  <si>
    <t>M006GB11152499</t>
  </si>
  <si>
    <t>R24 DIRECCIÓN ADM</t>
  </si>
  <si>
    <t>5640</t>
  </si>
  <si>
    <t>211213019020200</t>
  </si>
  <si>
    <t>DIR GRAL DE ADMINISTRACIÓN ISAPEG</t>
  </si>
  <si>
    <t>M006GB11152511089</t>
  </si>
  <si>
    <t>SISTEMAS DE INFORMACIÓN EN SALUD</t>
  </si>
  <si>
    <t>5190</t>
  </si>
  <si>
    <t>M006GB11172499</t>
  </si>
  <si>
    <t>R24 DIRECCIÓN RH</t>
  </si>
  <si>
    <t>211213019020300</t>
  </si>
  <si>
    <t>DIR GRAL DE RECURSOS HUMANOS ISAPEG</t>
  </si>
  <si>
    <t>M007GC11132499</t>
  </si>
  <si>
    <t>R24 DIRECCIÓN SALUD</t>
  </si>
  <si>
    <t>ESTADO ANALÍTICO DEL EJERCICIO DEL PRESUPUESTO DE INGRESOS</t>
  </si>
  <si>
    <t xml:space="preserve">CLASIFICACIÓN ECONÓMICA </t>
  </si>
  <si>
    <t>Del 1 de Enero al 31 de Marzo de 2025</t>
  </si>
  <si>
    <t>Ente Público:</t>
  </si>
  <si>
    <t>INSTITUTO DE SALUD PUBLICA DEL ESTADO DE GUANAJUATO</t>
  </si>
  <si>
    <t>Código</t>
  </si>
  <si>
    <t>Recauadado</t>
  </si>
  <si>
    <t>INGRESOS</t>
  </si>
  <si>
    <t>INGRESOS CORRIENTES</t>
  </si>
  <si>
    <t>1.1.1</t>
  </si>
  <si>
    <t>1.1.1.1</t>
  </si>
  <si>
    <t xml:space="preserve">Impuesto sobre el Ingreso, las Utilidades y las Ganancias de Capital  </t>
  </si>
  <si>
    <t>1.1.1.1.1</t>
  </si>
  <si>
    <t>De Personas Físicas</t>
  </si>
  <si>
    <t>1.1.1.1.1.1</t>
  </si>
  <si>
    <t>Impuesto sobre los Ingresos</t>
  </si>
  <si>
    <t>1.1.1.1.2</t>
  </si>
  <si>
    <t>De Empresas y Otras Corporaciones (Personas Morales)</t>
  </si>
  <si>
    <t>1.1.1.1.2.1</t>
  </si>
  <si>
    <t>1.1.1.1.3</t>
  </si>
  <si>
    <t>No Clasificables</t>
  </si>
  <si>
    <t>1.1.1.2</t>
  </si>
  <si>
    <t xml:space="preserve">Impuesto sobre Nómina y la Fuerza de Trabajo  </t>
  </si>
  <si>
    <t>1.1.1.2.1</t>
  </si>
  <si>
    <t>Impuesto sobre Nómina y Asimilables</t>
  </si>
  <si>
    <t>1.1.1.3</t>
  </si>
  <si>
    <t>Impuesto sobre la Propiedad</t>
  </si>
  <si>
    <t>1.1.1.4</t>
  </si>
  <si>
    <t>Impuesto sobre los Bienes y Servicios</t>
  </si>
  <si>
    <t>1.1.1.4.1</t>
  </si>
  <si>
    <t>Impuesto sobre la Producción, el Consumo y las Transacciones</t>
  </si>
  <si>
    <t>1.1.1.4.1.1</t>
  </si>
  <si>
    <t>Impuesto al Valor Agregado</t>
  </si>
  <si>
    <t>1.1.1.4.1.2</t>
  </si>
  <si>
    <t>Impuesto especial sobre Producción y Servicios</t>
  </si>
  <si>
    <t xml:space="preserve">1.1.1.4.1.3 </t>
  </si>
  <si>
    <t>Otros Impuestos Sobre Bienes y Servicios</t>
  </si>
  <si>
    <t>1.1.1.5</t>
  </si>
  <si>
    <t>Impuesto sobre el Comercio y las Transacciones Internacionales / Comercio Exterior</t>
  </si>
  <si>
    <t>1.1.1.5.1</t>
  </si>
  <si>
    <t xml:space="preserve">Impuesto a la Importación </t>
  </si>
  <si>
    <t>1.1.1.5.2</t>
  </si>
  <si>
    <t>Impuesto a la Exportación</t>
  </si>
  <si>
    <t>1.1.1.6</t>
  </si>
  <si>
    <t>Impuestos Ecológicos</t>
  </si>
  <si>
    <t>1.1.1.7</t>
  </si>
  <si>
    <t>Impuesto a los Rendimientos Petroleros</t>
  </si>
  <si>
    <t xml:space="preserve">1.1.1.8 </t>
  </si>
  <si>
    <t>Otros Impuestos</t>
  </si>
  <si>
    <t>1.1.1.9</t>
  </si>
  <si>
    <t>Accesorios</t>
  </si>
  <si>
    <t>1.1.2</t>
  </si>
  <si>
    <t xml:space="preserve">Contribuciones a la Seguridad Social  </t>
  </si>
  <si>
    <t>1.1.2.1</t>
  </si>
  <si>
    <t>Contribuciones de los Empleados</t>
  </si>
  <si>
    <t>1.1.2.2</t>
  </si>
  <si>
    <t>Contribuciones de los Empleadores</t>
  </si>
  <si>
    <t xml:space="preserve">1.1.2.3 </t>
  </si>
  <si>
    <t>Contribuciones de los Trabajadores Por Cuenta Propia o No Empleados</t>
  </si>
  <si>
    <t xml:space="preserve">1.1.2.4 </t>
  </si>
  <si>
    <t>Contribuciones no Clasificables</t>
  </si>
  <si>
    <t>1.1.3</t>
  </si>
  <si>
    <t>1.1.4</t>
  </si>
  <si>
    <t>Derechos, Productos y Aprovechamientos Corrientes</t>
  </si>
  <si>
    <t>1.1.4.1</t>
  </si>
  <si>
    <t>Derechos No Incluidos en Otros Conceptos</t>
  </si>
  <si>
    <t>1.1.4.2</t>
  </si>
  <si>
    <t>Productos Corrientes No Incluidos en Otros Conceptos</t>
  </si>
  <si>
    <t>1.1.4.3</t>
  </si>
  <si>
    <t>Aprovechamientos Corrientes No Incluidos en Otros Conceptos</t>
  </si>
  <si>
    <t>1.1.5</t>
  </si>
  <si>
    <t>Rentas de la Propiedad</t>
  </si>
  <si>
    <t>1.1.5.1</t>
  </si>
  <si>
    <t>Intereses</t>
  </si>
  <si>
    <t>1.1.5.1.1</t>
  </si>
  <si>
    <t>Internos</t>
  </si>
  <si>
    <t>1.1.5.1.2</t>
  </si>
  <si>
    <t>Externos</t>
  </si>
  <si>
    <t>1.1.5.2</t>
  </si>
  <si>
    <t>Dividendos y Retiros de las Cuasisociedades</t>
  </si>
  <si>
    <t>1.1.5.3</t>
  </si>
  <si>
    <t>Arrendamiento de Tierras y Terrenos</t>
  </si>
  <si>
    <t>1.1.5.4</t>
  </si>
  <si>
    <t>Otros</t>
  </si>
  <si>
    <t xml:space="preserve">1.1.6 </t>
  </si>
  <si>
    <t>Venta de Bienes y Servicios de Entidades del Gobierno General / Ingresos de Explotación de Entidades Empresariales</t>
  </si>
  <si>
    <t>1.1.6.1</t>
  </si>
  <si>
    <t>Venta de Establecimientos No de Mercado</t>
  </si>
  <si>
    <t>1.1.6.2</t>
  </si>
  <si>
    <t>Venta de Establecimientos de Mercado</t>
  </si>
  <si>
    <t>1.1.6.3</t>
  </si>
  <si>
    <t>Derechos Administrativos</t>
  </si>
  <si>
    <t>1.1.7</t>
  </si>
  <si>
    <t>Subsidios y Subvenciones Recibidos por Entidades Empresariales Públicas</t>
  </si>
  <si>
    <t>1.1.7.1</t>
  </si>
  <si>
    <t>Subsidios y Subvenciones Recibidos por Entidades Empresariales Públicas No Financieras</t>
  </si>
  <si>
    <t>1.1.7.2</t>
  </si>
  <si>
    <t>Subsidios y Subvenciones Recibidos por Entidades Empresariales Públicas Financieras</t>
  </si>
  <si>
    <t xml:space="preserve">1.1.8 </t>
  </si>
  <si>
    <t>Transferencias, Asignaciones y Donativos Corrientes Recibidos</t>
  </si>
  <si>
    <t>1.1.8.1</t>
  </si>
  <si>
    <t>Del Sector Privado</t>
  </si>
  <si>
    <t>1.1.8.2</t>
  </si>
  <si>
    <t>Del Sector Público</t>
  </si>
  <si>
    <t>1.1.8.2.1</t>
  </si>
  <si>
    <t>De la Federación</t>
  </si>
  <si>
    <t>1.1.8.2.1.1</t>
  </si>
  <si>
    <t xml:space="preserve">Transferencias Internas y Asignaciones </t>
  </si>
  <si>
    <t>1.1.8.2.1.2</t>
  </si>
  <si>
    <t>Transferencias del Resto del Sector Público</t>
  </si>
  <si>
    <t>1.1.8.2.1.3</t>
  </si>
  <si>
    <t>1.1.8.2.1.4</t>
  </si>
  <si>
    <t>Transferencias de Fideicomisos, Mandatos y Contratos Análogos</t>
  </si>
  <si>
    <t>1.1.8.2.2</t>
  </si>
  <si>
    <t>De Entidades Federativas</t>
  </si>
  <si>
    <t>1.1.8.2.2.1</t>
  </si>
  <si>
    <t>1.1.8.2.2.2</t>
  </si>
  <si>
    <t>1.1.8.2.2.3</t>
  </si>
  <si>
    <t>1.1.8.2.2.4</t>
  </si>
  <si>
    <t>1.1.8.2.3</t>
  </si>
  <si>
    <t>De Municipios</t>
  </si>
  <si>
    <t>1.1.8.3</t>
  </si>
  <si>
    <t>Del Sector Externo</t>
  </si>
  <si>
    <t>1.1.8.3.1</t>
  </si>
  <si>
    <t>De Gobiernos Extranjeros</t>
  </si>
  <si>
    <t>1.1.8.3.2</t>
  </si>
  <si>
    <t>De Organismos Internacionales</t>
  </si>
  <si>
    <t>1.1.8.3.3</t>
  </si>
  <si>
    <t>Del Sector Privado Externo</t>
  </si>
  <si>
    <t>1.1.9</t>
  </si>
  <si>
    <t>INGRESOS DE CAPITAL</t>
  </si>
  <si>
    <t>1.2.1</t>
  </si>
  <si>
    <t>Venta (Disposición) de Activos</t>
  </si>
  <si>
    <t>1.2.1.1</t>
  </si>
  <si>
    <t>Venta de Activos Fijos</t>
  </si>
  <si>
    <t>1.2.1.2</t>
  </si>
  <si>
    <t>Venta de Objetos de Valor</t>
  </si>
  <si>
    <t>1.2.1.3</t>
  </si>
  <si>
    <t>Venta de Activos No Producidos</t>
  </si>
  <si>
    <t>1.2.2</t>
  </si>
  <si>
    <t>Disminución de Existencias</t>
  </si>
  <si>
    <t>1.2.2.1</t>
  </si>
  <si>
    <t>1.2.2.2</t>
  </si>
  <si>
    <t>Materias Primas</t>
  </si>
  <si>
    <t>1.2.2.3</t>
  </si>
  <si>
    <t>Trabajos en Curso</t>
  </si>
  <si>
    <t>1.2.2.4</t>
  </si>
  <si>
    <t>Bienes Terminados</t>
  </si>
  <si>
    <t>1.2.2.5</t>
  </si>
  <si>
    <t>Bienes para venta</t>
  </si>
  <si>
    <t>1.2.2.6</t>
  </si>
  <si>
    <t>Bienes en tránsito</t>
  </si>
  <si>
    <t>1.2.2.7</t>
  </si>
  <si>
    <t>Existencias de Material de Seguridad y Defensa</t>
  </si>
  <si>
    <t>1.2.3</t>
  </si>
  <si>
    <t>Incremento de la Depreciación, Amortización, Estimaciones y Provisiones Acumuladas</t>
  </si>
  <si>
    <t>1.2.3.1</t>
  </si>
  <si>
    <t>Depreciación y Amortización</t>
  </si>
  <si>
    <t>1.2.3.2</t>
  </si>
  <si>
    <t>Estimaciones por Deterioro de Inventarios</t>
  </si>
  <si>
    <t>1.2.3.3</t>
  </si>
  <si>
    <t>Otras Estimaciones por pérdida o deterioro</t>
  </si>
  <si>
    <t>1.2.3.4</t>
  </si>
  <si>
    <t>Provisiones</t>
  </si>
  <si>
    <t>1.2.4</t>
  </si>
  <si>
    <t>Transferencias, Asignaciones y Donativos de Capital Recibidas</t>
  </si>
  <si>
    <t xml:space="preserve">1.2.4.1 </t>
  </si>
  <si>
    <t>1.2.4.2</t>
  </si>
  <si>
    <t>1.2.4.2.1</t>
  </si>
  <si>
    <t xml:space="preserve">De la Federación </t>
  </si>
  <si>
    <t>1.2.4.2.1.1</t>
  </si>
  <si>
    <t>1.2.4.2.1.2</t>
  </si>
  <si>
    <t>1.2.4.2.1.3</t>
  </si>
  <si>
    <t>1.2.4.2.1.4</t>
  </si>
  <si>
    <t xml:space="preserve">1.2.4.2.2 </t>
  </si>
  <si>
    <t>1.2.4.2.2.1</t>
  </si>
  <si>
    <t>1.2.4.2.2.2</t>
  </si>
  <si>
    <t>1.2.4.2.2.3</t>
  </si>
  <si>
    <t>1.2.4.2.2.4</t>
  </si>
  <si>
    <t>1.2.4.2.3</t>
  </si>
  <si>
    <t>1.2.4.3</t>
  </si>
  <si>
    <t>1.2.4.3.1</t>
  </si>
  <si>
    <t>1.2.4.3.2</t>
  </si>
  <si>
    <t>1.2.4.3.3</t>
  </si>
  <si>
    <t>1.2.5</t>
  </si>
  <si>
    <t>Recuperación de Inversiones Financieras Realizadas con Fines de Política</t>
  </si>
  <si>
    <t>1.2.5.1</t>
  </si>
  <si>
    <t>Venta de Acciones y Participaciones de Capital Adquiridas con Fines de Política</t>
  </si>
  <si>
    <t>1.2.5.2</t>
  </si>
  <si>
    <t>Valores Representativos de Deuda Adquiridos con Fines de Política</t>
  </si>
  <si>
    <t>1.2.5.3</t>
  </si>
  <si>
    <t>Venta de Obligaciones Negociables Adquiridas con Fines de Política</t>
  </si>
  <si>
    <t>1.2.5.4</t>
  </si>
  <si>
    <t>Recuperación de Préstamos Realizados con Fines de Política</t>
  </si>
  <si>
    <t>TOTAL DE INGRESOS</t>
  </si>
  <si>
    <t>No se incluyen los ingresos del rubro 7 tipo 79 del clasificador por rubros de ingreso debido a que no se encuentran relacionadas en el ACUERDO por el que se emite la Clasificación Económica de los Ingresos, de los Gastos y del Financiamiento de los Entes Públicos.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</si>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</sst>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&quot;$&quot;* #,##0_-;\-&quot;$&quot;* #,##0_-;_-&quot;$&quot;* &quot;-&quot;??_-;_-@_-"/>
  </numFmts>
  <fonts count="32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sz val="10"/>
      <name val="Arial"/>
      <family val="2"/>
    </font>
    <font>
      <vertAlign val="superscript"/>
      <sz val="8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Arial"/>
      <family val="2"/>
    </font>
    <font>
      <sz val="10"/>
      <color theme="1"/>
      <name val="Times New Roman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b/>
      <sz val="8"/>
      <color theme="0"/>
      <name val="Arial"/>
      <family val="2"/>
    </font>
    <font>
      <i/>
      <sz val="8"/>
      <name val="Arial"/>
      <family val="2"/>
    </font>
    <font>
      <b/>
      <sz val="10"/>
      <name val="Calibri Light"/>
      <family val="2"/>
    </font>
    <font>
      <sz val="10"/>
      <name val="Calibri Light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0"/>
      </patternFill>
    </fill>
    <fill>
      <patternFill patternType="solid">
        <fgColor theme="0"/>
        <bgColor indexed="1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6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5" fillId="0" borderId="0"/>
    <xf numFmtId="0" fontId="1" fillId="0" borderId="0"/>
    <xf numFmtId="43" fontId="20" fillId="0" borderId="0" applyFont="0" applyFill="0" applyBorder="0" applyAlignment="0" applyProtection="0"/>
    <xf numFmtId="0" fontId="1" fillId="0" borderId="0"/>
    <xf numFmtId="0" fontId="6" fillId="0" borderId="0"/>
    <xf numFmtId="43" fontId="6" fillId="0" borderId="0" applyFont="0" applyFill="0" applyBorder="0" applyAlignment="0" applyProtection="0"/>
    <xf numFmtId="4" fontId="23" fillId="4" borderId="48" applyNumberFormat="0" applyProtection="0">
      <alignment horizontal="left" vertical="center" indent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5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9" fontId="1" fillId="0" borderId="0" applyFont="0" applyFill="0" applyBorder="0" applyAlignment="0" applyProtection="0"/>
    <xf numFmtId="0" fontId="1" fillId="0" borderId="0"/>
  </cellStyleXfs>
  <cellXfs count="386">
    <xf numFmtId="0" fontId="0" fillId="0" borderId="0" xfId="0"/>
    <xf numFmtId="0" fontId="4" fillId="2" borderId="1" xfId="3" applyFont="1" applyFill="1" applyBorder="1" applyAlignment="1" applyProtection="1">
      <alignment horizontal="center" vertical="center" wrapText="1"/>
      <protection locked="0"/>
    </xf>
    <xf numFmtId="0" fontId="4" fillId="2" borderId="2" xfId="3" applyFont="1" applyFill="1" applyBorder="1" applyAlignment="1" applyProtection="1">
      <alignment horizontal="center" vertical="center" wrapText="1"/>
      <protection locked="0"/>
    </xf>
    <xf numFmtId="0" fontId="4" fillId="2" borderId="3" xfId="3" applyFont="1" applyFill="1" applyBorder="1" applyAlignment="1" applyProtection="1">
      <alignment horizontal="center" vertical="center" wrapText="1"/>
      <protection locked="0"/>
    </xf>
    <xf numFmtId="0" fontId="5" fillId="0" borderId="0" xfId="3" applyFont="1" applyFill="1" applyBorder="1" applyAlignment="1" applyProtection="1">
      <alignment vertical="top"/>
      <protection locked="0"/>
    </xf>
    <xf numFmtId="0" fontId="4" fillId="2" borderId="4" xfId="3" applyFont="1" applyFill="1" applyBorder="1" applyAlignment="1">
      <alignment horizontal="center" vertical="center"/>
    </xf>
    <xf numFmtId="0" fontId="4" fillId="2" borderId="5" xfId="3" applyFont="1" applyFill="1" applyBorder="1" applyAlignment="1">
      <alignment horizontal="center" vertical="center"/>
    </xf>
    <xf numFmtId="0" fontId="4" fillId="2" borderId="6" xfId="3" applyFont="1" applyFill="1" applyBorder="1" applyAlignment="1" applyProtection="1">
      <alignment horizontal="center" vertical="center" wrapText="1"/>
      <protection locked="0"/>
    </xf>
    <xf numFmtId="0" fontId="4" fillId="2" borderId="7" xfId="3" applyFont="1" applyFill="1" applyBorder="1" applyAlignment="1" applyProtection="1">
      <alignment horizontal="center" vertical="center" wrapText="1"/>
      <protection locked="0"/>
    </xf>
    <xf numFmtId="0" fontId="4" fillId="2" borderId="8" xfId="3" applyFont="1" applyFill="1" applyBorder="1" applyAlignment="1" applyProtection="1">
      <alignment horizontal="center" vertical="center" wrapText="1"/>
      <protection locked="0"/>
    </xf>
    <xf numFmtId="0" fontId="4" fillId="2" borderId="9" xfId="3" applyFont="1" applyFill="1" applyBorder="1" applyAlignment="1">
      <alignment horizontal="center" vertical="center" wrapText="1"/>
    </xf>
    <xf numFmtId="0" fontId="4" fillId="2" borderId="10" xfId="3" applyFont="1" applyFill="1" applyBorder="1" applyAlignment="1">
      <alignment horizontal="center" vertical="center"/>
    </xf>
    <xf numFmtId="0" fontId="4" fillId="2" borderId="11" xfId="3" applyFont="1" applyFill="1" applyBorder="1" applyAlignment="1">
      <alignment horizontal="center" vertical="center"/>
    </xf>
    <xf numFmtId="0" fontId="4" fillId="2" borderId="8" xfId="3" applyFont="1" applyFill="1" applyBorder="1" applyAlignment="1">
      <alignment horizontal="center" vertical="center" wrapText="1"/>
    </xf>
    <xf numFmtId="0" fontId="4" fillId="2" borderId="12" xfId="3" applyFont="1" applyFill="1" applyBorder="1" applyAlignment="1">
      <alignment horizontal="center" vertical="center" wrapText="1"/>
    </xf>
    <xf numFmtId="0" fontId="4" fillId="2" borderId="6" xfId="3" applyFont="1" applyFill="1" applyBorder="1" applyAlignment="1">
      <alignment horizontal="center" vertical="center" wrapText="1"/>
    </xf>
    <xf numFmtId="0" fontId="4" fillId="2" borderId="13" xfId="3" applyFont="1" applyFill="1" applyBorder="1" applyAlignment="1">
      <alignment horizontal="center" vertical="center" wrapText="1"/>
    </xf>
    <xf numFmtId="0" fontId="6" fillId="0" borderId="0" xfId="3" applyFont="1" applyFill="1" applyBorder="1" applyAlignment="1" applyProtection="1">
      <alignment horizontal="center" vertical="top"/>
      <protection locked="0"/>
    </xf>
    <xf numFmtId="0" fontId="4" fillId="2" borderId="14" xfId="3" applyFont="1" applyFill="1" applyBorder="1" applyAlignment="1">
      <alignment horizontal="center" vertical="center"/>
    </xf>
    <xf numFmtId="0" fontId="4" fillId="2" borderId="15" xfId="3" applyFont="1" applyFill="1" applyBorder="1" applyAlignment="1">
      <alignment horizontal="center" vertical="center"/>
    </xf>
    <xf numFmtId="0" fontId="4" fillId="2" borderId="8" xfId="3" quotePrefix="1" applyFont="1" applyFill="1" applyBorder="1" applyAlignment="1">
      <alignment horizontal="center" vertical="center" wrapText="1"/>
    </xf>
    <xf numFmtId="0" fontId="4" fillId="2" borderId="12" xfId="3" quotePrefix="1" applyFont="1" applyFill="1" applyBorder="1" applyAlignment="1">
      <alignment horizontal="center" vertical="center" wrapText="1"/>
    </xf>
    <xf numFmtId="0" fontId="4" fillId="2" borderId="16" xfId="3" quotePrefix="1" applyFont="1" applyFill="1" applyBorder="1" applyAlignment="1">
      <alignment horizontal="center" vertical="center" wrapText="1"/>
    </xf>
    <xf numFmtId="0" fontId="6" fillId="0" borderId="10" xfId="3" applyFont="1" applyFill="1" applyBorder="1" applyAlignment="1" applyProtection="1">
      <alignment vertical="top"/>
      <protection locked="0"/>
    </xf>
    <xf numFmtId="0" fontId="6" fillId="0" borderId="0" xfId="3" applyFont="1" applyFill="1" applyBorder="1" applyAlignment="1" applyProtection="1">
      <alignment vertical="top" wrapText="1"/>
      <protection locked="0"/>
    </xf>
    <xf numFmtId="3" fontId="6" fillId="0" borderId="17" xfId="3" applyNumberFormat="1" applyFont="1" applyFill="1" applyBorder="1" applyAlignment="1" applyProtection="1">
      <alignment vertical="top"/>
      <protection locked="0"/>
    </xf>
    <xf numFmtId="3" fontId="6" fillId="0" borderId="9" xfId="3" applyNumberFormat="1" applyFont="1" applyFill="1" applyBorder="1" applyAlignment="1" applyProtection="1">
      <alignment vertical="top"/>
      <protection locked="0"/>
    </xf>
    <xf numFmtId="49" fontId="7" fillId="0" borderId="0" xfId="3" applyNumberFormat="1" applyFont="1" applyFill="1" applyBorder="1" applyAlignment="1" applyProtection="1">
      <alignment vertical="top"/>
      <protection locked="0"/>
    </xf>
    <xf numFmtId="0" fontId="6" fillId="0" borderId="0" xfId="3" applyFont="1" applyFill="1" applyBorder="1" applyAlignment="1" applyProtection="1">
      <alignment vertical="top"/>
      <protection locked="0"/>
    </xf>
    <xf numFmtId="0" fontId="8" fillId="0" borderId="10" xfId="3" applyFont="1" applyFill="1" applyBorder="1" applyAlignment="1" applyProtection="1">
      <alignment vertical="top"/>
      <protection locked="0"/>
    </xf>
    <xf numFmtId="0" fontId="8" fillId="0" borderId="0" xfId="3" applyFont="1" applyFill="1" applyBorder="1" applyAlignment="1" applyProtection="1">
      <alignment vertical="top" wrapText="1"/>
      <protection locked="0"/>
    </xf>
    <xf numFmtId="3" fontId="6" fillId="0" borderId="18" xfId="3" applyNumberFormat="1" applyFont="1" applyFill="1" applyBorder="1" applyAlignment="1" applyProtection="1">
      <alignment vertical="top"/>
      <protection locked="0"/>
    </xf>
    <xf numFmtId="3" fontId="6" fillId="0" borderId="19" xfId="3" applyNumberFormat="1" applyFont="1" applyFill="1" applyBorder="1" applyAlignment="1" applyProtection="1">
      <alignment vertical="top"/>
      <protection locked="0"/>
    </xf>
    <xf numFmtId="0" fontId="0" fillId="0" borderId="10" xfId="3" applyFont="1" applyFill="1" applyBorder="1" applyAlignment="1" applyProtection="1">
      <alignment vertical="top"/>
      <protection locked="0"/>
    </xf>
    <xf numFmtId="3" fontId="6" fillId="0" borderId="18" xfId="3" applyNumberFormat="1" applyFont="1" applyBorder="1" applyAlignment="1" applyProtection="1">
      <alignment vertical="top"/>
      <protection locked="0"/>
    </xf>
    <xf numFmtId="3" fontId="6" fillId="0" borderId="19" xfId="3" applyNumberFormat="1" applyFont="1" applyBorder="1" applyAlignment="1" applyProtection="1">
      <alignment vertical="top"/>
      <protection locked="0"/>
    </xf>
    <xf numFmtId="3" fontId="6" fillId="0" borderId="20" xfId="3" applyNumberFormat="1" applyFont="1" applyFill="1" applyBorder="1" applyAlignment="1" applyProtection="1">
      <alignment vertical="top"/>
      <protection locked="0"/>
    </xf>
    <xf numFmtId="3" fontId="6" fillId="0" borderId="13" xfId="3" applyNumberFormat="1" applyFont="1" applyFill="1" applyBorder="1" applyAlignment="1" applyProtection="1">
      <alignment vertical="top"/>
      <protection locked="0"/>
    </xf>
    <xf numFmtId="0" fontId="8" fillId="0" borderId="21" xfId="3" quotePrefix="1" applyFont="1" applyFill="1" applyBorder="1" applyAlignment="1" applyProtection="1">
      <alignment horizontal="center" vertical="top"/>
      <protection locked="0"/>
    </xf>
    <xf numFmtId="0" fontId="4" fillId="0" borderId="7" xfId="3" applyFont="1" applyFill="1" applyBorder="1" applyAlignment="1" applyProtection="1">
      <alignment horizontal="left" vertical="top" indent="3"/>
      <protection locked="0"/>
    </xf>
    <xf numFmtId="3" fontId="4" fillId="0" borderId="12" xfId="3" applyNumberFormat="1" applyFont="1" applyFill="1" applyBorder="1" applyAlignment="1" applyProtection="1">
      <alignment vertical="top"/>
      <protection locked="0"/>
    </xf>
    <xf numFmtId="3" fontId="4" fillId="0" borderId="16" xfId="3" applyNumberFormat="1" applyFont="1" applyFill="1" applyBorder="1" applyAlignment="1" applyProtection="1">
      <alignment vertical="top"/>
      <protection locked="0"/>
    </xf>
    <xf numFmtId="0" fontId="8" fillId="0" borderId="4" xfId="3" quotePrefix="1" applyFont="1" applyFill="1" applyBorder="1" applyAlignment="1" applyProtection="1">
      <alignment horizontal="center" vertical="top"/>
      <protection locked="0"/>
    </xf>
    <xf numFmtId="0" fontId="8" fillId="0" borderId="22" xfId="3" applyFont="1" applyFill="1" applyBorder="1" applyAlignment="1" applyProtection="1">
      <alignment vertical="top"/>
      <protection locked="0"/>
    </xf>
    <xf numFmtId="3" fontId="4" fillId="0" borderId="22" xfId="3" applyNumberFormat="1" applyFont="1" applyFill="1" applyBorder="1" applyAlignment="1" applyProtection="1">
      <alignment vertical="top"/>
      <protection locked="0"/>
    </xf>
    <xf numFmtId="3" fontId="4" fillId="0" borderId="5" xfId="3" applyNumberFormat="1" applyFont="1" applyFill="1" applyBorder="1" applyAlignment="1" applyProtection="1">
      <alignment vertical="top"/>
      <protection locked="0"/>
    </xf>
    <xf numFmtId="3" fontId="4" fillId="0" borderId="6" xfId="3" applyNumberFormat="1" applyFont="1" applyFill="1" applyBorder="1" applyAlignment="1" applyProtection="1">
      <alignment vertical="top"/>
      <protection locked="0"/>
    </xf>
    <xf numFmtId="3" fontId="4" fillId="0" borderId="7" xfId="3" applyNumberFormat="1" applyFont="1" applyFill="1" applyBorder="1" applyAlignment="1" applyProtection="1">
      <alignment vertical="top"/>
      <protection locked="0"/>
    </xf>
    <xf numFmtId="3" fontId="4" fillId="0" borderId="13" xfId="3" applyNumberFormat="1" applyFont="1" applyFill="1" applyBorder="1" applyAlignment="1" applyProtection="1">
      <alignment vertical="top"/>
      <protection locked="0"/>
    </xf>
    <xf numFmtId="0" fontId="4" fillId="2" borderId="4" xfId="3" applyFont="1" applyFill="1" applyBorder="1" applyAlignment="1">
      <alignment horizontal="center" vertical="center" wrapText="1"/>
    </xf>
    <xf numFmtId="0" fontId="4" fillId="2" borderId="5" xfId="3" applyFont="1" applyFill="1" applyBorder="1" applyAlignment="1">
      <alignment horizontal="center" vertical="center" wrapText="1"/>
    </xf>
    <xf numFmtId="3" fontId="4" fillId="2" borderId="6" xfId="3" applyNumberFormat="1" applyFont="1" applyFill="1" applyBorder="1" applyAlignment="1" applyProtection="1">
      <alignment horizontal="center" vertical="center" wrapText="1"/>
      <protection locked="0"/>
    </xf>
    <xf numFmtId="3" fontId="4" fillId="2" borderId="7" xfId="3" applyNumberFormat="1" applyFont="1" applyFill="1" applyBorder="1" applyAlignment="1" applyProtection="1">
      <alignment horizontal="center" vertical="center" wrapText="1"/>
      <protection locked="0"/>
    </xf>
    <xf numFmtId="3" fontId="4" fillId="2" borderId="8" xfId="3" applyNumberFormat="1" applyFont="1" applyFill="1" applyBorder="1" applyAlignment="1" applyProtection="1">
      <alignment horizontal="center" vertical="center" wrapText="1"/>
      <protection locked="0"/>
    </xf>
    <xf numFmtId="3" fontId="4" fillId="2" borderId="9" xfId="3" applyNumberFormat="1" applyFont="1" applyFill="1" applyBorder="1" applyAlignment="1">
      <alignment horizontal="center" vertical="center" wrapText="1"/>
    </xf>
    <xf numFmtId="0" fontId="4" fillId="2" borderId="10" xfId="3" applyFont="1" applyFill="1" applyBorder="1" applyAlignment="1">
      <alignment horizontal="center" vertical="center" wrapText="1"/>
    </xf>
    <xf numFmtId="0" fontId="4" fillId="2" borderId="11" xfId="3" applyFont="1" applyFill="1" applyBorder="1" applyAlignment="1">
      <alignment horizontal="center" vertical="center" wrapText="1"/>
    </xf>
    <xf numFmtId="3" fontId="4" fillId="2" borderId="8" xfId="3" applyNumberFormat="1" applyFont="1" applyFill="1" applyBorder="1" applyAlignment="1">
      <alignment horizontal="center" vertical="center" wrapText="1"/>
    </xf>
    <xf numFmtId="3" fontId="4" fillId="2" borderId="12" xfId="3" applyNumberFormat="1" applyFont="1" applyFill="1" applyBorder="1" applyAlignment="1">
      <alignment horizontal="center" vertical="center" wrapText="1"/>
    </xf>
    <xf numFmtId="3" fontId="4" fillId="2" borderId="6" xfId="3" applyNumberFormat="1" applyFont="1" applyFill="1" applyBorder="1" applyAlignment="1">
      <alignment horizontal="center" vertical="center" wrapText="1"/>
    </xf>
    <xf numFmtId="3" fontId="4" fillId="2" borderId="13" xfId="3" applyNumberFormat="1" applyFont="1" applyFill="1" applyBorder="1" applyAlignment="1">
      <alignment horizontal="center" vertical="center" wrapText="1"/>
    </xf>
    <xf numFmtId="0" fontId="4" fillId="2" borderId="14" xfId="3" applyFont="1" applyFill="1" applyBorder="1" applyAlignment="1">
      <alignment horizontal="center" vertical="center" wrapText="1"/>
    </xf>
    <xf numFmtId="0" fontId="4" fillId="2" borderId="15" xfId="3" applyFont="1" applyFill="1" applyBorder="1" applyAlignment="1">
      <alignment horizontal="center" vertical="center" wrapText="1"/>
    </xf>
    <xf numFmtId="3" fontId="4" fillId="2" borderId="8" xfId="3" quotePrefix="1" applyNumberFormat="1" applyFont="1" applyFill="1" applyBorder="1" applyAlignment="1">
      <alignment horizontal="center" vertical="center" wrapText="1"/>
    </xf>
    <xf numFmtId="3" fontId="4" fillId="2" borderId="12" xfId="3" quotePrefix="1" applyNumberFormat="1" applyFont="1" applyFill="1" applyBorder="1" applyAlignment="1">
      <alignment horizontal="center" vertical="center" wrapText="1"/>
    </xf>
    <xf numFmtId="3" fontId="4" fillId="2" borderId="16" xfId="3" quotePrefix="1" applyNumberFormat="1" applyFont="1" applyFill="1" applyBorder="1" applyAlignment="1">
      <alignment horizontal="center" vertical="center" wrapText="1"/>
    </xf>
    <xf numFmtId="0" fontId="4" fillId="0" borderId="10" xfId="3" applyFont="1" applyFill="1" applyBorder="1" applyAlignment="1" applyProtection="1">
      <alignment horizontal="left" vertical="top"/>
    </xf>
    <xf numFmtId="0" fontId="4" fillId="0" borderId="0" xfId="3" applyFont="1" applyFill="1" applyBorder="1" applyAlignment="1" applyProtection="1">
      <alignment horizontal="justify" vertical="top" wrapText="1"/>
    </xf>
    <xf numFmtId="3" fontId="4" fillId="0" borderId="17" xfId="3" applyNumberFormat="1" applyFont="1" applyFill="1" applyBorder="1" applyAlignment="1" applyProtection="1">
      <alignment vertical="top"/>
      <protection locked="0"/>
    </xf>
    <xf numFmtId="3" fontId="4" fillId="0" borderId="9" xfId="3" applyNumberFormat="1" applyFont="1" applyFill="1" applyBorder="1" applyAlignment="1" applyProtection="1">
      <alignment vertical="top"/>
      <protection locked="0"/>
    </xf>
    <xf numFmtId="0" fontId="8" fillId="0" borderId="10" xfId="3" applyFont="1" applyFill="1" applyBorder="1" applyAlignment="1" applyProtection="1">
      <alignment horizontal="center" vertical="top"/>
    </xf>
    <xf numFmtId="0" fontId="8" fillId="0" borderId="0" xfId="3" applyFont="1" applyFill="1" applyBorder="1" applyAlignment="1" applyProtection="1">
      <alignment horizontal="left" vertical="top" wrapText="1"/>
    </xf>
    <xf numFmtId="3" fontId="8" fillId="0" borderId="18" xfId="3" applyNumberFormat="1" applyFont="1" applyFill="1" applyBorder="1" applyAlignment="1" applyProtection="1">
      <alignment vertical="top"/>
      <protection locked="0"/>
    </xf>
    <xf numFmtId="3" fontId="8" fillId="0" borderId="23" xfId="3" applyNumberFormat="1" applyFont="1" applyFill="1" applyBorder="1" applyAlignment="1" applyProtection="1">
      <alignment vertical="top"/>
      <protection locked="0"/>
    </xf>
    <xf numFmtId="3" fontId="8" fillId="0" borderId="19" xfId="3" applyNumberFormat="1" applyFont="1" applyFill="1" applyBorder="1" applyAlignment="1" applyProtection="1">
      <alignment vertical="top"/>
      <protection locked="0"/>
    </xf>
    <xf numFmtId="3" fontId="6" fillId="0" borderId="18" xfId="4" applyNumberFormat="1" applyFont="1" applyFill="1" applyBorder="1" applyAlignment="1" applyProtection="1">
      <alignment vertical="top"/>
      <protection locked="0"/>
    </xf>
    <xf numFmtId="3" fontId="6" fillId="0" borderId="23" xfId="4" applyNumberFormat="1" applyFont="1" applyFill="1" applyBorder="1" applyAlignment="1" applyProtection="1">
      <alignment vertical="top"/>
      <protection locked="0"/>
    </xf>
    <xf numFmtId="3" fontId="6" fillId="0" borderId="0" xfId="3" applyNumberFormat="1" applyFont="1" applyFill="1" applyBorder="1" applyAlignment="1" applyProtection="1">
      <alignment vertical="top"/>
      <protection locked="0"/>
    </xf>
    <xf numFmtId="0" fontId="4" fillId="0" borderId="10" xfId="3" applyFont="1" applyFill="1" applyBorder="1" applyAlignment="1" applyProtection="1">
      <alignment horizontal="left" vertical="top" wrapText="1"/>
    </xf>
    <xf numFmtId="0" fontId="4" fillId="0" borderId="11" xfId="3" applyFont="1" applyFill="1" applyBorder="1" applyAlignment="1" applyProtection="1">
      <alignment horizontal="left" vertical="top" wrapText="1"/>
    </xf>
    <xf numFmtId="3" fontId="4" fillId="0" borderId="18" xfId="3" applyNumberFormat="1" applyFont="1" applyFill="1" applyBorder="1" applyAlignment="1" applyProtection="1">
      <alignment vertical="top"/>
      <protection locked="0"/>
    </xf>
    <xf numFmtId="3" fontId="4" fillId="0" borderId="23" xfId="3" applyNumberFormat="1" applyFont="1" applyFill="1" applyBorder="1" applyAlignment="1" applyProtection="1">
      <alignment vertical="top"/>
      <protection locked="0"/>
    </xf>
    <xf numFmtId="3" fontId="4" fillId="0" borderId="19" xfId="3" applyNumberFormat="1" applyFont="1" applyFill="1" applyBorder="1" applyAlignment="1" applyProtection="1">
      <alignment vertical="top"/>
      <protection locked="0"/>
    </xf>
    <xf numFmtId="3" fontId="8" fillId="0" borderId="18" xfId="3" applyNumberFormat="1" applyFont="1" applyBorder="1" applyAlignment="1" applyProtection="1">
      <alignment vertical="top"/>
      <protection locked="0"/>
    </xf>
    <xf numFmtId="3" fontId="8" fillId="0" borderId="19" xfId="3" applyNumberFormat="1" applyFont="1" applyBorder="1" applyAlignment="1" applyProtection="1">
      <alignment vertical="top"/>
      <protection locked="0"/>
    </xf>
    <xf numFmtId="0" fontId="4" fillId="0" borderId="10" xfId="3" applyFont="1" applyFill="1" applyBorder="1" applyAlignment="1" applyProtection="1">
      <alignment vertical="top"/>
    </xf>
    <xf numFmtId="0" fontId="4" fillId="0" borderId="0" xfId="3" applyFont="1" applyFill="1" applyBorder="1" applyAlignment="1" applyProtection="1">
      <alignment vertical="top"/>
    </xf>
    <xf numFmtId="0" fontId="4" fillId="0" borderId="10" xfId="5" applyFont="1" applyFill="1" applyBorder="1" applyAlignment="1" applyProtection="1">
      <alignment horizontal="center" vertical="top"/>
    </xf>
    <xf numFmtId="0" fontId="8" fillId="0" borderId="21" xfId="3" quotePrefix="1" applyFont="1" applyFill="1" applyBorder="1" applyAlignment="1" applyProtection="1">
      <alignment horizontal="center" vertical="top"/>
    </xf>
    <xf numFmtId="0" fontId="4" fillId="0" borderId="7" xfId="3" applyFont="1" applyFill="1" applyBorder="1" applyAlignment="1" applyProtection="1">
      <alignment horizontal="center" vertical="top" wrapText="1"/>
    </xf>
    <xf numFmtId="0" fontId="8" fillId="0" borderId="24" xfId="3" quotePrefix="1" applyFont="1" applyFill="1" applyBorder="1" applyAlignment="1" applyProtection="1">
      <alignment horizontal="center" vertical="top"/>
      <protection locked="0"/>
    </xf>
    <xf numFmtId="0" fontId="8" fillId="0" borderId="25" xfId="3" applyFont="1" applyFill="1" applyBorder="1" applyAlignment="1" applyProtection="1">
      <alignment vertical="top"/>
      <protection locked="0"/>
    </xf>
    <xf numFmtId="4" fontId="4" fillId="0" borderId="25" xfId="3" applyNumberFormat="1" applyFont="1" applyFill="1" applyBorder="1" applyAlignment="1" applyProtection="1">
      <alignment vertical="top"/>
      <protection locked="0"/>
    </xf>
    <xf numFmtId="4" fontId="4" fillId="0" borderId="26" xfId="3" applyNumberFormat="1" applyFont="1" applyFill="1" applyBorder="1" applyAlignment="1" applyProtection="1">
      <alignment vertical="top"/>
      <protection locked="0"/>
    </xf>
    <xf numFmtId="4" fontId="4" fillId="0" borderId="27" xfId="3" applyNumberFormat="1" applyFont="1" applyFill="1" applyBorder="1" applyAlignment="1" applyProtection="1">
      <alignment vertical="top"/>
      <protection locked="0"/>
    </xf>
    <xf numFmtId="3" fontId="4" fillId="0" borderId="28" xfId="3" applyNumberFormat="1" applyFont="1" applyFill="1" applyBorder="1" applyAlignment="1" applyProtection="1">
      <alignment vertical="top"/>
      <protection locked="0"/>
    </xf>
    <xf numFmtId="0" fontId="8" fillId="0" borderId="0" xfId="3" quotePrefix="1" applyFont="1" applyFill="1" applyBorder="1" applyAlignment="1" applyProtection="1">
      <alignment horizontal="center" vertical="top"/>
      <protection locked="0"/>
    </xf>
    <xf numFmtId="0" fontId="8" fillId="0" borderId="0" xfId="3" applyFont="1" applyFill="1" applyBorder="1" applyAlignment="1" applyProtection="1">
      <alignment vertical="top"/>
      <protection locked="0"/>
    </xf>
    <xf numFmtId="4" fontId="8" fillId="0" borderId="0" xfId="3" applyNumberFormat="1" applyFont="1" applyFill="1" applyBorder="1" applyAlignment="1" applyProtection="1">
      <alignment vertical="top"/>
      <protection locked="0"/>
    </xf>
    <xf numFmtId="4" fontId="4" fillId="0" borderId="0" xfId="3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0" fillId="0" borderId="0" xfId="3" applyFont="1" applyFill="1" applyBorder="1" applyAlignment="1" applyProtection="1">
      <alignment horizontal="left" vertical="top" wrapText="1"/>
      <protection locked="0"/>
    </xf>
    <xf numFmtId="0" fontId="0" fillId="0" borderId="0" xfId="3" applyFont="1" applyFill="1" applyBorder="1" applyAlignment="1" applyProtection="1">
      <alignment vertical="top"/>
      <protection locked="0"/>
    </xf>
    <xf numFmtId="0" fontId="13" fillId="0" borderId="0" xfId="0" applyFont="1"/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16" fillId="2" borderId="1" xfId="6" applyFont="1" applyFill="1" applyBorder="1" applyAlignment="1" applyProtection="1">
      <alignment horizontal="center" vertical="center" wrapText="1"/>
      <protection locked="0"/>
    </xf>
    <xf numFmtId="0" fontId="16" fillId="2" borderId="2" xfId="6" applyFont="1" applyFill="1" applyBorder="1" applyAlignment="1" applyProtection="1">
      <alignment horizontal="center" vertical="center" wrapText="1"/>
      <protection locked="0"/>
    </xf>
    <xf numFmtId="0" fontId="16" fillId="2" borderId="3" xfId="6" applyFont="1" applyFill="1" applyBorder="1" applyAlignment="1" applyProtection="1">
      <alignment horizontal="center" vertical="center" wrapText="1"/>
      <protection locked="0"/>
    </xf>
    <xf numFmtId="0" fontId="17" fillId="0" borderId="0" xfId="7" applyFont="1" applyAlignment="1">
      <alignment vertical="center"/>
    </xf>
    <xf numFmtId="0" fontId="16" fillId="2" borderId="4" xfId="6" applyFont="1" applyFill="1" applyBorder="1" applyAlignment="1">
      <alignment horizontal="center" vertical="center"/>
    </xf>
    <xf numFmtId="0" fontId="16" fillId="2" borderId="5" xfId="6" applyFont="1" applyFill="1" applyBorder="1" applyAlignment="1">
      <alignment horizontal="center" vertical="center"/>
    </xf>
    <xf numFmtId="0" fontId="16" fillId="2" borderId="6" xfId="6" applyFont="1" applyFill="1" applyBorder="1" applyAlignment="1" applyProtection="1">
      <alignment horizontal="center" vertical="center" wrapText="1"/>
      <protection locked="0"/>
    </xf>
    <xf numFmtId="0" fontId="16" fillId="2" borderId="7" xfId="6" applyFont="1" applyFill="1" applyBorder="1" applyAlignment="1" applyProtection="1">
      <alignment horizontal="center" vertical="center" wrapText="1"/>
      <protection locked="0"/>
    </xf>
    <xf numFmtId="0" fontId="16" fillId="2" borderId="8" xfId="6" applyFont="1" applyFill="1" applyBorder="1" applyAlignment="1" applyProtection="1">
      <alignment horizontal="center" vertical="center" wrapText="1"/>
      <protection locked="0"/>
    </xf>
    <xf numFmtId="4" fontId="16" fillId="2" borderId="9" xfId="6" applyNumberFormat="1" applyFont="1" applyFill="1" applyBorder="1" applyAlignment="1">
      <alignment horizontal="center" vertical="center" wrapText="1"/>
    </xf>
    <xf numFmtId="0" fontId="16" fillId="2" borderId="10" xfId="6" applyFont="1" applyFill="1" applyBorder="1" applyAlignment="1">
      <alignment horizontal="center" vertical="center"/>
    </xf>
    <xf numFmtId="0" fontId="16" fillId="2" borderId="11" xfId="6" applyFont="1" applyFill="1" applyBorder="1" applyAlignment="1">
      <alignment horizontal="center" vertical="center"/>
    </xf>
    <xf numFmtId="4" fontId="16" fillId="2" borderId="12" xfId="6" applyNumberFormat="1" applyFont="1" applyFill="1" applyBorder="1" applyAlignment="1">
      <alignment horizontal="center" vertical="center" wrapText="1"/>
    </xf>
    <xf numFmtId="4" fontId="16" fillId="2" borderId="13" xfId="6" applyNumberFormat="1" applyFont="1" applyFill="1" applyBorder="1" applyAlignment="1">
      <alignment horizontal="center" vertical="center" wrapText="1"/>
    </xf>
    <xf numFmtId="0" fontId="16" fillId="2" borderId="14" xfId="6" applyFont="1" applyFill="1" applyBorder="1" applyAlignment="1">
      <alignment horizontal="center" vertical="center"/>
    </xf>
    <xf numFmtId="0" fontId="16" fillId="2" borderId="15" xfId="6" applyFont="1" applyFill="1" applyBorder="1" applyAlignment="1">
      <alignment horizontal="center" vertical="center"/>
    </xf>
    <xf numFmtId="0" fontId="16" fillId="2" borderId="12" xfId="6" applyNumberFormat="1" applyFont="1" applyFill="1" applyBorder="1" applyAlignment="1">
      <alignment horizontal="center" vertical="center" wrapText="1"/>
    </xf>
    <xf numFmtId="0" fontId="16" fillId="2" borderId="16" xfId="6" applyNumberFormat="1" applyFont="1" applyFill="1" applyBorder="1" applyAlignment="1">
      <alignment horizontal="center" vertical="center" wrapText="1"/>
    </xf>
    <xf numFmtId="0" fontId="18" fillId="0" borderId="10" xfId="7" applyFont="1" applyBorder="1" applyAlignment="1">
      <alignment horizontal="left" vertical="center" wrapText="1"/>
    </xf>
    <xf numFmtId="0" fontId="18" fillId="0" borderId="0" xfId="7" applyFont="1" applyBorder="1" applyAlignment="1">
      <alignment horizontal="left" vertical="center" wrapText="1"/>
    </xf>
    <xf numFmtId="3" fontId="4" fillId="0" borderId="17" xfId="0" applyNumberFormat="1" applyFont="1" applyBorder="1" applyProtection="1">
      <protection locked="0"/>
    </xf>
    <xf numFmtId="3" fontId="4" fillId="0" borderId="9" xfId="0" applyNumberFormat="1" applyFont="1" applyBorder="1" applyProtection="1">
      <protection locked="0"/>
    </xf>
    <xf numFmtId="0" fontId="7" fillId="0" borderId="10" xfId="7" applyFont="1" applyBorder="1" applyAlignment="1">
      <alignment horizontal="center" vertical="center" wrapText="1"/>
    </xf>
    <xf numFmtId="0" fontId="19" fillId="0" borderId="0" xfId="7" applyFont="1" applyBorder="1" applyAlignment="1">
      <alignment vertical="center" wrapText="1"/>
    </xf>
    <xf numFmtId="3" fontId="8" fillId="0" borderId="18" xfId="0" applyNumberFormat="1" applyFont="1" applyBorder="1" applyProtection="1">
      <protection locked="0"/>
    </xf>
    <xf numFmtId="3" fontId="8" fillId="0" borderId="19" xfId="0" applyNumberFormat="1" applyFont="1" applyBorder="1" applyProtection="1">
      <protection locked="0"/>
    </xf>
    <xf numFmtId="3" fontId="4" fillId="0" borderId="18" xfId="0" applyNumberFormat="1" applyFont="1" applyBorder="1" applyProtection="1">
      <protection locked="0"/>
    </xf>
    <xf numFmtId="3" fontId="4" fillId="0" borderId="19" xfId="0" applyNumberFormat="1" applyFont="1" applyBorder="1" applyProtection="1">
      <protection locked="0"/>
    </xf>
    <xf numFmtId="4" fontId="8" fillId="0" borderId="18" xfId="0" applyNumberFormat="1" applyFont="1" applyBorder="1" applyProtection="1">
      <protection locked="0"/>
    </xf>
    <xf numFmtId="3" fontId="8" fillId="0" borderId="20" xfId="0" applyNumberFormat="1" applyFont="1" applyBorder="1" applyProtection="1">
      <protection locked="0"/>
    </xf>
    <xf numFmtId="3" fontId="8" fillId="0" borderId="13" xfId="0" applyNumberFormat="1" applyFont="1" applyBorder="1" applyProtection="1">
      <protection locked="0"/>
    </xf>
    <xf numFmtId="0" fontId="5" fillId="0" borderId="24" xfId="7" applyFont="1" applyBorder="1" applyAlignment="1">
      <alignment horizontal="justify" vertical="center" wrapText="1"/>
    </xf>
    <xf numFmtId="0" fontId="5" fillId="0" borderId="27" xfId="7" applyFont="1" applyBorder="1" applyAlignment="1">
      <alignment horizontal="justify" vertical="center" wrapText="1"/>
    </xf>
    <xf numFmtId="3" fontId="21" fillId="3" borderId="30" xfId="8" applyNumberFormat="1" applyFont="1" applyFill="1" applyBorder="1" applyAlignment="1">
      <alignment vertical="center"/>
    </xf>
    <xf numFmtId="3" fontId="21" fillId="3" borderId="28" xfId="8" applyNumberFormat="1" applyFont="1" applyFill="1" applyBorder="1" applyAlignment="1">
      <alignment vertical="center"/>
    </xf>
    <xf numFmtId="0" fontId="6" fillId="0" borderId="0" xfId="7" applyFont="1"/>
    <xf numFmtId="3" fontId="17" fillId="0" borderId="0" xfId="7" applyNumberFormat="1" applyFont="1" applyAlignment="1">
      <alignment vertical="center"/>
    </xf>
    <xf numFmtId="0" fontId="4" fillId="2" borderId="31" xfId="5" applyFont="1" applyFill="1" applyBorder="1" applyAlignment="1">
      <alignment horizontal="center" vertical="center" wrapText="1"/>
    </xf>
    <xf numFmtId="0" fontId="4" fillId="2" borderId="32" xfId="5" applyFont="1" applyFill="1" applyBorder="1" applyAlignment="1">
      <alignment horizontal="center" vertical="center"/>
    </xf>
    <xf numFmtId="0" fontId="4" fillId="2" borderId="33" xfId="5" applyFont="1" applyFill="1" applyBorder="1" applyAlignment="1">
      <alignment horizontal="center" vertical="center"/>
    </xf>
    <xf numFmtId="0" fontId="17" fillId="0" borderId="0" xfId="9" applyFont="1"/>
    <xf numFmtId="0" fontId="4" fillId="2" borderId="31" xfId="9" applyFont="1" applyFill="1" applyBorder="1" applyAlignment="1">
      <alignment horizontal="center" vertical="center"/>
    </xf>
    <xf numFmtId="0" fontId="4" fillId="2" borderId="34" xfId="9" applyFont="1" applyFill="1" applyBorder="1" applyAlignment="1">
      <alignment horizontal="center" vertical="center" wrapText="1"/>
    </xf>
    <xf numFmtId="0" fontId="4" fillId="2" borderId="35" xfId="9" applyFont="1" applyFill="1" applyBorder="1" applyAlignment="1">
      <alignment horizontal="center" vertical="center" wrapText="1"/>
    </xf>
    <xf numFmtId="0" fontId="4" fillId="2" borderId="36" xfId="9" applyFont="1" applyFill="1" applyBorder="1" applyAlignment="1">
      <alignment horizontal="center" vertical="center" wrapText="1"/>
    </xf>
    <xf numFmtId="0" fontId="4" fillId="2" borderId="37" xfId="9" applyFont="1" applyFill="1" applyBorder="1" applyAlignment="1">
      <alignment horizontal="center" vertical="center" wrapText="1"/>
    </xf>
    <xf numFmtId="0" fontId="17" fillId="3" borderId="0" xfId="9" applyFont="1" applyFill="1"/>
    <xf numFmtId="0" fontId="4" fillId="2" borderId="10" xfId="9" applyFont="1" applyFill="1" applyBorder="1" applyAlignment="1">
      <alignment horizontal="center" vertical="center"/>
    </xf>
    <xf numFmtId="0" fontId="4" fillId="2" borderId="38" xfId="9" applyFont="1" applyFill="1" applyBorder="1" applyAlignment="1">
      <alignment horizontal="center" vertical="center" wrapText="1"/>
    </xf>
    <xf numFmtId="0" fontId="4" fillId="2" borderId="39" xfId="9" applyFont="1" applyFill="1" applyBorder="1" applyAlignment="1">
      <alignment horizontal="center" vertical="center" wrapText="1"/>
    </xf>
    <xf numFmtId="0" fontId="4" fillId="2" borderId="40" xfId="9" applyFont="1" applyFill="1" applyBorder="1" applyAlignment="1">
      <alignment horizontal="center" vertical="center" wrapText="1"/>
    </xf>
    <xf numFmtId="0" fontId="4" fillId="2" borderId="41" xfId="9" applyFont="1" applyFill="1" applyBorder="1" applyAlignment="1">
      <alignment horizontal="center" vertical="center" wrapText="1"/>
    </xf>
    <xf numFmtId="0" fontId="4" fillId="2" borderId="42" xfId="9" applyFont="1" applyFill="1" applyBorder="1" applyAlignment="1">
      <alignment horizontal="center" vertical="center"/>
    </xf>
    <xf numFmtId="0" fontId="4" fillId="2" borderId="43" xfId="9" applyFont="1" applyFill="1" applyBorder="1" applyAlignment="1">
      <alignment horizontal="center" vertical="center" wrapText="1"/>
    </xf>
    <xf numFmtId="3" fontId="8" fillId="0" borderId="44" xfId="0" applyNumberFormat="1" applyFont="1" applyBorder="1" applyProtection="1">
      <protection locked="0"/>
    </xf>
    <xf numFmtId="0" fontId="8" fillId="0" borderId="44" xfId="0" applyFont="1" applyFill="1" applyBorder="1" applyAlignment="1" applyProtection="1">
      <alignment horizontal="left" indent="1"/>
      <protection locked="0"/>
    </xf>
    <xf numFmtId="3" fontId="8" fillId="0" borderId="18" xfId="0" applyNumberFormat="1" applyFont="1" applyFill="1" applyBorder="1" applyProtection="1">
      <protection locked="0"/>
    </xf>
    <xf numFmtId="3" fontId="8" fillId="0" borderId="19" xfId="0" applyNumberFormat="1" applyFont="1" applyFill="1" applyBorder="1" applyProtection="1">
      <protection locked="0"/>
    </xf>
    <xf numFmtId="0" fontId="4" fillId="0" borderId="39" xfId="0" applyFont="1" applyFill="1" applyBorder="1" applyAlignment="1" applyProtection="1">
      <alignment horizontal="center"/>
      <protection locked="0"/>
    </xf>
    <xf numFmtId="3" fontId="4" fillId="0" borderId="39" xfId="0" applyNumberFormat="1" applyFont="1" applyFill="1" applyBorder="1" applyProtection="1">
      <protection locked="0"/>
    </xf>
    <xf numFmtId="3" fontId="4" fillId="0" borderId="45" xfId="0" applyNumberFormat="1" applyFont="1" applyFill="1" applyBorder="1" applyProtection="1">
      <protection locked="0"/>
    </xf>
    <xf numFmtId="3" fontId="4" fillId="0" borderId="46" xfId="0" applyNumberFormat="1" applyFont="1" applyFill="1" applyBorder="1" applyProtection="1">
      <protection locked="0"/>
    </xf>
    <xf numFmtId="0" fontId="6" fillId="3" borderId="0" xfId="9" applyFont="1" applyFill="1"/>
    <xf numFmtId="0" fontId="4" fillId="2" borderId="31" xfId="5" applyFont="1" applyFill="1" applyBorder="1" applyAlignment="1">
      <alignment horizontal="center" wrapText="1"/>
    </xf>
    <xf numFmtId="0" fontId="4" fillId="2" borderId="32" xfId="5" applyFont="1" applyFill="1" applyBorder="1" applyAlignment="1">
      <alignment horizontal="center"/>
    </xf>
    <xf numFmtId="0" fontId="4" fillId="2" borderId="33" xfId="5" applyFont="1" applyFill="1" applyBorder="1" applyAlignment="1">
      <alignment horizontal="center"/>
    </xf>
    <xf numFmtId="0" fontId="22" fillId="0" borderId="0" xfId="5" applyFont="1" applyAlignment="1">
      <alignment vertical="center"/>
    </xf>
    <xf numFmtId="0" fontId="4" fillId="2" borderId="47" xfId="5" applyFont="1" applyFill="1" applyBorder="1" applyAlignment="1">
      <alignment horizontal="center" vertical="center"/>
    </xf>
    <xf numFmtId="0" fontId="4" fillId="2" borderId="12" xfId="5" applyFont="1" applyFill="1" applyBorder="1" applyAlignment="1">
      <alignment horizontal="center" vertical="center" wrapText="1"/>
    </xf>
    <xf numFmtId="0" fontId="4" fillId="2" borderId="16" xfId="5" applyFont="1" applyFill="1" applyBorder="1" applyAlignment="1">
      <alignment horizontal="center" vertical="center" wrapText="1"/>
    </xf>
    <xf numFmtId="0" fontId="4" fillId="2" borderId="12" xfId="5" applyFont="1" applyFill="1" applyBorder="1" applyAlignment="1">
      <alignment horizontal="center" vertical="center" wrapText="1"/>
    </xf>
    <xf numFmtId="0" fontId="4" fillId="2" borderId="16" xfId="5" applyFont="1" applyFill="1" applyBorder="1" applyAlignment="1">
      <alignment horizontal="center" vertical="center" wrapText="1"/>
    </xf>
    <xf numFmtId="0" fontId="8" fillId="5" borderId="49" xfId="12" applyNumberFormat="1" applyFont="1" applyFill="1" applyBorder="1" applyAlignment="1" applyProtection="1">
      <alignment horizontal="left" vertical="center" wrapText="1"/>
      <protection locked="0"/>
    </xf>
    <xf numFmtId="0" fontId="8" fillId="5" borderId="44" xfId="12" applyNumberFormat="1" applyFont="1" applyFill="1" applyBorder="1" applyAlignment="1" applyProtection="1">
      <alignment horizontal="left" vertical="center" wrapText="1"/>
      <protection locked="0"/>
    </xf>
    <xf numFmtId="0" fontId="4" fillId="5" borderId="50" xfId="12" applyNumberFormat="1" applyFont="1" applyFill="1" applyBorder="1" applyAlignment="1" applyProtection="1">
      <alignment horizontal="center" vertical="center" wrapText="1"/>
      <protection locked="0"/>
    </xf>
    <xf numFmtId="3" fontId="4" fillId="0" borderId="30" xfId="13" applyNumberFormat="1" applyFont="1" applyBorder="1" applyAlignment="1">
      <alignment vertical="center"/>
    </xf>
    <xf numFmtId="3" fontId="4" fillId="0" borderId="28" xfId="13" applyNumberFormat="1" applyFont="1" applyBorder="1" applyAlignment="1">
      <alignment vertical="center"/>
    </xf>
    <xf numFmtId="0" fontId="8" fillId="5" borderId="0" xfId="12" applyNumberFormat="1" applyFont="1" applyFill="1" applyBorder="1" applyAlignment="1" applyProtection="1">
      <alignment horizontal="left" vertical="center" wrapText="1"/>
      <protection locked="0"/>
    </xf>
    <xf numFmtId="3" fontId="17" fillId="0" borderId="0" xfId="5" applyNumberFormat="1" applyFont="1"/>
    <xf numFmtId="3" fontId="22" fillId="0" borderId="0" xfId="5" applyNumberFormat="1" applyFont="1" applyAlignment="1">
      <alignment vertical="center"/>
    </xf>
    <xf numFmtId="0" fontId="4" fillId="2" borderId="1" xfId="5" applyFont="1" applyFill="1" applyBorder="1" applyAlignment="1">
      <alignment horizontal="center" wrapText="1"/>
    </xf>
    <xf numFmtId="0" fontId="4" fillId="2" borderId="2" xfId="5" applyFont="1" applyFill="1" applyBorder="1" applyAlignment="1">
      <alignment horizontal="center" wrapText="1"/>
    </xf>
    <xf numFmtId="0" fontId="4" fillId="2" borderId="3" xfId="5" applyFont="1" applyFill="1" applyBorder="1" applyAlignment="1">
      <alignment horizontal="center" wrapText="1"/>
    </xf>
    <xf numFmtId="0" fontId="11" fillId="0" borderId="0" xfId="5" applyFont="1" applyAlignment="1">
      <alignment vertical="center"/>
    </xf>
    <xf numFmtId="0" fontId="4" fillId="2" borderId="49" xfId="5" applyFont="1" applyFill="1" applyBorder="1" applyAlignment="1">
      <alignment horizontal="center" vertical="center"/>
    </xf>
    <xf numFmtId="0" fontId="4" fillId="2" borderId="6" xfId="5" applyFont="1" applyFill="1" applyBorder="1" applyAlignment="1">
      <alignment horizontal="center" vertical="center" wrapText="1"/>
    </xf>
    <xf numFmtId="0" fontId="4" fillId="2" borderId="7" xfId="5" applyFont="1" applyFill="1" applyBorder="1" applyAlignment="1">
      <alignment horizontal="center" vertical="center" wrapText="1"/>
    </xf>
    <xf numFmtId="0" fontId="4" fillId="2" borderId="8" xfId="5" applyFont="1" applyFill="1" applyBorder="1" applyAlignment="1">
      <alignment horizontal="center" vertical="center" wrapText="1"/>
    </xf>
    <xf numFmtId="0" fontId="4" fillId="2" borderId="9" xfId="5" applyFont="1" applyFill="1" applyBorder="1" applyAlignment="1">
      <alignment horizontal="center" vertical="center" wrapText="1"/>
    </xf>
    <xf numFmtId="0" fontId="4" fillId="2" borderId="44" xfId="5" applyFont="1" applyFill="1" applyBorder="1" applyAlignment="1">
      <alignment horizontal="center" vertical="center"/>
    </xf>
    <xf numFmtId="0" fontId="4" fillId="2" borderId="13" xfId="5" applyFont="1" applyFill="1" applyBorder="1" applyAlignment="1">
      <alignment horizontal="center" vertical="center" wrapText="1"/>
    </xf>
    <xf numFmtId="0" fontId="4" fillId="2" borderId="51" xfId="5" applyFont="1" applyFill="1" applyBorder="1" applyAlignment="1">
      <alignment horizontal="center" vertical="center"/>
    </xf>
    <xf numFmtId="0" fontId="8" fillId="0" borderId="44" xfId="5" applyFont="1" applyFill="1" applyBorder="1" applyAlignment="1" applyProtection="1">
      <alignment vertical="center"/>
    </xf>
    <xf numFmtId="0" fontId="8" fillId="0" borderId="44" xfId="5" applyFont="1" applyFill="1" applyBorder="1" applyAlignment="1" applyProtection="1">
      <alignment vertical="center" wrapText="1"/>
    </xf>
    <xf numFmtId="0" fontId="5" fillId="0" borderId="50" xfId="5" applyFont="1" applyFill="1" applyBorder="1" applyAlignment="1" applyProtection="1">
      <alignment horizontal="center" vertical="center"/>
    </xf>
    <xf numFmtId="3" fontId="5" fillId="0" borderId="30" xfId="5" applyNumberFormat="1" applyFont="1" applyBorder="1" applyAlignment="1" applyProtection="1">
      <alignment horizontal="right" vertical="center"/>
      <protection locked="0"/>
    </xf>
    <xf numFmtId="3" fontId="5" fillId="0" borderId="28" xfId="5" applyNumberFormat="1" applyFont="1" applyBorder="1" applyAlignment="1" applyProtection="1">
      <alignment horizontal="right" vertical="center"/>
      <protection locked="0"/>
    </xf>
    <xf numFmtId="0" fontId="8" fillId="0" borderId="0" xfId="5" applyFont="1" applyAlignment="1">
      <alignment vertical="center"/>
    </xf>
    <xf numFmtId="164" fontId="8" fillId="0" borderId="0" xfId="5" applyNumberFormat="1" applyFont="1" applyAlignment="1">
      <alignment vertical="center"/>
    </xf>
    <xf numFmtId="4" fontId="4" fillId="0" borderId="0" xfId="5" applyNumberFormat="1" applyFont="1" applyFill="1" applyBorder="1" applyAlignment="1" applyProtection="1">
      <alignment vertical="center"/>
      <protection locked="0"/>
    </xf>
    <xf numFmtId="0" fontId="4" fillId="2" borderId="1" xfId="6" applyFont="1" applyFill="1" applyBorder="1" applyAlignment="1" applyProtection="1">
      <alignment horizontal="center" vertical="center" wrapText="1"/>
      <protection locked="0"/>
    </xf>
    <xf numFmtId="0" fontId="4" fillId="2" borderId="2" xfId="6" applyFont="1" applyFill="1" applyBorder="1" applyAlignment="1" applyProtection="1">
      <alignment horizontal="center" vertical="center" wrapText="1"/>
      <protection locked="0"/>
    </xf>
    <xf numFmtId="0" fontId="4" fillId="2" borderId="3" xfId="6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0" fontId="4" fillId="2" borderId="49" xfId="6" applyFont="1" applyFill="1" applyBorder="1" applyAlignment="1">
      <alignment horizontal="center" vertical="center"/>
    </xf>
    <xf numFmtId="0" fontId="4" fillId="2" borderId="6" xfId="6" applyFont="1" applyFill="1" applyBorder="1" applyAlignment="1" applyProtection="1">
      <alignment horizontal="center" vertical="center" wrapText="1"/>
      <protection locked="0"/>
    </xf>
    <xf numFmtId="0" fontId="4" fillId="2" borderId="7" xfId="6" applyFont="1" applyFill="1" applyBorder="1" applyAlignment="1" applyProtection="1">
      <alignment horizontal="center" vertical="center" wrapText="1"/>
      <protection locked="0"/>
    </xf>
    <xf numFmtId="0" fontId="4" fillId="2" borderId="8" xfId="6" applyFont="1" applyFill="1" applyBorder="1" applyAlignment="1" applyProtection="1">
      <alignment horizontal="center" vertical="center" wrapText="1"/>
      <protection locked="0"/>
    </xf>
    <xf numFmtId="4" fontId="4" fillId="2" borderId="9" xfId="6" applyNumberFormat="1" applyFont="1" applyFill="1" applyBorder="1" applyAlignment="1">
      <alignment horizontal="center" vertical="center" wrapText="1"/>
    </xf>
    <xf numFmtId="0" fontId="4" fillId="2" borderId="44" xfId="6" applyFont="1" applyFill="1" applyBorder="1" applyAlignment="1">
      <alignment horizontal="center" vertical="center"/>
    </xf>
    <xf numFmtId="4" fontId="4" fillId="2" borderId="12" xfId="6" applyNumberFormat="1" applyFont="1" applyFill="1" applyBorder="1" applyAlignment="1">
      <alignment horizontal="center" vertical="center" wrapText="1"/>
    </xf>
    <xf numFmtId="4" fontId="4" fillId="2" borderId="13" xfId="6" applyNumberFormat="1" applyFont="1" applyFill="1" applyBorder="1" applyAlignment="1">
      <alignment horizontal="center" vertical="center" wrapText="1"/>
    </xf>
    <xf numFmtId="0" fontId="4" fillId="2" borderId="51" xfId="6" applyFont="1" applyFill="1" applyBorder="1" applyAlignment="1">
      <alignment horizontal="center" vertical="center"/>
    </xf>
    <xf numFmtId="0" fontId="4" fillId="2" borderId="12" xfId="6" applyNumberFormat="1" applyFont="1" applyFill="1" applyBorder="1" applyAlignment="1">
      <alignment horizontal="center" vertical="center" wrapText="1"/>
    </xf>
    <xf numFmtId="0" fontId="4" fillId="2" borderId="16" xfId="6" applyNumberFormat="1" applyFont="1" applyFill="1" applyBorder="1" applyAlignment="1">
      <alignment horizontal="center" vertical="center" wrapText="1"/>
    </xf>
    <xf numFmtId="0" fontId="8" fillId="0" borderId="10" xfId="0" applyFont="1" applyBorder="1" applyProtection="1"/>
    <xf numFmtId="0" fontId="6" fillId="0" borderId="0" xfId="0" applyFont="1" applyBorder="1" applyAlignment="1" applyProtection="1">
      <alignment horizontal="left" vertical="top" wrapText="1"/>
      <protection locked="0"/>
    </xf>
    <xf numFmtId="0" fontId="4" fillId="0" borderId="50" xfId="0" applyFont="1" applyFill="1" applyBorder="1" applyAlignment="1" applyProtection="1">
      <alignment horizontal="left"/>
      <protection locked="0"/>
    </xf>
    <xf numFmtId="3" fontId="4" fillId="0" borderId="30" xfId="0" applyNumberFormat="1" applyFont="1" applyFill="1" applyBorder="1" applyProtection="1">
      <protection locked="0"/>
    </xf>
    <xf numFmtId="3" fontId="4" fillId="0" borderId="28" xfId="0" applyNumberFormat="1" applyFont="1" applyFill="1" applyBorder="1" applyProtection="1">
      <protection locked="0"/>
    </xf>
    <xf numFmtId="0" fontId="6" fillId="0" borderId="0" xfId="0" applyFont="1"/>
    <xf numFmtId="3" fontId="13" fillId="0" borderId="0" xfId="0" applyNumberFormat="1" applyFont="1"/>
    <xf numFmtId="0" fontId="6" fillId="0" borderId="0" xfId="0" applyFont="1" applyBorder="1" applyProtection="1">
      <protection locked="0"/>
    </xf>
    <xf numFmtId="0" fontId="24" fillId="2" borderId="6" xfId="6" applyFont="1" applyFill="1" applyBorder="1" applyAlignment="1" applyProtection="1">
      <alignment horizontal="center" vertical="center" wrapText="1"/>
      <protection locked="0"/>
    </xf>
    <xf numFmtId="0" fontId="24" fillId="2" borderId="7" xfId="6" applyFont="1" applyFill="1" applyBorder="1" applyAlignment="1" applyProtection="1">
      <alignment horizontal="center" vertical="center" wrapText="1"/>
      <protection locked="0"/>
    </xf>
    <xf numFmtId="0" fontId="24" fillId="2" borderId="8" xfId="6" applyFont="1" applyFill="1" applyBorder="1" applyAlignment="1" applyProtection="1">
      <alignment horizontal="center" vertical="center" wrapText="1"/>
      <protection locked="0"/>
    </xf>
    <xf numFmtId="0" fontId="24" fillId="2" borderId="52" xfId="6" applyFont="1" applyFill="1" applyBorder="1" applyAlignment="1">
      <alignment horizontal="center" vertical="center"/>
    </xf>
    <xf numFmtId="0" fontId="24" fillId="2" borderId="5" xfId="6" applyFont="1" applyFill="1" applyBorder="1" applyAlignment="1">
      <alignment horizontal="center" vertical="center"/>
    </xf>
    <xf numFmtId="4" fontId="24" fillId="2" borderId="17" xfId="6" applyNumberFormat="1" applyFont="1" applyFill="1" applyBorder="1" applyAlignment="1">
      <alignment horizontal="center" vertical="center" wrapText="1"/>
    </xf>
    <xf numFmtId="0" fontId="24" fillId="2" borderId="23" xfId="6" applyFont="1" applyFill="1" applyBorder="1" applyAlignment="1">
      <alignment horizontal="center" vertical="center"/>
    </xf>
    <xf numFmtId="0" fontId="24" fillId="2" borderId="11" xfId="6" applyFont="1" applyFill="1" applyBorder="1" applyAlignment="1">
      <alignment horizontal="center" vertical="center"/>
    </xf>
    <xf numFmtId="4" fontId="24" fillId="2" borderId="12" xfId="6" applyNumberFormat="1" applyFont="1" applyFill="1" applyBorder="1" applyAlignment="1">
      <alignment horizontal="center" vertical="center" wrapText="1"/>
    </xf>
    <xf numFmtId="4" fontId="24" fillId="2" borderId="20" xfId="6" applyNumberFormat="1" applyFont="1" applyFill="1" applyBorder="1" applyAlignment="1">
      <alignment horizontal="center" vertical="center" wrapText="1"/>
    </xf>
    <xf numFmtId="0" fontId="24" fillId="2" borderId="53" xfId="6" applyFont="1" applyFill="1" applyBorder="1" applyAlignment="1">
      <alignment horizontal="center" vertical="center"/>
    </xf>
    <xf numFmtId="0" fontId="24" fillId="2" borderId="15" xfId="6" applyFont="1" applyFill="1" applyBorder="1" applyAlignment="1">
      <alignment horizontal="center" vertical="center"/>
    </xf>
    <xf numFmtId="0" fontId="24" fillId="2" borderId="12" xfId="6" applyNumberFormat="1" applyFont="1" applyFill="1" applyBorder="1" applyAlignment="1">
      <alignment horizontal="center" vertical="center" wrapText="1"/>
    </xf>
    <xf numFmtId="0" fontId="25" fillId="3" borderId="23" xfId="7" applyFont="1" applyFill="1" applyBorder="1" applyAlignment="1">
      <alignment horizontal="left" vertical="center" wrapText="1"/>
    </xf>
    <xf numFmtId="0" fontId="25" fillId="3" borderId="11" xfId="7" applyFont="1" applyFill="1" applyBorder="1" applyAlignment="1">
      <alignment horizontal="left" vertical="center" wrapText="1"/>
    </xf>
    <xf numFmtId="3" fontId="25" fillId="3" borderId="18" xfId="16" applyNumberFormat="1" applyFont="1" applyFill="1" applyBorder="1" applyAlignment="1">
      <alignment vertical="center"/>
    </xf>
    <xf numFmtId="0" fontId="25" fillId="0" borderId="0" xfId="7" applyFont="1" applyAlignment="1">
      <alignment vertical="center"/>
    </xf>
    <xf numFmtId="0" fontId="26" fillId="3" borderId="23" xfId="7" applyFont="1" applyFill="1" applyBorder="1" applyAlignment="1">
      <alignment horizontal="left" vertical="center"/>
    </xf>
    <xf numFmtId="0" fontId="17" fillId="3" borderId="11" xfId="7" applyFont="1" applyFill="1" applyBorder="1" applyAlignment="1">
      <alignment horizontal="justify" vertical="center"/>
    </xf>
    <xf numFmtId="3" fontId="17" fillId="3" borderId="18" xfId="16" applyNumberFormat="1" applyFont="1" applyFill="1" applyBorder="1" applyAlignment="1">
      <alignment vertical="center"/>
    </xf>
    <xf numFmtId="3" fontId="17" fillId="3" borderId="18" xfId="7" applyNumberFormat="1" applyFont="1" applyFill="1" applyBorder="1" applyAlignment="1">
      <alignment vertical="center"/>
    </xf>
    <xf numFmtId="0" fontId="25" fillId="3" borderId="6" xfId="7" applyFont="1" applyFill="1" applyBorder="1" applyAlignment="1">
      <alignment horizontal="left" vertical="center"/>
    </xf>
    <xf numFmtId="0" fontId="25" fillId="3" borderId="8" xfId="7" applyFont="1" applyFill="1" applyBorder="1" applyAlignment="1">
      <alignment vertical="center"/>
    </xf>
    <xf numFmtId="3" fontId="25" fillId="3" borderId="12" xfId="16" applyNumberFormat="1" applyFont="1" applyFill="1" applyBorder="1" applyAlignment="1">
      <alignment vertical="center"/>
    </xf>
    <xf numFmtId="0" fontId="17" fillId="0" borderId="0" xfId="7" applyFont="1" applyAlignment="1">
      <alignment horizontal="left" vertical="center"/>
    </xf>
    <xf numFmtId="0" fontId="6" fillId="3" borderId="0" xfId="7" applyFont="1" applyFill="1" applyAlignment="1">
      <alignment vertical="center"/>
    </xf>
    <xf numFmtId="3" fontId="13" fillId="0" borderId="0" xfId="7" applyNumberFormat="1" applyFont="1" applyAlignment="1">
      <alignment vertical="center"/>
    </xf>
    <xf numFmtId="41" fontId="17" fillId="0" borderId="0" xfId="7" applyNumberFormat="1" applyFont="1" applyAlignment="1">
      <alignment vertical="center"/>
    </xf>
    <xf numFmtId="0" fontId="6" fillId="0" borderId="0" xfId="7" applyFont="1" applyProtection="1">
      <protection locked="0"/>
    </xf>
    <xf numFmtId="0" fontId="4" fillId="2" borderId="4" xfId="6" applyFont="1" applyFill="1" applyBorder="1" applyAlignment="1">
      <alignment horizontal="center" vertical="center"/>
    </xf>
    <xf numFmtId="0" fontId="4" fillId="2" borderId="22" xfId="6" applyFont="1" applyFill="1" applyBorder="1" applyAlignment="1">
      <alignment horizontal="center" vertical="center"/>
    </xf>
    <xf numFmtId="0" fontId="4" fillId="2" borderId="5" xfId="6" applyFont="1" applyFill="1" applyBorder="1" applyAlignment="1">
      <alignment horizontal="center" vertical="center"/>
    </xf>
    <xf numFmtId="0" fontId="4" fillId="2" borderId="10" xfId="6" applyFont="1" applyFill="1" applyBorder="1" applyAlignment="1">
      <alignment horizontal="center" vertical="center"/>
    </xf>
    <xf numFmtId="0" fontId="4" fillId="2" borderId="0" xfId="6" applyFont="1" applyFill="1" applyBorder="1" applyAlignment="1">
      <alignment horizontal="center" vertical="center"/>
    </xf>
    <xf numFmtId="0" fontId="4" fillId="2" borderId="11" xfId="6" applyFont="1" applyFill="1" applyBorder="1" applyAlignment="1">
      <alignment horizontal="center" vertical="center"/>
    </xf>
    <xf numFmtId="4" fontId="4" fillId="2" borderId="8" xfId="6" applyNumberFormat="1" applyFont="1" applyFill="1" applyBorder="1" applyAlignment="1">
      <alignment horizontal="center" vertical="center" wrapText="1"/>
    </xf>
    <xf numFmtId="4" fontId="4" fillId="2" borderId="6" xfId="6" applyNumberFormat="1" applyFont="1" applyFill="1" applyBorder="1" applyAlignment="1">
      <alignment horizontal="center" vertical="center" wrapText="1"/>
    </xf>
    <xf numFmtId="0" fontId="4" fillId="2" borderId="14" xfId="6" applyFont="1" applyFill="1" applyBorder="1" applyAlignment="1">
      <alignment horizontal="center" vertical="center"/>
    </xf>
    <xf numFmtId="0" fontId="4" fillId="2" borderId="29" xfId="6" applyFont="1" applyFill="1" applyBorder="1" applyAlignment="1">
      <alignment horizontal="center" vertical="center"/>
    </xf>
    <xf numFmtId="0" fontId="4" fillId="2" borderId="15" xfId="6" applyFont="1" applyFill="1" applyBorder="1" applyAlignment="1">
      <alignment horizontal="center" vertical="center"/>
    </xf>
    <xf numFmtId="0" fontId="4" fillId="0" borderId="10" xfId="6" applyFont="1" applyFill="1" applyBorder="1" applyAlignment="1" applyProtection="1"/>
    <xf numFmtId="0" fontId="4" fillId="0" borderId="0" xfId="17" applyFont="1" applyFill="1" applyBorder="1" applyAlignment="1" applyProtection="1"/>
    <xf numFmtId="3" fontId="4" fillId="0" borderId="18" xfId="0" applyNumberFormat="1" applyFont="1" applyBorder="1" applyAlignment="1" applyProtection="1">
      <alignment horizontal="right"/>
      <protection locked="0"/>
    </xf>
    <xf numFmtId="3" fontId="4" fillId="0" borderId="19" xfId="0" applyNumberFormat="1" applyFont="1" applyBorder="1" applyAlignment="1" applyProtection="1">
      <alignment horizontal="right"/>
      <protection locked="0"/>
    </xf>
    <xf numFmtId="0" fontId="27" fillId="0" borderId="10" xfId="7" applyFont="1" applyBorder="1" applyProtection="1">
      <protection locked="0"/>
    </xf>
    <xf numFmtId="0" fontId="4" fillId="0" borderId="0" xfId="5" applyFont="1" applyFill="1" applyBorder="1" applyAlignment="1" applyProtection="1">
      <alignment horizontal="left" vertical="top"/>
      <protection hidden="1"/>
    </xf>
    <xf numFmtId="0" fontId="4" fillId="0" borderId="0" xfId="0" applyFont="1" applyFill="1" applyBorder="1" applyAlignment="1" applyProtection="1">
      <alignment horizontal="left"/>
    </xf>
    <xf numFmtId="3" fontId="5" fillId="0" borderId="18" xfId="16" applyNumberFormat="1" applyFont="1" applyFill="1" applyBorder="1" applyProtection="1">
      <protection locked="0"/>
    </xf>
    <xf numFmtId="3" fontId="4" fillId="0" borderId="18" xfId="16" applyNumberFormat="1" applyFont="1" applyFill="1" applyBorder="1" applyProtection="1">
      <protection locked="0"/>
    </xf>
    <xf numFmtId="3" fontId="4" fillId="0" borderId="19" xfId="16" applyNumberFormat="1" applyFont="1" applyFill="1" applyBorder="1" applyProtection="1">
      <protection locked="0"/>
    </xf>
    <xf numFmtId="0" fontId="7" fillId="0" borderId="10" xfId="7" applyFont="1" applyBorder="1" applyProtection="1">
      <protection locked="0"/>
    </xf>
    <xf numFmtId="0" fontId="8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left"/>
    </xf>
    <xf numFmtId="3" fontId="8" fillId="0" borderId="18" xfId="16" applyNumberFormat="1" applyFont="1" applyFill="1" applyBorder="1" applyProtection="1">
      <protection locked="0"/>
    </xf>
    <xf numFmtId="3" fontId="8" fillId="0" borderId="19" xfId="16" applyNumberFormat="1" applyFont="1" applyFill="1" applyBorder="1" applyProtection="1">
      <protection locked="0"/>
    </xf>
    <xf numFmtId="3" fontId="4" fillId="0" borderId="18" xfId="0" applyNumberFormat="1" applyFont="1" applyFill="1" applyBorder="1" applyProtection="1">
      <protection locked="0"/>
    </xf>
    <xf numFmtId="3" fontId="4" fillId="0" borderId="19" xfId="0" applyNumberFormat="1" applyFont="1" applyFill="1" applyBorder="1" applyProtection="1">
      <protection locked="0"/>
    </xf>
    <xf numFmtId="3" fontId="8" fillId="0" borderId="18" xfId="18" applyNumberFormat="1" applyFont="1" applyFill="1" applyBorder="1" applyProtection="1">
      <protection locked="0"/>
    </xf>
    <xf numFmtId="3" fontId="8" fillId="0" borderId="18" xfId="19" applyNumberFormat="1" applyFont="1" applyFill="1" applyBorder="1" applyProtection="1">
      <protection locked="0"/>
    </xf>
    <xf numFmtId="0" fontId="4" fillId="0" borderId="54" xfId="7" applyFont="1" applyFill="1" applyBorder="1" applyAlignment="1" applyProtection="1">
      <alignment horizontal="center"/>
      <protection locked="0"/>
    </xf>
    <xf numFmtId="0" fontId="4" fillId="0" borderId="45" xfId="7" applyFont="1" applyFill="1" applyBorder="1" applyAlignment="1" applyProtection="1">
      <alignment horizontal="center"/>
      <protection locked="0"/>
    </xf>
    <xf numFmtId="0" fontId="4" fillId="0" borderId="55" xfId="7" applyFont="1" applyFill="1" applyBorder="1" applyAlignment="1" applyProtection="1">
      <alignment horizontal="center"/>
      <protection locked="0"/>
    </xf>
    <xf numFmtId="3" fontId="4" fillId="0" borderId="35" xfId="7" applyNumberFormat="1" applyFont="1" applyFill="1" applyBorder="1" applyProtection="1">
      <protection locked="0"/>
    </xf>
    <xf numFmtId="3" fontId="4" fillId="0" borderId="56" xfId="7" applyNumberFormat="1" applyFont="1" applyFill="1" applyBorder="1" applyProtection="1">
      <protection locked="0"/>
    </xf>
    <xf numFmtId="3" fontId="6" fillId="0" borderId="0" xfId="7" applyNumberFormat="1" applyFont="1"/>
    <xf numFmtId="3" fontId="6" fillId="0" borderId="0" xfId="7" applyNumberFormat="1" applyFont="1" applyProtection="1">
      <protection locked="0"/>
    </xf>
    <xf numFmtId="4" fontId="6" fillId="0" borderId="0" xfId="7" applyNumberFormat="1" applyFont="1" applyProtection="1">
      <protection locked="0"/>
    </xf>
    <xf numFmtId="0" fontId="4" fillId="2" borderId="57" xfId="20" applyFont="1" applyFill="1" applyBorder="1" applyAlignment="1" applyProtection="1">
      <alignment horizontal="center" wrapText="1"/>
      <protection locked="0"/>
    </xf>
    <xf numFmtId="0" fontId="4" fillId="2" borderId="58" xfId="20" applyFont="1" applyFill="1" applyBorder="1" applyAlignment="1" applyProtection="1">
      <alignment horizontal="center" wrapText="1"/>
      <protection locked="0"/>
    </xf>
    <xf numFmtId="0" fontId="4" fillId="2" borderId="59" xfId="20" applyFont="1" applyFill="1" applyBorder="1" applyAlignment="1" applyProtection="1">
      <alignment horizontal="center" wrapText="1"/>
      <protection locked="0"/>
    </xf>
    <xf numFmtId="0" fontId="4" fillId="2" borderId="47" xfId="21" applyFont="1" applyFill="1" applyBorder="1" applyAlignment="1" applyProtection="1">
      <alignment horizontal="center" vertical="top" wrapText="1"/>
      <protection locked="0"/>
    </xf>
    <xf numFmtId="0" fontId="4" fillId="2" borderId="12" xfId="21" applyFont="1" applyFill="1" applyBorder="1" applyAlignment="1" applyProtection="1">
      <alignment horizontal="center" vertical="top" wrapText="1"/>
      <protection locked="0"/>
    </xf>
    <xf numFmtId="0" fontId="4" fillId="2" borderId="12" xfId="20" applyFont="1" applyFill="1" applyBorder="1" applyAlignment="1" applyProtection="1">
      <alignment horizontal="center" wrapText="1"/>
      <protection locked="0"/>
    </xf>
    <xf numFmtId="0" fontId="4" fillId="2" borderId="12" xfId="20" applyFont="1" applyFill="1" applyBorder="1" applyAlignment="1" applyProtection="1">
      <alignment horizontal="center"/>
      <protection locked="0"/>
    </xf>
    <xf numFmtId="0" fontId="4" fillId="2" borderId="12" xfId="22" applyFont="1" applyFill="1" applyBorder="1" applyAlignment="1" applyProtection="1">
      <alignment horizontal="center" vertical="center"/>
      <protection locked="0"/>
    </xf>
    <xf numFmtId="0" fontId="4" fillId="2" borderId="16" xfId="22" applyFont="1" applyFill="1" applyBorder="1" applyAlignment="1" applyProtection="1">
      <alignment horizontal="center" vertical="center"/>
      <protection locked="0"/>
    </xf>
    <xf numFmtId="0" fontId="4" fillId="2" borderId="12" xfId="20" applyFont="1" applyFill="1" applyBorder="1" applyAlignment="1" applyProtection="1">
      <alignment horizontal="center" vertical="center" wrapText="1"/>
      <protection locked="0"/>
    </xf>
    <xf numFmtId="0" fontId="4" fillId="2" borderId="12" xfId="20" applyFont="1" applyFill="1" applyBorder="1" applyAlignment="1" applyProtection="1">
      <alignment horizontal="center" wrapText="1"/>
      <protection locked="0"/>
    </xf>
    <xf numFmtId="4" fontId="4" fillId="2" borderId="12" xfId="22" applyNumberFormat="1" applyFont="1" applyFill="1" applyBorder="1" applyAlignment="1" applyProtection="1">
      <alignment horizontal="center" vertical="center" wrapText="1"/>
      <protection locked="0"/>
    </xf>
    <xf numFmtId="4" fontId="4" fillId="2" borderId="16" xfId="22" applyNumberFormat="1" applyFont="1" applyFill="1" applyBorder="1" applyAlignment="1" applyProtection="1">
      <alignment horizontal="center" vertical="center" wrapText="1"/>
      <protection locked="0"/>
    </xf>
    <xf numFmtId="49" fontId="28" fillId="0" borderId="51" xfId="21" applyNumberFormat="1" applyFont="1" applyBorder="1" applyAlignment="1" applyProtection="1">
      <alignment horizontal="left" vertical="top" wrapText="1"/>
      <protection locked="0"/>
    </xf>
    <xf numFmtId="49" fontId="28" fillId="0" borderId="20" xfId="21" applyNumberFormat="1" applyFont="1" applyBorder="1" applyAlignment="1" applyProtection="1">
      <alignment horizontal="left" vertical="top" wrapText="1"/>
      <protection locked="0"/>
    </xf>
    <xf numFmtId="43" fontId="28" fillId="0" borderId="12" xfId="1" applyFont="1" applyBorder="1" applyAlignment="1" applyProtection="1">
      <alignment horizontal="center" vertical="center" wrapText="1"/>
      <protection locked="0"/>
    </xf>
    <xf numFmtId="0" fontId="28" fillId="0" borderId="12" xfId="23" applyFont="1" applyBorder="1" applyAlignment="1" applyProtection="1">
      <alignment horizontal="center" vertical="center" wrapText="1"/>
      <protection locked="0"/>
    </xf>
    <xf numFmtId="0" fontId="28" fillId="0" borderId="12" xfId="23" applyFont="1" applyBorder="1" applyAlignment="1" applyProtection="1">
      <alignment vertical="center" wrapText="1"/>
      <protection locked="0"/>
    </xf>
    <xf numFmtId="10" fontId="28" fillId="0" borderId="12" xfId="24" applyNumberFormat="1" applyFont="1" applyBorder="1" applyAlignment="1" applyProtection="1">
      <alignment horizontal="center" vertical="center" wrapText="1"/>
      <protection locked="0"/>
    </xf>
    <xf numFmtId="10" fontId="28" fillId="0" borderId="12" xfId="24" applyNumberFormat="1" applyFont="1" applyBorder="1" applyAlignment="1" applyProtection="1">
      <alignment vertical="center" wrapText="1"/>
      <protection locked="0"/>
    </xf>
    <xf numFmtId="10" fontId="28" fillId="0" borderId="16" xfId="24" applyNumberFormat="1" applyFont="1" applyBorder="1" applyAlignment="1" applyProtection="1">
      <alignment vertical="center" wrapText="1"/>
      <protection locked="0"/>
    </xf>
    <xf numFmtId="49" fontId="28" fillId="0" borderId="42" xfId="21" applyNumberFormat="1" applyFont="1" applyBorder="1" applyAlignment="1" applyProtection="1">
      <alignment horizontal="left" vertical="top" wrapText="1"/>
      <protection locked="0"/>
    </xf>
    <xf numFmtId="49" fontId="28" fillId="0" borderId="60" xfId="21" applyNumberFormat="1" applyFont="1" applyBorder="1" applyAlignment="1" applyProtection="1">
      <alignment horizontal="left" vertical="top" wrapText="1"/>
      <protection locked="0"/>
    </xf>
    <xf numFmtId="3" fontId="28" fillId="0" borderId="30" xfId="20" applyNumberFormat="1" applyFont="1" applyBorder="1" applyAlignment="1" applyProtection="1">
      <alignment horizontal="right" vertical="center" wrapText="1"/>
      <protection locked="0"/>
    </xf>
    <xf numFmtId="0" fontId="28" fillId="0" borderId="30" xfId="20" applyFont="1" applyBorder="1" applyAlignment="1" applyProtection="1">
      <alignment horizontal="center" vertical="center" wrapText="1"/>
      <protection locked="0"/>
    </xf>
    <xf numFmtId="0" fontId="28" fillId="0" borderId="30" xfId="20" applyFont="1" applyBorder="1" applyAlignment="1" applyProtection="1">
      <alignment vertical="center" wrapText="1"/>
      <protection locked="0"/>
    </xf>
    <xf numFmtId="10" fontId="28" fillId="0" borderId="30" xfId="2" applyNumberFormat="1" applyFont="1" applyBorder="1" applyAlignment="1" applyProtection="1">
      <alignment horizontal="center" vertical="center" wrapText="1"/>
      <protection locked="0"/>
    </xf>
    <xf numFmtId="10" fontId="28" fillId="0" borderId="30" xfId="2" applyNumberFormat="1" applyFont="1" applyBorder="1" applyAlignment="1" applyProtection="1">
      <alignment vertical="center" wrapText="1"/>
      <protection locked="0"/>
    </xf>
    <xf numFmtId="10" fontId="28" fillId="0" borderId="28" xfId="2" applyNumberFormat="1" applyFont="1" applyBorder="1" applyAlignment="1" applyProtection="1">
      <alignment vertical="center" wrapText="1"/>
      <protection locked="0"/>
    </xf>
    <xf numFmtId="0" fontId="0" fillId="3" borderId="0" xfId="0" applyFill="1"/>
    <xf numFmtId="0" fontId="0" fillId="3" borderId="0" xfId="0" applyFont="1" applyFill="1" applyBorder="1" applyAlignment="1">
      <alignment horizontal="left"/>
    </xf>
    <xf numFmtId="3" fontId="3" fillId="3" borderId="38" xfId="0" applyNumberFormat="1" applyFont="1" applyFill="1" applyBorder="1" applyAlignment="1">
      <alignment horizontal="right"/>
    </xf>
    <xf numFmtId="3" fontId="3" fillId="3" borderId="61" xfId="0" applyNumberFormat="1" applyFont="1" applyFill="1" applyBorder="1" applyAlignment="1">
      <alignment horizontal="right"/>
    </xf>
    <xf numFmtId="3" fontId="3" fillId="3" borderId="62" xfId="0" applyNumberFormat="1" applyFont="1" applyFill="1" applyBorder="1" applyAlignment="1">
      <alignment horizontal="right"/>
    </xf>
    <xf numFmtId="0" fontId="0" fillId="3" borderId="0" xfId="0" applyFont="1" applyFill="1" applyBorder="1"/>
    <xf numFmtId="10" fontId="7" fillId="3" borderId="0" xfId="2" applyNumberFormat="1" applyFont="1" applyFill="1" applyBorder="1" applyAlignment="1" applyProtection="1">
      <alignment vertical="center" wrapText="1"/>
      <protection locked="0"/>
    </xf>
    <xf numFmtId="0" fontId="0" fillId="3" borderId="0" xfId="0" applyFill="1" applyBorder="1"/>
    <xf numFmtId="0" fontId="29" fillId="3" borderId="0" xfId="25" applyFont="1" applyFill="1" applyBorder="1" applyAlignment="1">
      <alignment horizontal="center"/>
    </xf>
    <xf numFmtId="0" fontId="30" fillId="0" borderId="0" xfId="25" applyFont="1"/>
    <xf numFmtId="0" fontId="29" fillId="3" borderId="0" xfId="25" applyFont="1" applyFill="1" applyBorder="1" applyAlignment="1">
      <alignment horizontal="center"/>
    </xf>
    <xf numFmtId="43" fontId="29" fillId="3" borderId="0" xfId="16" applyFont="1" applyFill="1" applyBorder="1" applyAlignment="1">
      <alignment horizontal="center"/>
    </xf>
    <xf numFmtId="0" fontId="29" fillId="3" borderId="0" xfId="25" applyFont="1" applyFill="1" applyBorder="1" applyAlignment="1">
      <alignment horizontal="right"/>
    </xf>
    <xf numFmtId="43" fontId="29" fillId="3" borderId="29" xfId="16" applyFont="1" applyFill="1" applyBorder="1" applyAlignment="1" applyProtection="1">
      <protection locked="0"/>
    </xf>
    <xf numFmtId="43" fontId="29" fillId="3" borderId="29" xfId="16" applyFont="1" applyFill="1" applyBorder="1" applyAlignment="1">
      <alignment horizontal="center"/>
    </xf>
    <xf numFmtId="0" fontId="29" fillId="6" borderId="17" xfId="25" applyFont="1" applyFill="1" applyBorder="1" applyAlignment="1">
      <alignment horizontal="center" vertical="center" wrapText="1"/>
    </xf>
    <xf numFmtId="0" fontId="29" fillId="6" borderId="22" xfId="25" applyFont="1" applyFill="1" applyBorder="1" applyAlignment="1">
      <alignment horizontal="center" vertical="center"/>
    </xf>
    <xf numFmtId="0" fontId="29" fillId="6" borderId="12" xfId="25" applyFont="1" applyFill="1" applyBorder="1" applyAlignment="1">
      <alignment horizontal="center" vertical="center" wrapText="1"/>
    </xf>
    <xf numFmtId="43" fontId="29" fillId="6" borderId="12" xfId="16" applyFont="1" applyFill="1" applyBorder="1" applyAlignment="1">
      <alignment horizontal="center" vertical="center" wrapText="1"/>
    </xf>
    <xf numFmtId="0" fontId="29" fillId="6" borderId="18" xfId="25" applyFont="1" applyFill="1" applyBorder="1" applyAlignment="1">
      <alignment horizontal="center" vertical="center" wrapText="1"/>
    </xf>
    <xf numFmtId="0" fontId="29" fillId="6" borderId="0" xfId="25" applyFont="1" applyFill="1" applyBorder="1" applyAlignment="1">
      <alignment horizontal="center" vertical="center"/>
    </xf>
    <xf numFmtId="43" fontId="29" fillId="6" borderId="12" xfId="16" applyFont="1" applyFill="1" applyBorder="1" applyAlignment="1">
      <alignment horizontal="center" vertical="center" wrapText="1"/>
    </xf>
    <xf numFmtId="43" fontId="29" fillId="6" borderId="8" xfId="16" applyFont="1" applyFill="1" applyBorder="1" applyAlignment="1">
      <alignment horizontal="center" vertical="center" wrapText="1"/>
    </xf>
    <xf numFmtId="0" fontId="29" fillId="6" borderId="12" xfId="25" applyFont="1" applyFill="1" applyBorder="1" applyAlignment="1">
      <alignment horizontal="justify" vertical="top"/>
    </xf>
    <xf numFmtId="0" fontId="29" fillId="6" borderId="7" xfId="25" applyFont="1" applyFill="1" applyBorder="1" applyAlignment="1">
      <alignment horizontal="justify" vertical="top"/>
    </xf>
    <xf numFmtId="43" fontId="29" fillId="6" borderId="12" xfId="16" applyFont="1" applyFill="1" applyBorder="1"/>
    <xf numFmtId="43" fontId="29" fillId="6" borderId="8" xfId="16" applyFont="1" applyFill="1" applyBorder="1"/>
    <xf numFmtId="0" fontId="29" fillId="7" borderId="18" xfId="25" applyFont="1" applyFill="1" applyBorder="1" applyAlignment="1">
      <alignment horizontal="justify" vertical="top"/>
    </xf>
    <xf numFmtId="0" fontId="29" fillId="7" borderId="0" xfId="25" applyFont="1" applyFill="1" applyBorder="1" applyAlignment="1">
      <alignment horizontal="justify" vertical="top"/>
    </xf>
    <xf numFmtId="43" fontId="29" fillId="7" borderId="18" xfId="16" applyFont="1" applyFill="1" applyBorder="1"/>
    <xf numFmtId="43" fontId="29" fillId="7" borderId="11" xfId="16" applyFont="1" applyFill="1" applyBorder="1"/>
    <xf numFmtId="0" fontId="29" fillId="0" borderId="18" xfId="25" applyFont="1" applyBorder="1" applyAlignment="1">
      <alignment horizontal="justify" vertical="top"/>
    </xf>
    <xf numFmtId="0" fontId="29" fillId="0" borderId="0" xfId="25" applyFont="1" applyBorder="1" applyAlignment="1">
      <alignment horizontal="justify" vertical="top"/>
    </xf>
    <xf numFmtId="43" fontId="29" fillId="0" borderId="18" xfId="16" applyFont="1" applyBorder="1"/>
    <xf numFmtId="43" fontId="29" fillId="0" borderId="11" xfId="16" applyFont="1" applyBorder="1"/>
    <xf numFmtId="0" fontId="30" fillId="0" borderId="18" xfId="25" applyFont="1" applyBorder="1" applyAlignment="1">
      <alignment horizontal="justify" vertical="top"/>
    </xf>
    <xf numFmtId="0" fontId="30" fillId="0" borderId="0" xfId="25" applyFont="1" applyBorder="1" applyAlignment="1">
      <alignment horizontal="justify" vertical="top"/>
    </xf>
    <xf numFmtId="43" fontId="30" fillId="0" borderId="18" xfId="16" applyFont="1" applyBorder="1"/>
    <xf numFmtId="43" fontId="30" fillId="0" borderId="11" xfId="16" applyFont="1" applyBorder="1"/>
    <xf numFmtId="0" fontId="29" fillId="3" borderId="18" xfId="25" applyFont="1" applyFill="1" applyBorder="1" applyAlignment="1">
      <alignment horizontal="justify" vertical="top"/>
    </xf>
    <xf numFmtId="0" fontId="29" fillId="3" borderId="0" xfId="25" applyFont="1" applyFill="1" applyBorder="1" applyAlignment="1">
      <alignment horizontal="justify" vertical="top"/>
    </xf>
    <xf numFmtId="0" fontId="30" fillId="3" borderId="18" xfId="25" applyFont="1" applyFill="1" applyBorder="1" applyAlignment="1">
      <alignment horizontal="justify" vertical="top"/>
    </xf>
    <xf numFmtId="0" fontId="30" fillId="3" borderId="0" xfId="25" applyFont="1" applyFill="1" applyBorder="1" applyAlignment="1">
      <alignment horizontal="justify" vertical="top"/>
    </xf>
    <xf numFmtId="43" fontId="30" fillId="7" borderId="18" xfId="16" applyFont="1" applyFill="1" applyBorder="1"/>
    <xf numFmtId="43" fontId="30" fillId="7" borderId="11" xfId="16" applyFont="1" applyFill="1" applyBorder="1"/>
    <xf numFmtId="0" fontId="30" fillId="0" borderId="20" xfId="25" applyFont="1" applyBorder="1" applyAlignment="1">
      <alignment horizontal="justify" vertical="top"/>
    </xf>
    <xf numFmtId="43" fontId="30" fillId="0" borderId="20" xfId="16" applyFont="1" applyBorder="1"/>
    <xf numFmtId="0" fontId="29" fillId="6" borderId="6" xfId="25" applyFont="1" applyFill="1" applyBorder="1" applyAlignment="1">
      <alignment horizontal="justify" vertical="top"/>
    </xf>
    <xf numFmtId="43" fontId="29" fillId="6" borderId="6" xfId="16" applyFont="1" applyFill="1" applyBorder="1"/>
    <xf numFmtId="0" fontId="30" fillId="0" borderId="0" xfId="25" applyFont="1" applyBorder="1"/>
    <xf numFmtId="43" fontId="29" fillId="0" borderId="0" xfId="16" applyFont="1" applyBorder="1"/>
    <xf numFmtId="43" fontId="29" fillId="0" borderId="0" xfId="16" applyFont="1"/>
    <xf numFmtId="0" fontId="6" fillId="3" borderId="0" xfId="25" applyFont="1" applyFill="1"/>
    <xf numFmtId="0" fontId="13" fillId="0" borderId="0" xfId="25" applyFont="1"/>
    <xf numFmtId="43" fontId="13" fillId="0" borderId="0" xfId="16" applyFont="1"/>
    <xf numFmtId="43" fontId="30" fillId="0" borderId="0" xfId="16" applyFont="1"/>
    <xf numFmtId="0" fontId="31" fillId="0" borderId="0" xfId="25" applyFont="1" applyAlignment="1">
      <alignment horizontal="center"/>
    </xf>
    <xf numFmtId="43" fontId="31" fillId="0" borderId="0" xfId="16" applyFont="1" applyAlignment="1">
      <alignment horizontal="center"/>
    </xf>
    <xf numFmtId="43" fontId="30" fillId="0" borderId="0" xfId="16" applyFont="1" applyBorder="1"/>
    <xf numFmtId="0" fontId="1" fillId="0" borderId="22" xfId="25" applyFill="1" applyBorder="1" applyAlignment="1">
      <alignment horizontal="justify"/>
    </xf>
    <xf numFmtId="0" fontId="1" fillId="0" borderId="0" xfId="25" applyFill="1" applyAlignment="1">
      <alignment horizontal="justify"/>
    </xf>
  </cellXfs>
  <cellStyles count="26">
    <cellStyle name="Millares" xfId="1" builtinId="3"/>
    <cellStyle name="Millares 10" xfId="16" xr:uid="{B456EC3B-4C26-4B10-AF90-773037083007}"/>
    <cellStyle name="Millares 2 2" xfId="8" xr:uid="{4936E61D-E154-42F6-AC01-6E110878389F}"/>
    <cellStyle name="Millares 2 2 2 2" xfId="13" xr:uid="{A01C02F6-D22D-44A9-A0EA-1A382B6A2033}"/>
    <cellStyle name="Millares 2 31" xfId="11" xr:uid="{5631F258-7CE7-44B1-A491-BA32928117EE}"/>
    <cellStyle name="Millares 5 2 2" xfId="14" xr:uid="{8ED4F1BB-0984-4969-A3A3-32E1E58BE017}"/>
    <cellStyle name="Normal" xfId="0" builtinId="0"/>
    <cellStyle name="Normal 16 6" xfId="25" xr:uid="{F741AC40-AEA5-44DC-9CC0-AD512510DFFF}"/>
    <cellStyle name="Normal 2 2" xfId="5" xr:uid="{2DB96C0B-0DA5-419B-B0A8-BA45ECAB6F74}"/>
    <cellStyle name="Normal 2 24" xfId="3" xr:uid="{D13E972E-9BFA-412B-AE08-FC4D3B968D9B}"/>
    <cellStyle name="Normal 2 3 3" xfId="7" xr:uid="{CBFE7337-E28F-4FDB-8B45-DD7CA051137F}"/>
    <cellStyle name="Normal 2 31" xfId="10" xr:uid="{5892C4F6-D0F8-41D5-9E87-580408CA6B39}"/>
    <cellStyle name="Normal 2 48" xfId="4" xr:uid="{F4AF5F12-4D00-463E-8971-64E42B513176}"/>
    <cellStyle name="Normal 3 10 2" xfId="17" xr:uid="{8E2ABFCA-5854-41E0-B4AC-B8C5D3599982}"/>
    <cellStyle name="Normal 3 2 3" xfId="6" xr:uid="{DC042619-D102-4F9E-AA3C-405AFD272AA7}"/>
    <cellStyle name="Normal 4 2" xfId="22" xr:uid="{2BEEF61C-9B4B-47CC-80F7-62329034ACDE}"/>
    <cellStyle name="Normal 5 3 2 8" xfId="9" xr:uid="{0A449364-87BB-4EBE-99AA-3A68691D5167}"/>
    <cellStyle name="Normal 5 3 3 2" xfId="15" xr:uid="{0374D066-E9EF-49CC-8035-52DBB012FFE7}"/>
    <cellStyle name="Normal 77" xfId="18" xr:uid="{76161ECE-2392-4EB2-9DBD-B89009A803A8}"/>
    <cellStyle name="Normal 78" xfId="19" xr:uid="{573355FB-2CB1-4E98-A04C-2CAE340C3FD3}"/>
    <cellStyle name="Normal 8" xfId="20" xr:uid="{F877D38D-5EE8-4E33-9FC7-36557DDEA328}"/>
    <cellStyle name="Normal 8 13" xfId="23" xr:uid="{66591D9B-C9B5-4778-BE6A-AA3106B48FCD}"/>
    <cellStyle name="Normal_141008Reportes Cuadros Institucionales-sectorialesADV" xfId="21" xr:uid="{F5B5D006-3933-4CEA-9B79-5660A465356E}"/>
    <cellStyle name="Porcentaje" xfId="2" builtinId="5"/>
    <cellStyle name="Porcentaje 2 7" xfId="24" xr:uid="{83646FD3-D031-4426-97E4-6D98A22F0DE3}"/>
    <cellStyle name="SAPBEXstdItem" xfId="12" xr:uid="{FCC0AB7F-8479-4ABF-BD25-B34C55D592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2025/CUENTA%20P&#218;BLICA/EDITABLE%20PARA%204o%20T%202024/3019%20ISAPEG%20CP%201T%20202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"/>
      <sheetName val="ESF"/>
      <sheetName val="VHP"/>
      <sheetName val="CSF"/>
      <sheetName val="EFE"/>
      <sheetName val="EAA"/>
      <sheetName val="ADP"/>
      <sheetName val="IPC"/>
      <sheetName val="Notas a los Edos Financieros"/>
      <sheetName val="Notas ACT"/>
      <sheetName val="N ESF"/>
      <sheetName val="Notas VHP"/>
      <sheetName val="Notas EFE"/>
      <sheetName val="Conciliacion_Ig"/>
      <sheetName val="Conciliacion_Eg"/>
      <sheetName val="Notas Memoria"/>
      <sheetName val="EAI (2)"/>
      <sheetName val="EAI"/>
      <sheetName val="EAE-COG"/>
      <sheetName val="EAE-CA 1"/>
      <sheetName val="EAE-CA 2"/>
      <sheetName val="EAE-CA 3"/>
      <sheetName val="EAE-CTG"/>
      <sheetName val="EAE-CFG"/>
      <sheetName val="ENT"/>
      <sheetName val="IND"/>
      <sheetName val="FFF"/>
      <sheetName val="GCP"/>
      <sheetName val="PPI SIRET"/>
      <sheetName val="PPI (2)"/>
      <sheetName val="INR"/>
      <sheetName val="IPF"/>
      <sheetName val="RBM"/>
      <sheetName val="RBI"/>
      <sheetName val="Muebles_Contable"/>
      <sheetName val="Inmuebles_Contable"/>
      <sheetName val="Rel Cta Banc"/>
      <sheetName val="DGFR"/>
      <sheetName val="Ayudas y Subsidios"/>
      <sheetName val="Esq Bur"/>
      <sheetName val="Información Adicional"/>
      <sheetName val="CONCENTRADO PAG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9DB7E-76E5-433F-9086-0A0E7E44575A}">
  <sheetPr>
    <tabColor theme="7" tint="-0.249977111117893"/>
    <pageSetUpPr fitToPage="1"/>
  </sheetPr>
  <dimension ref="A1:I51"/>
  <sheetViews>
    <sheetView showGridLines="0" tabSelected="1" topLeftCell="A28" zoomScaleNormal="100" workbookViewId="0">
      <selection activeCell="B51" sqref="B51"/>
    </sheetView>
  </sheetViews>
  <sheetFormatPr baseColWidth="10" defaultColWidth="12" defaultRowHeight="11.25" x14ac:dyDescent="0.2"/>
  <cols>
    <col min="1" max="1" width="1.83203125" style="28" customWidth="1"/>
    <col min="2" max="2" width="62.5" style="28" customWidth="1"/>
    <col min="3" max="3" width="17.83203125" style="28" customWidth="1"/>
    <col min="4" max="4" width="19.83203125" style="28" customWidth="1"/>
    <col min="5" max="5" width="17.83203125" style="28" customWidth="1"/>
    <col min="6" max="7" width="20.83203125" style="28" customWidth="1"/>
    <col min="8" max="8" width="18.83203125" style="28" customWidth="1"/>
    <col min="9" max="9" width="2.5" style="28" hidden="1" customWidth="1"/>
    <col min="10" max="16384" width="12" style="28"/>
  </cols>
  <sheetData>
    <row r="1" spans="1:9" s="4" customFormat="1" ht="43.5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9" s="4" customFormat="1" x14ac:dyDescent="0.2">
      <c r="A2" s="5" t="s">
        <v>1</v>
      </c>
      <c r="B2" s="6"/>
      <c r="C2" s="7" t="s">
        <v>2</v>
      </c>
      <c r="D2" s="8"/>
      <c r="E2" s="8"/>
      <c r="F2" s="8"/>
      <c r="G2" s="9"/>
      <c r="H2" s="10" t="s">
        <v>3</v>
      </c>
    </row>
    <row r="3" spans="1:9" s="17" customFormat="1" ht="24.95" customHeight="1" x14ac:dyDescent="0.2">
      <c r="A3" s="11"/>
      <c r="B3" s="12"/>
      <c r="C3" s="13" t="s">
        <v>4</v>
      </c>
      <c r="D3" s="14" t="s">
        <v>5</v>
      </c>
      <c r="E3" s="14" t="s">
        <v>6</v>
      </c>
      <c r="F3" s="14" t="s">
        <v>7</v>
      </c>
      <c r="G3" s="15" t="s">
        <v>8</v>
      </c>
      <c r="H3" s="16"/>
    </row>
    <row r="4" spans="1:9" s="17" customFormat="1" x14ac:dyDescent="0.2">
      <c r="A4" s="18"/>
      <c r="B4" s="19"/>
      <c r="C4" s="20" t="s">
        <v>9</v>
      </c>
      <c r="D4" s="21" t="s">
        <v>10</v>
      </c>
      <c r="E4" s="21" t="s">
        <v>11</v>
      </c>
      <c r="F4" s="21" t="s">
        <v>12</v>
      </c>
      <c r="G4" s="21" t="s">
        <v>13</v>
      </c>
      <c r="H4" s="22" t="s">
        <v>14</v>
      </c>
    </row>
    <row r="5" spans="1:9" x14ac:dyDescent="0.2">
      <c r="A5" s="23"/>
      <c r="B5" s="24" t="s">
        <v>15</v>
      </c>
      <c r="C5" s="25">
        <v>0</v>
      </c>
      <c r="D5" s="25">
        <v>0</v>
      </c>
      <c r="E5" s="25">
        <v>0</v>
      </c>
      <c r="F5" s="25">
        <v>0</v>
      </c>
      <c r="G5" s="25">
        <v>0</v>
      </c>
      <c r="H5" s="26">
        <f t="shared" ref="H5:H15" si="0">+G5-C5</f>
        <v>0</v>
      </c>
      <c r="I5" s="27" t="s">
        <v>16</v>
      </c>
    </row>
    <row r="6" spans="1:9" x14ac:dyDescent="0.2">
      <c r="A6" s="29"/>
      <c r="B6" s="30" t="s">
        <v>17</v>
      </c>
      <c r="C6" s="31">
        <v>0</v>
      </c>
      <c r="D6" s="31">
        <v>0</v>
      </c>
      <c r="E6" s="31">
        <v>0</v>
      </c>
      <c r="F6" s="31">
        <v>0</v>
      </c>
      <c r="G6" s="31">
        <v>0</v>
      </c>
      <c r="H6" s="32">
        <f t="shared" si="0"/>
        <v>0</v>
      </c>
      <c r="I6" s="27" t="s">
        <v>18</v>
      </c>
    </row>
    <row r="7" spans="1:9" x14ac:dyDescent="0.2">
      <c r="A7" s="23"/>
      <c r="B7" s="24" t="s">
        <v>19</v>
      </c>
      <c r="C7" s="31">
        <v>0</v>
      </c>
      <c r="D7" s="31">
        <v>0</v>
      </c>
      <c r="E7" s="31">
        <v>0</v>
      </c>
      <c r="F7" s="31">
        <v>0</v>
      </c>
      <c r="G7" s="31">
        <v>0</v>
      </c>
      <c r="H7" s="32">
        <f t="shared" si="0"/>
        <v>0</v>
      </c>
      <c r="I7" s="27" t="s">
        <v>20</v>
      </c>
    </row>
    <row r="8" spans="1:9" x14ac:dyDescent="0.2">
      <c r="A8" s="23"/>
      <c r="B8" s="24" t="s">
        <v>21</v>
      </c>
      <c r="C8" s="31">
        <v>0</v>
      </c>
      <c r="D8" s="31">
        <v>0</v>
      </c>
      <c r="E8" s="31">
        <v>0</v>
      </c>
      <c r="F8" s="31">
        <v>0</v>
      </c>
      <c r="G8" s="31">
        <v>0</v>
      </c>
      <c r="H8" s="32">
        <f t="shared" si="0"/>
        <v>0</v>
      </c>
      <c r="I8" s="27" t="s">
        <v>22</v>
      </c>
    </row>
    <row r="9" spans="1:9" x14ac:dyDescent="0.2">
      <c r="A9" s="23"/>
      <c r="B9" s="24" t="s">
        <v>23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  <c r="H9" s="32">
        <f t="shared" si="0"/>
        <v>0</v>
      </c>
      <c r="I9" s="27" t="s">
        <v>24</v>
      </c>
    </row>
    <row r="10" spans="1:9" x14ac:dyDescent="0.2">
      <c r="A10" s="29"/>
      <c r="B10" s="30" t="s">
        <v>25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  <c r="H10" s="32">
        <f t="shared" si="0"/>
        <v>0</v>
      </c>
      <c r="I10" s="27" t="s">
        <v>26</v>
      </c>
    </row>
    <row r="11" spans="1:9" x14ac:dyDescent="0.2">
      <c r="A11" s="33"/>
      <c r="B11" s="24" t="s">
        <v>27</v>
      </c>
      <c r="C11" s="34">
        <v>61429640</v>
      </c>
      <c r="D11" s="34">
        <v>220957412.13999999</v>
      </c>
      <c r="E11" s="34">
        <f t="shared" ref="E11:E14" si="1">C11+D11</f>
        <v>282387052.13999999</v>
      </c>
      <c r="F11" s="34">
        <v>15407442.48</v>
      </c>
      <c r="G11" s="34">
        <v>15407442.48</v>
      </c>
      <c r="H11" s="35">
        <f t="shared" ref="H11:H14" si="2">G11-C11</f>
        <v>-46022197.519999996</v>
      </c>
      <c r="I11" s="27" t="s">
        <v>28</v>
      </c>
    </row>
    <row r="12" spans="1:9" ht="22.5" x14ac:dyDescent="0.2">
      <c r="A12" s="33"/>
      <c r="B12" s="24" t="s">
        <v>29</v>
      </c>
      <c r="C12" s="34">
        <v>9348943142</v>
      </c>
      <c r="D12" s="34">
        <v>-116309270.95999999</v>
      </c>
      <c r="E12" s="34">
        <f t="shared" si="1"/>
        <v>9232633871.0400009</v>
      </c>
      <c r="F12" s="34">
        <v>2248178274.2800002</v>
      </c>
      <c r="G12" s="34">
        <v>2248178274.2800002</v>
      </c>
      <c r="H12" s="35">
        <f t="shared" si="2"/>
        <v>-7100764867.7199993</v>
      </c>
      <c r="I12" s="27" t="s">
        <v>30</v>
      </c>
    </row>
    <row r="13" spans="1:9" ht="22.5" x14ac:dyDescent="0.2">
      <c r="A13" s="33"/>
      <c r="B13" s="24" t="s">
        <v>31</v>
      </c>
      <c r="C13" s="34">
        <v>8925638699.5100002</v>
      </c>
      <c r="D13" s="34">
        <v>149460384.66</v>
      </c>
      <c r="E13" s="34">
        <f t="shared" si="1"/>
        <v>9075099084.1700001</v>
      </c>
      <c r="F13" s="34">
        <v>2733904320.8099999</v>
      </c>
      <c r="G13" s="34">
        <v>2733904320.8099999</v>
      </c>
      <c r="H13" s="35">
        <f t="shared" si="2"/>
        <v>-6191734378.7000008</v>
      </c>
      <c r="I13" s="27" t="s">
        <v>32</v>
      </c>
    </row>
    <row r="14" spans="1:9" x14ac:dyDescent="0.2">
      <c r="A14" s="23"/>
      <c r="B14" s="24" t="s">
        <v>33</v>
      </c>
      <c r="C14" s="34">
        <v>0</v>
      </c>
      <c r="D14" s="34">
        <v>0</v>
      </c>
      <c r="E14" s="34">
        <f t="shared" si="1"/>
        <v>0</v>
      </c>
      <c r="F14" s="34">
        <v>0</v>
      </c>
      <c r="G14" s="34">
        <v>0</v>
      </c>
      <c r="H14" s="35">
        <f t="shared" si="2"/>
        <v>0</v>
      </c>
      <c r="I14" s="27" t="s">
        <v>34</v>
      </c>
    </row>
    <row r="15" spans="1:9" x14ac:dyDescent="0.2">
      <c r="A15" s="23"/>
      <c r="C15" s="36"/>
      <c r="D15" s="36"/>
      <c r="E15" s="36"/>
      <c r="F15" s="36">
        <v>0</v>
      </c>
      <c r="G15" s="36">
        <v>0</v>
      </c>
      <c r="H15" s="37">
        <f t="shared" si="0"/>
        <v>0</v>
      </c>
      <c r="I15" s="27" t="s">
        <v>35</v>
      </c>
    </row>
    <row r="16" spans="1:9" x14ac:dyDescent="0.2">
      <c r="A16" s="38"/>
      <c r="B16" s="39" t="s">
        <v>36</v>
      </c>
      <c r="C16" s="40">
        <f t="shared" ref="C16:H16" si="3">SUM(C5:C15)</f>
        <v>18336011481.510002</v>
      </c>
      <c r="D16" s="40">
        <f t="shared" si="3"/>
        <v>254108525.83999997</v>
      </c>
      <c r="E16" s="40">
        <f t="shared" si="3"/>
        <v>18590120007.349998</v>
      </c>
      <c r="F16" s="40">
        <f t="shared" si="3"/>
        <v>4997490037.5699997</v>
      </c>
      <c r="G16" s="40">
        <f t="shared" si="3"/>
        <v>4997490037.5699997</v>
      </c>
      <c r="H16" s="41">
        <f t="shared" si="3"/>
        <v>-13338521443.940001</v>
      </c>
      <c r="I16" s="27" t="s">
        <v>35</v>
      </c>
    </row>
    <row r="17" spans="1:9" x14ac:dyDescent="0.2">
      <c r="A17" s="42"/>
      <c r="B17" s="43"/>
      <c r="C17" s="44"/>
      <c r="D17" s="44"/>
      <c r="E17" s="45"/>
      <c r="F17" s="46" t="s">
        <v>37</v>
      </c>
      <c r="G17" s="47"/>
      <c r="H17" s="48">
        <v>0</v>
      </c>
      <c r="I17" s="27" t="s">
        <v>35</v>
      </c>
    </row>
    <row r="18" spans="1:9" ht="10.15" customHeight="1" x14ac:dyDescent="0.2">
      <c r="A18" s="49" t="s">
        <v>38</v>
      </c>
      <c r="B18" s="50"/>
      <c r="C18" s="51" t="s">
        <v>2</v>
      </c>
      <c r="D18" s="52"/>
      <c r="E18" s="52"/>
      <c r="F18" s="52"/>
      <c r="G18" s="53"/>
      <c r="H18" s="54" t="s">
        <v>3</v>
      </c>
      <c r="I18" s="27" t="s">
        <v>35</v>
      </c>
    </row>
    <row r="19" spans="1:9" ht="22.5" x14ac:dyDescent="0.2">
      <c r="A19" s="55"/>
      <c r="B19" s="56"/>
      <c r="C19" s="57" t="s">
        <v>4</v>
      </c>
      <c r="D19" s="58" t="s">
        <v>5</v>
      </c>
      <c r="E19" s="58" t="s">
        <v>6</v>
      </c>
      <c r="F19" s="58" t="s">
        <v>7</v>
      </c>
      <c r="G19" s="59" t="s">
        <v>8</v>
      </c>
      <c r="H19" s="60"/>
      <c r="I19" s="27" t="s">
        <v>35</v>
      </c>
    </row>
    <row r="20" spans="1:9" x14ac:dyDescent="0.2">
      <c r="A20" s="61"/>
      <c r="B20" s="62"/>
      <c r="C20" s="63" t="s">
        <v>9</v>
      </c>
      <c r="D20" s="64" t="s">
        <v>10</v>
      </c>
      <c r="E20" s="64" t="s">
        <v>11</v>
      </c>
      <c r="F20" s="64" t="s">
        <v>12</v>
      </c>
      <c r="G20" s="64" t="s">
        <v>13</v>
      </c>
      <c r="H20" s="65" t="s">
        <v>14</v>
      </c>
      <c r="I20" s="27" t="s">
        <v>35</v>
      </c>
    </row>
    <row r="21" spans="1:9" x14ac:dyDescent="0.2">
      <c r="A21" s="66" t="s">
        <v>39</v>
      </c>
      <c r="B21" s="67"/>
      <c r="C21" s="68">
        <f>SUM(C22+C23+C24+C25+C26+C27+C28+C29)</f>
        <v>9348943142</v>
      </c>
      <c r="D21" s="68">
        <f>SUM(D22+D23+D24+D25+D26+D27+D28+D29)</f>
        <v>-116309270.95999999</v>
      </c>
      <c r="E21" s="68">
        <f>SUM(E22+E23+E24+E25+E26+E27+E28+E29)</f>
        <v>9232633871.0400009</v>
      </c>
      <c r="F21" s="68">
        <f>SUM(F22+F23+F24+F25+F26+F27+F28+F29)</f>
        <v>2248178274.2800002</v>
      </c>
      <c r="G21" s="68">
        <f>SUM(G22+G23+G24+G25+G26+G27+G28+G29)</f>
        <v>2248178274.2800002</v>
      </c>
      <c r="H21" s="69">
        <f>SUM(H22:H29)</f>
        <v>-7100764867.7199993</v>
      </c>
      <c r="I21" s="27" t="s">
        <v>35</v>
      </c>
    </row>
    <row r="22" spans="1:9" x14ac:dyDescent="0.2">
      <c r="A22" s="70"/>
      <c r="B22" s="71" t="s">
        <v>15</v>
      </c>
      <c r="C22" s="72">
        <v>0</v>
      </c>
      <c r="D22" s="72">
        <v>0</v>
      </c>
      <c r="E22" s="72">
        <v>0</v>
      </c>
      <c r="F22" s="73">
        <v>0</v>
      </c>
      <c r="G22" s="72">
        <v>0</v>
      </c>
      <c r="H22" s="74">
        <v>0</v>
      </c>
      <c r="I22" s="27" t="s">
        <v>16</v>
      </c>
    </row>
    <row r="23" spans="1:9" x14ac:dyDescent="0.2">
      <c r="A23" s="70"/>
      <c r="B23" s="71" t="s">
        <v>17</v>
      </c>
      <c r="C23" s="72">
        <v>0</v>
      </c>
      <c r="D23" s="72">
        <v>0</v>
      </c>
      <c r="E23" s="72">
        <v>0</v>
      </c>
      <c r="F23" s="73">
        <v>0</v>
      </c>
      <c r="G23" s="72">
        <v>0</v>
      </c>
      <c r="H23" s="74">
        <v>0</v>
      </c>
      <c r="I23" s="27" t="s">
        <v>18</v>
      </c>
    </row>
    <row r="24" spans="1:9" x14ac:dyDescent="0.2">
      <c r="A24" s="70"/>
      <c r="B24" s="71" t="s">
        <v>19</v>
      </c>
      <c r="C24" s="72">
        <v>0</v>
      </c>
      <c r="D24" s="72">
        <v>0</v>
      </c>
      <c r="E24" s="72">
        <v>0</v>
      </c>
      <c r="F24" s="73">
        <v>0</v>
      </c>
      <c r="G24" s="72">
        <v>0</v>
      </c>
      <c r="H24" s="74">
        <v>0</v>
      </c>
      <c r="I24" s="27" t="s">
        <v>20</v>
      </c>
    </row>
    <row r="25" spans="1:9" x14ac:dyDescent="0.2">
      <c r="A25" s="70"/>
      <c r="B25" s="71" t="s">
        <v>21</v>
      </c>
      <c r="C25" s="72">
        <v>0</v>
      </c>
      <c r="D25" s="72">
        <v>0</v>
      </c>
      <c r="E25" s="72">
        <v>0</v>
      </c>
      <c r="F25" s="73">
        <v>0</v>
      </c>
      <c r="G25" s="72">
        <v>0</v>
      </c>
      <c r="H25" s="74">
        <v>0</v>
      </c>
      <c r="I25" s="27" t="s">
        <v>22</v>
      </c>
    </row>
    <row r="26" spans="1:9" x14ac:dyDescent="0.2">
      <c r="A26" s="70"/>
      <c r="B26" s="71" t="s">
        <v>40</v>
      </c>
      <c r="C26" s="72">
        <v>0</v>
      </c>
      <c r="D26" s="72">
        <v>0</v>
      </c>
      <c r="E26" s="72">
        <v>0</v>
      </c>
      <c r="F26" s="73">
        <v>0</v>
      </c>
      <c r="G26" s="72">
        <v>0</v>
      </c>
      <c r="H26" s="74">
        <v>0</v>
      </c>
      <c r="I26" s="27" t="s">
        <v>24</v>
      </c>
    </row>
    <row r="27" spans="1:9" x14ac:dyDescent="0.2">
      <c r="A27" s="70"/>
      <c r="B27" s="71" t="s">
        <v>41</v>
      </c>
      <c r="C27" s="75">
        <v>0</v>
      </c>
      <c r="D27" s="75">
        <v>0</v>
      </c>
      <c r="E27" s="75">
        <v>0</v>
      </c>
      <c r="F27" s="76">
        <v>0</v>
      </c>
      <c r="G27" s="75">
        <v>0</v>
      </c>
      <c r="H27" s="74">
        <v>0</v>
      </c>
      <c r="I27" s="27" t="s">
        <v>26</v>
      </c>
    </row>
    <row r="28" spans="1:9" ht="22.5" x14ac:dyDescent="0.2">
      <c r="A28" s="70"/>
      <c r="B28" s="71" t="s">
        <v>42</v>
      </c>
      <c r="C28" s="34">
        <v>9348943142</v>
      </c>
      <c r="D28" s="34">
        <v>-116309270.95999999</v>
      </c>
      <c r="E28" s="34">
        <f t="shared" ref="E28" si="4">C28+D28</f>
        <v>9232633871.0400009</v>
      </c>
      <c r="F28" s="34">
        <v>2248178274.2800002</v>
      </c>
      <c r="G28" s="34">
        <v>2248178274.2800002</v>
      </c>
      <c r="H28" s="35">
        <f t="shared" ref="H28" si="5">G28-C28</f>
        <v>-7100764867.7199993</v>
      </c>
      <c r="I28" s="27" t="s">
        <v>30</v>
      </c>
    </row>
    <row r="29" spans="1:9" ht="22.5" x14ac:dyDescent="0.2">
      <c r="A29" s="70"/>
      <c r="B29" s="71" t="s">
        <v>31</v>
      </c>
      <c r="C29" s="72">
        <v>0</v>
      </c>
      <c r="D29" s="72">
        <v>0</v>
      </c>
      <c r="E29" s="72">
        <v>0</v>
      </c>
      <c r="F29" s="77">
        <v>0</v>
      </c>
      <c r="G29" s="31">
        <v>0</v>
      </c>
      <c r="H29" s="74">
        <v>0</v>
      </c>
      <c r="I29" s="27" t="s">
        <v>32</v>
      </c>
    </row>
    <row r="30" spans="1:9" x14ac:dyDescent="0.2">
      <c r="A30" s="70"/>
      <c r="B30" s="71"/>
      <c r="C30" s="72"/>
      <c r="D30" s="72"/>
      <c r="E30" s="72"/>
      <c r="F30" s="73"/>
      <c r="G30" s="72"/>
      <c r="H30" s="74"/>
      <c r="I30" s="27" t="s">
        <v>35</v>
      </c>
    </row>
    <row r="31" spans="1:9" ht="38.25" customHeight="1" x14ac:dyDescent="0.2">
      <c r="A31" s="78" t="s">
        <v>43</v>
      </c>
      <c r="B31" s="79"/>
      <c r="C31" s="80">
        <f t="shared" ref="C31:H31" si="6">SUM(C32:C35)</f>
        <v>8987068339.5100002</v>
      </c>
      <c r="D31" s="80">
        <f t="shared" si="6"/>
        <v>370417796.79999995</v>
      </c>
      <c r="E31" s="80">
        <f t="shared" si="6"/>
        <v>9357486136.3099995</v>
      </c>
      <c r="F31" s="81">
        <f t="shared" si="6"/>
        <v>2749311763.29</v>
      </c>
      <c r="G31" s="80">
        <f t="shared" si="6"/>
        <v>2749311763.29</v>
      </c>
      <c r="H31" s="82">
        <f t="shared" si="6"/>
        <v>-6237756576.2200012</v>
      </c>
      <c r="I31" s="27" t="s">
        <v>35</v>
      </c>
    </row>
    <row r="32" spans="1:9" x14ac:dyDescent="0.2">
      <c r="A32" s="70"/>
      <c r="B32" s="71" t="s">
        <v>17</v>
      </c>
      <c r="C32" s="83">
        <v>0</v>
      </c>
      <c r="D32" s="83">
        <v>0</v>
      </c>
      <c r="E32" s="83">
        <f>C32+D32</f>
        <v>0</v>
      </c>
      <c r="F32" s="83">
        <v>0</v>
      </c>
      <c r="G32" s="83">
        <v>0</v>
      </c>
      <c r="H32" s="84">
        <f>G32-C32</f>
        <v>0</v>
      </c>
      <c r="I32" s="27" t="s">
        <v>18</v>
      </c>
    </row>
    <row r="33" spans="1:9" x14ac:dyDescent="0.2">
      <c r="A33" s="70"/>
      <c r="B33" s="71" t="s">
        <v>44</v>
      </c>
      <c r="C33" s="83">
        <v>0</v>
      </c>
      <c r="D33" s="83">
        <v>0</v>
      </c>
      <c r="E33" s="83">
        <f>C33+D33</f>
        <v>0</v>
      </c>
      <c r="F33" s="83">
        <v>0</v>
      </c>
      <c r="G33" s="83">
        <v>0</v>
      </c>
      <c r="H33" s="84">
        <f t="shared" ref="H33:H35" si="7">G33-C33</f>
        <v>0</v>
      </c>
      <c r="I33" s="27" t="s">
        <v>24</v>
      </c>
    </row>
    <row r="34" spans="1:9" x14ac:dyDescent="0.2">
      <c r="A34" s="70"/>
      <c r="B34" s="71" t="s">
        <v>45</v>
      </c>
      <c r="C34" s="83">
        <v>61429640</v>
      </c>
      <c r="D34" s="83">
        <v>220957412.13999999</v>
      </c>
      <c r="E34" s="83">
        <f>C34+D34</f>
        <v>282387052.13999999</v>
      </c>
      <c r="F34" s="83">
        <v>15407442.48</v>
      </c>
      <c r="G34" s="83">
        <v>15407442.48</v>
      </c>
      <c r="H34" s="84">
        <f t="shared" si="7"/>
        <v>-46022197.519999996</v>
      </c>
      <c r="I34" s="27" t="s">
        <v>28</v>
      </c>
    </row>
    <row r="35" spans="1:9" ht="22.5" x14ac:dyDescent="0.2">
      <c r="A35" s="70"/>
      <c r="B35" s="71" t="s">
        <v>31</v>
      </c>
      <c r="C35" s="83">
        <v>8925638699.5100002</v>
      </c>
      <c r="D35" s="83">
        <v>149460384.66</v>
      </c>
      <c r="E35" s="83">
        <f>C35+D35</f>
        <v>9075099084.1700001</v>
      </c>
      <c r="F35" s="83">
        <v>2733904320.8099999</v>
      </c>
      <c r="G35" s="83">
        <v>2733904320.8099999</v>
      </c>
      <c r="H35" s="84">
        <f t="shared" si="7"/>
        <v>-6191734378.7000008</v>
      </c>
      <c r="I35" s="27" t="s">
        <v>32</v>
      </c>
    </row>
    <row r="36" spans="1:9" x14ac:dyDescent="0.2">
      <c r="A36" s="70"/>
      <c r="B36" s="71"/>
      <c r="C36" s="72"/>
      <c r="D36" s="72"/>
      <c r="E36" s="72"/>
      <c r="F36" s="73"/>
      <c r="G36" s="72"/>
      <c r="H36" s="74"/>
      <c r="I36" s="27" t="s">
        <v>35</v>
      </c>
    </row>
    <row r="37" spans="1:9" x14ac:dyDescent="0.2">
      <c r="A37" s="85" t="s">
        <v>46</v>
      </c>
      <c r="B37" s="86"/>
      <c r="C37" s="80">
        <f>SUM(C38)</f>
        <v>0</v>
      </c>
      <c r="D37" s="80">
        <v>0</v>
      </c>
      <c r="E37" s="80">
        <v>0</v>
      </c>
      <c r="F37" s="81">
        <f>+F38</f>
        <v>0</v>
      </c>
      <c r="G37" s="80">
        <f>+G38</f>
        <v>0</v>
      </c>
      <c r="H37" s="82">
        <f>+H38</f>
        <v>0</v>
      </c>
      <c r="I37" s="27" t="s">
        <v>35</v>
      </c>
    </row>
    <row r="38" spans="1:9" x14ac:dyDescent="0.2">
      <c r="A38" s="87"/>
      <c r="B38" s="71" t="s">
        <v>33</v>
      </c>
      <c r="C38" s="72">
        <v>0</v>
      </c>
      <c r="D38" s="72">
        <v>0</v>
      </c>
      <c r="E38" s="72">
        <f>+C38+D38</f>
        <v>0</v>
      </c>
      <c r="F38" s="76">
        <v>0</v>
      </c>
      <c r="G38" s="75">
        <v>0</v>
      </c>
      <c r="H38" s="74">
        <f>+G38-C38</f>
        <v>0</v>
      </c>
      <c r="I38" s="27" t="s">
        <v>34</v>
      </c>
    </row>
    <row r="39" spans="1:9" x14ac:dyDescent="0.2">
      <c r="A39" s="88"/>
      <c r="B39" s="89" t="s">
        <v>36</v>
      </c>
      <c r="C39" s="40">
        <f t="shared" ref="C39:H39" si="8">+C21+C31+C37</f>
        <v>18336011481.510002</v>
      </c>
      <c r="D39" s="40">
        <f t="shared" si="8"/>
        <v>254108525.83999997</v>
      </c>
      <c r="E39" s="40">
        <f t="shared" si="8"/>
        <v>18590120007.349998</v>
      </c>
      <c r="F39" s="40">
        <f t="shared" si="8"/>
        <v>4997490037.5699997</v>
      </c>
      <c r="G39" s="40">
        <f t="shared" si="8"/>
        <v>4997490037.5699997</v>
      </c>
      <c r="H39" s="41">
        <f t="shared" si="8"/>
        <v>-13338521443.940001</v>
      </c>
      <c r="I39" s="27" t="s">
        <v>35</v>
      </c>
    </row>
    <row r="40" spans="1:9" ht="12" thickBot="1" x14ac:dyDescent="0.25">
      <c r="A40" s="90"/>
      <c r="B40" s="91"/>
      <c r="C40" s="92"/>
      <c r="D40" s="92"/>
      <c r="E40" s="92"/>
      <c r="F40" s="93" t="s">
        <v>37</v>
      </c>
      <c r="G40" s="94"/>
      <c r="H40" s="95">
        <v>0</v>
      </c>
      <c r="I40" s="27" t="s">
        <v>35</v>
      </c>
    </row>
    <row r="41" spans="1:9" x14ac:dyDescent="0.2">
      <c r="A41" s="96"/>
      <c r="B41" s="97"/>
      <c r="C41" s="98"/>
      <c r="D41" s="98"/>
      <c r="E41" s="98"/>
      <c r="F41" s="99"/>
      <c r="G41" s="99"/>
      <c r="H41" s="98"/>
      <c r="I41" s="27"/>
    </row>
    <row r="42" spans="1:9" x14ac:dyDescent="0.2">
      <c r="B42" s="100" t="s">
        <v>47</v>
      </c>
    </row>
    <row r="43" spans="1:9" ht="11.25" customHeight="1" x14ac:dyDescent="0.2">
      <c r="B43" s="101" t="s">
        <v>48</v>
      </c>
      <c r="C43" s="101"/>
      <c r="D43" s="101"/>
      <c r="E43" s="101"/>
      <c r="F43" s="101"/>
    </row>
    <row r="44" spans="1:9" x14ac:dyDescent="0.2">
      <c r="B44" s="102" t="s">
        <v>49</v>
      </c>
    </row>
    <row r="45" spans="1:9" ht="30.75" customHeight="1" x14ac:dyDescent="0.2">
      <c r="B45" s="101" t="s">
        <v>50</v>
      </c>
      <c r="C45" s="101"/>
      <c r="D45" s="101"/>
      <c r="E45" s="101"/>
      <c r="F45" s="101"/>
      <c r="G45" s="101"/>
      <c r="H45" s="101"/>
    </row>
    <row r="47" spans="1:9" x14ac:dyDescent="0.2">
      <c r="D47" s="77"/>
      <c r="E47" s="77"/>
    </row>
    <row r="48" spans="1:9" ht="13.5" customHeight="1" x14ac:dyDescent="0.2">
      <c r="A48" s="104"/>
      <c r="B48" s="104"/>
      <c r="C48" s="104"/>
      <c r="D48" s="103"/>
      <c r="E48" s="105"/>
      <c r="F48" s="105"/>
      <c r="G48" s="105"/>
      <c r="H48" s="105"/>
      <c r="I48" s="105"/>
    </row>
    <row r="49" spans="1:9" ht="13.5" customHeight="1" x14ac:dyDescent="0.2">
      <c r="A49" s="104"/>
      <c r="B49" s="104"/>
      <c r="C49" s="104"/>
      <c r="D49" s="103"/>
      <c r="E49" s="105"/>
      <c r="F49" s="105"/>
      <c r="G49" s="105"/>
      <c r="H49" s="105"/>
      <c r="I49" s="105"/>
    </row>
    <row r="50" spans="1:9" ht="13.5" customHeight="1" x14ac:dyDescent="0.2">
      <c r="A50" s="104"/>
      <c r="B50" s="104"/>
      <c r="C50" s="104"/>
      <c r="D50" s="103"/>
      <c r="E50" s="105"/>
      <c r="F50" s="105"/>
      <c r="G50" s="105"/>
      <c r="H50" s="105"/>
      <c r="I50" s="105"/>
    </row>
    <row r="51" spans="1:9" ht="13.5" customHeight="1" x14ac:dyDescent="0.2">
      <c r="A51" s="104"/>
      <c r="B51" s="104"/>
      <c r="C51" s="104"/>
      <c r="D51" s="103"/>
      <c r="E51" s="105"/>
      <c r="F51" s="105"/>
      <c r="G51" s="105"/>
      <c r="H51" s="105"/>
      <c r="I51" s="105"/>
    </row>
  </sheetData>
  <sheetProtection formatCells="0" formatColumns="0" formatRows="0" insertRows="0" autoFilter="0"/>
  <mergeCells count="10">
    <mergeCell ref="A31:B31"/>
    <mergeCell ref="B43:F43"/>
    <mergeCell ref="B45:H45"/>
    <mergeCell ref="A1:H1"/>
    <mergeCell ref="A2:B4"/>
    <mergeCell ref="C2:G2"/>
    <mergeCell ref="H2:H3"/>
    <mergeCell ref="A18:B20"/>
    <mergeCell ref="C18:G18"/>
    <mergeCell ref="H18:H19"/>
  </mergeCells>
  <printOptions horizontalCentered="1"/>
  <pageMargins left="0.78740157480314965" right="0.59055118110236227" top="0.78740157480314965" bottom="0.78740157480314965" header="0.31496062992125984" footer="0.31496062992125984"/>
  <pageSetup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52F8D-C054-4F4D-A07B-D9EFA2741FF3}">
  <sheetPr>
    <pageSetUpPr fitToPage="1"/>
  </sheetPr>
  <dimension ref="A1:Q34"/>
  <sheetViews>
    <sheetView workbookViewId="0">
      <selection activeCell="B51" sqref="B51"/>
    </sheetView>
  </sheetViews>
  <sheetFormatPr baseColWidth="10" defaultRowHeight="11.25" x14ac:dyDescent="0.2"/>
  <cols>
    <col min="1" max="1" width="19.6640625" customWidth="1"/>
    <col min="2" max="2" width="70.1640625" customWidth="1"/>
    <col min="3" max="3" width="12.1640625" customWidth="1"/>
    <col min="4" max="4" width="17.6640625" customWidth="1"/>
    <col min="5" max="5" width="18.1640625" customWidth="1"/>
    <col min="6" max="6" width="47.83203125" customWidth="1"/>
    <col min="7" max="9" width="17.33203125" customWidth="1"/>
    <col min="10" max="10" width="13.33203125" customWidth="1"/>
    <col min="11" max="11" width="13.1640625" customWidth="1"/>
    <col min="14" max="14" width="12.6640625" customWidth="1"/>
  </cols>
  <sheetData>
    <row r="1" spans="1:17" ht="46.5" customHeight="1" x14ac:dyDescent="0.2">
      <c r="A1" s="296" t="s">
        <v>306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8"/>
    </row>
    <row r="2" spans="1:17" x14ac:dyDescent="0.2">
      <c r="A2" s="299"/>
      <c r="B2" s="300"/>
      <c r="C2" s="300"/>
      <c r="D2" s="300"/>
      <c r="E2" s="300"/>
      <c r="F2" s="300"/>
      <c r="G2" s="301" t="s">
        <v>307</v>
      </c>
      <c r="H2" s="301"/>
      <c r="I2" s="301"/>
      <c r="J2" s="301" t="s">
        <v>308</v>
      </c>
      <c r="K2" s="301"/>
      <c r="L2" s="301"/>
      <c r="M2" s="301"/>
      <c r="N2" s="302" t="s">
        <v>309</v>
      </c>
      <c r="O2" s="302"/>
      <c r="P2" s="303" t="s">
        <v>310</v>
      </c>
      <c r="Q2" s="304"/>
    </row>
    <row r="3" spans="1:17" ht="33.75" x14ac:dyDescent="0.2">
      <c r="A3" s="299" t="s">
        <v>311</v>
      </c>
      <c r="B3" s="300" t="s">
        <v>312</v>
      </c>
      <c r="C3" s="300" t="s">
        <v>313</v>
      </c>
      <c r="D3" s="300" t="s">
        <v>314</v>
      </c>
      <c r="E3" s="300" t="s">
        <v>315</v>
      </c>
      <c r="F3" s="300" t="s">
        <v>316</v>
      </c>
      <c r="G3" s="305" t="s">
        <v>55</v>
      </c>
      <c r="H3" s="305" t="s">
        <v>6</v>
      </c>
      <c r="I3" s="305" t="s">
        <v>7</v>
      </c>
      <c r="J3" s="305" t="s">
        <v>317</v>
      </c>
      <c r="K3" s="305" t="s">
        <v>6</v>
      </c>
      <c r="L3" s="305" t="s">
        <v>318</v>
      </c>
      <c r="M3" s="305" t="s">
        <v>319</v>
      </c>
      <c r="N3" s="306" t="s">
        <v>320</v>
      </c>
      <c r="O3" s="306" t="s">
        <v>321</v>
      </c>
      <c r="P3" s="307" t="s">
        <v>322</v>
      </c>
      <c r="Q3" s="308" t="s">
        <v>323</v>
      </c>
    </row>
    <row r="4" spans="1:17" x14ac:dyDescent="0.2">
      <c r="A4" s="309" t="s">
        <v>324</v>
      </c>
      <c r="B4" s="310" t="s">
        <v>325</v>
      </c>
      <c r="C4" s="310" t="s">
        <v>326</v>
      </c>
      <c r="D4" s="310" t="s">
        <v>327</v>
      </c>
      <c r="E4" s="310" t="s">
        <v>328</v>
      </c>
      <c r="F4" s="310" t="s">
        <v>329</v>
      </c>
      <c r="G4" s="311">
        <v>0</v>
      </c>
      <c r="H4" s="311">
        <v>21589.74</v>
      </c>
      <c r="I4" s="311">
        <v>21589.74</v>
      </c>
      <c r="J4" s="312"/>
      <c r="K4" s="312"/>
      <c r="L4" s="312"/>
      <c r="M4" s="313" t="s">
        <v>330</v>
      </c>
      <c r="N4" s="314">
        <f t="shared" ref="N4:N26" si="0">IF(G4&gt;0,I4/G4,0)</f>
        <v>0</v>
      </c>
      <c r="O4" s="314">
        <f t="shared" ref="O4:O26" si="1">IF(H4&gt;0,I4/H4,0)</f>
        <v>1</v>
      </c>
      <c r="P4" s="315">
        <f t="shared" ref="P4:P26" si="2">IF(J4=0,0,L4/J4)</f>
        <v>0</v>
      </c>
      <c r="Q4" s="316">
        <f t="shared" ref="Q4:Q26" si="3">IF(L4=0,0,L4/K4)</f>
        <v>0</v>
      </c>
    </row>
    <row r="5" spans="1:17" x14ac:dyDescent="0.2">
      <c r="A5" s="309" t="s">
        <v>331</v>
      </c>
      <c r="B5" s="310" t="s">
        <v>332</v>
      </c>
      <c r="C5" s="310" t="s">
        <v>333</v>
      </c>
      <c r="D5" s="310" t="s">
        <v>327</v>
      </c>
      <c r="E5" s="310" t="s">
        <v>334</v>
      </c>
      <c r="F5" s="310" t="s">
        <v>335</v>
      </c>
      <c r="G5" s="311">
        <v>0</v>
      </c>
      <c r="H5" s="311">
        <v>2305186.67</v>
      </c>
      <c r="I5" s="311">
        <v>0</v>
      </c>
      <c r="J5" s="312"/>
      <c r="K5" s="312"/>
      <c r="L5" s="312"/>
      <c r="M5" s="313" t="s">
        <v>330</v>
      </c>
      <c r="N5" s="314">
        <f t="shared" si="0"/>
        <v>0</v>
      </c>
      <c r="O5" s="314">
        <f t="shared" si="1"/>
        <v>0</v>
      </c>
      <c r="P5" s="315">
        <f t="shared" si="2"/>
        <v>0</v>
      </c>
      <c r="Q5" s="316">
        <f t="shared" si="3"/>
        <v>0</v>
      </c>
    </row>
    <row r="6" spans="1:17" ht="11.25" customHeight="1" x14ac:dyDescent="0.2">
      <c r="A6" s="309" t="s">
        <v>336</v>
      </c>
      <c r="B6" s="310" t="s">
        <v>337</v>
      </c>
      <c r="C6" s="310" t="s">
        <v>338</v>
      </c>
      <c r="D6" s="310" t="s">
        <v>327</v>
      </c>
      <c r="E6" s="310" t="s">
        <v>339</v>
      </c>
      <c r="F6" s="310" t="s">
        <v>340</v>
      </c>
      <c r="G6" s="311">
        <v>0</v>
      </c>
      <c r="H6" s="311">
        <v>3027553.6</v>
      </c>
      <c r="I6" s="311">
        <v>3027553.6</v>
      </c>
      <c r="J6" s="312"/>
      <c r="K6" s="312"/>
      <c r="L6" s="312"/>
      <c r="M6" s="313" t="s">
        <v>330</v>
      </c>
      <c r="N6" s="314">
        <f t="shared" si="0"/>
        <v>0</v>
      </c>
      <c r="O6" s="314">
        <f t="shared" si="1"/>
        <v>1</v>
      </c>
      <c r="P6" s="315">
        <f t="shared" si="2"/>
        <v>0</v>
      </c>
      <c r="Q6" s="316">
        <f t="shared" si="3"/>
        <v>0</v>
      </c>
    </row>
    <row r="7" spans="1:17" x14ac:dyDescent="0.2">
      <c r="A7" s="309" t="s">
        <v>341</v>
      </c>
      <c r="B7" s="310" t="s">
        <v>342</v>
      </c>
      <c r="C7" s="310" t="s">
        <v>343</v>
      </c>
      <c r="D7" s="310" t="s">
        <v>327</v>
      </c>
      <c r="E7" s="310" t="s">
        <v>344</v>
      </c>
      <c r="F7" s="310" t="s">
        <v>345</v>
      </c>
      <c r="G7" s="311">
        <v>0</v>
      </c>
      <c r="H7" s="311">
        <v>44330</v>
      </c>
      <c r="I7" s="311">
        <v>44330</v>
      </c>
      <c r="J7" s="312"/>
      <c r="K7" s="312"/>
      <c r="L7" s="312"/>
      <c r="M7" s="313" t="s">
        <v>330</v>
      </c>
      <c r="N7" s="314">
        <f t="shared" si="0"/>
        <v>0</v>
      </c>
      <c r="O7" s="314">
        <f t="shared" si="1"/>
        <v>1</v>
      </c>
      <c r="P7" s="315">
        <f t="shared" si="2"/>
        <v>0</v>
      </c>
      <c r="Q7" s="316">
        <f t="shared" si="3"/>
        <v>0</v>
      </c>
    </row>
    <row r="8" spans="1:17" x14ac:dyDescent="0.2">
      <c r="A8" s="309" t="s">
        <v>346</v>
      </c>
      <c r="B8" s="310" t="s">
        <v>347</v>
      </c>
      <c r="C8" s="310" t="s">
        <v>348</v>
      </c>
      <c r="D8" s="310" t="s">
        <v>349</v>
      </c>
      <c r="E8" s="310" t="s">
        <v>350</v>
      </c>
      <c r="F8" s="310" t="s">
        <v>351</v>
      </c>
      <c r="G8" s="311">
        <v>0</v>
      </c>
      <c r="H8" s="311">
        <v>10248840.77</v>
      </c>
      <c r="I8" s="311">
        <v>102441.57</v>
      </c>
      <c r="J8" s="312"/>
      <c r="K8" s="312"/>
      <c r="L8" s="312"/>
      <c r="M8" s="313" t="s">
        <v>330</v>
      </c>
      <c r="N8" s="314">
        <f t="shared" si="0"/>
        <v>0</v>
      </c>
      <c r="O8" s="314">
        <f t="shared" si="1"/>
        <v>9.9954299514402548E-3</v>
      </c>
      <c r="P8" s="315">
        <f t="shared" si="2"/>
        <v>0</v>
      </c>
      <c r="Q8" s="316">
        <f t="shared" si="3"/>
        <v>0</v>
      </c>
    </row>
    <row r="9" spans="1:17" x14ac:dyDescent="0.2">
      <c r="A9" s="309" t="s">
        <v>352</v>
      </c>
      <c r="B9" s="310" t="s">
        <v>353</v>
      </c>
      <c r="C9" s="310" t="s">
        <v>348</v>
      </c>
      <c r="D9" s="310" t="s">
        <v>349</v>
      </c>
      <c r="E9" s="310" t="s">
        <v>354</v>
      </c>
      <c r="F9" s="310" t="s">
        <v>355</v>
      </c>
      <c r="G9" s="311">
        <v>0</v>
      </c>
      <c r="H9" s="311">
        <v>616662.72</v>
      </c>
      <c r="I9" s="311">
        <v>0</v>
      </c>
      <c r="J9" s="312"/>
      <c r="K9" s="312"/>
      <c r="L9" s="312"/>
      <c r="M9" s="313" t="s">
        <v>330</v>
      </c>
      <c r="N9" s="314">
        <f t="shared" si="0"/>
        <v>0</v>
      </c>
      <c r="O9" s="314">
        <f t="shared" si="1"/>
        <v>0</v>
      </c>
      <c r="P9" s="315">
        <f t="shared" si="2"/>
        <v>0</v>
      </c>
      <c r="Q9" s="316">
        <f t="shared" si="3"/>
        <v>0</v>
      </c>
    </row>
    <row r="10" spans="1:17" x14ac:dyDescent="0.2">
      <c r="A10" s="309" t="s">
        <v>356</v>
      </c>
      <c r="B10" s="310" t="s">
        <v>357</v>
      </c>
      <c r="C10" s="310" t="s">
        <v>348</v>
      </c>
      <c r="D10" s="310" t="s">
        <v>349</v>
      </c>
      <c r="E10" s="310" t="s">
        <v>358</v>
      </c>
      <c r="F10" s="310" t="s">
        <v>359</v>
      </c>
      <c r="G10" s="311">
        <v>0</v>
      </c>
      <c r="H10" s="311">
        <v>3272825.77</v>
      </c>
      <c r="I10" s="311">
        <v>0</v>
      </c>
      <c r="J10" s="312"/>
      <c r="K10" s="312"/>
      <c r="L10" s="312"/>
      <c r="M10" s="313" t="s">
        <v>330</v>
      </c>
      <c r="N10" s="314">
        <f t="shared" si="0"/>
        <v>0</v>
      </c>
      <c r="O10" s="314">
        <f t="shared" si="1"/>
        <v>0</v>
      </c>
      <c r="P10" s="315">
        <f t="shared" si="2"/>
        <v>0</v>
      </c>
      <c r="Q10" s="316">
        <f t="shared" si="3"/>
        <v>0</v>
      </c>
    </row>
    <row r="11" spans="1:17" x14ac:dyDescent="0.2">
      <c r="A11" s="309" t="s">
        <v>360</v>
      </c>
      <c r="B11" s="310" t="s">
        <v>361</v>
      </c>
      <c r="C11" s="310" t="s">
        <v>348</v>
      </c>
      <c r="D11" s="310" t="s">
        <v>349</v>
      </c>
      <c r="E11" s="310" t="s">
        <v>362</v>
      </c>
      <c r="F11" s="310" t="s">
        <v>363</v>
      </c>
      <c r="G11" s="311">
        <v>0</v>
      </c>
      <c r="H11" s="311">
        <v>131337.54</v>
      </c>
      <c r="I11" s="311">
        <v>0</v>
      </c>
      <c r="J11" s="312"/>
      <c r="K11" s="312"/>
      <c r="L11" s="312"/>
      <c r="M11" s="313" t="s">
        <v>330</v>
      </c>
      <c r="N11" s="314">
        <f t="shared" si="0"/>
        <v>0</v>
      </c>
      <c r="O11" s="314">
        <f t="shared" si="1"/>
        <v>0</v>
      </c>
      <c r="P11" s="315">
        <f t="shared" si="2"/>
        <v>0</v>
      </c>
      <c r="Q11" s="316">
        <f t="shared" si="3"/>
        <v>0</v>
      </c>
    </row>
    <row r="12" spans="1:17" x14ac:dyDescent="0.2">
      <c r="A12" s="309" t="s">
        <v>364</v>
      </c>
      <c r="B12" s="310" t="s">
        <v>365</v>
      </c>
      <c r="C12" s="310" t="s">
        <v>348</v>
      </c>
      <c r="D12" s="310" t="s">
        <v>349</v>
      </c>
      <c r="E12" s="310" t="s">
        <v>366</v>
      </c>
      <c r="F12" s="310" t="s">
        <v>367</v>
      </c>
      <c r="G12" s="311">
        <v>0</v>
      </c>
      <c r="H12" s="311">
        <v>8675677.6400000006</v>
      </c>
      <c r="I12" s="311">
        <v>893355.66</v>
      </c>
      <c r="J12" s="312"/>
      <c r="K12" s="312"/>
      <c r="L12" s="312"/>
      <c r="M12" s="313" t="s">
        <v>330</v>
      </c>
      <c r="N12" s="314">
        <f t="shared" si="0"/>
        <v>0</v>
      </c>
      <c r="O12" s="314">
        <f t="shared" si="1"/>
        <v>0.10297243593758054</v>
      </c>
      <c r="P12" s="315">
        <f t="shared" si="2"/>
        <v>0</v>
      </c>
      <c r="Q12" s="316">
        <f t="shared" si="3"/>
        <v>0</v>
      </c>
    </row>
    <row r="13" spans="1:17" x14ac:dyDescent="0.2">
      <c r="A13" s="309" t="s">
        <v>368</v>
      </c>
      <c r="B13" s="310" t="s">
        <v>369</v>
      </c>
      <c r="C13" s="310" t="s">
        <v>348</v>
      </c>
      <c r="D13" s="310" t="s">
        <v>349</v>
      </c>
      <c r="E13" s="310" t="s">
        <v>370</v>
      </c>
      <c r="F13" s="310" t="s">
        <v>371</v>
      </c>
      <c r="G13" s="311">
        <v>0</v>
      </c>
      <c r="H13" s="311">
        <v>27735423.640000001</v>
      </c>
      <c r="I13" s="311">
        <v>0</v>
      </c>
      <c r="J13" s="312"/>
      <c r="K13" s="312"/>
      <c r="L13" s="312"/>
      <c r="M13" s="313" t="s">
        <v>330</v>
      </c>
      <c r="N13" s="314">
        <f t="shared" si="0"/>
        <v>0</v>
      </c>
      <c r="O13" s="314">
        <f t="shared" si="1"/>
        <v>0</v>
      </c>
      <c r="P13" s="315">
        <f t="shared" si="2"/>
        <v>0</v>
      </c>
      <c r="Q13" s="316">
        <f t="shared" si="3"/>
        <v>0</v>
      </c>
    </row>
    <row r="14" spans="1:17" x14ac:dyDescent="0.2">
      <c r="A14" s="309" t="s">
        <v>372</v>
      </c>
      <c r="B14" s="310" t="s">
        <v>373</v>
      </c>
      <c r="C14" s="310" t="s">
        <v>348</v>
      </c>
      <c r="D14" s="310" t="s">
        <v>349</v>
      </c>
      <c r="E14" s="310" t="s">
        <v>374</v>
      </c>
      <c r="F14" s="310" t="s">
        <v>375</v>
      </c>
      <c r="G14" s="311">
        <v>0</v>
      </c>
      <c r="H14" s="311">
        <v>57630504.740000002</v>
      </c>
      <c r="I14" s="311">
        <v>680717.6</v>
      </c>
      <c r="J14" s="312"/>
      <c r="K14" s="312"/>
      <c r="L14" s="312"/>
      <c r="M14" s="313" t="s">
        <v>330</v>
      </c>
      <c r="N14" s="314">
        <f t="shared" si="0"/>
        <v>0</v>
      </c>
      <c r="O14" s="314">
        <f t="shared" si="1"/>
        <v>1.1811758426740442E-2</v>
      </c>
      <c r="P14" s="315">
        <f t="shared" si="2"/>
        <v>0</v>
      </c>
      <c r="Q14" s="316">
        <f t="shared" si="3"/>
        <v>0</v>
      </c>
    </row>
    <row r="15" spans="1:17" x14ac:dyDescent="0.2">
      <c r="A15" s="309" t="s">
        <v>376</v>
      </c>
      <c r="B15" s="310" t="s">
        <v>377</v>
      </c>
      <c r="C15" s="310" t="s">
        <v>348</v>
      </c>
      <c r="D15" s="310" t="s">
        <v>349</v>
      </c>
      <c r="E15" s="310" t="s">
        <v>378</v>
      </c>
      <c r="F15" s="310" t="s">
        <v>379</v>
      </c>
      <c r="G15" s="311">
        <v>0</v>
      </c>
      <c r="H15" s="311">
        <v>116921803.77</v>
      </c>
      <c r="I15" s="311">
        <v>283391.18</v>
      </c>
      <c r="J15" s="312"/>
      <c r="K15" s="312"/>
      <c r="L15" s="312"/>
      <c r="M15" s="313" t="s">
        <v>330</v>
      </c>
      <c r="N15" s="314">
        <f t="shared" si="0"/>
        <v>0</v>
      </c>
      <c r="O15" s="314">
        <f t="shared" si="1"/>
        <v>2.4237667471968391E-3</v>
      </c>
      <c r="P15" s="315">
        <f t="shared" si="2"/>
        <v>0</v>
      </c>
      <c r="Q15" s="316">
        <f t="shared" si="3"/>
        <v>0</v>
      </c>
    </row>
    <row r="16" spans="1:17" x14ac:dyDescent="0.2">
      <c r="A16" s="309" t="s">
        <v>380</v>
      </c>
      <c r="B16" s="310" t="s">
        <v>381</v>
      </c>
      <c r="C16" s="310" t="s">
        <v>348</v>
      </c>
      <c r="D16" s="310" t="s">
        <v>349</v>
      </c>
      <c r="E16" s="310" t="s">
        <v>362</v>
      </c>
      <c r="F16" s="310" t="s">
        <v>363</v>
      </c>
      <c r="G16" s="311">
        <v>0</v>
      </c>
      <c r="H16" s="311">
        <v>241325.03</v>
      </c>
      <c r="I16" s="311">
        <v>0</v>
      </c>
      <c r="J16" s="312"/>
      <c r="K16" s="312"/>
      <c r="L16" s="312"/>
      <c r="M16" s="313" t="s">
        <v>330</v>
      </c>
      <c r="N16" s="314">
        <f t="shared" si="0"/>
        <v>0</v>
      </c>
      <c r="O16" s="314">
        <f t="shared" si="1"/>
        <v>0</v>
      </c>
      <c r="P16" s="315">
        <f t="shared" si="2"/>
        <v>0</v>
      </c>
      <c r="Q16" s="316">
        <f t="shared" si="3"/>
        <v>0</v>
      </c>
    </row>
    <row r="17" spans="1:17" x14ac:dyDescent="0.2">
      <c r="A17" s="309" t="s">
        <v>382</v>
      </c>
      <c r="B17" s="310" t="s">
        <v>383</v>
      </c>
      <c r="C17" s="310" t="s">
        <v>384</v>
      </c>
      <c r="D17" s="310" t="s">
        <v>327</v>
      </c>
      <c r="E17" s="310" t="s">
        <v>344</v>
      </c>
      <c r="F17" s="310" t="s">
        <v>345</v>
      </c>
      <c r="G17" s="311">
        <v>0</v>
      </c>
      <c r="H17" s="311">
        <v>131162.35999999999</v>
      </c>
      <c r="I17" s="311">
        <v>131162.35999999999</v>
      </c>
      <c r="J17" s="312"/>
      <c r="K17" s="312"/>
      <c r="L17" s="312"/>
      <c r="M17" s="313" t="s">
        <v>330</v>
      </c>
      <c r="N17" s="314">
        <f t="shared" si="0"/>
        <v>0</v>
      </c>
      <c r="O17" s="314">
        <f t="shared" si="1"/>
        <v>1</v>
      </c>
      <c r="P17" s="315">
        <f t="shared" si="2"/>
        <v>0</v>
      </c>
      <c r="Q17" s="316">
        <f t="shared" si="3"/>
        <v>0</v>
      </c>
    </row>
    <row r="18" spans="1:17" x14ac:dyDescent="0.2">
      <c r="A18" s="309" t="s">
        <v>382</v>
      </c>
      <c r="B18" s="310" t="s">
        <v>383</v>
      </c>
      <c r="C18" s="310" t="s">
        <v>343</v>
      </c>
      <c r="D18" s="310" t="s">
        <v>327</v>
      </c>
      <c r="E18" s="310" t="s">
        <v>344</v>
      </c>
      <c r="F18" s="310" t="s">
        <v>345</v>
      </c>
      <c r="G18" s="311">
        <v>0</v>
      </c>
      <c r="H18" s="311">
        <v>1320</v>
      </c>
      <c r="I18" s="311">
        <v>0</v>
      </c>
      <c r="J18" s="312"/>
      <c r="K18" s="312"/>
      <c r="L18" s="312"/>
      <c r="M18" s="313" t="s">
        <v>330</v>
      </c>
      <c r="N18" s="314">
        <f t="shared" si="0"/>
        <v>0</v>
      </c>
      <c r="O18" s="314">
        <f t="shared" si="1"/>
        <v>0</v>
      </c>
      <c r="P18" s="315">
        <f t="shared" si="2"/>
        <v>0</v>
      </c>
      <c r="Q18" s="316">
        <f t="shared" si="3"/>
        <v>0</v>
      </c>
    </row>
    <row r="19" spans="1:17" x14ac:dyDescent="0.2">
      <c r="A19" s="309" t="s">
        <v>385</v>
      </c>
      <c r="B19" s="310" t="s">
        <v>386</v>
      </c>
      <c r="C19" s="310" t="s">
        <v>384</v>
      </c>
      <c r="D19" s="310" t="s">
        <v>327</v>
      </c>
      <c r="E19" s="310" t="s">
        <v>387</v>
      </c>
      <c r="F19" s="310" t="s">
        <v>388</v>
      </c>
      <c r="G19" s="311">
        <v>0</v>
      </c>
      <c r="H19" s="311">
        <v>304641</v>
      </c>
      <c r="I19" s="311">
        <v>304641</v>
      </c>
      <c r="J19" s="312"/>
      <c r="K19" s="312"/>
      <c r="L19" s="312"/>
      <c r="M19" s="313" t="s">
        <v>330</v>
      </c>
      <c r="N19" s="314">
        <f t="shared" si="0"/>
        <v>0</v>
      </c>
      <c r="O19" s="314">
        <f t="shared" si="1"/>
        <v>1</v>
      </c>
      <c r="P19" s="315">
        <f t="shared" si="2"/>
        <v>0</v>
      </c>
      <c r="Q19" s="316">
        <f t="shared" si="3"/>
        <v>0</v>
      </c>
    </row>
    <row r="20" spans="1:17" ht="22.5" x14ac:dyDescent="0.2">
      <c r="A20" s="309" t="s">
        <v>389</v>
      </c>
      <c r="B20" s="310" t="s">
        <v>390</v>
      </c>
      <c r="C20" s="310" t="s">
        <v>333</v>
      </c>
      <c r="D20" s="310" t="s">
        <v>327</v>
      </c>
      <c r="E20" s="310" t="s">
        <v>387</v>
      </c>
      <c r="F20" s="310" t="s">
        <v>388</v>
      </c>
      <c r="G20" s="311">
        <v>7000000</v>
      </c>
      <c r="H20" s="311">
        <v>7000000</v>
      </c>
      <c r="I20" s="311">
        <v>0</v>
      </c>
      <c r="J20" s="312"/>
      <c r="K20" s="312"/>
      <c r="L20" s="312"/>
      <c r="M20" s="313" t="s">
        <v>330</v>
      </c>
      <c r="N20" s="314">
        <f t="shared" si="0"/>
        <v>0</v>
      </c>
      <c r="O20" s="314">
        <f t="shared" si="1"/>
        <v>0</v>
      </c>
      <c r="P20" s="315">
        <f t="shared" si="2"/>
        <v>0</v>
      </c>
      <c r="Q20" s="316">
        <f t="shared" si="3"/>
        <v>0</v>
      </c>
    </row>
    <row r="21" spans="1:17" x14ac:dyDescent="0.2">
      <c r="A21" s="309" t="s">
        <v>391</v>
      </c>
      <c r="B21" s="310" t="s">
        <v>392</v>
      </c>
      <c r="C21" s="310" t="s">
        <v>384</v>
      </c>
      <c r="D21" s="310" t="s">
        <v>327</v>
      </c>
      <c r="E21" s="310" t="s">
        <v>393</v>
      </c>
      <c r="F21" s="310" t="s">
        <v>394</v>
      </c>
      <c r="G21" s="311">
        <v>0</v>
      </c>
      <c r="H21" s="311">
        <v>27800</v>
      </c>
      <c r="I21" s="311">
        <v>27800</v>
      </c>
      <c r="J21" s="312"/>
      <c r="K21" s="312"/>
      <c r="L21" s="312"/>
      <c r="M21" s="313" t="s">
        <v>330</v>
      </c>
      <c r="N21" s="314">
        <f t="shared" si="0"/>
        <v>0</v>
      </c>
      <c r="O21" s="314">
        <f t="shared" si="1"/>
        <v>1</v>
      </c>
      <c r="P21" s="315">
        <f t="shared" si="2"/>
        <v>0</v>
      </c>
      <c r="Q21" s="316">
        <f t="shared" si="3"/>
        <v>0</v>
      </c>
    </row>
    <row r="22" spans="1:17" x14ac:dyDescent="0.2">
      <c r="A22" s="309" t="s">
        <v>395</v>
      </c>
      <c r="B22" s="310" t="s">
        <v>396</v>
      </c>
      <c r="C22" s="310" t="s">
        <v>397</v>
      </c>
      <c r="D22" s="310" t="s">
        <v>327</v>
      </c>
      <c r="E22" s="310" t="s">
        <v>398</v>
      </c>
      <c r="F22" s="310" t="s">
        <v>399</v>
      </c>
      <c r="G22" s="311">
        <v>0</v>
      </c>
      <c r="H22" s="311">
        <v>138995.95000000001</v>
      </c>
      <c r="I22" s="311">
        <v>138995.95000000001</v>
      </c>
      <c r="J22" s="312"/>
      <c r="K22" s="312"/>
      <c r="L22" s="312"/>
      <c r="M22" s="313" t="s">
        <v>330</v>
      </c>
      <c r="N22" s="314">
        <f t="shared" si="0"/>
        <v>0</v>
      </c>
      <c r="O22" s="314">
        <f t="shared" si="1"/>
        <v>1</v>
      </c>
      <c r="P22" s="315">
        <f t="shared" si="2"/>
        <v>0</v>
      </c>
      <c r="Q22" s="316">
        <f t="shared" si="3"/>
        <v>0</v>
      </c>
    </row>
    <row r="23" spans="1:17" ht="22.5" x14ac:dyDescent="0.2">
      <c r="A23" s="309" t="s">
        <v>400</v>
      </c>
      <c r="B23" s="310" t="s">
        <v>401</v>
      </c>
      <c r="C23" s="310" t="s">
        <v>384</v>
      </c>
      <c r="D23" s="310" t="s">
        <v>327</v>
      </c>
      <c r="E23" s="310" t="s">
        <v>398</v>
      </c>
      <c r="F23" s="310" t="s">
        <v>399</v>
      </c>
      <c r="G23" s="311">
        <v>0</v>
      </c>
      <c r="H23" s="311">
        <v>1387022.29</v>
      </c>
      <c r="I23" s="311">
        <v>0</v>
      </c>
      <c r="J23" s="312"/>
      <c r="K23" s="312"/>
      <c r="L23" s="312"/>
      <c r="M23" s="313" t="s">
        <v>330</v>
      </c>
      <c r="N23" s="314">
        <f t="shared" si="0"/>
        <v>0</v>
      </c>
      <c r="O23" s="314">
        <f t="shared" si="1"/>
        <v>0</v>
      </c>
      <c r="P23" s="315">
        <f t="shared" si="2"/>
        <v>0</v>
      </c>
      <c r="Q23" s="316">
        <f t="shared" si="3"/>
        <v>0</v>
      </c>
    </row>
    <row r="24" spans="1:17" ht="22.5" x14ac:dyDescent="0.2">
      <c r="A24" s="309" t="s">
        <v>400</v>
      </c>
      <c r="B24" s="310" t="s">
        <v>401</v>
      </c>
      <c r="C24" s="310" t="s">
        <v>402</v>
      </c>
      <c r="D24" s="310" t="s">
        <v>327</v>
      </c>
      <c r="E24" s="310" t="s">
        <v>398</v>
      </c>
      <c r="F24" s="310" t="s">
        <v>399</v>
      </c>
      <c r="G24" s="311">
        <v>0</v>
      </c>
      <c r="H24" s="311">
        <v>70216.710000000006</v>
      </c>
      <c r="I24" s="311">
        <v>0</v>
      </c>
      <c r="J24" s="312"/>
      <c r="K24" s="312"/>
      <c r="L24" s="312"/>
      <c r="M24" s="313" t="s">
        <v>330</v>
      </c>
      <c r="N24" s="314">
        <f t="shared" si="0"/>
        <v>0</v>
      </c>
      <c r="O24" s="314">
        <f t="shared" si="1"/>
        <v>0</v>
      </c>
      <c r="P24" s="315">
        <f t="shared" si="2"/>
        <v>0</v>
      </c>
      <c r="Q24" s="316">
        <f t="shared" si="3"/>
        <v>0</v>
      </c>
    </row>
    <row r="25" spans="1:17" x14ac:dyDescent="0.2">
      <c r="A25" s="309" t="s">
        <v>403</v>
      </c>
      <c r="B25" s="310" t="s">
        <v>404</v>
      </c>
      <c r="C25" s="310" t="s">
        <v>384</v>
      </c>
      <c r="D25" s="310" t="s">
        <v>327</v>
      </c>
      <c r="E25" s="310" t="s">
        <v>405</v>
      </c>
      <c r="F25" s="310" t="s">
        <v>406</v>
      </c>
      <c r="G25" s="311">
        <v>0</v>
      </c>
      <c r="H25" s="311">
        <v>227500</v>
      </c>
      <c r="I25" s="311">
        <v>227500</v>
      </c>
      <c r="J25" s="312"/>
      <c r="K25" s="312"/>
      <c r="L25" s="312"/>
      <c r="M25" s="313" t="s">
        <v>330</v>
      </c>
      <c r="N25" s="314">
        <f t="shared" si="0"/>
        <v>0</v>
      </c>
      <c r="O25" s="314">
        <f t="shared" si="1"/>
        <v>1</v>
      </c>
      <c r="P25" s="315">
        <f t="shared" si="2"/>
        <v>0</v>
      </c>
      <c r="Q25" s="316">
        <f t="shared" si="3"/>
        <v>0</v>
      </c>
    </row>
    <row r="26" spans="1:17" x14ac:dyDescent="0.2">
      <c r="A26" s="309" t="s">
        <v>407</v>
      </c>
      <c r="B26" s="310" t="s">
        <v>408</v>
      </c>
      <c r="C26" s="310" t="s">
        <v>384</v>
      </c>
      <c r="D26" s="310" t="s">
        <v>327</v>
      </c>
      <c r="E26" s="310" t="s">
        <v>339</v>
      </c>
      <c r="F26" s="310" t="s">
        <v>340</v>
      </c>
      <c r="G26" s="311">
        <v>0</v>
      </c>
      <c r="H26" s="311">
        <v>7920.33</v>
      </c>
      <c r="I26" s="311">
        <v>7920.33</v>
      </c>
      <c r="J26" s="312"/>
      <c r="K26" s="312"/>
      <c r="L26" s="312"/>
      <c r="M26" s="313" t="s">
        <v>330</v>
      </c>
      <c r="N26" s="314">
        <f t="shared" si="0"/>
        <v>0</v>
      </c>
      <c r="O26" s="314">
        <f t="shared" si="1"/>
        <v>1</v>
      </c>
      <c r="P26" s="315">
        <f t="shared" si="2"/>
        <v>0</v>
      </c>
      <c r="Q26" s="316">
        <f t="shared" si="3"/>
        <v>0</v>
      </c>
    </row>
    <row r="27" spans="1:17" s="325" customFormat="1" ht="12" thickBot="1" x14ac:dyDescent="0.25">
      <c r="A27" s="317"/>
      <c r="B27" s="318"/>
      <c r="C27" s="318"/>
      <c r="D27" s="318"/>
      <c r="E27" s="318"/>
      <c r="F27" s="318"/>
      <c r="G27" s="319"/>
      <c r="H27" s="319"/>
      <c r="I27" s="319"/>
      <c r="J27" s="320"/>
      <c r="K27" s="320"/>
      <c r="L27" s="320"/>
      <c r="M27" s="321"/>
      <c r="N27" s="322"/>
      <c r="O27" s="322"/>
      <c r="P27" s="323"/>
      <c r="Q27" s="324"/>
    </row>
    <row r="28" spans="1:17" s="332" customFormat="1" ht="15.75" thickBot="1" x14ac:dyDescent="0.3">
      <c r="A28" s="257" t="s">
        <v>47</v>
      </c>
      <c r="B28" s="326"/>
      <c r="C28" s="326"/>
      <c r="D28" s="326"/>
      <c r="E28" s="326"/>
      <c r="F28" s="326"/>
      <c r="G28" s="327">
        <f>SUM(G4:G27)</f>
        <v>7000000</v>
      </c>
      <c r="H28" s="328">
        <f>SUM(H4:H27)</f>
        <v>240169640.27000004</v>
      </c>
      <c r="I28" s="329">
        <f>SUM(I4:I27)</f>
        <v>5891398.9900000002</v>
      </c>
      <c r="J28" s="330"/>
      <c r="K28" s="330"/>
      <c r="L28" s="330"/>
      <c r="M28" s="330"/>
      <c r="N28" s="330"/>
      <c r="O28" s="330"/>
      <c r="P28" s="331">
        <f t="shared" ref="P28" si="4">IF(J28=0,0,L28/J28)</f>
        <v>0</v>
      </c>
      <c r="Q28" s="331">
        <f t="shared" ref="Q28" si="5">IF(L28=0,0,L28/K28)</f>
        <v>0</v>
      </c>
    </row>
    <row r="29" spans="1:17" s="325" customFormat="1" x14ac:dyDescent="0.2">
      <c r="P29" s="332"/>
      <c r="Q29" s="332"/>
    </row>
    <row r="30" spans="1:17" s="325" customFormat="1" x14ac:dyDescent="0.2">
      <c r="P30" s="332"/>
      <c r="Q30" s="332"/>
    </row>
    <row r="31" spans="1:17" s="325" customFormat="1" x14ac:dyDescent="0.2">
      <c r="P31" s="332"/>
      <c r="Q31" s="332"/>
    </row>
    <row r="32" spans="1:17" s="325" customFormat="1" x14ac:dyDescent="0.2">
      <c r="P32" s="332"/>
      <c r="Q32" s="332"/>
    </row>
    <row r="33" spans="16:17" s="325" customFormat="1" x14ac:dyDescent="0.2">
      <c r="P33" s="332"/>
      <c r="Q33" s="332"/>
    </row>
    <row r="34" spans="16:17" s="325" customFormat="1" x14ac:dyDescent="0.2">
      <c r="P34" s="332"/>
      <c r="Q34" s="332"/>
    </row>
  </sheetData>
  <mergeCells count="5">
    <mergeCell ref="A1:Q1"/>
    <mergeCell ref="G2:I2"/>
    <mergeCell ref="J2:M2"/>
    <mergeCell ref="N2:O2"/>
    <mergeCell ref="P2:Q2"/>
  </mergeCells>
  <pageMargins left="0.70866141732283472" right="0.70866141732283472" top="0.74803149606299213" bottom="0.74803149606299213" header="0.31496062992125984" footer="0.31496062992125984"/>
  <pageSetup scale="46" fitToHeight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5AE4D-E075-4283-A3CE-E1F572F6E000}">
  <sheetPr>
    <tabColor theme="9" tint="-0.249977111117893"/>
    <pageSetUpPr fitToPage="1"/>
  </sheetPr>
  <dimension ref="B1:I182"/>
  <sheetViews>
    <sheetView showGridLines="0" workbookViewId="0">
      <selection activeCell="B51" sqref="B51"/>
    </sheetView>
  </sheetViews>
  <sheetFormatPr baseColWidth="10" defaultColWidth="13.33203125" defaultRowHeight="12.75" x14ac:dyDescent="0.2"/>
  <cols>
    <col min="1" max="1" width="3.1640625" style="334" customWidth="1"/>
    <col min="2" max="2" width="13.33203125" style="334"/>
    <col min="3" max="3" width="52.6640625" style="334" customWidth="1"/>
    <col min="4" max="4" width="30.1640625" style="380" customWidth="1"/>
    <col min="5" max="5" width="21" style="380" customWidth="1"/>
    <col min="6" max="9" width="22.83203125" style="380" customWidth="1"/>
    <col min="10" max="16384" width="13.33203125" style="334"/>
  </cols>
  <sheetData>
    <row r="1" spans="2:9" x14ac:dyDescent="0.2">
      <c r="B1" s="333" t="s">
        <v>409</v>
      </c>
      <c r="C1" s="333"/>
      <c r="D1" s="333"/>
      <c r="E1" s="333"/>
      <c r="F1" s="333"/>
      <c r="G1" s="333"/>
      <c r="H1" s="333"/>
      <c r="I1" s="333"/>
    </row>
    <row r="2" spans="2:9" x14ac:dyDescent="0.2">
      <c r="B2" s="333" t="s">
        <v>410</v>
      </c>
      <c r="C2" s="333"/>
      <c r="D2" s="333"/>
      <c r="E2" s="333"/>
      <c r="F2" s="333"/>
      <c r="G2" s="333"/>
      <c r="H2" s="333"/>
      <c r="I2" s="333"/>
    </row>
    <row r="3" spans="2:9" x14ac:dyDescent="0.2">
      <c r="B3" s="333" t="s">
        <v>411</v>
      </c>
      <c r="C3" s="333"/>
      <c r="D3" s="333"/>
      <c r="E3" s="333"/>
      <c r="F3" s="333"/>
      <c r="G3" s="333"/>
      <c r="H3" s="333"/>
      <c r="I3" s="333"/>
    </row>
    <row r="4" spans="2:9" x14ac:dyDescent="0.2">
      <c r="B4" s="335"/>
      <c r="C4" s="335"/>
      <c r="D4" s="336"/>
      <c r="E4" s="336"/>
      <c r="F4" s="336"/>
      <c r="G4" s="336"/>
      <c r="H4" s="336"/>
      <c r="I4" s="336"/>
    </row>
    <row r="5" spans="2:9" x14ac:dyDescent="0.2">
      <c r="B5" s="335"/>
      <c r="C5" s="337" t="s">
        <v>412</v>
      </c>
      <c r="D5" s="338" t="s">
        <v>413</v>
      </c>
      <c r="E5" s="339"/>
      <c r="F5" s="339"/>
      <c r="G5" s="339"/>
      <c r="H5" s="336"/>
      <c r="I5" s="336"/>
    </row>
    <row r="6" spans="2:9" x14ac:dyDescent="0.2">
      <c r="B6" s="335"/>
      <c r="C6" s="335"/>
      <c r="D6" s="336"/>
      <c r="E6" s="336"/>
      <c r="F6" s="336"/>
      <c r="G6" s="336"/>
      <c r="H6" s="336"/>
      <c r="I6" s="336"/>
    </row>
    <row r="7" spans="2:9" x14ac:dyDescent="0.2">
      <c r="B7" s="340" t="s">
        <v>414</v>
      </c>
      <c r="C7" s="341" t="s">
        <v>52</v>
      </c>
      <c r="D7" s="342" t="s">
        <v>135</v>
      </c>
      <c r="E7" s="342"/>
      <c r="F7" s="342"/>
      <c r="G7" s="342"/>
      <c r="H7" s="342"/>
      <c r="I7" s="343" t="s">
        <v>3</v>
      </c>
    </row>
    <row r="8" spans="2:9" ht="34.5" customHeight="1" x14ac:dyDescent="0.2">
      <c r="B8" s="344"/>
      <c r="C8" s="345"/>
      <c r="D8" s="346" t="s">
        <v>4</v>
      </c>
      <c r="E8" s="346" t="s">
        <v>56</v>
      </c>
      <c r="F8" s="346" t="s">
        <v>6</v>
      </c>
      <c r="G8" s="346" t="s">
        <v>7</v>
      </c>
      <c r="H8" s="346" t="s">
        <v>415</v>
      </c>
      <c r="I8" s="347"/>
    </row>
    <row r="9" spans="2:9" ht="15" customHeight="1" x14ac:dyDescent="0.2">
      <c r="B9" s="348">
        <v>1</v>
      </c>
      <c r="C9" s="349" t="s">
        <v>416</v>
      </c>
      <c r="D9" s="350">
        <f>+D10+D77</f>
        <v>18332494555.510002</v>
      </c>
      <c r="E9" s="350">
        <f t="shared" ref="E9:H9" si="0">+E10+E77</f>
        <v>33151113.69999975</v>
      </c>
      <c r="F9" s="350">
        <f>+D9+E9</f>
        <v>18365645669.210003</v>
      </c>
      <c r="G9" s="350">
        <f t="shared" si="0"/>
        <v>4997277839.8100004</v>
      </c>
      <c r="H9" s="350">
        <f t="shared" si="0"/>
        <v>4997277839.8100004</v>
      </c>
      <c r="I9" s="351">
        <f>+H9-D9</f>
        <v>-13335216715.700001</v>
      </c>
    </row>
    <row r="10" spans="2:9" ht="15" customHeight="1" x14ac:dyDescent="0.2">
      <c r="B10" s="348">
        <v>1.1000000000000001</v>
      </c>
      <c r="C10" s="349" t="s">
        <v>417</v>
      </c>
      <c r="D10" s="350">
        <f>+D11+D33+D38+D39+D43+D50+D54+D57+D75</f>
        <v>18325494555.510002</v>
      </c>
      <c r="E10" s="350">
        <f t="shared" ref="E10:H10" si="1">+E11+E33+E38+E39+E43+E50+E54+E57+E75</f>
        <v>-123927299.92000026</v>
      </c>
      <c r="F10" s="350">
        <f t="shared" ref="F10:F73" si="2">+D10+E10</f>
        <v>18201567255.59</v>
      </c>
      <c r="G10" s="350">
        <f t="shared" si="1"/>
        <v>4984321100.1400003</v>
      </c>
      <c r="H10" s="350">
        <f t="shared" si="1"/>
        <v>4984321100.1400003</v>
      </c>
      <c r="I10" s="351">
        <f t="shared" ref="I10:I73" si="3">+H10-D10</f>
        <v>-13341173455.370003</v>
      </c>
    </row>
    <row r="11" spans="2:9" ht="15" customHeight="1" x14ac:dyDescent="0.2">
      <c r="B11" s="352" t="s">
        <v>418</v>
      </c>
      <c r="C11" s="353" t="s">
        <v>15</v>
      </c>
      <c r="D11" s="354">
        <f>+D12+D18+D20+D21+D26+D29+D30+D31+D32</f>
        <v>0</v>
      </c>
      <c r="E11" s="354">
        <f t="shared" ref="E11:H11" si="4">+E12+E18+E20+E21+E26+E29+E30+E31+E32</f>
        <v>0</v>
      </c>
      <c r="F11" s="354">
        <f t="shared" si="2"/>
        <v>0</v>
      </c>
      <c r="G11" s="354">
        <f t="shared" si="4"/>
        <v>0</v>
      </c>
      <c r="H11" s="354">
        <f t="shared" si="4"/>
        <v>0</v>
      </c>
      <c r="I11" s="355">
        <f t="shared" si="3"/>
        <v>0</v>
      </c>
    </row>
    <row r="12" spans="2:9" ht="15" customHeight="1" x14ac:dyDescent="0.2">
      <c r="B12" s="352" t="s">
        <v>419</v>
      </c>
      <c r="C12" s="353" t="s">
        <v>420</v>
      </c>
      <c r="D12" s="354">
        <f>+D13+D15+D17</f>
        <v>0</v>
      </c>
      <c r="E12" s="354">
        <f t="shared" ref="E12:H12" si="5">+E13+E15+E17</f>
        <v>0</v>
      </c>
      <c r="F12" s="354">
        <f t="shared" si="2"/>
        <v>0</v>
      </c>
      <c r="G12" s="354">
        <f t="shared" si="5"/>
        <v>0</v>
      </c>
      <c r="H12" s="354">
        <f t="shared" si="5"/>
        <v>0</v>
      </c>
      <c r="I12" s="355">
        <f t="shared" si="3"/>
        <v>0</v>
      </c>
    </row>
    <row r="13" spans="2:9" ht="15" customHeight="1" x14ac:dyDescent="0.2">
      <c r="B13" s="356" t="s">
        <v>421</v>
      </c>
      <c r="C13" s="357" t="s">
        <v>422</v>
      </c>
      <c r="D13" s="358">
        <f>+D14</f>
        <v>0</v>
      </c>
      <c r="E13" s="358">
        <f t="shared" ref="E13:H13" si="6">+E14</f>
        <v>0</v>
      </c>
      <c r="F13" s="358">
        <f t="shared" si="2"/>
        <v>0</v>
      </c>
      <c r="G13" s="358">
        <f t="shared" si="6"/>
        <v>0</v>
      </c>
      <c r="H13" s="358">
        <f t="shared" si="6"/>
        <v>0</v>
      </c>
      <c r="I13" s="359">
        <f t="shared" si="3"/>
        <v>0</v>
      </c>
    </row>
    <row r="14" spans="2:9" ht="15" customHeight="1" x14ac:dyDescent="0.2">
      <c r="B14" s="360" t="s">
        <v>423</v>
      </c>
      <c r="C14" s="361" t="s">
        <v>424</v>
      </c>
      <c r="D14" s="362"/>
      <c r="E14" s="362"/>
      <c r="F14" s="362">
        <f t="shared" si="2"/>
        <v>0</v>
      </c>
      <c r="G14" s="362"/>
      <c r="H14" s="362"/>
      <c r="I14" s="363">
        <f t="shared" si="3"/>
        <v>0</v>
      </c>
    </row>
    <row r="15" spans="2:9" ht="15" customHeight="1" x14ac:dyDescent="0.2">
      <c r="B15" s="356" t="s">
        <v>425</v>
      </c>
      <c r="C15" s="357" t="s">
        <v>426</v>
      </c>
      <c r="D15" s="358">
        <f>+D16</f>
        <v>0</v>
      </c>
      <c r="E15" s="358">
        <f t="shared" ref="E15:H15" si="7">+E16</f>
        <v>0</v>
      </c>
      <c r="F15" s="358">
        <f t="shared" si="2"/>
        <v>0</v>
      </c>
      <c r="G15" s="358">
        <f t="shared" si="7"/>
        <v>0</v>
      </c>
      <c r="H15" s="358">
        <f t="shared" si="7"/>
        <v>0</v>
      </c>
      <c r="I15" s="359">
        <f t="shared" si="3"/>
        <v>0</v>
      </c>
    </row>
    <row r="16" spans="2:9" ht="15" customHeight="1" x14ac:dyDescent="0.2">
      <c r="B16" s="360" t="s">
        <v>427</v>
      </c>
      <c r="C16" s="361" t="s">
        <v>424</v>
      </c>
      <c r="D16" s="362"/>
      <c r="E16" s="362"/>
      <c r="F16" s="362">
        <f t="shared" si="2"/>
        <v>0</v>
      </c>
      <c r="G16" s="362"/>
      <c r="H16" s="362"/>
      <c r="I16" s="363">
        <f t="shared" si="3"/>
        <v>0</v>
      </c>
    </row>
    <row r="17" spans="2:9" ht="15" customHeight="1" x14ac:dyDescent="0.2">
      <c r="B17" s="356" t="s">
        <v>428</v>
      </c>
      <c r="C17" s="357" t="s">
        <v>429</v>
      </c>
      <c r="D17" s="362"/>
      <c r="E17" s="362"/>
      <c r="F17" s="362">
        <f t="shared" si="2"/>
        <v>0</v>
      </c>
      <c r="G17" s="362"/>
      <c r="H17" s="362"/>
      <c r="I17" s="363">
        <f t="shared" si="3"/>
        <v>0</v>
      </c>
    </row>
    <row r="18" spans="2:9" ht="15" customHeight="1" x14ac:dyDescent="0.2">
      <c r="B18" s="352" t="s">
        <v>430</v>
      </c>
      <c r="C18" s="353" t="s">
        <v>431</v>
      </c>
      <c r="D18" s="354">
        <f>SUM(D19)</f>
        <v>0</v>
      </c>
      <c r="E18" s="354">
        <f t="shared" ref="E18:H18" si="8">SUM(E19)</f>
        <v>0</v>
      </c>
      <c r="F18" s="354">
        <f t="shared" si="2"/>
        <v>0</v>
      </c>
      <c r="G18" s="354">
        <f t="shared" si="8"/>
        <v>0</v>
      </c>
      <c r="H18" s="354">
        <f t="shared" si="8"/>
        <v>0</v>
      </c>
      <c r="I18" s="355">
        <f t="shared" si="3"/>
        <v>0</v>
      </c>
    </row>
    <row r="19" spans="2:9" ht="15" customHeight="1" x14ac:dyDescent="0.2">
      <c r="B19" s="360" t="s">
        <v>432</v>
      </c>
      <c r="C19" s="361" t="s">
        <v>433</v>
      </c>
      <c r="D19" s="362"/>
      <c r="E19" s="362"/>
      <c r="F19" s="362">
        <f t="shared" si="2"/>
        <v>0</v>
      </c>
      <c r="G19" s="362"/>
      <c r="H19" s="362"/>
      <c r="I19" s="363">
        <f t="shared" si="3"/>
        <v>0</v>
      </c>
    </row>
    <row r="20" spans="2:9" ht="15" customHeight="1" x14ac:dyDescent="0.2">
      <c r="B20" s="352" t="s">
        <v>434</v>
      </c>
      <c r="C20" s="353" t="s">
        <v>435</v>
      </c>
      <c r="D20" s="354"/>
      <c r="E20" s="354"/>
      <c r="F20" s="354">
        <f t="shared" si="2"/>
        <v>0</v>
      </c>
      <c r="G20" s="354"/>
      <c r="H20" s="354"/>
      <c r="I20" s="355">
        <f t="shared" si="3"/>
        <v>0</v>
      </c>
    </row>
    <row r="21" spans="2:9" ht="15" customHeight="1" x14ac:dyDescent="0.2">
      <c r="B21" s="352" t="s">
        <v>436</v>
      </c>
      <c r="C21" s="353" t="s">
        <v>437</v>
      </c>
      <c r="D21" s="354">
        <f>+D22</f>
        <v>0</v>
      </c>
      <c r="E21" s="354">
        <f t="shared" ref="E21:H21" si="9">+E22</f>
        <v>0</v>
      </c>
      <c r="F21" s="354">
        <f t="shared" si="2"/>
        <v>0</v>
      </c>
      <c r="G21" s="354">
        <f t="shared" si="9"/>
        <v>0</v>
      </c>
      <c r="H21" s="354">
        <f t="shared" si="9"/>
        <v>0</v>
      </c>
      <c r="I21" s="355">
        <f t="shared" si="3"/>
        <v>0</v>
      </c>
    </row>
    <row r="22" spans="2:9" ht="15" customHeight="1" x14ac:dyDescent="0.2">
      <c r="B22" s="356" t="s">
        <v>438</v>
      </c>
      <c r="C22" s="357" t="s">
        <v>439</v>
      </c>
      <c r="D22" s="358">
        <f>SUM(D23:D25)</f>
        <v>0</v>
      </c>
      <c r="E22" s="358">
        <f t="shared" ref="E22:H22" si="10">SUM(E23:E25)</f>
        <v>0</v>
      </c>
      <c r="F22" s="358">
        <f t="shared" si="2"/>
        <v>0</v>
      </c>
      <c r="G22" s="358">
        <f t="shared" si="10"/>
        <v>0</v>
      </c>
      <c r="H22" s="358">
        <f t="shared" si="10"/>
        <v>0</v>
      </c>
      <c r="I22" s="359">
        <f t="shared" si="3"/>
        <v>0</v>
      </c>
    </row>
    <row r="23" spans="2:9" ht="15" customHeight="1" x14ac:dyDescent="0.2">
      <c r="B23" s="360" t="s">
        <v>440</v>
      </c>
      <c r="C23" s="361" t="s">
        <v>441</v>
      </c>
      <c r="D23" s="362"/>
      <c r="E23" s="362"/>
      <c r="F23" s="362">
        <f t="shared" si="2"/>
        <v>0</v>
      </c>
      <c r="G23" s="362"/>
      <c r="H23" s="362"/>
      <c r="I23" s="363">
        <f t="shared" si="3"/>
        <v>0</v>
      </c>
    </row>
    <row r="24" spans="2:9" ht="15" customHeight="1" x14ac:dyDescent="0.2">
      <c r="B24" s="360" t="s">
        <v>442</v>
      </c>
      <c r="C24" s="361" t="s">
        <v>443</v>
      </c>
      <c r="D24" s="362"/>
      <c r="E24" s="362"/>
      <c r="F24" s="362">
        <f t="shared" si="2"/>
        <v>0</v>
      </c>
      <c r="G24" s="362"/>
      <c r="H24" s="362"/>
      <c r="I24" s="363">
        <f t="shared" si="3"/>
        <v>0</v>
      </c>
    </row>
    <row r="25" spans="2:9" ht="15" customHeight="1" x14ac:dyDescent="0.2">
      <c r="B25" s="360" t="s">
        <v>444</v>
      </c>
      <c r="C25" s="361" t="s">
        <v>445</v>
      </c>
      <c r="D25" s="362"/>
      <c r="E25" s="362"/>
      <c r="F25" s="362">
        <f t="shared" si="2"/>
        <v>0</v>
      </c>
      <c r="G25" s="362"/>
      <c r="H25" s="362"/>
      <c r="I25" s="363">
        <f t="shared" si="3"/>
        <v>0</v>
      </c>
    </row>
    <row r="26" spans="2:9" ht="15" customHeight="1" x14ac:dyDescent="0.2">
      <c r="B26" s="352" t="s">
        <v>446</v>
      </c>
      <c r="C26" s="353" t="s">
        <v>447</v>
      </c>
      <c r="D26" s="354">
        <f>SUM(D27:D28)</f>
        <v>0</v>
      </c>
      <c r="E26" s="354">
        <f t="shared" ref="E26:H26" si="11">SUM(E27:E28)</f>
        <v>0</v>
      </c>
      <c r="F26" s="354">
        <f t="shared" si="2"/>
        <v>0</v>
      </c>
      <c r="G26" s="354">
        <f t="shared" si="11"/>
        <v>0</v>
      </c>
      <c r="H26" s="354">
        <f t="shared" si="11"/>
        <v>0</v>
      </c>
      <c r="I26" s="355">
        <f t="shared" si="3"/>
        <v>0</v>
      </c>
    </row>
    <row r="27" spans="2:9" ht="15" customHeight="1" x14ac:dyDescent="0.2">
      <c r="B27" s="360" t="s">
        <v>448</v>
      </c>
      <c r="C27" s="361" t="s">
        <v>449</v>
      </c>
      <c r="D27" s="362"/>
      <c r="E27" s="362">
        <v>0</v>
      </c>
      <c r="F27" s="362">
        <f t="shared" si="2"/>
        <v>0</v>
      </c>
      <c r="G27" s="362"/>
      <c r="H27" s="362"/>
      <c r="I27" s="363">
        <f t="shared" si="3"/>
        <v>0</v>
      </c>
    </row>
    <row r="28" spans="2:9" ht="15" customHeight="1" x14ac:dyDescent="0.2">
      <c r="B28" s="360" t="s">
        <v>450</v>
      </c>
      <c r="C28" s="361" t="s">
        <v>451</v>
      </c>
      <c r="D28" s="362"/>
      <c r="E28" s="362"/>
      <c r="F28" s="362">
        <f t="shared" si="2"/>
        <v>0</v>
      </c>
      <c r="G28" s="362"/>
      <c r="H28" s="362"/>
      <c r="I28" s="363">
        <f t="shared" si="3"/>
        <v>0</v>
      </c>
    </row>
    <row r="29" spans="2:9" ht="15" customHeight="1" x14ac:dyDescent="0.2">
      <c r="B29" s="352" t="s">
        <v>452</v>
      </c>
      <c r="C29" s="353" t="s">
        <v>453</v>
      </c>
      <c r="D29" s="354"/>
      <c r="E29" s="354"/>
      <c r="F29" s="354">
        <f t="shared" si="2"/>
        <v>0</v>
      </c>
      <c r="G29" s="354"/>
      <c r="H29" s="354"/>
      <c r="I29" s="355">
        <f t="shared" si="3"/>
        <v>0</v>
      </c>
    </row>
    <row r="30" spans="2:9" ht="15" customHeight="1" x14ac:dyDescent="0.2">
      <c r="B30" s="352" t="s">
        <v>454</v>
      </c>
      <c r="C30" s="353" t="s">
        <v>455</v>
      </c>
      <c r="D30" s="354"/>
      <c r="E30" s="354"/>
      <c r="F30" s="354">
        <f t="shared" si="2"/>
        <v>0</v>
      </c>
      <c r="G30" s="354"/>
      <c r="H30" s="354"/>
      <c r="I30" s="355">
        <f t="shared" si="3"/>
        <v>0</v>
      </c>
    </row>
    <row r="31" spans="2:9" ht="15" customHeight="1" x14ac:dyDescent="0.2">
      <c r="B31" s="352" t="s">
        <v>456</v>
      </c>
      <c r="C31" s="353" t="s">
        <v>457</v>
      </c>
      <c r="D31" s="354"/>
      <c r="E31" s="354"/>
      <c r="F31" s="354">
        <f t="shared" si="2"/>
        <v>0</v>
      </c>
      <c r="G31" s="354"/>
      <c r="H31" s="354"/>
      <c r="I31" s="355">
        <f t="shared" si="3"/>
        <v>0</v>
      </c>
    </row>
    <row r="32" spans="2:9" ht="15" customHeight="1" x14ac:dyDescent="0.2">
      <c r="B32" s="352" t="s">
        <v>458</v>
      </c>
      <c r="C32" s="353" t="s">
        <v>459</v>
      </c>
      <c r="D32" s="354"/>
      <c r="E32" s="354"/>
      <c r="F32" s="354">
        <f t="shared" si="2"/>
        <v>0</v>
      </c>
      <c r="G32" s="354"/>
      <c r="H32" s="354"/>
      <c r="I32" s="355">
        <f t="shared" si="3"/>
        <v>0</v>
      </c>
    </row>
    <row r="33" spans="2:9" ht="15" customHeight="1" x14ac:dyDescent="0.2">
      <c r="B33" s="352" t="s">
        <v>460</v>
      </c>
      <c r="C33" s="353" t="s">
        <v>461</v>
      </c>
      <c r="D33" s="354">
        <f>SUM(D34:D37)</f>
        <v>0</v>
      </c>
      <c r="E33" s="354">
        <f t="shared" ref="E33:H33" si="12">SUM(E34:E37)</f>
        <v>0</v>
      </c>
      <c r="F33" s="354">
        <f t="shared" si="2"/>
        <v>0</v>
      </c>
      <c r="G33" s="354">
        <f t="shared" si="12"/>
        <v>0</v>
      </c>
      <c r="H33" s="354">
        <f t="shared" si="12"/>
        <v>0</v>
      </c>
      <c r="I33" s="355">
        <f t="shared" si="3"/>
        <v>0</v>
      </c>
    </row>
    <row r="34" spans="2:9" ht="15" customHeight="1" x14ac:dyDescent="0.2">
      <c r="B34" s="360" t="s">
        <v>462</v>
      </c>
      <c r="C34" s="361" t="s">
        <v>463</v>
      </c>
      <c r="D34" s="362"/>
      <c r="E34" s="362"/>
      <c r="F34" s="362">
        <f t="shared" si="2"/>
        <v>0</v>
      </c>
      <c r="G34" s="362"/>
      <c r="H34" s="362"/>
      <c r="I34" s="363">
        <f t="shared" si="3"/>
        <v>0</v>
      </c>
    </row>
    <row r="35" spans="2:9" ht="15" customHeight="1" x14ac:dyDescent="0.2">
      <c r="B35" s="360" t="s">
        <v>464</v>
      </c>
      <c r="C35" s="361" t="s">
        <v>465</v>
      </c>
      <c r="D35" s="362"/>
      <c r="E35" s="362"/>
      <c r="F35" s="362">
        <f t="shared" si="2"/>
        <v>0</v>
      </c>
      <c r="G35" s="362"/>
      <c r="H35" s="362"/>
      <c r="I35" s="363">
        <f t="shared" si="3"/>
        <v>0</v>
      </c>
    </row>
    <row r="36" spans="2:9" ht="15" customHeight="1" x14ac:dyDescent="0.2">
      <c r="B36" s="360" t="s">
        <v>466</v>
      </c>
      <c r="C36" s="361" t="s">
        <v>467</v>
      </c>
      <c r="D36" s="362"/>
      <c r="E36" s="362"/>
      <c r="F36" s="362">
        <f t="shared" si="2"/>
        <v>0</v>
      </c>
      <c r="G36" s="362"/>
      <c r="H36" s="362"/>
      <c r="I36" s="363">
        <f t="shared" si="3"/>
        <v>0</v>
      </c>
    </row>
    <row r="37" spans="2:9" ht="15" customHeight="1" x14ac:dyDescent="0.2">
      <c r="B37" s="360" t="s">
        <v>468</v>
      </c>
      <c r="C37" s="361" t="s">
        <v>469</v>
      </c>
      <c r="D37" s="362"/>
      <c r="E37" s="362"/>
      <c r="F37" s="362">
        <f t="shared" si="2"/>
        <v>0</v>
      </c>
      <c r="G37" s="362"/>
      <c r="H37" s="362"/>
      <c r="I37" s="363">
        <f t="shared" si="3"/>
        <v>0</v>
      </c>
    </row>
    <row r="38" spans="2:9" ht="15" customHeight="1" x14ac:dyDescent="0.2">
      <c r="B38" s="352" t="s">
        <v>470</v>
      </c>
      <c r="C38" s="353" t="s">
        <v>19</v>
      </c>
      <c r="D38" s="354"/>
      <c r="E38" s="354"/>
      <c r="F38" s="354">
        <f t="shared" si="2"/>
        <v>0</v>
      </c>
      <c r="G38" s="354"/>
      <c r="H38" s="354"/>
      <c r="I38" s="355">
        <f t="shared" si="3"/>
        <v>0</v>
      </c>
    </row>
    <row r="39" spans="2:9" ht="15" customHeight="1" x14ac:dyDescent="0.2">
      <c r="B39" s="352" t="s">
        <v>471</v>
      </c>
      <c r="C39" s="353" t="s">
        <v>472</v>
      </c>
      <c r="D39" s="354">
        <f>SUM(D40:D42)</f>
        <v>0</v>
      </c>
      <c r="E39" s="354">
        <f t="shared" ref="E39:H39" si="13">SUM(E40:E42)</f>
        <v>0</v>
      </c>
      <c r="F39" s="354">
        <f t="shared" si="2"/>
        <v>0</v>
      </c>
      <c r="G39" s="354">
        <f t="shared" si="13"/>
        <v>0</v>
      </c>
      <c r="H39" s="354">
        <f t="shared" si="13"/>
        <v>0</v>
      </c>
      <c r="I39" s="355">
        <f t="shared" si="3"/>
        <v>0</v>
      </c>
    </row>
    <row r="40" spans="2:9" ht="15" customHeight="1" x14ac:dyDescent="0.2">
      <c r="B40" s="360" t="s">
        <v>473</v>
      </c>
      <c r="C40" s="361" t="s">
        <v>474</v>
      </c>
      <c r="D40" s="362"/>
      <c r="E40" s="362"/>
      <c r="F40" s="362">
        <f t="shared" si="2"/>
        <v>0</v>
      </c>
      <c r="G40" s="362"/>
      <c r="H40" s="362"/>
      <c r="I40" s="363">
        <f t="shared" si="3"/>
        <v>0</v>
      </c>
    </row>
    <row r="41" spans="2:9" ht="15" customHeight="1" x14ac:dyDescent="0.2">
      <c r="B41" s="360" t="s">
        <v>475</v>
      </c>
      <c r="C41" s="361" t="s">
        <v>476</v>
      </c>
      <c r="D41" s="362"/>
      <c r="E41" s="362"/>
      <c r="F41" s="362">
        <f t="shared" si="2"/>
        <v>0</v>
      </c>
      <c r="G41" s="362"/>
      <c r="H41" s="362"/>
      <c r="I41" s="363">
        <f t="shared" si="3"/>
        <v>0</v>
      </c>
    </row>
    <row r="42" spans="2:9" ht="15" customHeight="1" x14ac:dyDescent="0.2">
      <c r="B42" s="360" t="s">
        <v>477</v>
      </c>
      <c r="C42" s="361" t="s">
        <v>478</v>
      </c>
      <c r="D42" s="362"/>
      <c r="E42" s="362"/>
      <c r="F42" s="362">
        <f t="shared" si="2"/>
        <v>0</v>
      </c>
      <c r="G42" s="362"/>
      <c r="H42" s="362"/>
      <c r="I42" s="363">
        <f t="shared" si="3"/>
        <v>0</v>
      </c>
    </row>
    <row r="43" spans="2:9" ht="15" customHeight="1" x14ac:dyDescent="0.2">
      <c r="B43" s="352" t="s">
        <v>479</v>
      </c>
      <c r="C43" s="353" t="s">
        <v>480</v>
      </c>
      <c r="D43" s="354">
        <f>+D44+D47+D48+D49</f>
        <v>0</v>
      </c>
      <c r="E43" s="354">
        <f t="shared" ref="E43:H43" si="14">+E44+E47+E48+E49</f>
        <v>0</v>
      </c>
      <c r="F43" s="354">
        <f t="shared" si="2"/>
        <v>0</v>
      </c>
      <c r="G43" s="354">
        <f t="shared" si="14"/>
        <v>0</v>
      </c>
      <c r="H43" s="354">
        <f t="shared" si="14"/>
        <v>0</v>
      </c>
      <c r="I43" s="355">
        <f t="shared" si="3"/>
        <v>0</v>
      </c>
    </row>
    <row r="44" spans="2:9" ht="15" customHeight="1" x14ac:dyDescent="0.2">
      <c r="B44" s="356" t="s">
        <v>481</v>
      </c>
      <c r="C44" s="357" t="s">
        <v>482</v>
      </c>
      <c r="D44" s="358">
        <f>+D45+D46</f>
        <v>0</v>
      </c>
      <c r="E44" s="358">
        <f t="shared" ref="E44:H44" si="15">+E45+E46</f>
        <v>0</v>
      </c>
      <c r="F44" s="358">
        <f t="shared" si="2"/>
        <v>0</v>
      </c>
      <c r="G44" s="358">
        <f t="shared" si="15"/>
        <v>0</v>
      </c>
      <c r="H44" s="358">
        <f t="shared" si="15"/>
        <v>0</v>
      </c>
      <c r="I44" s="359">
        <f t="shared" si="3"/>
        <v>0</v>
      </c>
    </row>
    <row r="45" spans="2:9" ht="15" customHeight="1" x14ac:dyDescent="0.2">
      <c r="B45" s="360" t="s">
        <v>483</v>
      </c>
      <c r="C45" s="361" t="s">
        <v>484</v>
      </c>
      <c r="D45" s="362"/>
      <c r="E45" s="362"/>
      <c r="F45" s="362">
        <f t="shared" si="2"/>
        <v>0</v>
      </c>
      <c r="G45" s="362"/>
      <c r="H45" s="362"/>
      <c r="I45" s="363">
        <f t="shared" si="3"/>
        <v>0</v>
      </c>
    </row>
    <row r="46" spans="2:9" ht="15" customHeight="1" x14ac:dyDescent="0.2">
      <c r="B46" s="360" t="s">
        <v>485</v>
      </c>
      <c r="C46" s="361" t="s">
        <v>486</v>
      </c>
      <c r="D46" s="362"/>
      <c r="E46" s="362"/>
      <c r="F46" s="362">
        <f t="shared" si="2"/>
        <v>0</v>
      </c>
      <c r="G46" s="362"/>
      <c r="H46" s="362"/>
      <c r="I46" s="363">
        <f t="shared" si="3"/>
        <v>0</v>
      </c>
    </row>
    <row r="47" spans="2:9" ht="15" customHeight="1" x14ac:dyDescent="0.2">
      <c r="B47" s="356" t="s">
        <v>487</v>
      </c>
      <c r="C47" s="357" t="s">
        <v>488</v>
      </c>
      <c r="D47" s="358"/>
      <c r="E47" s="358"/>
      <c r="F47" s="358">
        <f t="shared" si="2"/>
        <v>0</v>
      </c>
      <c r="G47" s="358"/>
      <c r="H47" s="358"/>
      <c r="I47" s="359">
        <f t="shared" si="3"/>
        <v>0</v>
      </c>
    </row>
    <row r="48" spans="2:9" ht="15" customHeight="1" x14ac:dyDescent="0.2">
      <c r="B48" s="356" t="s">
        <v>489</v>
      </c>
      <c r="C48" s="357" t="s">
        <v>490</v>
      </c>
      <c r="D48" s="358"/>
      <c r="E48" s="358"/>
      <c r="F48" s="358">
        <f t="shared" si="2"/>
        <v>0</v>
      </c>
      <c r="G48" s="358"/>
      <c r="H48" s="358"/>
      <c r="I48" s="359">
        <f t="shared" si="3"/>
        <v>0</v>
      </c>
    </row>
    <row r="49" spans="2:9" ht="15" customHeight="1" x14ac:dyDescent="0.2">
      <c r="B49" s="356" t="s">
        <v>491</v>
      </c>
      <c r="C49" s="357" t="s">
        <v>492</v>
      </c>
      <c r="D49" s="358"/>
      <c r="E49" s="358"/>
      <c r="F49" s="358">
        <f t="shared" si="2"/>
        <v>0</v>
      </c>
      <c r="G49" s="358"/>
      <c r="H49" s="358"/>
      <c r="I49" s="359">
        <f t="shared" si="3"/>
        <v>0</v>
      </c>
    </row>
    <row r="50" spans="2:9" ht="15" customHeight="1" x14ac:dyDescent="0.2">
      <c r="B50" s="352" t="s">
        <v>493</v>
      </c>
      <c r="C50" s="353" t="s">
        <v>494</v>
      </c>
      <c r="D50" s="354">
        <f>SUM(D51:D53)</f>
        <v>57912714</v>
      </c>
      <c r="E50" s="354">
        <f t="shared" ref="E50:H50" si="16">SUM(E51:E53)</f>
        <v>0</v>
      </c>
      <c r="F50" s="354">
        <f t="shared" si="2"/>
        <v>57912714</v>
      </c>
      <c r="G50" s="354">
        <f t="shared" si="16"/>
        <v>15195244.720000001</v>
      </c>
      <c r="H50" s="354">
        <f t="shared" si="16"/>
        <v>15195244.720000001</v>
      </c>
      <c r="I50" s="355">
        <f t="shared" si="3"/>
        <v>-42717469.280000001</v>
      </c>
    </row>
    <row r="51" spans="2:9" ht="15" customHeight="1" x14ac:dyDescent="0.2">
      <c r="B51" s="360" t="s">
        <v>495</v>
      </c>
      <c r="C51" s="361" t="s">
        <v>496</v>
      </c>
      <c r="D51" s="362"/>
      <c r="E51" s="362"/>
      <c r="F51" s="362">
        <f t="shared" si="2"/>
        <v>0</v>
      </c>
      <c r="G51" s="362"/>
      <c r="H51" s="362"/>
      <c r="I51" s="363">
        <f t="shared" si="3"/>
        <v>0</v>
      </c>
    </row>
    <row r="52" spans="2:9" ht="15" customHeight="1" x14ac:dyDescent="0.2">
      <c r="B52" s="360" t="s">
        <v>497</v>
      </c>
      <c r="C52" s="361" t="s">
        <v>498</v>
      </c>
      <c r="D52" s="362"/>
      <c r="E52" s="362">
        <v>0</v>
      </c>
      <c r="F52" s="362">
        <f t="shared" si="2"/>
        <v>0</v>
      </c>
      <c r="G52" s="362"/>
      <c r="H52" s="362"/>
      <c r="I52" s="363">
        <f t="shared" si="3"/>
        <v>0</v>
      </c>
    </row>
    <row r="53" spans="2:9" ht="15" customHeight="1" x14ac:dyDescent="0.2">
      <c r="B53" s="360" t="s">
        <v>499</v>
      </c>
      <c r="C53" s="361" t="s">
        <v>500</v>
      </c>
      <c r="D53" s="362">
        <v>57912714</v>
      </c>
      <c r="E53" s="362">
        <v>0</v>
      </c>
      <c r="F53" s="362">
        <f t="shared" si="2"/>
        <v>57912714</v>
      </c>
      <c r="G53" s="362">
        <v>15195244.720000001</v>
      </c>
      <c r="H53" s="362">
        <v>15195244.720000001</v>
      </c>
      <c r="I53" s="363">
        <f t="shared" si="3"/>
        <v>-42717469.280000001</v>
      </c>
    </row>
    <row r="54" spans="2:9" ht="15" customHeight="1" x14ac:dyDescent="0.2">
      <c r="B54" s="352" t="s">
        <v>501</v>
      </c>
      <c r="C54" s="353" t="s">
        <v>502</v>
      </c>
      <c r="D54" s="354">
        <f>SUM(D55:D56)</f>
        <v>0</v>
      </c>
      <c r="E54" s="354">
        <f t="shared" ref="E54:H54" si="17">SUM(E55:E56)</f>
        <v>0</v>
      </c>
      <c r="F54" s="354">
        <f t="shared" si="2"/>
        <v>0</v>
      </c>
      <c r="G54" s="354">
        <f t="shared" si="17"/>
        <v>0</v>
      </c>
      <c r="H54" s="354">
        <f t="shared" si="17"/>
        <v>0</v>
      </c>
      <c r="I54" s="355">
        <f t="shared" si="3"/>
        <v>0</v>
      </c>
    </row>
    <row r="55" spans="2:9" ht="15" customHeight="1" x14ac:dyDescent="0.2">
      <c r="B55" s="360" t="s">
        <v>503</v>
      </c>
      <c r="C55" s="361" t="s">
        <v>504</v>
      </c>
      <c r="D55" s="362"/>
      <c r="E55" s="362"/>
      <c r="F55" s="362">
        <f t="shared" si="2"/>
        <v>0</v>
      </c>
      <c r="G55" s="362"/>
      <c r="H55" s="362"/>
      <c r="I55" s="363">
        <f t="shared" si="3"/>
        <v>0</v>
      </c>
    </row>
    <row r="56" spans="2:9" ht="15" customHeight="1" x14ac:dyDescent="0.2">
      <c r="B56" s="360" t="s">
        <v>505</v>
      </c>
      <c r="C56" s="361" t="s">
        <v>506</v>
      </c>
      <c r="D56" s="362"/>
      <c r="E56" s="362"/>
      <c r="F56" s="362">
        <f t="shared" si="2"/>
        <v>0</v>
      </c>
      <c r="G56" s="362"/>
      <c r="H56" s="362"/>
      <c r="I56" s="363">
        <f t="shared" si="3"/>
        <v>0</v>
      </c>
    </row>
    <row r="57" spans="2:9" ht="15" customHeight="1" x14ac:dyDescent="0.2">
      <c r="B57" s="352" t="s">
        <v>507</v>
      </c>
      <c r="C57" s="353" t="s">
        <v>508</v>
      </c>
      <c r="D57" s="354">
        <f>+D58+D59+D71</f>
        <v>18267581841.510002</v>
      </c>
      <c r="E57" s="354">
        <f t="shared" ref="E57:H57" si="18">+E58+E59+E71</f>
        <v>-123927299.92000026</v>
      </c>
      <c r="F57" s="354">
        <f t="shared" si="2"/>
        <v>18143654541.59</v>
      </c>
      <c r="G57" s="354">
        <f t="shared" si="18"/>
        <v>4969125855.4200001</v>
      </c>
      <c r="H57" s="354">
        <f t="shared" si="18"/>
        <v>4969125855.4200001</v>
      </c>
      <c r="I57" s="355">
        <f t="shared" si="3"/>
        <v>-13298455986.090002</v>
      </c>
    </row>
    <row r="58" spans="2:9" ht="15" customHeight="1" x14ac:dyDescent="0.2">
      <c r="B58" s="352" t="s">
        <v>509</v>
      </c>
      <c r="C58" s="353" t="s">
        <v>510</v>
      </c>
      <c r="D58" s="354"/>
      <c r="E58" s="354"/>
      <c r="F58" s="354">
        <f t="shared" si="2"/>
        <v>0</v>
      </c>
      <c r="G58" s="354"/>
      <c r="H58" s="354"/>
      <c r="I58" s="355">
        <f t="shared" si="3"/>
        <v>0</v>
      </c>
    </row>
    <row r="59" spans="2:9" ht="15" customHeight="1" x14ac:dyDescent="0.2">
      <c r="B59" s="352" t="s">
        <v>511</v>
      </c>
      <c r="C59" s="353" t="s">
        <v>512</v>
      </c>
      <c r="D59" s="354">
        <f>+D60+D65+D70</f>
        <v>18267581841.510002</v>
      </c>
      <c r="E59" s="354">
        <f t="shared" ref="E59:H59" si="19">+E60+E65+E70</f>
        <v>-123927299.92000026</v>
      </c>
      <c r="F59" s="354">
        <f t="shared" si="2"/>
        <v>18143654541.59</v>
      </c>
      <c r="G59" s="354">
        <f t="shared" si="19"/>
        <v>4969125855.4200001</v>
      </c>
      <c r="H59" s="354">
        <f t="shared" si="19"/>
        <v>4969125855.4200001</v>
      </c>
      <c r="I59" s="355">
        <f t="shared" si="3"/>
        <v>-13298455986.090002</v>
      </c>
    </row>
    <row r="60" spans="2:9" ht="15" customHeight="1" x14ac:dyDescent="0.2">
      <c r="B60" s="364" t="s">
        <v>513</v>
      </c>
      <c r="C60" s="365" t="s">
        <v>514</v>
      </c>
      <c r="D60" s="358">
        <f>SUM(D61:D64)</f>
        <v>8918638699.5100021</v>
      </c>
      <c r="E60" s="358">
        <f t="shared" ref="E60:H60" si="20">SUM(E61:E64)</f>
        <v>-6160789.960000189</v>
      </c>
      <c r="F60" s="358">
        <f t="shared" si="2"/>
        <v>8912477909.5500011</v>
      </c>
      <c r="G60" s="358">
        <f t="shared" si="20"/>
        <v>2720947581.1399999</v>
      </c>
      <c r="H60" s="358">
        <f t="shared" si="20"/>
        <v>2720947581.1399999</v>
      </c>
      <c r="I60" s="359">
        <f t="shared" si="3"/>
        <v>-6197691118.3700027</v>
      </c>
    </row>
    <row r="61" spans="2:9" ht="15" customHeight="1" x14ac:dyDescent="0.2">
      <c r="B61" s="366" t="s">
        <v>515</v>
      </c>
      <c r="C61" s="367" t="s">
        <v>516</v>
      </c>
      <c r="D61" s="362">
        <v>8918638699.5100021</v>
      </c>
      <c r="E61" s="362">
        <v>-6160789.960000189</v>
      </c>
      <c r="F61" s="362">
        <f t="shared" si="2"/>
        <v>8912477909.5500011</v>
      </c>
      <c r="G61" s="362">
        <v>2720947581.1399999</v>
      </c>
      <c r="H61" s="362">
        <v>2720947581.1399999</v>
      </c>
      <c r="I61" s="363">
        <f t="shared" si="3"/>
        <v>-6197691118.3700027</v>
      </c>
    </row>
    <row r="62" spans="2:9" ht="15" customHeight="1" x14ac:dyDescent="0.2">
      <c r="B62" s="366" t="s">
        <v>517</v>
      </c>
      <c r="C62" s="367" t="s">
        <v>518</v>
      </c>
      <c r="D62" s="362"/>
      <c r="E62" s="362"/>
      <c r="F62" s="362">
        <f t="shared" si="2"/>
        <v>0</v>
      </c>
      <c r="G62" s="362"/>
      <c r="H62" s="362"/>
      <c r="I62" s="363">
        <f t="shared" si="3"/>
        <v>0</v>
      </c>
    </row>
    <row r="63" spans="2:9" ht="15" customHeight="1" x14ac:dyDescent="0.2">
      <c r="B63" s="366" t="s">
        <v>519</v>
      </c>
      <c r="C63" s="367" t="s">
        <v>93</v>
      </c>
      <c r="D63" s="362"/>
      <c r="E63" s="362"/>
      <c r="F63" s="362">
        <f t="shared" si="2"/>
        <v>0</v>
      </c>
      <c r="G63" s="362"/>
      <c r="H63" s="362"/>
      <c r="I63" s="363">
        <f t="shared" si="3"/>
        <v>0</v>
      </c>
    </row>
    <row r="64" spans="2:9" ht="15" customHeight="1" x14ac:dyDescent="0.2">
      <c r="B64" s="366" t="s">
        <v>520</v>
      </c>
      <c r="C64" s="367" t="s">
        <v>521</v>
      </c>
      <c r="D64" s="362"/>
      <c r="E64" s="362"/>
      <c r="F64" s="362">
        <f t="shared" si="2"/>
        <v>0</v>
      </c>
      <c r="G64" s="362"/>
      <c r="H64" s="362"/>
      <c r="I64" s="363">
        <f t="shared" si="3"/>
        <v>0</v>
      </c>
    </row>
    <row r="65" spans="2:9" ht="15" customHeight="1" x14ac:dyDescent="0.2">
      <c r="B65" s="364" t="s">
        <v>522</v>
      </c>
      <c r="C65" s="365" t="s">
        <v>523</v>
      </c>
      <c r="D65" s="358">
        <f>SUM(D66:D69)</f>
        <v>9348943142</v>
      </c>
      <c r="E65" s="358">
        <f t="shared" ref="E65:H65" si="21">SUM(E66:E69)</f>
        <v>-117766509.96000007</v>
      </c>
      <c r="F65" s="358">
        <f t="shared" si="2"/>
        <v>9231176632.039999</v>
      </c>
      <c r="G65" s="358">
        <f t="shared" si="21"/>
        <v>2248178274.2799997</v>
      </c>
      <c r="H65" s="358">
        <f t="shared" si="21"/>
        <v>2248178274.2799997</v>
      </c>
      <c r="I65" s="359">
        <f t="shared" si="3"/>
        <v>-7100764867.7200003</v>
      </c>
    </row>
    <row r="66" spans="2:9" ht="15" customHeight="1" x14ac:dyDescent="0.2">
      <c r="B66" s="366" t="s">
        <v>524</v>
      </c>
      <c r="C66" s="367" t="s">
        <v>516</v>
      </c>
      <c r="D66" s="362">
        <v>9348943142</v>
      </c>
      <c r="E66" s="362">
        <v>-117766509.96000007</v>
      </c>
      <c r="F66" s="362">
        <f t="shared" si="2"/>
        <v>9231176632.039999</v>
      </c>
      <c r="G66" s="362">
        <v>2248178274.2799997</v>
      </c>
      <c r="H66" s="362">
        <v>2248178274.2799997</v>
      </c>
      <c r="I66" s="363">
        <f t="shared" si="3"/>
        <v>-7100764867.7200003</v>
      </c>
    </row>
    <row r="67" spans="2:9" ht="15" customHeight="1" x14ac:dyDescent="0.2">
      <c r="B67" s="366" t="s">
        <v>525</v>
      </c>
      <c r="C67" s="367" t="s">
        <v>518</v>
      </c>
      <c r="D67" s="362"/>
      <c r="E67" s="362"/>
      <c r="F67" s="362">
        <f t="shared" si="2"/>
        <v>0</v>
      </c>
      <c r="G67" s="362"/>
      <c r="H67" s="362"/>
      <c r="I67" s="363">
        <f t="shared" si="3"/>
        <v>0</v>
      </c>
    </row>
    <row r="68" spans="2:9" ht="15" customHeight="1" x14ac:dyDescent="0.2">
      <c r="B68" s="366" t="s">
        <v>526</v>
      </c>
      <c r="C68" s="367" t="s">
        <v>93</v>
      </c>
      <c r="D68" s="362"/>
      <c r="E68" s="362"/>
      <c r="F68" s="362">
        <f t="shared" si="2"/>
        <v>0</v>
      </c>
      <c r="G68" s="362"/>
      <c r="H68" s="362"/>
      <c r="I68" s="363">
        <f t="shared" si="3"/>
        <v>0</v>
      </c>
    </row>
    <row r="69" spans="2:9" ht="15" customHeight="1" x14ac:dyDescent="0.2">
      <c r="B69" s="366" t="s">
        <v>527</v>
      </c>
      <c r="C69" s="367" t="s">
        <v>521</v>
      </c>
      <c r="D69" s="362"/>
      <c r="E69" s="362"/>
      <c r="F69" s="362">
        <f t="shared" si="2"/>
        <v>0</v>
      </c>
      <c r="G69" s="362"/>
      <c r="H69" s="362"/>
      <c r="I69" s="363">
        <f t="shared" si="3"/>
        <v>0</v>
      </c>
    </row>
    <row r="70" spans="2:9" ht="15" customHeight="1" x14ac:dyDescent="0.2">
      <c r="B70" s="364" t="s">
        <v>528</v>
      </c>
      <c r="C70" s="365" t="s">
        <v>529</v>
      </c>
      <c r="D70" s="358"/>
      <c r="E70" s="358"/>
      <c r="F70" s="358">
        <f t="shared" si="2"/>
        <v>0</v>
      </c>
      <c r="G70" s="358"/>
      <c r="H70" s="358"/>
      <c r="I70" s="359">
        <f t="shared" si="3"/>
        <v>0</v>
      </c>
    </row>
    <row r="71" spans="2:9" ht="15" customHeight="1" x14ac:dyDescent="0.2">
      <c r="B71" s="352" t="s">
        <v>530</v>
      </c>
      <c r="C71" s="353" t="s">
        <v>531</v>
      </c>
      <c r="D71" s="354">
        <f>SUM(D72:D74)</f>
        <v>0</v>
      </c>
      <c r="E71" s="354">
        <f t="shared" ref="E71:H71" si="22">SUM(E72:E74)</f>
        <v>0</v>
      </c>
      <c r="F71" s="354">
        <f t="shared" si="2"/>
        <v>0</v>
      </c>
      <c r="G71" s="354">
        <f t="shared" si="22"/>
        <v>0</v>
      </c>
      <c r="H71" s="354">
        <f t="shared" si="22"/>
        <v>0</v>
      </c>
      <c r="I71" s="355">
        <f t="shared" si="3"/>
        <v>0</v>
      </c>
    </row>
    <row r="72" spans="2:9" ht="15" customHeight="1" x14ac:dyDescent="0.2">
      <c r="B72" s="366" t="s">
        <v>532</v>
      </c>
      <c r="C72" s="367" t="s">
        <v>533</v>
      </c>
      <c r="D72" s="362"/>
      <c r="E72" s="362"/>
      <c r="F72" s="362">
        <f t="shared" si="2"/>
        <v>0</v>
      </c>
      <c r="G72" s="362"/>
      <c r="H72" s="362"/>
      <c r="I72" s="363">
        <f t="shared" si="3"/>
        <v>0</v>
      </c>
    </row>
    <row r="73" spans="2:9" ht="15" customHeight="1" x14ac:dyDescent="0.2">
      <c r="B73" s="366" t="s">
        <v>534</v>
      </c>
      <c r="C73" s="367" t="s">
        <v>535</v>
      </c>
      <c r="D73" s="362"/>
      <c r="E73" s="362"/>
      <c r="F73" s="362">
        <f t="shared" si="2"/>
        <v>0</v>
      </c>
      <c r="G73" s="362"/>
      <c r="H73" s="362"/>
      <c r="I73" s="363">
        <f t="shared" si="3"/>
        <v>0</v>
      </c>
    </row>
    <row r="74" spans="2:9" ht="15" customHeight="1" x14ac:dyDescent="0.2">
      <c r="B74" s="366" t="s">
        <v>536</v>
      </c>
      <c r="C74" s="367" t="s">
        <v>537</v>
      </c>
      <c r="D74" s="362"/>
      <c r="E74" s="362"/>
      <c r="F74" s="362">
        <f t="shared" ref="F74:F119" si="23">+D74+E74</f>
        <v>0</v>
      </c>
      <c r="G74" s="362"/>
      <c r="H74" s="362"/>
      <c r="I74" s="363">
        <f t="shared" ref="I74:I119" si="24">+H74-D74</f>
        <v>0</v>
      </c>
    </row>
    <row r="75" spans="2:9" ht="15" customHeight="1" x14ac:dyDescent="0.2">
      <c r="B75" s="352" t="s">
        <v>538</v>
      </c>
      <c r="C75" s="353" t="s">
        <v>122</v>
      </c>
      <c r="D75" s="368"/>
      <c r="E75" s="368"/>
      <c r="F75" s="368">
        <f t="shared" si="23"/>
        <v>0</v>
      </c>
      <c r="G75" s="368"/>
      <c r="H75" s="368"/>
      <c r="I75" s="369">
        <f t="shared" si="24"/>
        <v>0</v>
      </c>
    </row>
    <row r="76" spans="2:9" ht="15" customHeight="1" x14ac:dyDescent="0.2">
      <c r="B76" s="360"/>
      <c r="C76" s="361"/>
      <c r="D76" s="362"/>
      <c r="E76" s="362"/>
      <c r="F76" s="362">
        <f t="shared" si="23"/>
        <v>0</v>
      </c>
      <c r="G76" s="362"/>
      <c r="H76" s="362"/>
      <c r="I76" s="363">
        <f t="shared" si="24"/>
        <v>0</v>
      </c>
    </row>
    <row r="77" spans="2:9" ht="15" customHeight="1" x14ac:dyDescent="0.2">
      <c r="B77" s="348">
        <v>1.1000000000000001</v>
      </c>
      <c r="C77" s="349" t="s">
        <v>539</v>
      </c>
      <c r="D77" s="350">
        <f>+D78+D82+D90+D95+D113</f>
        <v>7000000</v>
      </c>
      <c r="E77" s="350">
        <f t="shared" ref="E77:H77" si="25">+E78+E82+E90+E95+E113</f>
        <v>157078413.62</v>
      </c>
      <c r="F77" s="350">
        <f t="shared" si="23"/>
        <v>164078413.62</v>
      </c>
      <c r="G77" s="350">
        <f t="shared" si="25"/>
        <v>12956739.669999998</v>
      </c>
      <c r="H77" s="350">
        <f t="shared" si="25"/>
        <v>12956739.669999998</v>
      </c>
      <c r="I77" s="351">
        <f t="shared" si="24"/>
        <v>5956739.6699999981</v>
      </c>
    </row>
    <row r="78" spans="2:9" ht="15" customHeight="1" x14ac:dyDescent="0.2">
      <c r="B78" s="352" t="s">
        <v>540</v>
      </c>
      <c r="C78" s="353" t="s">
        <v>541</v>
      </c>
      <c r="D78" s="354">
        <f>SUM(D79:D81)</f>
        <v>0</v>
      </c>
      <c r="E78" s="354">
        <f t="shared" ref="E78:H78" si="26">SUM(E79:E81)</f>
        <v>0</v>
      </c>
      <c r="F78" s="354">
        <f t="shared" si="23"/>
        <v>0</v>
      </c>
      <c r="G78" s="354">
        <f t="shared" si="26"/>
        <v>0</v>
      </c>
      <c r="H78" s="354">
        <f t="shared" si="26"/>
        <v>0</v>
      </c>
      <c r="I78" s="355">
        <f t="shared" si="24"/>
        <v>0</v>
      </c>
    </row>
    <row r="79" spans="2:9" ht="15" customHeight="1" x14ac:dyDescent="0.2">
      <c r="B79" s="360" t="s">
        <v>542</v>
      </c>
      <c r="C79" s="361" t="s">
        <v>543</v>
      </c>
      <c r="D79" s="362"/>
      <c r="E79" s="362"/>
      <c r="F79" s="362">
        <f t="shared" si="23"/>
        <v>0</v>
      </c>
      <c r="G79" s="362"/>
      <c r="H79" s="362"/>
      <c r="I79" s="363">
        <f t="shared" si="24"/>
        <v>0</v>
      </c>
    </row>
    <row r="80" spans="2:9" ht="15" customHeight="1" x14ac:dyDescent="0.2">
      <c r="B80" s="360" t="s">
        <v>544</v>
      </c>
      <c r="C80" s="361" t="s">
        <v>545</v>
      </c>
      <c r="D80" s="362"/>
      <c r="E80" s="362"/>
      <c r="F80" s="362">
        <f t="shared" si="23"/>
        <v>0</v>
      </c>
      <c r="G80" s="362"/>
      <c r="H80" s="362"/>
      <c r="I80" s="363">
        <f t="shared" si="24"/>
        <v>0</v>
      </c>
    </row>
    <row r="81" spans="2:9" ht="15" customHeight="1" x14ac:dyDescent="0.2">
      <c r="B81" s="360" t="s">
        <v>546</v>
      </c>
      <c r="C81" s="361" t="s">
        <v>547</v>
      </c>
      <c r="D81" s="362"/>
      <c r="E81" s="362"/>
      <c r="F81" s="362">
        <f t="shared" si="23"/>
        <v>0</v>
      </c>
      <c r="G81" s="362"/>
      <c r="H81" s="362"/>
      <c r="I81" s="363">
        <f t="shared" si="24"/>
        <v>0</v>
      </c>
    </row>
    <row r="82" spans="2:9" ht="15" customHeight="1" x14ac:dyDescent="0.2">
      <c r="B82" s="352" t="s">
        <v>548</v>
      </c>
      <c r="C82" s="353" t="s">
        <v>549</v>
      </c>
      <c r="D82" s="354">
        <f>SUM(D83:D89)</f>
        <v>0</v>
      </c>
      <c r="E82" s="354">
        <f t="shared" ref="E82:H82" si="27">SUM(E83:E89)</f>
        <v>0</v>
      </c>
      <c r="F82" s="354">
        <f t="shared" si="23"/>
        <v>0</v>
      </c>
      <c r="G82" s="354">
        <f t="shared" si="27"/>
        <v>0</v>
      </c>
      <c r="H82" s="354">
        <f t="shared" si="27"/>
        <v>0</v>
      </c>
      <c r="I82" s="355">
        <f t="shared" si="24"/>
        <v>0</v>
      </c>
    </row>
    <row r="83" spans="2:9" ht="15" customHeight="1" x14ac:dyDescent="0.2">
      <c r="B83" s="360" t="s">
        <v>550</v>
      </c>
      <c r="C83" s="361" t="s">
        <v>68</v>
      </c>
      <c r="D83" s="362"/>
      <c r="E83" s="362"/>
      <c r="F83" s="362">
        <f t="shared" si="23"/>
        <v>0</v>
      </c>
      <c r="G83" s="362"/>
      <c r="H83" s="362"/>
      <c r="I83" s="363">
        <f t="shared" si="24"/>
        <v>0</v>
      </c>
    </row>
    <row r="84" spans="2:9" ht="15" customHeight="1" x14ac:dyDescent="0.2">
      <c r="B84" s="360" t="s">
        <v>551</v>
      </c>
      <c r="C84" s="361" t="s">
        <v>552</v>
      </c>
      <c r="D84" s="362"/>
      <c r="E84" s="362"/>
      <c r="F84" s="362">
        <f t="shared" si="23"/>
        <v>0</v>
      </c>
      <c r="G84" s="362"/>
      <c r="H84" s="362"/>
      <c r="I84" s="363">
        <f t="shared" si="24"/>
        <v>0</v>
      </c>
    </row>
    <row r="85" spans="2:9" ht="15" customHeight="1" x14ac:dyDescent="0.2">
      <c r="B85" s="360" t="s">
        <v>553</v>
      </c>
      <c r="C85" s="361" t="s">
        <v>554</v>
      </c>
      <c r="D85" s="362"/>
      <c r="E85" s="362"/>
      <c r="F85" s="362">
        <f t="shared" si="23"/>
        <v>0</v>
      </c>
      <c r="G85" s="362"/>
      <c r="H85" s="362"/>
      <c r="I85" s="363">
        <f t="shared" si="24"/>
        <v>0</v>
      </c>
    </row>
    <row r="86" spans="2:9" ht="15" customHeight="1" x14ac:dyDescent="0.2">
      <c r="B86" s="360" t="s">
        <v>555</v>
      </c>
      <c r="C86" s="361" t="s">
        <v>556</v>
      </c>
      <c r="D86" s="362"/>
      <c r="E86" s="362"/>
      <c r="F86" s="362">
        <f t="shared" si="23"/>
        <v>0</v>
      </c>
      <c r="G86" s="362"/>
      <c r="H86" s="362"/>
      <c r="I86" s="363">
        <f t="shared" si="24"/>
        <v>0</v>
      </c>
    </row>
    <row r="87" spans="2:9" ht="15" customHeight="1" x14ac:dyDescent="0.2">
      <c r="B87" s="360" t="s">
        <v>557</v>
      </c>
      <c r="C87" s="361" t="s">
        <v>558</v>
      </c>
      <c r="D87" s="362"/>
      <c r="E87" s="362"/>
      <c r="F87" s="362">
        <f t="shared" si="23"/>
        <v>0</v>
      </c>
      <c r="G87" s="362"/>
      <c r="H87" s="362"/>
      <c r="I87" s="363">
        <f t="shared" si="24"/>
        <v>0</v>
      </c>
    </row>
    <row r="88" spans="2:9" ht="15" customHeight="1" x14ac:dyDescent="0.2">
      <c r="B88" s="360" t="s">
        <v>559</v>
      </c>
      <c r="C88" s="361" t="s">
        <v>560</v>
      </c>
      <c r="D88" s="362"/>
      <c r="E88" s="362"/>
      <c r="F88" s="362">
        <f t="shared" si="23"/>
        <v>0</v>
      </c>
      <c r="G88" s="362"/>
      <c r="H88" s="362"/>
      <c r="I88" s="363">
        <f t="shared" si="24"/>
        <v>0</v>
      </c>
    </row>
    <row r="89" spans="2:9" ht="15" customHeight="1" x14ac:dyDescent="0.2">
      <c r="B89" s="360" t="s">
        <v>561</v>
      </c>
      <c r="C89" s="361" t="s">
        <v>562</v>
      </c>
      <c r="D89" s="362"/>
      <c r="E89" s="362"/>
      <c r="F89" s="362">
        <f t="shared" si="23"/>
        <v>0</v>
      </c>
      <c r="G89" s="362"/>
      <c r="H89" s="362"/>
      <c r="I89" s="363">
        <f t="shared" si="24"/>
        <v>0</v>
      </c>
    </row>
    <row r="90" spans="2:9" ht="15" customHeight="1" x14ac:dyDescent="0.2">
      <c r="B90" s="352" t="s">
        <v>563</v>
      </c>
      <c r="C90" s="353" t="s">
        <v>564</v>
      </c>
      <c r="D90" s="354">
        <f>SUM(D91:D94)</f>
        <v>0</v>
      </c>
      <c r="E90" s="354">
        <f t="shared" ref="E90:H90" si="28">SUM(E91:E94)</f>
        <v>0</v>
      </c>
      <c r="F90" s="354">
        <f t="shared" si="23"/>
        <v>0</v>
      </c>
      <c r="G90" s="354">
        <f t="shared" si="28"/>
        <v>0</v>
      </c>
      <c r="H90" s="354">
        <f t="shared" si="28"/>
        <v>0</v>
      </c>
      <c r="I90" s="355">
        <f t="shared" si="24"/>
        <v>0</v>
      </c>
    </row>
    <row r="91" spans="2:9" ht="15" customHeight="1" x14ac:dyDescent="0.2">
      <c r="B91" s="360" t="s">
        <v>565</v>
      </c>
      <c r="C91" s="361" t="s">
        <v>566</v>
      </c>
      <c r="D91" s="362"/>
      <c r="E91" s="362"/>
      <c r="F91" s="362">
        <f t="shared" si="23"/>
        <v>0</v>
      </c>
      <c r="G91" s="362"/>
      <c r="H91" s="362"/>
      <c r="I91" s="363">
        <f t="shared" si="24"/>
        <v>0</v>
      </c>
    </row>
    <row r="92" spans="2:9" ht="15" customHeight="1" x14ac:dyDescent="0.2">
      <c r="B92" s="360" t="s">
        <v>567</v>
      </c>
      <c r="C92" s="361" t="s">
        <v>568</v>
      </c>
      <c r="D92" s="362"/>
      <c r="E92" s="362"/>
      <c r="F92" s="362">
        <f t="shared" si="23"/>
        <v>0</v>
      </c>
      <c r="G92" s="362"/>
      <c r="H92" s="362"/>
      <c r="I92" s="363">
        <f t="shared" si="24"/>
        <v>0</v>
      </c>
    </row>
    <row r="93" spans="2:9" ht="15" customHeight="1" x14ac:dyDescent="0.2">
      <c r="B93" s="360" t="s">
        <v>569</v>
      </c>
      <c r="C93" s="361" t="s">
        <v>570</v>
      </c>
      <c r="D93" s="362"/>
      <c r="E93" s="362"/>
      <c r="F93" s="362">
        <f t="shared" si="23"/>
        <v>0</v>
      </c>
      <c r="G93" s="362"/>
      <c r="H93" s="362"/>
      <c r="I93" s="363">
        <f t="shared" si="24"/>
        <v>0</v>
      </c>
    </row>
    <row r="94" spans="2:9" ht="15" customHeight="1" x14ac:dyDescent="0.2">
      <c r="B94" s="360" t="s">
        <v>571</v>
      </c>
      <c r="C94" s="361" t="s">
        <v>572</v>
      </c>
      <c r="D94" s="362"/>
      <c r="E94" s="362"/>
      <c r="F94" s="362">
        <f t="shared" si="23"/>
        <v>0</v>
      </c>
      <c r="G94" s="362"/>
      <c r="H94" s="362"/>
      <c r="I94" s="363">
        <f t="shared" si="24"/>
        <v>0</v>
      </c>
    </row>
    <row r="95" spans="2:9" ht="15" customHeight="1" x14ac:dyDescent="0.2">
      <c r="B95" s="352" t="s">
        <v>573</v>
      </c>
      <c r="C95" s="353" t="s">
        <v>574</v>
      </c>
      <c r="D95" s="354">
        <f>+D96+D97+D109</f>
        <v>7000000</v>
      </c>
      <c r="E95" s="354">
        <f t="shared" ref="E95:H95" si="29">+E96+E97+E109</f>
        <v>157078413.62</v>
      </c>
      <c r="F95" s="354">
        <f t="shared" si="23"/>
        <v>164078413.62</v>
      </c>
      <c r="G95" s="354">
        <f t="shared" si="29"/>
        <v>12956739.669999998</v>
      </c>
      <c r="H95" s="354">
        <f t="shared" si="29"/>
        <v>12956739.669999998</v>
      </c>
      <c r="I95" s="354">
        <f t="shared" si="24"/>
        <v>5956739.6699999981</v>
      </c>
    </row>
    <row r="96" spans="2:9" ht="15" customHeight="1" x14ac:dyDescent="0.2">
      <c r="B96" s="352" t="s">
        <v>575</v>
      </c>
      <c r="C96" s="353" t="s">
        <v>510</v>
      </c>
      <c r="D96" s="354"/>
      <c r="E96" s="354"/>
      <c r="F96" s="354">
        <f t="shared" si="23"/>
        <v>0</v>
      </c>
      <c r="G96" s="354"/>
      <c r="H96" s="354"/>
      <c r="I96" s="355">
        <f t="shared" si="24"/>
        <v>0</v>
      </c>
    </row>
    <row r="97" spans="2:9" ht="15" customHeight="1" x14ac:dyDescent="0.2">
      <c r="B97" s="352" t="s">
        <v>576</v>
      </c>
      <c r="C97" s="353" t="s">
        <v>512</v>
      </c>
      <c r="D97" s="354">
        <f>+D98+D103+D108</f>
        <v>7000000</v>
      </c>
      <c r="E97" s="354">
        <f t="shared" ref="E97:H97" si="30">+E98+E103+E108</f>
        <v>157078413.62</v>
      </c>
      <c r="F97" s="354">
        <f t="shared" si="23"/>
        <v>164078413.62</v>
      </c>
      <c r="G97" s="354">
        <f t="shared" si="30"/>
        <v>12956739.669999998</v>
      </c>
      <c r="H97" s="354">
        <f t="shared" si="30"/>
        <v>12956739.669999998</v>
      </c>
      <c r="I97" s="354">
        <f t="shared" si="24"/>
        <v>5956739.6699999981</v>
      </c>
    </row>
    <row r="98" spans="2:9" ht="15" customHeight="1" x14ac:dyDescent="0.2">
      <c r="B98" s="364" t="s">
        <v>577</v>
      </c>
      <c r="C98" s="365" t="s">
        <v>578</v>
      </c>
      <c r="D98" s="358">
        <f>SUM(D99:D102)</f>
        <v>7000000</v>
      </c>
      <c r="E98" s="358">
        <f t="shared" ref="E98:H98" si="31">SUM(E99:E102)</f>
        <v>155621174.62</v>
      </c>
      <c r="F98" s="358">
        <f t="shared" si="23"/>
        <v>162621174.62</v>
      </c>
      <c r="G98" s="358">
        <f t="shared" si="31"/>
        <v>12956739.669999998</v>
      </c>
      <c r="H98" s="358">
        <f t="shared" si="31"/>
        <v>12956739.669999998</v>
      </c>
      <c r="I98" s="359">
        <f t="shared" si="24"/>
        <v>5956739.6699999981</v>
      </c>
    </row>
    <row r="99" spans="2:9" ht="15" customHeight="1" x14ac:dyDescent="0.2">
      <c r="B99" s="366" t="s">
        <v>579</v>
      </c>
      <c r="C99" s="367" t="s">
        <v>516</v>
      </c>
      <c r="D99" s="362">
        <v>7000000</v>
      </c>
      <c r="E99" s="362">
        <v>155621174.62</v>
      </c>
      <c r="F99" s="362">
        <f t="shared" si="23"/>
        <v>162621174.62</v>
      </c>
      <c r="G99" s="362">
        <v>12956739.669999998</v>
      </c>
      <c r="H99" s="362">
        <v>12956739.669999998</v>
      </c>
      <c r="I99" s="363">
        <f t="shared" si="24"/>
        <v>5956739.6699999981</v>
      </c>
    </row>
    <row r="100" spans="2:9" ht="15" customHeight="1" x14ac:dyDescent="0.2">
      <c r="B100" s="366" t="s">
        <v>580</v>
      </c>
      <c r="C100" s="367" t="s">
        <v>518</v>
      </c>
      <c r="D100" s="362"/>
      <c r="E100" s="362"/>
      <c r="F100" s="362">
        <f t="shared" si="23"/>
        <v>0</v>
      </c>
      <c r="G100" s="362"/>
      <c r="H100" s="362"/>
      <c r="I100" s="363">
        <f t="shared" si="24"/>
        <v>0</v>
      </c>
    </row>
    <row r="101" spans="2:9" ht="15" customHeight="1" x14ac:dyDescent="0.2">
      <c r="B101" s="366" t="s">
        <v>581</v>
      </c>
      <c r="C101" s="367" t="s">
        <v>93</v>
      </c>
      <c r="D101" s="362"/>
      <c r="E101" s="362"/>
      <c r="F101" s="362">
        <f t="shared" si="23"/>
        <v>0</v>
      </c>
      <c r="G101" s="362"/>
      <c r="H101" s="362"/>
      <c r="I101" s="363">
        <f t="shared" si="24"/>
        <v>0</v>
      </c>
    </row>
    <row r="102" spans="2:9" ht="15" customHeight="1" x14ac:dyDescent="0.2">
      <c r="B102" s="366" t="s">
        <v>582</v>
      </c>
      <c r="C102" s="367" t="s">
        <v>521</v>
      </c>
      <c r="D102" s="362"/>
      <c r="E102" s="362"/>
      <c r="F102" s="362">
        <f t="shared" si="23"/>
        <v>0</v>
      </c>
      <c r="G102" s="362"/>
      <c r="H102" s="362"/>
      <c r="I102" s="363">
        <f t="shared" si="24"/>
        <v>0</v>
      </c>
    </row>
    <row r="103" spans="2:9" ht="15" customHeight="1" x14ac:dyDescent="0.2">
      <c r="B103" s="364" t="s">
        <v>583</v>
      </c>
      <c r="C103" s="365" t="s">
        <v>523</v>
      </c>
      <c r="D103" s="358">
        <f>SUM(D104:D107)</f>
        <v>0</v>
      </c>
      <c r="E103" s="358">
        <f t="shared" ref="E103:H103" si="32">SUM(E104:E107)</f>
        <v>1457239</v>
      </c>
      <c r="F103" s="358">
        <f t="shared" si="23"/>
        <v>1457239</v>
      </c>
      <c r="G103" s="358">
        <f t="shared" si="32"/>
        <v>0</v>
      </c>
      <c r="H103" s="358">
        <f t="shared" si="32"/>
        <v>0</v>
      </c>
      <c r="I103" s="359">
        <f t="shared" si="24"/>
        <v>0</v>
      </c>
    </row>
    <row r="104" spans="2:9" ht="15" customHeight="1" x14ac:dyDescent="0.2">
      <c r="B104" s="366" t="s">
        <v>584</v>
      </c>
      <c r="C104" s="367" t="s">
        <v>516</v>
      </c>
      <c r="D104" s="362">
        <v>0</v>
      </c>
      <c r="E104" s="362">
        <v>1457239</v>
      </c>
      <c r="F104" s="362">
        <f t="shared" si="23"/>
        <v>1457239</v>
      </c>
      <c r="G104" s="362">
        <v>0</v>
      </c>
      <c r="H104" s="362">
        <v>0</v>
      </c>
      <c r="I104" s="363">
        <f t="shared" si="24"/>
        <v>0</v>
      </c>
    </row>
    <row r="105" spans="2:9" ht="15" customHeight="1" x14ac:dyDescent="0.2">
      <c r="B105" s="366" t="s">
        <v>585</v>
      </c>
      <c r="C105" s="367" t="s">
        <v>518</v>
      </c>
      <c r="D105" s="362"/>
      <c r="E105" s="362"/>
      <c r="F105" s="362">
        <f t="shared" si="23"/>
        <v>0</v>
      </c>
      <c r="G105" s="362"/>
      <c r="H105" s="362"/>
      <c r="I105" s="363">
        <f t="shared" si="24"/>
        <v>0</v>
      </c>
    </row>
    <row r="106" spans="2:9" ht="15" customHeight="1" x14ac:dyDescent="0.2">
      <c r="B106" s="366" t="s">
        <v>586</v>
      </c>
      <c r="C106" s="367" t="s">
        <v>93</v>
      </c>
      <c r="D106" s="362"/>
      <c r="E106" s="362"/>
      <c r="F106" s="362">
        <f t="shared" si="23"/>
        <v>0</v>
      </c>
      <c r="G106" s="362"/>
      <c r="H106" s="362"/>
      <c r="I106" s="363">
        <f t="shared" si="24"/>
        <v>0</v>
      </c>
    </row>
    <row r="107" spans="2:9" ht="15" customHeight="1" x14ac:dyDescent="0.2">
      <c r="B107" s="366" t="s">
        <v>587</v>
      </c>
      <c r="C107" s="367" t="s">
        <v>521</v>
      </c>
      <c r="D107" s="362"/>
      <c r="E107" s="362"/>
      <c r="F107" s="362">
        <f t="shared" si="23"/>
        <v>0</v>
      </c>
      <c r="G107" s="362"/>
      <c r="H107" s="362"/>
      <c r="I107" s="363">
        <f t="shared" si="24"/>
        <v>0</v>
      </c>
    </row>
    <row r="108" spans="2:9" ht="15" customHeight="1" x14ac:dyDescent="0.2">
      <c r="B108" s="364" t="s">
        <v>588</v>
      </c>
      <c r="C108" s="365" t="s">
        <v>529</v>
      </c>
      <c r="D108" s="358"/>
      <c r="E108" s="358"/>
      <c r="F108" s="358">
        <f t="shared" si="23"/>
        <v>0</v>
      </c>
      <c r="G108" s="358"/>
      <c r="H108" s="358"/>
      <c r="I108" s="359">
        <f t="shared" si="24"/>
        <v>0</v>
      </c>
    </row>
    <row r="109" spans="2:9" ht="15" customHeight="1" x14ac:dyDescent="0.2">
      <c r="B109" s="352" t="s">
        <v>589</v>
      </c>
      <c r="C109" s="353" t="s">
        <v>531</v>
      </c>
      <c r="D109" s="354">
        <f>SUM(D110:D112)</f>
        <v>0</v>
      </c>
      <c r="E109" s="354">
        <f t="shared" ref="E109:H109" si="33">SUM(E110:E112)</f>
        <v>0</v>
      </c>
      <c r="F109" s="354">
        <f t="shared" si="23"/>
        <v>0</v>
      </c>
      <c r="G109" s="354">
        <f t="shared" si="33"/>
        <v>0</v>
      </c>
      <c r="H109" s="354">
        <f t="shared" si="33"/>
        <v>0</v>
      </c>
      <c r="I109" s="355">
        <f t="shared" si="24"/>
        <v>0</v>
      </c>
    </row>
    <row r="110" spans="2:9" ht="15" customHeight="1" x14ac:dyDescent="0.2">
      <c r="B110" s="366" t="s">
        <v>590</v>
      </c>
      <c r="C110" s="367" t="s">
        <v>533</v>
      </c>
      <c r="D110" s="362"/>
      <c r="E110" s="362"/>
      <c r="F110" s="362">
        <f t="shared" si="23"/>
        <v>0</v>
      </c>
      <c r="G110" s="362"/>
      <c r="H110" s="362"/>
      <c r="I110" s="363">
        <f t="shared" si="24"/>
        <v>0</v>
      </c>
    </row>
    <row r="111" spans="2:9" ht="15" customHeight="1" x14ac:dyDescent="0.2">
      <c r="B111" s="360" t="s">
        <v>591</v>
      </c>
      <c r="C111" s="361" t="s">
        <v>535</v>
      </c>
      <c r="D111" s="362"/>
      <c r="E111" s="362"/>
      <c r="F111" s="362">
        <f t="shared" si="23"/>
        <v>0</v>
      </c>
      <c r="G111" s="362"/>
      <c r="H111" s="362"/>
      <c r="I111" s="363">
        <f t="shared" si="24"/>
        <v>0</v>
      </c>
    </row>
    <row r="112" spans="2:9" ht="15" customHeight="1" x14ac:dyDescent="0.2">
      <c r="B112" s="360" t="s">
        <v>592</v>
      </c>
      <c r="C112" s="361" t="s">
        <v>537</v>
      </c>
      <c r="D112" s="362"/>
      <c r="E112" s="362"/>
      <c r="F112" s="362">
        <f t="shared" si="23"/>
        <v>0</v>
      </c>
      <c r="G112" s="362"/>
      <c r="H112" s="362"/>
      <c r="I112" s="363">
        <f t="shared" si="24"/>
        <v>0</v>
      </c>
    </row>
    <row r="113" spans="2:9" ht="15" customHeight="1" x14ac:dyDescent="0.2">
      <c r="B113" s="352" t="s">
        <v>593</v>
      </c>
      <c r="C113" s="353" t="s">
        <v>594</v>
      </c>
      <c r="D113" s="354">
        <f>SUM(D114:D117)</f>
        <v>0</v>
      </c>
      <c r="E113" s="354">
        <f t="shared" ref="E113:H113" si="34">SUM(E114:E117)</f>
        <v>0</v>
      </c>
      <c r="F113" s="354">
        <f t="shared" si="23"/>
        <v>0</v>
      </c>
      <c r="G113" s="354">
        <f t="shared" si="34"/>
        <v>0</v>
      </c>
      <c r="H113" s="354">
        <f t="shared" si="34"/>
        <v>0</v>
      </c>
      <c r="I113" s="355">
        <f t="shared" si="24"/>
        <v>0</v>
      </c>
    </row>
    <row r="114" spans="2:9" ht="15" customHeight="1" x14ac:dyDescent="0.2">
      <c r="B114" s="360" t="s">
        <v>595</v>
      </c>
      <c r="C114" s="361" t="s">
        <v>596</v>
      </c>
      <c r="D114" s="362"/>
      <c r="E114" s="362"/>
      <c r="F114" s="362">
        <f t="shared" si="23"/>
        <v>0</v>
      </c>
      <c r="G114" s="362"/>
      <c r="H114" s="362"/>
      <c r="I114" s="363">
        <f t="shared" si="24"/>
        <v>0</v>
      </c>
    </row>
    <row r="115" spans="2:9" ht="15" customHeight="1" x14ac:dyDescent="0.2">
      <c r="B115" s="360" t="s">
        <v>597</v>
      </c>
      <c r="C115" s="361" t="s">
        <v>598</v>
      </c>
      <c r="D115" s="362"/>
      <c r="E115" s="362"/>
      <c r="F115" s="362">
        <f t="shared" si="23"/>
        <v>0</v>
      </c>
      <c r="G115" s="362"/>
      <c r="H115" s="362"/>
      <c r="I115" s="363">
        <f t="shared" si="24"/>
        <v>0</v>
      </c>
    </row>
    <row r="116" spans="2:9" ht="15" customHeight="1" x14ac:dyDescent="0.2">
      <c r="B116" s="360" t="s">
        <v>599</v>
      </c>
      <c r="C116" s="361" t="s">
        <v>600</v>
      </c>
      <c r="D116" s="362"/>
      <c r="E116" s="362"/>
      <c r="F116" s="362">
        <f t="shared" si="23"/>
        <v>0</v>
      </c>
      <c r="G116" s="362"/>
      <c r="H116" s="362"/>
      <c r="I116" s="363">
        <f t="shared" si="24"/>
        <v>0</v>
      </c>
    </row>
    <row r="117" spans="2:9" ht="15" customHeight="1" x14ac:dyDescent="0.2">
      <c r="B117" s="360" t="s">
        <v>601</v>
      </c>
      <c r="C117" s="361" t="s">
        <v>602</v>
      </c>
      <c r="D117" s="362"/>
      <c r="E117" s="362"/>
      <c r="F117" s="362">
        <f t="shared" si="23"/>
        <v>0</v>
      </c>
      <c r="G117" s="362"/>
      <c r="H117" s="362"/>
      <c r="I117" s="363">
        <f t="shared" si="24"/>
        <v>0</v>
      </c>
    </row>
    <row r="118" spans="2:9" ht="15" customHeight="1" x14ac:dyDescent="0.2">
      <c r="B118" s="370"/>
      <c r="C118" s="361"/>
      <c r="D118" s="371"/>
      <c r="E118" s="371"/>
      <c r="F118" s="362">
        <f t="shared" si="23"/>
        <v>0</v>
      </c>
      <c r="G118" s="362"/>
      <c r="H118" s="362"/>
      <c r="I118" s="363">
        <f t="shared" si="24"/>
        <v>0</v>
      </c>
    </row>
    <row r="119" spans="2:9" ht="15" customHeight="1" x14ac:dyDescent="0.2">
      <c r="B119" s="372"/>
      <c r="C119" s="349" t="s">
        <v>603</v>
      </c>
      <c r="D119" s="373">
        <f>+D10+D77</f>
        <v>18332494555.510002</v>
      </c>
      <c r="E119" s="373">
        <f t="shared" ref="E119:H119" si="35">+E10+E77</f>
        <v>33151113.69999975</v>
      </c>
      <c r="F119" s="373">
        <f t="shared" si="23"/>
        <v>18365645669.210003</v>
      </c>
      <c r="G119" s="373">
        <f t="shared" si="35"/>
        <v>4997277839.8100004</v>
      </c>
      <c r="H119" s="373">
        <f t="shared" si="35"/>
        <v>4997277839.8100004</v>
      </c>
      <c r="I119" s="373">
        <f t="shared" si="24"/>
        <v>-13335216715.700001</v>
      </c>
    </row>
    <row r="120" spans="2:9" x14ac:dyDescent="0.2">
      <c r="B120" s="384" t="s">
        <v>604</v>
      </c>
      <c r="C120" s="384"/>
      <c r="D120" s="384"/>
      <c r="E120" s="384"/>
      <c r="F120" s="384"/>
      <c r="G120" s="384"/>
      <c r="H120" s="384"/>
      <c r="I120" s="384"/>
    </row>
    <row r="121" spans="2:9" x14ac:dyDescent="0.2">
      <c r="B121" s="385"/>
      <c r="C121" s="385"/>
      <c r="D121" s="385"/>
      <c r="E121" s="385"/>
      <c r="F121" s="385"/>
      <c r="G121" s="385"/>
      <c r="H121" s="385"/>
      <c r="I121" s="385"/>
    </row>
    <row r="122" spans="2:9" x14ac:dyDescent="0.2">
      <c r="B122" s="374"/>
      <c r="C122" s="374"/>
      <c r="D122" s="375"/>
      <c r="E122" s="375"/>
      <c r="F122" s="375"/>
      <c r="G122" s="375"/>
      <c r="H122" s="375"/>
      <c r="I122" s="376"/>
    </row>
    <row r="123" spans="2:9" x14ac:dyDescent="0.2">
      <c r="B123" s="377" t="s">
        <v>605</v>
      </c>
      <c r="C123" s="378"/>
      <c r="D123" s="379"/>
      <c r="E123" s="379"/>
      <c r="F123" s="379"/>
      <c r="G123" s="379"/>
      <c r="H123" s="379"/>
    </row>
    <row r="124" spans="2:9" x14ac:dyDescent="0.2">
      <c r="B124" s="378"/>
      <c r="C124" s="381"/>
      <c r="D124" s="382"/>
      <c r="E124" s="382"/>
      <c r="F124" s="382"/>
      <c r="G124" s="382"/>
      <c r="H124" s="382"/>
    </row>
    <row r="125" spans="2:9" s="380" customFormat="1" x14ac:dyDescent="0.2">
      <c r="B125" s="334"/>
      <c r="C125" s="334"/>
      <c r="D125" s="383"/>
      <c r="E125" s="383"/>
      <c r="F125" s="383"/>
      <c r="G125" s="383"/>
      <c r="H125" s="383"/>
    </row>
    <row r="126" spans="2:9" s="380" customFormat="1" x14ac:dyDescent="0.2">
      <c r="B126" s="334"/>
      <c r="C126" s="334"/>
      <c r="D126" s="383"/>
      <c r="E126" s="383"/>
      <c r="F126" s="383"/>
      <c r="G126" s="383"/>
      <c r="H126" s="383"/>
    </row>
    <row r="127" spans="2:9" s="380" customFormat="1" x14ac:dyDescent="0.2">
      <c r="B127" s="334"/>
      <c r="C127" s="334"/>
      <c r="D127" s="383"/>
      <c r="E127" s="383"/>
      <c r="F127" s="383"/>
      <c r="G127" s="383"/>
      <c r="H127" s="383"/>
    </row>
    <row r="128" spans="2:9" s="380" customFormat="1" x14ac:dyDescent="0.2">
      <c r="B128" s="334"/>
      <c r="C128" s="334"/>
      <c r="D128" s="383"/>
      <c r="E128" s="383"/>
      <c r="F128" s="383"/>
      <c r="G128" s="383"/>
      <c r="H128" s="383"/>
    </row>
    <row r="129" spans="2:8" s="380" customFormat="1" x14ac:dyDescent="0.2">
      <c r="B129" s="334"/>
      <c r="C129" s="334"/>
      <c r="D129" s="383"/>
      <c r="E129" s="383"/>
      <c r="F129" s="383"/>
      <c r="G129" s="383"/>
      <c r="H129" s="383"/>
    </row>
    <row r="130" spans="2:8" s="380" customFormat="1" x14ac:dyDescent="0.2">
      <c r="B130" s="334"/>
      <c r="C130" s="334"/>
      <c r="D130" s="383"/>
      <c r="E130" s="383"/>
      <c r="F130" s="383"/>
      <c r="G130" s="383"/>
      <c r="H130" s="383"/>
    </row>
    <row r="131" spans="2:8" s="380" customFormat="1" x14ac:dyDescent="0.2">
      <c r="B131" s="334"/>
      <c r="C131" s="334"/>
      <c r="D131" s="383"/>
      <c r="E131" s="383"/>
      <c r="F131" s="383"/>
      <c r="G131" s="383"/>
      <c r="H131" s="383"/>
    </row>
    <row r="132" spans="2:8" s="380" customFormat="1" x14ac:dyDescent="0.2">
      <c r="B132" s="334"/>
      <c r="C132" s="334"/>
      <c r="D132" s="383"/>
      <c r="E132" s="383"/>
      <c r="F132" s="383"/>
      <c r="G132" s="383"/>
      <c r="H132" s="383"/>
    </row>
    <row r="133" spans="2:8" s="380" customFormat="1" x14ac:dyDescent="0.2">
      <c r="B133" s="334"/>
      <c r="C133" s="334"/>
      <c r="D133" s="383"/>
      <c r="E133" s="383"/>
      <c r="F133" s="383"/>
      <c r="G133" s="383"/>
      <c r="H133" s="383"/>
    </row>
    <row r="134" spans="2:8" s="380" customFormat="1" x14ac:dyDescent="0.2">
      <c r="B134" s="334"/>
      <c r="C134" s="334"/>
      <c r="D134" s="383"/>
      <c r="E134" s="383"/>
      <c r="F134" s="383"/>
      <c r="G134" s="383"/>
      <c r="H134" s="383"/>
    </row>
    <row r="135" spans="2:8" s="380" customFormat="1" x14ac:dyDescent="0.2">
      <c r="B135" s="334"/>
      <c r="C135" s="334"/>
      <c r="D135" s="383"/>
      <c r="E135" s="383"/>
      <c r="F135" s="383"/>
      <c r="G135" s="383"/>
      <c r="H135" s="383"/>
    </row>
    <row r="136" spans="2:8" s="380" customFormat="1" x14ac:dyDescent="0.2">
      <c r="B136" s="334"/>
      <c r="C136" s="334"/>
      <c r="D136" s="383"/>
      <c r="E136" s="383"/>
      <c r="F136" s="383"/>
      <c r="G136" s="383"/>
      <c r="H136" s="383"/>
    </row>
    <row r="137" spans="2:8" s="380" customFormat="1" x14ac:dyDescent="0.2">
      <c r="B137" s="334"/>
      <c r="C137" s="334"/>
      <c r="D137" s="383"/>
      <c r="E137" s="383"/>
      <c r="F137" s="383"/>
      <c r="G137" s="383"/>
      <c r="H137" s="383"/>
    </row>
    <row r="138" spans="2:8" s="380" customFormat="1" x14ac:dyDescent="0.2">
      <c r="B138" s="334"/>
      <c r="C138" s="334"/>
      <c r="D138" s="383"/>
      <c r="E138" s="383"/>
      <c r="F138" s="383"/>
      <c r="G138" s="383"/>
      <c r="H138" s="383"/>
    </row>
    <row r="139" spans="2:8" s="380" customFormat="1" x14ac:dyDescent="0.2">
      <c r="B139" s="334"/>
      <c r="C139" s="334"/>
      <c r="D139" s="383"/>
      <c r="E139" s="383"/>
      <c r="F139" s="383"/>
      <c r="G139" s="383"/>
      <c r="H139" s="383"/>
    </row>
    <row r="140" spans="2:8" s="380" customFormat="1" x14ac:dyDescent="0.2">
      <c r="B140" s="334"/>
      <c r="C140" s="334"/>
      <c r="D140" s="383"/>
      <c r="E140" s="383"/>
      <c r="F140" s="383"/>
      <c r="G140" s="383"/>
      <c r="H140" s="383"/>
    </row>
    <row r="141" spans="2:8" s="380" customFormat="1" x14ac:dyDescent="0.2">
      <c r="B141" s="334"/>
      <c r="C141" s="334"/>
      <c r="D141" s="383"/>
      <c r="E141" s="383"/>
      <c r="F141" s="383"/>
      <c r="G141" s="383"/>
      <c r="H141" s="383"/>
    </row>
    <row r="142" spans="2:8" s="380" customFormat="1" x14ac:dyDescent="0.2">
      <c r="B142" s="334"/>
      <c r="C142" s="334"/>
      <c r="D142" s="383"/>
      <c r="E142" s="383"/>
      <c r="F142" s="383"/>
      <c r="G142" s="383"/>
      <c r="H142" s="383"/>
    </row>
    <row r="143" spans="2:8" s="380" customFormat="1" x14ac:dyDescent="0.2">
      <c r="B143" s="334"/>
      <c r="C143" s="334"/>
      <c r="D143" s="383"/>
      <c r="E143" s="383"/>
      <c r="F143" s="383"/>
      <c r="G143" s="383"/>
      <c r="H143" s="383"/>
    </row>
    <row r="144" spans="2:8" s="380" customFormat="1" x14ac:dyDescent="0.2">
      <c r="B144" s="334"/>
      <c r="C144" s="334"/>
      <c r="D144" s="383"/>
      <c r="E144" s="383"/>
      <c r="F144" s="383"/>
      <c r="G144" s="383"/>
      <c r="H144" s="383"/>
    </row>
    <row r="145" spans="2:8" s="380" customFormat="1" x14ac:dyDescent="0.2">
      <c r="B145" s="334"/>
      <c r="C145" s="334"/>
      <c r="D145" s="383"/>
      <c r="E145" s="383"/>
      <c r="F145" s="383"/>
      <c r="G145" s="383"/>
      <c r="H145" s="383"/>
    </row>
    <row r="146" spans="2:8" s="380" customFormat="1" x14ac:dyDescent="0.2">
      <c r="B146" s="334"/>
      <c r="C146" s="334"/>
      <c r="D146" s="383"/>
      <c r="E146" s="383"/>
      <c r="F146" s="383"/>
      <c r="G146" s="383"/>
      <c r="H146" s="383"/>
    </row>
    <row r="147" spans="2:8" s="380" customFormat="1" x14ac:dyDescent="0.2">
      <c r="B147" s="334"/>
      <c r="C147" s="334"/>
      <c r="D147" s="383"/>
      <c r="E147" s="383"/>
      <c r="F147" s="383"/>
      <c r="G147" s="383"/>
      <c r="H147" s="383"/>
    </row>
    <row r="148" spans="2:8" s="380" customFormat="1" x14ac:dyDescent="0.2">
      <c r="B148" s="334"/>
      <c r="C148" s="334"/>
      <c r="D148" s="383"/>
      <c r="E148" s="383"/>
      <c r="F148" s="383"/>
      <c r="G148" s="383"/>
      <c r="H148" s="383"/>
    </row>
    <row r="149" spans="2:8" s="380" customFormat="1" x14ac:dyDescent="0.2">
      <c r="B149" s="334"/>
      <c r="C149" s="334"/>
      <c r="D149" s="383"/>
      <c r="E149" s="383"/>
      <c r="F149" s="383"/>
      <c r="G149" s="383"/>
      <c r="H149" s="383"/>
    </row>
    <row r="150" spans="2:8" s="380" customFormat="1" x14ac:dyDescent="0.2">
      <c r="B150" s="334"/>
      <c r="C150" s="334"/>
      <c r="D150" s="383"/>
      <c r="E150" s="383"/>
      <c r="F150" s="383"/>
      <c r="G150" s="383"/>
      <c r="H150" s="383"/>
    </row>
    <row r="151" spans="2:8" s="380" customFormat="1" x14ac:dyDescent="0.2">
      <c r="B151" s="334"/>
      <c r="C151" s="334"/>
      <c r="D151" s="383"/>
      <c r="E151" s="383"/>
      <c r="F151" s="383"/>
      <c r="G151" s="383"/>
      <c r="H151" s="383"/>
    </row>
    <row r="152" spans="2:8" s="380" customFormat="1" x14ac:dyDescent="0.2">
      <c r="B152" s="334"/>
      <c r="C152" s="334"/>
      <c r="D152" s="383"/>
      <c r="E152" s="383"/>
      <c r="F152" s="383"/>
      <c r="G152" s="383"/>
      <c r="H152" s="383"/>
    </row>
    <row r="153" spans="2:8" s="380" customFormat="1" x14ac:dyDescent="0.2">
      <c r="B153" s="334"/>
      <c r="C153" s="334"/>
      <c r="D153" s="383"/>
      <c r="E153" s="383"/>
      <c r="F153" s="383"/>
      <c r="G153" s="383"/>
      <c r="H153" s="383"/>
    </row>
    <row r="154" spans="2:8" s="380" customFormat="1" x14ac:dyDescent="0.2">
      <c r="B154" s="334"/>
      <c r="C154" s="334"/>
      <c r="D154" s="383"/>
      <c r="E154" s="383"/>
      <c r="F154" s="383"/>
      <c r="G154" s="383"/>
      <c r="H154" s="383"/>
    </row>
    <row r="155" spans="2:8" s="380" customFormat="1" x14ac:dyDescent="0.2">
      <c r="B155" s="334"/>
      <c r="C155" s="334"/>
      <c r="D155" s="383"/>
      <c r="E155" s="383"/>
      <c r="F155" s="383"/>
      <c r="G155" s="383"/>
      <c r="H155" s="383"/>
    </row>
    <row r="156" spans="2:8" s="380" customFormat="1" x14ac:dyDescent="0.2">
      <c r="B156" s="334"/>
      <c r="C156" s="334"/>
      <c r="D156" s="383"/>
      <c r="E156" s="383"/>
      <c r="F156" s="383"/>
      <c r="G156" s="383"/>
      <c r="H156" s="383"/>
    </row>
    <row r="157" spans="2:8" s="380" customFormat="1" x14ac:dyDescent="0.2">
      <c r="B157" s="334"/>
      <c r="C157" s="334"/>
      <c r="D157" s="383"/>
      <c r="E157" s="383"/>
      <c r="F157" s="383"/>
      <c r="G157" s="383"/>
      <c r="H157" s="383"/>
    </row>
    <row r="158" spans="2:8" s="380" customFormat="1" x14ac:dyDescent="0.2">
      <c r="B158" s="334"/>
      <c r="C158" s="334"/>
      <c r="D158" s="383"/>
      <c r="E158" s="383"/>
      <c r="F158" s="383"/>
      <c r="G158" s="383"/>
      <c r="H158" s="383"/>
    </row>
    <row r="159" spans="2:8" s="380" customFormat="1" x14ac:dyDescent="0.2">
      <c r="B159" s="334"/>
      <c r="C159" s="334"/>
      <c r="D159" s="383"/>
      <c r="E159" s="383"/>
      <c r="F159" s="383"/>
      <c r="G159" s="383"/>
      <c r="H159" s="383"/>
    </row>
    <row r="160" spans="2:8" s="380" customFormat="1" x14ac:dyDescent="0.2">
      <c r="B160" s="334"/>
      <c r="C160" s="334"/>
      <c r="D160" s="383"/>
      <c r="E160" s="383"/>
      <c r="F160" s="383"/>
      <c r="G160" s="383"/>
      <c r="H160" s="383"/>
    </row>
    <row r="161" spans="2:8" s="380" customFormat="1" x14ac:dyDescent="0.2">
      <c r="B161" s="334"/>
      <c r="C161" s="334"/>
      <c r="D161" s="383"/>
      <c r="E161" s="383"/>
      <c r="F161" s="383"/>
      <c r="G161" s="383"/>
      <c r="H161" s="383"/>
    </row>
    <row r="162" spans="2:8" s="380" customFormat="1" x14ac:dyDescent="0.2">
      <c r="B162" s="334"/>
      <c r="C162" s="334"/>
      <c r="D162" s="383"/>
      <c r="E162" s="383"/>
      <c r="F162" s="383"/>
      <c r="G162" s="383"/>
      <c r="H162" s="383"/>
    </row>
    <row r="163" spans="2:8" s="380" customFormat="1" x14ac:dyDescent="0.2">
      <c r="B163" s="334"/>
      <c r="C163" s="334"/>
      <c r="D163" s="383"/>
      <c r="E163" s="383"/>
      <c r="F163" s="383"/>
      <c r="G163" s="383"/>
      <c r="H163" s="383"/>
    </row>
    <row r="164" spans="2:8" s="380" customFormat="1" x14ac:dyDescent="0.2">
      <c r="B164" s="334"/>
      <c r="C164" s="334"/>
      <c r="D164" s="383"/>
      <c r="E164" s="383"/>
      <c r="F164" s="383"/>
      <c r="G164" s="383"/>
      <c r="H164" s="383"/>
    </row>
    <row r="165" spans="2:8" s="380" customFormat="1" x14ac:dyDescent="0.2">
      <c r="B165" s="334"/>
      <c r="C165" s="334"/>
      <c r="D165" s="383"/>
      <c r="E165" s="383"/>
      <c r="F165" s="383"/>
      <c r="G165" s="383"/>
      <c r="H165" s="383"/>
    </row>
    <row r="166" spans="2:8" s="380" customFormat="1" x14ac:dyDescent="0.2">
      <c r="B166" s="334"/>
      <c r="C166" s="334"/>
      <c r="D166" s="383"/>
      <c r="E166" s="383"/>
      <c r="F166" s="383"/>
      <c r="G166" s="383"/>
      <c r="H166" s="383"/>
    </row>
    <row r="167" spans="2:8" s="380" customFormat="1" x14ac:dyDescent="0.2">
      <c r="B167" s="334"/>
      <c r="C167" s="334"/>
      <c r="D167" s="383"/>
      <c r="E167" s="383"/>
      <c r="F167" s="383"/>
      <c r="G167" s="383"/>
      <c r="H167" s="383"/>
    </row>
    <row r="168" spans="2:8" s="380" customFormat="1" x14ac:dyDescent="0.2">
      <c r="B168" s="334"/>
      <c r="C168" s="334"/>
      <c r="D168" s="383"/>
      <c r="E168" s="383"/>
      <c r="F168" s="383"/>
      <c r="G168" s="383"/>
      <c r="H168" s="383"/>
    </row>
    <row r="169" spans="2:8" s="380" customFormat="1" x14ac:dyDescent="0.2">
      <c r="B169" s="334"/>
      <c r="C169" s="334"/>
      <c r="D169" s="383"/>
      <c r="E169" s="383"/>
      <c r="F169" s="383"/>
      <c r="G169" s="383"/>
      <c r="H169" s="383"/>
    </row>
    <row r="170" spans="2:8" s="380" customFormat="1" x14ac:dyDescent="0.2">
      <c r="B170" s="334"/>
      <c r="C170" s="334"/>
      <c r="D170" s="383"/>
      <c r="E170" s="383"/>
      <c r="F170" s="383"/>
      <c r="G170" s="383"/>
      <c r="H170" s="383"/>
    </row>
    <row r="171" spans="2:8" s="380" customFormat="1" x14ac:dyDescent="0.2">
      <c r="B171" s="334"/>
      <c r="C171" s="334"/>
      <c r="D171" s="383"/>
      <c r="E171" s="383"/>
      <c r="F171" s="383"/>
      <c r="G171" s="383"/>
      <c r="H171" s="383"/>
    </row>
    <row r="172" spans="2:8" s="380" customFormat="1" x14ac:dyDescent="0.2">
      <c r="B172" s="334"/>
      <c r="C172" s="334"/>
      <c r="D172" s="383"/>
      <c r="E172" s="383"/>
      <c r="F172" s="383"/>
      <c r="G172" s="383"/>
      <c r="H172" s="383"/>
    </row>
    <row r="173" spans="2:8" s="380" customFormat="1" x14ac:dyDescent="0.2">
      <c r="B173" s="334"/>
      <c r="C173" s="334"/>
      <c r="D173" s="383"/>
      <c r="E173" s="383"/>
      <c r="F173" s="383"/>
      <c r="G173" s="383"/>
      <c r="H173" s="383"/>
    </row>
    <row r="174" spans="2:8" s="380" customFormat="1" x14ac:dyDescent="0.2">
      <c r="B174" s="334"/>
      <c r="C174" s="334"/>
      <c r="D174" s="383"/>
      <c r="E174" s="383"/>
      <c r="F174" s="383"/>
      <c r="G174" s="383"/>
      <c r="H174" s="383"/>
    </row>
    <row r="175" spans="2:8" s="380" customFormat="1" x14ac:dyDescent="0.2">
      <c r="B175" s="334"/>
      <c r="C175" s="334"/>
      <c r="D175" s="383"/>
      <c r="E175" s="383"/>
      <c r="F175" s="383"/>
      <c r="G175" s="383"/>
      <c r="H175" s="383"/>
    </row>
    <row r="176" spans="2:8" s="380" customFormat="1" x14ac:dyDescent="0.2">
      <c r="B176" s="334"/>
      <c r="C176" s="334"/>
      <c r="D176" s="383"/>
      <c r="E176" s="383"/>
      <c r="F176" s="383"/>
      <c r="G176" s="383"/>
      <c r="H176" s="383"/>
    </row>
    <row r="177" spans="2:8" s="380" customFormat="1" x14ac:dyDescent="0.2">
      <c r="B177" s="334"/>
      <c r="C177" s="334"/>
      <c r="D177" s="383"/>
      <c r="E177" s="383"/>
      <c r="F177" s="383"/>
      <c r="G177" s="383"/>
      <c r="H177" s="383"/>
    </row>
    <row r="178" spans="2:8" s="380" customFormat="1" x14ac:dyDescent="0.2">
      <c r="B178" s="334"/>
      <c r="C178" s="334"/>
      <c r="D178" s="383"/>
      <c r="E178" s="383"/>
      <c r="F178" s="383"/>
      <c r="G178" s="383"/>
      <c r="H178" s="383"/>
    </row>
    <row r="179" spans="2:8" s="380" customFormat="1" x14ac:dyDescent="0.2">
      <c r="B179" s="334"/>
      <c r="C179" s="334"/>
      <c r="D179" s="383"/>
      <c r="E179" s="383"/>
      <c r="F179" s="383"/>
      <c r="G179" s="383"/>
      <c r="H179" s="383"/>
    </row>
    <row r="180" spans="2:8" s="380" customFormat="1" x14ac:dyDescent="0.2">
      <c r="B180" s="334"/>
      <c r="C180" s="334"/>
      <c r="D180" s="383"/>
      <c r="E180" s="383"/>
      <c r="F180" s="383"/>
      <c r="G180" s="383"/>
      <c r="H180" s="383"/>
    </row>
    <row r="181" spans="2:8" s="380" customFormat="1" x14ac:dyDescent="0.2">
      <c r="B181" s="334"/>
      <c r="C181" s="334"/>
      <c r="D181" s="383"/>
      <c r="E181" s="383"/>
      <c r="F181" s="383"/>
      <c r="G181" s="383"/>
      <c r="H181" s="383"/>
    </row>
    <row r="182" spans="2:8" s="380" customFormat="1" x14ac:dyDescent="0.2">
      <c r="B182" s="334"/>
      <c r="C182" s="334"/>
      <c r="D182" s="383"/>
      <c r="E182" s="383"/>
      <c r="F182" s="383"/>
      <c r="G182" s="383"/>
      <c r="H182" s="383"/>
    </row>
  </sheetData>
  <mergeCells count="8">
    <mergeCell ref="B120:I121"/>
    <mergeCell ref="B1:I1"/>
    <mergeCell ref="B2:I2"/>
    <mergeCell ref="B3:I3"/>
    <mergeCell ref="B7:B8"/>
    <mergeCell ref="C7:C8"/>
    <mergeCell ref="D7:H7"/>
    <mergeCell ref="I7:I8"/>
  </mergeCells>
  <pageMargins left="0.70866141732283472" right="0.70866141732283472" top="0.74803149606299213" bottom="0.74803149606299213" header="0.31496062992125984" footer="0.31496062992125984"/>
  <pageSetup scale="54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3176F-4ED8-46E1-B2B3-0149F1FC1DBE}">
  <sheetPr>
    <tabColor theme="4" tint="-0.249977111117893"/>
    <pageSetUpPr fitToPage="1"/>
  </sheetPr>
  <dimension ref="A1:G75"/>
  <sheetViews>
    <sheetView showGridLines="0" workbookViewId="0">
      <selection activeCell="B51" sqref="B51"/>
    </sheetView>
  </sheetViews>
  <sheetFormatPr baseColWidth="10" defaultColWidth="12" defaultRowHeight="14.25" customHeight="1" x14ac:dyDescent="0.2"/>
  <cols>
    <col min="1" max="1" width="71.5" style="146" customWidth="1"/>
    <col min="2" max="2" width="16.1640625" style="146" customWidth="1"/>
    <col min="3" max="3" width="15.1640625" style="146" bestFit="1" customWidth="1"/>
    <col min="4" max="6" width="16.33203125" style="146" bestFit="1" customWidth="1"/>
    <col min="7" max="7" width="13.6640625" style="146" bestFit="1" customWidth="1"/>
    <col min="8" max="16384" width="12" style="146"/>
  </cols>
  <sheetData>
    <row r="1" spans="1:7" ht="59.25" customHeight="1" thickBot="1" x14ac:dyDescent="0.25">
      <c r="A1" s="143" t="s">
        <v>134</v>
      </c>
      <c r="B1" s="144"/>
      <c r="C1" s="144"/>
      <c r="D1" s="144"/>
      <c r="E1" s="144"/>
      <c r="F1" s="144"/>
      <c r="G1" s="145"/>
    </row>
    <row r="2" spans="1:7" s="152" customFormat="1" ht="14.25" customHeight="1" thickBot="1" x14ac:dyDescent="0.25">
      <c r="A2" s="147" t="s">
        <v>52</v>
      </c>
      <c r="B2" s="148" t="s">
        <v>135</v>
      </c>
      <c r="C2" s="149"/>
      <c r="D2" s="149"/>
      <c r="E2" s="149"/>
      <c r="F2" s="150"/>
      <c r="G2" s="151" t="s">
        <v>54</v>
      </c>
    </row>
    <row r="3" spans="1:7" s="152" customFormat="1" ht="23.25" thickBot="1" x14ac:dyDescent="0.25">
      <c r="A3" s="153"/>
      <c r="B3" s="154" t="s">
        <v>55</v>
      </c>
      <c r="C3" s="155" t="s">
        <v>56</v>
      </c>
      <c r="D3" s="156" t="s">
        <v>6</v>
      </c>
      <c r="E3" s="155" t="s">
        <v>7</v>
      </c>
      <c r="F3" s="156" t="s">
        <v>57</v>
      </c>
      <c r="G3" s="157"/>
    </row>
    <row r="4" spans="1:7" s="152" customFormat="1" ht="14.25" customHeight="1" thickBot="1" x14ac:dyDescent="0.25">
      <c r="A4" s="158"/>
      <c r="B4" s="159">
        <v>1</v>
      </c>
      <c r="C4" s="155">
        <v>2</v>
      </c>
      <c r="D4" s="156" t="s">
        <v>58</v>
      </c>
      <c r="E4" s="155">
        <v>4</v>
      </c>
      <c r="F4" s="156">
        <v>5</v>
      </c>
      <c r="G4" s="155" t="s">
        <v>59</v>
      </c>
    </row>
    <row r="5" spans="1:7" s="152" customFormat="1" ht="14.25" customHeight="1" x14ac:dyDescent="0.2">
      <c r="A5" s="160" t="s">
        <v>136</v>
      </c>
      <c r="B5" s="130">
        <v>18660071</v>
      </c>
      <c r="C5" s="130">
        <v>-65145.760000000002</v>
      </c>
      <c r="D5" s="130">
        <f>B5+C5</f>
        <v>18594925.239999998</v>
      </c>
      <c r="E5" s="130">
        <v>2873799.49</v>
      </c>
      <c r="F5" s="130">
        <v>2873799.49</v>
      </c>
      <c r="G5" s="131">
        <f>D5-E5</f>
        <v>15721125.749999998</v>
      </c>
    </row>
    <row r="6" spans="1:7" s="152" customFormat="1" ht="14.25" customHeight="1" x14ac:dyDescent="0.2">
      <c r="A6" s="160" t="s">
        <v>137</v>
      </c>
      <c r="B6" s="130">
        <v>76409991</v>
      </c>
      <c r="C6" s="130">
        <v>-922250.31</v>
      </c>
      <c r="D6" s="130">
        <f t="shared" ref="D6:D69" si="0">B6+C6</f>
        <v>75487740.689999998</v>
      </c>
      <c r="E6" s="130">
        <v>38733547.619999997</v>
      </c>
      <c r="F6" s="130">
        <v>38733547.619999997</v>
      </c>
      <c r="G6" s="131">
        <f t="shared" ref="G6:G69" si="1">D6-E6</f>
        <v>36754193.07</v>
      </c>
    </row>
    <row r="7" spans="1:7" s="152" customFormat="1" ht="14.25" customHeight="1" x14ac:dyDescent="0.2">
      <c r="A7" s="160" t="s">
        <v>138</v>
      </c>
      <c r="B7" s="130">
        <v>22051816</v>
      </c>
      <c r="C7" s="130">
        <v>8925560.4800000004</v>
      </c>
      <c r="D7" s="130">
        <f t="shared" si="0"/>
        <v>30977376.48</v>
      </c>
      <c r="E7" s="130">
        <v>6259505.2800000003</v>
      </c>
      <c r="F7" s="130">
        <v>6259505.2800000003</v>
      </c>
      <c r="G7" s="131">
        <f t="shared" si="1"/>
        <v>24717871.199999999</v>
      </c>
    </row>
    <row r="8" spans="1:7" s="152" customFormat="1" ht="14.25" customHeight="1" x14ac:dyDescent="0.2">
      <c r="A8" s="160" t="s">
        <v>139</v>
      </c>
      <c r="B8" s="130">
        <v>32854939</v>
      </c>
      <c r="C8" s="130">
        <v>-4362.46</v>
      </c>
      <c r="D8" s="130">
        <f t="shared" si="0"/>
        <v>32850576.539999999</v>
      </c>
      <c r="E8" s="130">
        <v>2494118.3199999998</v>
      </c>
      <c r="F8" s="130">
        <v>2494118.3199999998</v>
      </c>
      <c r="G8" s="131">
        <f t="shared" si="1"/>
        <v>30356458.219999999</v>
      </c>
    </row>
    <row r="9" spans="1:7" s="152" customFormat="1" ht="14.25" customHeight="1" x14ac:dyDescent="0.2">
      <c r="A9" s="160" t="s">
        <v>140</v>
      </c>
      <c r="B9" s="130">
        <v>73686858</v>
      </c>
      <c r="C9" s="130">
        <v>-2084207.55</v>
      </c>
      <c r="D9" s="130">
        <f t="shared" si="0"/>
        <v>71602650.450000003</v>
      </c>
      <c r="E9" s="130">
        <v>13289039.98</v>
      </c>
      <c r="F9" s="130">
        <v>13289039.98</v>
      </c>
      <c r="G9" s="131">
        <f t="shared" si="1"/>
        <v>58313610.469999999</v>
      </c>
    </row>
    <row r="10" spans="1:7" s="152" customFormat="1" ht="14.25" customHeight="1" x14ac:dyDescent="0.2">
      <c r="A10" s="160" t="s">
        <v>141</v>
      </c>
      <c r="B10" s="130">
        <v>150940042</v>
      </c>
      <c r="C10" s="130">
        <v>-98225.52</v>
      </c>
      <c r="D10" s="130">
        <f t="shared" si="0"/>
        <v>150841816.47999999</v>
      </c>
      <c r="E10" s="130">
        <v>13584485.560000001</v>
      </c>
      <c r="F10" s="130">
        <v>13584485.560000001</v>
      </c>
      <c r="G10" s="131">
        <f t="shared" si="1"/>
        <v>137257330.91999999</v>
      </c>
    </row>
    <row r="11" spans="1:7" s="152" customFormat="1" ht="14.25" customHeight="1" x14ac:dyDescent="0.2">
      <c r="A11" s="160" t="s">
        <v>142</v>
      </c>
      <c r="B11" s="130">
        <v>169972286</v>
      </c>
      <c r="C11" s="130">
        <v>53506490.659999996</v>
      </c>
      <c r="D11" s="130">
        <f t="shared" si="0"/>
        <v>223478776.66</v>
      </c>
      <c r="E11" s="130">
        <v>15607322.439999999</v>
      </c>
      <c r="F11" s="130">
        <v>15607322.439999999</v>
      </c>
      <c r="G11" s="131">
        <f t="shared" si="1"/>
        <v>207871454.22</v>
      </c>
    </row>
    <row r="12" spans="1:7" s="152" customFormat="1" ht="14.25" customHeight="1" x14ac:dyDescent="0.2">
      <c r="A12" s="160" t="s">
        <v>143</v>
      </c>
      <c r="B12" s="130">
        <v>179647930</v>
      </c>
      <c r="C12" s="130">
        <v>-1874011.11</v>
      </c>
      <c r="D12" s="130">
        <f t="shared" si="0"/>
        <v>177773918.88999999</v>
      </c>
      <c r="E12" s="130">
        <v>17453566.530000001</v>
      </c>
      <c r="F12" s="130">
        <v>17453566.530000001</v>
      </c>
      <c r="G12" s="131">
        <f t="shared" si="1"/>
        <v>160320352.35999998</v>
      </c>
    </row>
    <row r="13" spans="1:7" s="152" customFormat="1" ht="14.25" customHeight="1" x14ac:dyDescent="0.2">
      <c r="A13" s="160" t="s">
        <v>144</v>
      </c>
      <c r="B13" s="130">
        <v>4882847</v>
      </c>
      <c r="C13" s="130">
        <v>-385224.1</v>
      </c>
      <c r="D13" s="130">
        <f t="shared" si="0"/>
        <v>4497622.9000000004</v>
      </c>
      <c r="E13" s="130">
        <v>17141.189999999999</v>
      </c>
      <c r="F13" s="130">
        <v>17141.189999999999</v>
      </c>
      <c r="G13" s="131">
        <f t="shared" si="1"/>
        <v>4480481.71</v>
      </c>
    </row>
    <row r="14" spans="1:7" s="152" customFormat="1" ht="14.25" customHeight="1" x14ac:dyDescent="0.2">
      <c r="A14" s="160" t="s">
        <v>145</v>
      </c>
      <c r="B14" s="130">
        <v>39532475</v>
      </c>
      <c r="C14" s="130">
        <v>-1399158.61</v>
      </c>
      <c r="D14" s="130">
        <f t="shared" si="0"/>
        <v>38133316.390000001</v>
      </c>
      <c r="E14" s="130">
        <v>7450441.5800000001</v>
      </c>
      <c r="F14" s="130">
        <v>7450441.5800000001</v>
      </c>
      <c r="G14" s="131">
        <f t="shared" si="1"/>
        <v>30682874.810000002</v>
      </c>
    </row>
    <row r="15" spans="1:7" s="152" customFormat="1" ht="14.25" customHeight="1" x14ac:dyDescent="0.2">
      <c r="A15" s="160" t="s">
        <v>146</v>
      </c>
      <c r="B15" s="130">
        <v>612490868</v>
      </c>
      <c r="C15" s="130">
        <v>40406304</v>
      </c>
      <c r="D15" s="130">
        <f t="shared" si="0"/>
        <v>652897172</v>
      </c>
      <c r="E15" s="130">
        <v>120705513.58</v>
      </c>
      <c r="F15" s="130">
        <v>120705513.58</v>
      </c>
      <c r="G15" s="131">
        <f t="shared" si="1"/>
        <v>532191658.42000002</v>
      </c>
    </row>
    <row r="16" spans="1:7" s="152" customFormat="1" ht="14.25" customHeight="1" x14ac:dyDescent="0.2">
      <c r="A16" s="160" t="s">
        <v>147</v>
      </c>
      <c r="B16" s="130">
        <v>93177489</v>
      </c>
      <c r="C16" s="130">
        <v>-13119021.279999999</v>
      </c>
      <c r="D16" s="130">
        <f t="shared" si="0"/>
        <v>80058467.719999999</v>
      </c>
      <c r="E16" s="130">
        <v>14429273.48</v>
      </c>
      <c r="F16" s="130">
        <v>14429273.48</v>
      </c>
      <c r="G16" s="131">
        <f t="shared" si="1"/>
        <v>65629194.239999995</v>
      </c>
    </row>
    <row r="17" spans="1:7" s="152" customFormat="1" ht="14.25" customHeight="1" x14ac:dyDescent="0.2">
      <c r="A17" s="160" t="s">
        <v>148</v>
      </c>
      <c r="B17" s="130">
        <v>626207408</v>
      </c>
      <c r="C17" s="130">
        <v>-3386201.29</v>
      </c>
      <c r="D17" s="130">
        <f t="shared" si="0"/>
        <v>622821206.71000004</v>
      </c>
      <c r="E17" s="130">
        <v>124916302</v>
      </c>
      <c r="F17" s="130">
        <v>124916302</v>
      </c>
      <c r="G17" s="131">
        <f t="shared" si="1"/>
        <v>497904904.71000004</v>
      </c>
    </row>
    <row r="18" spans="1:7" s="152" customFormat="1" ht="14.25" customHeight="1" x14ac:dyDescent="0.2">
      <c r="A18" s="160" t="s">
        <v>149</v>
      </c>
      <c r="B18" s="130">
        <v>682881472</v>
      </c>
      <c r="C18" s="130">
        <v>64315037.329999998</v>
      </c>
      <c r="D18" s="130">
        <f t="shared" si="0"/>
        <v>747196509.33000004</v>
      </c>
      <c r="E18" s="130">
        <v>143129628.81</v>
      </c>
      <c r="F18" s="130">
        <v>143129628.81</v>
      </c>
      <c r="G18" s="131">
        <f t="shared" si="1"/>
        <v>604066880.51999998</v>
      </c>
    </row>
    <row r="19" spans="1:7" s="152" customFormat="1" ht="14.25" customHeight="1" x14ac:dyDescent="0.2">
      <c r="A19" s="160" t="s">
        <v>150</v>
      </c>
      <c r="B19" s="130">
        <v>827554546</v>
      </c>
      <c r="C19" s="130">
        <v>9155124.2799999993</v>
      </c>
      <c r="D19" s="130">
        <f t="shared" si="0"/>
        <v>836709670.27999997</v>
      </c>
      <c r="E19" s="130">
        <v>151865546.41</v>
      </c>
      <c r="F19" s="130">
        <v>151865546.41</v>
      </c>
      <c r="G19" s="131">
        <f t="shared" si="1"/>
        <v>684844123.87</v>
      </c>
    </row>
    <row r="20" spans="1:7" s="152" customFormat="1" ht="14.25" customHeight="1" x14ac:dyDescent="0.2">
      <c r="A20" s="160" t="s">
        <v>151</v>
      </c>
      <c r="B20" s="130">
        <v>513429383</v>
      </c>
      <c r="C20" s="130">
        <v>9950543.9700000007</v>
      </c>
      <c r="D20" s="130">
        <f t="shared" si="0"/>
        <v>523379926.97000003</v>
      </c>
      <c r="E20" s="130">
        <v>92465777.060000002</v>
      </c>
      <c r="F20" s="130">
        <v>92465777.060000002</v>
      </c>
      <c r="G20" s="131">
        <f t="shared" si="1"/>
        <v>430914149.91000003</v>
      </c>
    </row>
    <row r="21" spans="1:7" s="152" customFormat="1" ht="14.25" customHeight="1" x14ac:dyDescent="0.2">
      <c r="A21" s="160" t="s">
        <v>152</v>
      </c>
      <c r="B21" s="130">
        <v>615167862</v>
      </c>
      <c r="C21" s="130">
        <v>10260072.66</v>
      </c>
      <c r="D21" s="130">
        <f t="shared" si="0"/>
        <v>625427934.65999997</v>
      </c>
      <c r="E21" s="130">
        <v>118667281.94</v>
      </c>
      <c r="F21" s="130">
        <v>118667281.94</v>
      </c>
      <c r="G21" s="131">
        <f t="shared" si="1"/>
        <v>506760652.71999997</v>
      </c>
    </row>
    <row r="22" spans="1:7" s="152" customFormat="1" ht="14.25" customHeight="1" x14ac:dyDescent="0.2">
      <c r="A22" s="160" t="s">
        <v>153</v>
      </c>
      <c r="B22" s="130">
        <v>804072655</v>
      </c>
      <c r="C22" s="130">
        <v>13003768.27</v>
      </c>
      <c r="D22" s="130">
        <f t="shared" si="0"/>
        <v>817076423.26999998</v>
      </c>
      <c r="E22" s="130">
        <v>158620864.33000001</v>
      </c>
      <c r="F22" s="130">
        <v>158620864.33000001</v>
      </c>
      <c r="G22" s="131">
        <f t="shared" si="1"/>
        <v>658455558.93999994</v>
      </c>
    </row>
    <row r="23" spans="1:7" s="152" customFormat="1" ht="14.25" customHeight="1" x14ac:dyDescent="0.2">
      <c r="A23" s="160" t="s">
        <v>154</v>
      </c>
      <c r="B23" s="130">
        <v>889461068</v>
      </c>
      <c r="C23" s="130">
        <v>121605570.64</v>
      </c>
      <c r="D23" s="130">
        <f t="shared" si="0"/>
        <v>1011066638.64</v>
      </c>
      <c r="E23" s="130">
        <v>183662247.72</v>
      </c>
      <c r="F23" s="130">
        <v>183662247.72</v>
      </c>
      <c r="G23" s="131">
        <f t="shared" si="1"/>
        <v>827404390.91999996</v>
      </c>
    </row>
    <row r="24" spans="1:7" s="152" customFormat="1" ht="14.25" customHeight="1" x14ac:dyDescent="0.2">
      <c r="A24" s="160" t="s">
        <v>155</v>
      </c>
      <c r="B24" s="130">
        <v>535971935</v>
      </c>
      <c r="C24" s="130">
        <v>7950047.3700000001</v>
      </c>
      <c r="D24" s="130">
        <f t="shared" si="0"/>
        <v>543921982.37</v>
      </c>
      <c r="E24" s="130">
        <v>120867188.48</v>
      </c>
      <c r="F24" s="130">
        <v>120867188.48</v>
      </c>
      <c r="G24" s="131">
        <f t="shared" si="1"/>
        <v>423054793.88999999</v>
      </c>
    </row>
    <row r="25" spans="1:7" s="152" customFormat="1" ht="14.25" customHeight="1" x14ac:dyDescent="0.2">
      <c r="A25" s="160" t="s">
        <v>156</v>
      </c>
      <c r="B25" s="130">
        <v>360433911</v>
      </c>
      <c r="C25" s="130">
        <v>-24663349.739999998</v>
      </c>
      <c r="D25" s="130">
        <f t="shared" si="0"/>
        <v>335770561.25999999</v>
      </c>
      <c r="E25" s="130">
        <v>54831829.229999997</v>
      </c>
      <c r="F25" s="130">
        <v>54831829.229999997</v>
      </c>
      <c r="G25" s="131">
        <f t="shared" si="1"/>
        <v>280938732.02999997</v>
      </c>
    </row>
    <row r="26" spans="1:7" s="152" customFormat="1" ht="14.25" customHeight="1" x14ac:dyDescent="0.2">
      <c r="A26" s="160" t="s">
        <v>157</v>
      </c>
      <c r="B26" s="130">
        <v>619895586</v>
      </c>
      <c r="C26" s="130">
        <v>-12970404.43</v>
      </c>
      <c r="D26" s="130">
        <f t="shared" si="0"/>
        <v>606925181.57000005</v>
      </c>
      <c r="E26" s="130">
        <v>105791141.55</v>
      </c>
      <c r="F26" s="130">
        <v>105791141.55</v>
      </c>
      <c r="G26" s="131">
        <f t="shared" si="1"/>
        <v>501134040.02000004</v>
      </c>
    </row>
    <row r="27" spans="1:7" s="152" customFormat="1" ht="14.25" customHeight="1" x14ac:dyDescent="0.2">
      <c r="A27" s="160" t="s">
        <v>158</v>
      </c>
      <c r="B27" s="130">
        <v>260479780</v>
      </c>
      <c r="C27" s="130">
        <v>698942.99</v>
      </c>
      <c r="D27" s="130">
        <f t="shared" si="0"/>
        <v>261178722.99000001</v>
      </c>
      <c r="E27" s="130">
        <v>50508343.329999998</v>
      </c>
      <c r="F27" s="130">
        <v>50508343.329999998</v>
      </c>
      <c r="G27" s="131">
        <f t="shared" si="1"/>
        <v>210670379.66000003</v>
      </c>
    </row>
    <row r="28" spans="1:7" s="152" customFormat="1" ht="14.25" customHeight="1" x14ac:dyDescent="0.2">
      <c r="A28" s="160" t="s">
        <v>159</v>
      </c>
      <c r="B28" s="130">
        <v>332611878</v>
      </c>
      <c r="C28" s="130">
        <v>-8408328.5600000005</v>
      </c>
      <c r="D28" s="130">
        <f t="shared" si="0"/>
        <v>324203549.44</v>
      </c>
      <c r="E28" s="130">
        <v>62952883.020000003</v>
      </c>
      <c r="F28" s="130">
        <v>62952883.020000003</v>
      </c>
      <c r="G28" s="131">
        <f t="shared" si="1"/>
        <v>261250666.41999999</v>
      </c>
    </row>
    <row r="29" spans="1:7" s="152" customFormat="1" ht="14.25" customHeight="1" x14ac:dyDescent="0.2">
      <c r="A29" s="160" t="s">
        <v>160</v>
      </c>
      <c r="B29" s="130">
        <v>580349493</v>
      </c>
      <c r="C29" s="130">
        <v>-3557596.05</v>
      </c>
      <c r="D29" s="130">
        <f t="shared" si="0"/>
        <v>576791896.95000005</v>
      </c>
      <c r="E29" s="130">
        <v>96532802.930000007</v>
      </c>
      <c r="F29" s="130">
        <v>96532802.930000007</v>
      </c>
      <c r="G29" s="131">
        <f t="shared" si="1"/>
        <v>480259094.02000004</v>
      </c>
    </row>
    <row r="30" spans="1:7" s="152" customFormat="1" ht="14.25" customHeight="1" x14ac:dyDescent="0.2">
      <c r="A30" s="160" t="s">
        <v>161</v>
      </c>
      <c r="B30" s="130">
        <v>2233098136</v>
      </c>
      <c r="C30" s="130">
        <v>-50063076.57</v>
      </c>
      <c r="D30" s="130">
        <f t="shared" si="0"/>
        <v>2183035059.4299998</v>
      </c>
      <c r="E30" s="130">
        <v>441501584.23000002</v>
      </c>
      <c r="F30" s="130">
        <v>441501584.23000002</v>
      </c>
      <c r="G30" s="131">
        <f t="shared" si="1"/>
        <v>1741533475.1999998</v>
      </c>
    </row>
    <row r="31" spans="1:7" s="152" customFormat="1" ht="14.25" customHeight="1" x14ac:dyDescent="0.2">
      <c r="A31" s="160" t="s">
        <v>162</v>
      </c>
      <c r="B31" s="130">
        <v>261741180</v>
      </c>
      <c r="C31" s="130">
        <v>1568668.64</v>
      </c>
      <c r="D31" s="130">
        <f t="shared" si="0"/>
        <v>263309848.63999999</v>
      </c>
      <c r="E31" s="130">
        <v>46449267.93</v>
      </c>
      <c r="F31" s="130">
        <v>46449267.93</v>
      </c>
      <c r="G31" s="131">
        <f t="shared" si="1"/>
        <v>216860580.70999998</v>
      </c>
    </row>
    <row r="32" spans="1:7" s="152" customFormat="1" ht="14.25" customHeight="1" x14ac:dyDescent="0.2">
      <c r="A32" s="160" t="s">
        <v>163</v>
      </c>
      <c r="B32" s="130">
        <v>193469416</v>
      </c>
      <c r="C32" s="130">
        <v>-5805121.8200000003</v>
      </c>
      <c r="D32" s="130">
        <f t="shared" si="0"/>
        <v>187664294.18000001</v>
      </c>
      <c r="E32" s="130">
        <v>34968455.68</v>
      </c>
      <c r="F32" s="130">
        <v>34968455.68</v>
      </c>
      <c r="G32" s="131">
        <f t="shared" si="1"/>
        <v>152695838.5</v>
      </c>
    </row>
    <row r="33" spans="1:7" s="152" customFormat="1" ht="14.25" customHeight="1" x14ac:dyDescent="0.2">
      <c r="A33" s="160" t="s">
        <v>164</v>
      </c>
      <c r="B33" s="130">
        <v>250222856</v>
      </c>
      <c r="C33" s="130">
        <v>2921981.39</v>
      </c>
      <c r="D33" s="130">
        <f t="shared" si="0"/>
        <v>253144837.38999999</v>
      </c>
      <c r="E33" s="130">
        <v>45237429.479999997</v>
      </c>
      <c r="F33" s="130">
        <v>45237429.479999997</v>
      </c>
      <c r="G33" s="131">
        <f t="shared" si="1"/>
        <v>207907407.91</v>
      </c>
    </row>
    <row r="34" spans="1:7" s="152" customFormat="1" ht="14.25" customHeight="1" x14ac:dyDescent="0.2">
      <c r="A34" s="160" t="s">
        <v>165</v>
      </c>
      <c r="B34" s="130">
        <v>284998997</v>
      </c>
      <c r="C34" s="130">
        <v>4064004.85</v>
      </c>
      <c r="D34" s="130">
        <f t="shared" si="0"/>
        <v>289063001.85000002</v>
      </c>
      <c r="E34" s="130">
        <v>54828986.619999997</v>
      </c>
      <c r="F34" s="130">
        <v>54828986.619999997</v>
      </c>
      <c r="G34" s="131">
        <f t="shared" si="1"/>
        <v>234234015.23000002</v>
      </c>
    </row>
    <row r="35" spans="1:7" s="152" customFormat="1" ht="14.25" customHeight="1" x14ac:dyDescent="0.2">
      <c r="A35" s="160" t="s">
        <v>166</v>
      </c>
      <c r="B35" s="130">
        <v>208031034</v>
      </c>
      <c r="C35" s="130">
        <v>-686494.09</v>
      </c>
      <c r="D35" s="130">
        <f t="shared" si="0"/>
        <v>207344539.91</v>
      </c>
      <c r="E35" s="130">
        <v>41663335.140000001</v>
      </c>
      <c r="F35" s="130">
        <v>41663335.140000001</v>
      </c>
      <c r="G35" s="131">
        <f t="shared" si="1"/>
        <v>165681204.76999998</v>
      </c>
    </row>
    <row r="36" spans="1:7" s="152" customFormat="1" ht="14.25" customHeight="1" x14ac:dyDescent="0.2">
      <c r="A36" s="160" t="s">
        <v>167</v>
      </c>
      <c r="B36" s="130">
        <v>207901677</v>
      </c>
      <c r="C36" s="130">
        <v>-7147567.29</v>
      </c>
      <c r="D36" s="130">
        <f t="shared" si="0"/>
        <v>200754109.71000001</v>
      </c>
      <c r="E36" s="130">
        <v>39331545.950000003</v>
      </c>
      <c r="F36" s="130">
        <v>39331545.950000003</v>
      </c>
      <c r="G36" s="131">
        <f t="shared" si="1"/>
        <v>161422563.75999999</v>
      </c>
    </row>
    <row r="37" spans="1:7" s="152" customFormat="1" ht="14.25" customHeight="1" x14ac:dyDescent="0.2">
      <c r="A37" s="160" t="s">
        <v>168</v>
      </c>
      <c r="B37" s="130">
        <v>284248225</v>
      </c>
      <c r="C37" s="130">
        <v>5376832.3099999996</v>
      </c>
      <c r="D37" s="130">
        <f t="shared" si="0"/>
        <v>289625057.31</v>
      </c>
      <c r="E37" s="130">
        <v>55190365</v>
      </c>
      <c r="F37" s="130">
        <v>55190365</v>
      </c>
      <c r="G37" s="131">
        <f t="shared" si="1"/>
        <v>234434692.31</v>
      </c>
    </row>
    <row r="38" spans="1:7" s="152" customFormat="1" ht="14.25" customHeight="1" x14ac:dyDescent="0.2">
      <c r="A38" s="160" t="s">
        <v>169</v>
      </c>
      <c r="B38" s="130">
        <v>395394998</v>
      </c>
      <c r="C38" s="130">
        <v>-4320340.79</v>
      </c>
      <c r="D38" s="130">
        <f t="shared" si="0"/>
        <v>391074657.20999998</v>
      </c>
      <c r="E38" s="130">
        <v>76764145.420000002</v>
      </c>
      <c r="F38" s="130">
        <v>76764145.420000002</v>
      </c>
      <c r="G38" s="131">
        <f t="shared" si="1"/>
        <v>314310511.78999996</v>
      </c>
    </row>
    <row r="39" spans="1:7" s="152" customFormat="1" ht="14.25" customHeight="1" x14ac:dyDescent="0.2">
      <c r="A39" s="160" t="s">
        <v>170</v>
      </c>
      <c r="B39" s="130">
        <v>255546345</v>
      </c>
      <c r="C39" s="130">
        <v>29036026.98</v>
      </c>
      <c r="D39" s="130">
        <f t="shared" si="0"/>
        <v>284582371.98000002</v>
      </c>
      <c r="E39" s="130">
        <v>44104039.240000002</v>
      </c>
      <c r="F39" s="130">
        <v>44104039.240000002</v>
      </c>
      <c r="G39" s="131">
        <f t="shared" si="1"/>
        <v>240478332.74000001</v>
      </c>
    </row>
    <row r="40" spans="1:7" s="152" customFormat="1" ht="14.25" customHeight="1" x14ac:dyDescent="0.2">
      <c r="A40" s="160" t="s">
        <v>171</v>
      </c>
      <c r="B40" s="130">
        <v>275205201</v>
      </c>
      <c r="C40" s="130">
        <v>2889964.52</v>
      </c>
      <c r="D40" s="130">
        <f t="shared" si="0"/>
        <v>278095165.51999998</v>
      </c>
      <c r="E40" s="130">
        <v>44948795.170000002</v>
      </c>
      <c r="F40" s="130">
        <v>44948795.170000002</v>
      </c>
      <c r="G40" s="131">
        <f t="shared" si="1"/>
        <v>233146370.34999996</v>
      </c>
    </row>
    <row r="41" spans="1:7" s="152" customFormat="1" ht="14.25" customHeight="1" x14ac:dyDescent="0.2">
      <c r="A41" s="160" t="s">
        <v>172</v>
      </c>
      <c r="B41" s="130">
        <v>224738578</v>
      </c>
      <c r="C41" s="130">
        <v>6919591.5899999999</v>
      </c>
      <c r="D41" s="130">
        <f t="shared" si="0"/>
        <v>231658169.59</v>
      </c>
      <c r="E41" s="130">
        <v>44268172.560000002</v>
      </c>
      <c r="F41" s="130">
        <v>44268172.560000002</v>
      </c>
      <c r="G41" s="131">
        <f t="shared" si="1"/>
        <v>187389997.03</v>
      </c>
    </row>
    <row r="42" spans="1:7" s="152" customFormat="1" ht="14.25" customHeight="1" x14ac:dyDescent="0.2">
      <c r="A42" s="160" t="s">
        <v>173</v>
      </c>
      <c r="B42" s="130">
        <v>427316737</v>
      </c>
      <c r="C42" s="130">
        <v>-13239896.5</v>
      </c>
      <c r="D42" s="130">
        <f t="shared" si="0"/>
        <v>414076840.5</v>
      </c>
      <c r="E42" s="130">
        <v>80922000.200000003</v>
      </c>
      <c r="F42" s="130">
        <v>80922000.200000003</v>
      </c>
      <c r="G42" s="131">
        <f t="shared" si="1"/>
        <v>333154840.30000001</v>
      </c>
    </row>
    <row r="43" spans="1:7" s="152" customFormat="1" ht="14.25" customHeight="1" x14ac:dyDescent="0.2">
      <c r="A43" s="160" t="s">
        <v>174</v>
      </c>
      <c r="B43" s="130">
        <v>522427657</v>
      </c>
      <c r="C43" s="130">
        <v>42461685.359999999</v>
      </c>
      <c r="D43" s="130">
        <f t="shared" si="0"/>
        <v>564889342.36000001</v>
      </c>
      <c r="E43" s="130">
        <v>111771614.69</v>
      </c>
      <c r="F43" s="130">
        <v>111771614.69</v>
      </c>
      <c r="G43" s="131">
        <f t="shared" si="1"/>
        <v>453117727.67000002</v>
      </c>
    </row>
    <row r="44" spans="1:7" s="152" customFormat="1" ht="14.25" customHeight="1" x14ac:dyDescent="0.2">
      <c r="A44" s="160" t="s">
        <v>175</v>
      </c>
      <c r="B44" s="130">
        <v>426699583</v>
      </c>
      <c r="C44" s="130">
        <v>-530455.62</v>
      </c>
      <c r="D44" s="130">
        <f t="shared" si="0"/>
        <v>426169127.38</v>
      </c>
      <c r="E44" s="130">
        <v>67266794.700000003</v>
      </c>
      <c r="F44" s="130">
        <v>67266794.700000003</v>
      </c>
      <c r="G44" s="131">
        <f t="shared" si="1"/>
        <v>358902332.68000001</v>
      </c>
    </row>
    <row r="45" spans="1:7" s="152" customFormat="1" ht="14.25" customHeight="1" x14ac:dyDescent="0.2">
      <c r="A45" s="160" t="s">
        <v>176</v>
      </c>
      <c r="B45" s="130">
        <v>381410468</v>
      </c>
      <c r="C45" s="130">
        <v>-13073523.09</v>
      </c>
      <c r="D45" s="130">
        <f t="shared" si="0"/>
        <v>368336944.91000003</v>
      </c>
      <c r="E45" s="130">
        <v>71723077.099999994</v>
      </c>
      <c r="F45" s="130">
        <v>71723077.099999994</v>
      </c>
      <c r="G45" s="131">
        <f t="shared" si="1"/>
        <v>296613867.81000006</v>
      </c>
    </row>
    <row r="46" spans="1:7" s="152" customFormat="1" ht="14.25" customHeight="1" x14ac:dyDescent="0.2">
      <c r="A46" s="160" t="s">
        <v>177</v>
      </c>
      <c r="B46" s="130">
        <v>206982880</v>
      </c>
      <c r="C46" s="130">
        <v>-7665228.4699999997</v>
      </c>
      <c r="D46" s="130">
        <f t="shared" si="0"/>
        <v>199317651.53</v>
      </c>
      <c r="E46" s="130">
        <v>37299629.140000001</v>
      </c>
      <c r="F46" s="130">
        <v>37299629.140000001</v>
      </c>
      <c r="G46" s="131">
        <f t="shared" si="1"/>
        <v>162018022.38999999</v>
      </c>
    </row>
    <row r="47" spans="1:7" s="152" customFormat="1" ht="14.25" customHeight="1" x14ac:dyDescent="0.2">
      <c r="A47" s="160" t="s">
        <v>178</v>
      </c>
      <c r="B47" s="130">
        <v>110477349</v>
      </c>
      <c r="C47" s="130">
        <v>3286155.46</v>
      </c>
      <c r="D47" s="130">
        <f t="shared" si="0"/>
        <v>113763504.45999999</v>
      </c>
      <c r="E47" s="130">
        <v>16653003.09</v>
      </c>
      <c r="F47" s="130">
        <v>16653003.09</v>
      </c>
      <c r="G47" s="131">
        <f t="shared" si="1"/>
        <v>97110501.36999999</v>
      </c>
    </row>
    <row r="48" spans="1:7" s="152" customFormat="1" ht="14.25" customHeight="1" x14ac:dyDescent="0.2">
      <c r="A48" s="160" t="s">
        <v>179</v>
      </c>
      <c r="B48" s="130">
        <v>93886631</v>
      </c>
      <c r="C48" s="130">
        <v>532898.71</v>
      </c>
      <c r="D48" s="130">
        <f t="shared" si="0"/>
        <v>94419529.709999993</v>
      </c>
      <c r="E48" s="130">
        <v>14059276.5</v>
      </c>
      <c r="F48" s="130">
        <v>14059276.5</v>
      </c>
      <c r="G48" s="131">
        <f t="shared" si="1"/>
        <v>80360253.209999993</v>
      </c>
    </row>
    <row r="49" spans="1:7" s="152" customFormat="1" ht="14.25" customHeight="1" x14ac:dyDescent="0.2">
      <c r="A49" s="160" t="s">
        <v>180</v>
      </c>
      <c r="B49" s="130">
        <v>25478177</v>
      </c>
      <c r="C49" s="130">
        <v>175381.92</v>
      </c>
      <c r="D49" s="130">
        <f t="shared" si="0"/>
        <v>25653558.920000002</v>
      </c>
      <c r="E49" s="130">
        <v>4329402.4800000004</v>
      </c>
      <c r="F49" s="130">
        <v>4329402.4800000004</v>
      </c>
      <c r="G49" s="131">
        <f t="shared" si="1"/>
        <v>21324156.440000001</v>
      </c>
    </row>
    <row r="50" spans="1:7" s="152" customFormat="1" ht="14.25" customHeight="1" x14ac:dyDescent="0.2">
      <c r="A50" s="160" t="s">
        <v>181</v>
      </c>
      <c r="B50" s="130">
        <v>134095566</v>
      </c>
      <c r="C50" s="130">
        <v>-27041521.699999999</v>
      </c>
      <c r="D50" s="130">
        <f t="shared" si="0"/>
        <v>107054044.3</v>
      </c>
      <c r="E50" s="130">
        <v>15361347.23</v>
      </c>
      <c r="F50" s="130">
        <v>15361347.23</v>
      </c>
      <c r="G50" s="131">
        <f t="shared" si="1"/>
        <v>91692697.069999993</v>
      </c>
    </row>
    <row r="51" spans="1:7" s="152" customFormat="1" ht="14.25" customHeight="1" x14ac:dyDescent="0.2">
      <c r="A51" s="160" t="s">
        <v>182</v>
      </c>
      <c r="B51" s="130">
        <v>236460642</v>
      </c>
      <c r="C51" s="130">
        <v>-81209.58</v>
      </c>
      <c r="D51" s="130">
        <f t="shared" si="0"/>
        <v>236379432.41999999</v>
      </c>
      <c r="E51" s="130">
        <v>49389999.590000004</v>
      </c>
      <c r="F51" s="130">
        <v>49389999.590000004</v>
      </c>
      <c r="G51" s="131">
        <f t="shared" si="1"/>
        <v>186989432.82999998</v>
      </c>
    </row>
    <row r="52" spans="1:7" s="152" customFormat="1" ht="14.25" customHeight="1" x14ac:dyDescent="0.2">
      <c r="A52" s="160" t="s">
        <v>183</v>
      </c>
      <c r="B52" s="130">
        <v>31757146</v>
      </c>
      <c r="C52" s="130">
        <v>-39301.08</v>
      </c>
      <c r="D52" s="130">
        <f t="shared" si="0"/>
        <v>31717844.920000002</v>
      </c>
      <c r="E52" s="130">
        <v>5584572.9000000004</v>
      </c>
      <c r="F52" s="130">
        <v>5584572.9000000004</v>
      </c>
      <c r="G52" s="131">
        <f t="shared" si="1"/>
        <v>26133272.020000003</v>
      </c>
    </row>
    <row r="53" spans="1:7" s="152" customFormat="1" ht="14.25" customHeight="1" x14ac:dyDescent="0.2">
      <c r="A53" s="160" t="s">
        <v>184</v>
      </c>
      <c r="B53" s="130">
        <v>86068635</v>
      </c>
      <c r="C53" s="130">
        <v>267817.78999999998</v>
      </c>
      <c r="D53" s="130">
        <f t="shared" si="0"/>
        <v>86336452.790000007</v>
      </c>
      <c r="E53" s="130">
        <v>15714844.210000001</v>
      </c>
      <c r="F53" s="130">
        <v>15714844.210000001</v>
      </c>
      <c r="G53" s="131">
        <f t="shared" si="1"/>
        <v>70621608.580000013</v>
      </c>
    </row>
    <row r="54" spans="1:7" s="152" customFormat="1" ht="14.25" customHeight="1" x14ac:dyDescent="0.2">
      <c r="A54" s="160" t="s">
        <v>185</v>
      </c>
      <c r="B54" s="130">
        <v>82080471</v>
      </c>
      <c r="C54" s="130">
        <v>834914.41</v>
      </c>
      <c r="D54" s="130">
        <f t="shared" si="0"/>
        <v>82915385.409999996</v>
      </c>
      <c r="E54" s="130">
        <v>13337297.59</v>
      </c>
      <c r="F54" s="130">
        <v>13337297.59</v>
      </c>
      <c r="G54" s="131">
        <f t="shared" si="1"/>
        <v>69578087.819999993</v>
      </c>
    </row>
    <row r="55" spans="1:7" s="152" customFormat="1" ht="14.25" customHeight="1" x14ac:dyDescent="0.2">
      <c r="A55" s="160" t="s">
        <v>186</v>
      </c>
      <c r="B55" s="130">
        <v>92979803</v>
      </c>
      <c r="C55" s="130">
        <v>638184.91</v>
      </c>
      <c r="D55" s="130">
        <f t="shared" si="0"/>
        <v>93617987.909999996</v>
      </c>
      <c r="E55" s="130">
        <v>13532674.24</v>
      </c>
      <c r="F55" s="130">
        <v>13532674.24</v>
      </c>
      <c r="G55" s="131">
        <f t="shared" si="1"/>
        <v>80085313.670000002</v>
      </c>
    </row>
    <row r="56" spans="1:7" s="152" customFormat="1" ht="14.25" customHeight="1" x14ac:dyDescent="0.2">
      <c r="A56" s="160" t="s">
        <v>187</v>
      </c>
      <c r="B56" s="130">
        <v>100164290</v>
      </c>
      <c r="C56" s="130">
        <v>1627443.18</v>
      </c>
      <c r="D56" s="130">
        <f t="shared" si="0"/>
        <v>101791733.18000001</v>
      </c>
      <c r="E56" s="130">
        <v>21394592.059999999</v>
      </c>
      <c r="F56" s="130">
        <v>21394592.059999999</v>
      </c>
      <c r="G56" s="131">
        <f t="shared" si="1"/>
        <v>80397141.120000005</v>
      </c>
    </row>
    <row r="57" spans="1:7" s="152" customFormat="1" ht="14.25" customHeight="1" x14ac:dyDescent="0.2">
      <c r="A57" s="160" t="s">
        <v>188</v>
      </c>
      <c r="B57" s="130">
        <v>64986642</v>
      </c>
      <c r="C57" s="130">
        <v>36851.760000000002</v>
      </c>
      <c r="D57" s="130">
        <f t="shared" si="0"/>
        <v>65023493.759999998</v>
      </c>
      <c r="E57" s="130">
        <v>14157289.529999999</v>
      </c>
      <c r="F57" s="130">
        <v>14157289.529999999</v>
      </c>
      <c r="G57" s="131">
        <f t="shared" si="1"/>
        <v>50866204.229999997</v>
      </c>
    </row>
    <row r="58" spans="1:7" s="152" customFormat="1" ht="14.25" customHeight="1" x14ac:dyDescent="0.2">
      <c r="A58" s="160" t="s">
        <v>189</v>
      </c>
      <c r="B58" s="130">
        <v>59262534</v>
      </c>
      <c r="C58" s="130">
        <v>907885.4</v>
      </c>
      <c r="D58" s="130">
        <f t="shared" si="0"/>
        <v>60170419.399999999</v>
      </c>
      <c r="E58" s="130">
        <v>10949326.59</v>
      </c>
      <c r="F58" s="130">
        <v>10949326.59</v>
      </c>
      <c r="G58" s="131">
        <f t="shared" si="1"/>
        <v>49221092.810000002</v>
      </c>
    </row>
    <row r="59" spans="1:7" s="152" customFormat="1" ht="14.25" customHeight="1" x14ac:dyDescent="0.2">
      <c r="A59" s="160" t="s">
        <v>190</v>
      </c>
      <c r="B59" s="130">
        <v>84254382</v>
      </c>
      <c r="C59" s="130">
        <v>376590.14</v>
      </c>
      <c r="D59" s="130">
        <f t="shared" si="0"/>
        <v>84630972.140000001</v>
      </c>
      <c r="E59" s="130">
        <v>16871309.859999999</v>
      </c>
      <c r="F59" s="130">
        <v>16871309.859999999</v>
      </c>
      <c r="G59" s="131">
        <f t="shared" si="1"/>
        <v>67759662.280000001</v>
      </c>
    </row>
    <row r="60" spans="1:7" s="152" customFormat="1" ht="14.25" customHeight="1" x14ac:dyDescent="0.2">
      <c r="A60" s="160" t="s">
        <v>191</v>
      </c>
      <c r="B60" s="130">
        <v>69278251</v>
      </c>
      <c r="C60" s="130">
        <v>1005573.34</v>
      </c>
      <c r="D60" s="130">
        <f t="shared" si="0"/>
        <v>70283824.340000004</v>
      </c>
      <c r="E60" s="130">
        <v>12378914.73</v>
      </c>
      <c r="F60" s="130">
        <v>12378914.73</v>
      </c>
      <c r="G60" s="131">
        <f t="shared" si="1"/>
        <v>57904909.609999999</v>
      </c>
    </row>
    <row r="61" spans="1:7" s="152" customFormat="1" ht="14.25" customHeight="1" x14ac:dyDescent="0.2">
      <c r="A61" s="160" t="s">
        <v>192</v>
      </c>
      <c r="B61" s="130">
        <v>107560805</v>
      </c>
      <c r="C61" s="130">
        <v>490039.14</v>
      </c>
      <c r="D61" s="130">
        <f t="shared" si="0"/>
        <v>108050844.14</v>
      </c>
      <c r="E61" s="130">
        <v>27440344.850000001</v>
      </c>
      <c r="F61" s="130">
        <v>27440344.850000001</v>
      </c>
      <c r="G61" s="131">
        <f t="shared" si="1"/>
        <v>80610499.289999992</v>
      </c>
    </row>
    <row r="62" spans="1:7" s="152" customFormat="1" ht="14.25" customHeight="1" x14ac:dyDescent="0.2">
      <c r="A62" s="160" t="s">
        <v>193</v>
      </c>
      <c r="B62" s="130">
        <v>69278175</v>
      </c>
      <c r="C62" s="130">
        <v>492376.89</v>
      </c>
      <c r="D62" s="130">
        <f t="shared" si="0"/>
        <v>69770551.890000001</v>
      </c>
      <c r="E62" s="130">
        <v>14688677.9</v>
      </c>
      <c r="F62" s="130">
        <v>14688677.9</v>
      </c>
      <c r="G62" s="131">
        <f t="shared" si="1"/>
        <v>55081873.990000002</v>
      </c>
    </row>
    <row r="63" spans="1:7" s="152" customFormat="1" ht="14.25" customHeight="1" x14ac:dyDescent="0.2">
      <c r="A63" s="160" t="s">
        <v>194</v>
      </c>
      <c r="B63" s="130">
        <v>75526486</v>
      </c>
      <c r="C63" s="130">
        <v>595012.21</v>
      </c>
      <c r="D63" s="130">
        <f t="shared" si="0"/>
        <v>76121498.209999993</v>
      </c>
      <c r="E63" s="130">
        <v>13710635.15</v>
      </c>
      <c r="F63" s="130">
        <v>13710635.15</v>
      </c>
      <c r="G63" s="131">
        <f t="shared" si="1"/>
        <v>62410863.059999995</v>
      </c>
    </row>
    <row r="64" spans="1:7" s="152" customFormat="1" ht="14.25" customHeight="1" x14ac:dyDescent="0.2">
      <c r="A64" s="160" t="s">
        <v>195</v>
      </c>
      <c r="B64" s="130">
        <v>78201903</v>
      </c>
      <c r="C64" s="130">
        <v>9147026.2899999991</v>
      </c>
      <c r="D64" s="130">
        <f t="shared" si="0"/>
        <v>87348929.289999992</v>
      </c>
      <c r="E64" s="130">
        <v>16214841.039999999</v>
      </c>
      <c r="F64" s="130">
        <v>16214841.039999999</v>
      </c>
      <c r="G64" s="131">
        <f t="shared" si="1"/>
        <v>71134088.25</v>
      </c>
    </row>
    <row r="65" spans="1:7" s="152" customFormat="1" ht="14.25" customHeight="1" x14ac:dyDescent="0.2">
      <c r="A65" s="160" t="s">
        <v>196</v>
      </c>
      <c r="B65" s="130">
        <v>52488997</v>
      </c>
      <c r="C65" s="130">
        <v>178640.15</v>
      </c>
      <c r="D65" s="130">
        <f t="shared" si="0"/>
        <v>52667637.149999999</v>
      </c>
      <c r="E65" s="130">
        <v>13054246.91</v>
      </c>
      <c r="F65" s="130">
        <v>13054246.91</v>
      </c>
      <c r="G65" s="131">
        <f t="shared" si="1"/>
        <v>39613390.239999995</v>
      </c>
    </row>
    <row r="66" spans="1:7" s="152" customFormat="1" ht="14.25" customHeight="1" x14ac:dyDescent="0.2">
      <c r="A66" s="160" t="s">
        <v>197</v>
      </c>
      <c r="B66" s="130">
        <v>108932802</v>
      </c>
      <c r="C66" s="130">
        <v>3003726.9</v>
      </c>
      <c r="D66" s="130">
        <f t="shared" si="0"/>
        <v>111936528.90000001</v>
      </c>
      <c r="E66" s="130">
        <v>17112620.870000001</v>
      </c>
      <c r="F66" s="130">
        <v>17112620.870000001</v>
      </c>
      <c r="G66" s="131">
        <f t="shared" si="1"/>
        <v>94823908.030000001</v>
      </c>
    </row>
    <row r="67" spans="1:7" s="152" customFormat="1" ht="14.25" customHeight="1" x14ac:dyDescent="0.2">
      <c r="A67" s="160" t="s">
        <v>198</v>
      </c>
      <c r="B67" s="130">
        <v>88365432</v>
      </c>
      <c r="C67" s="130">
        <v>1129382.06</v>
      </c>
      <c r="D67" s="130">
        <f t="shared" si="0"/>
        <v>89494814.060000002</v>
      </c>
      <c r="E67" s="130">
        <v>18668508.629999999</v>
      </c>
      <c r="F67" s="130">
        <v>18668508.629999999</v>
      </c>
      <c r="G67" s="131">
        <f t="shared" si="1"/>
        <v>70826305.430000007</v>
      </c>
    </row>
    <row r="68" spans="1:7" s="152" customFormat="1" ht="14.25" customHeight="1" x14ac:dyDescent="0.2">
      <c r="A68" s="160" t="s">
        <v>199</v>
      </c>
      <c r="B68" s="130">
        <v>89559282</v>
      </c>
      <c r="C68" s="130">
        <v>-2298010.67</v>
      </c>
      <c r="D68" s="130">
        <f t="shared" si="0"/>
        <v>87261271.329999998</v>
      </c>
      <c r="E68" s="130">
        <v>15689977.6</v>
      </c>
      <c r="F68" s="130">
        <v>15689977.6</v>
      </c>
      <c r="G68" s="131">
        <f t="shared" si="1"/>
        <v>71571293.730000004</v>
      </c>
    </row>
    <row r="69" spans="1:7" s="152" customFormat="1" ht="14.25" customHeight="1" x14ac:dyDescent="0.2">
      <c r="A69" s="160" t="s">
        <v>200</v>
      </c>
      <c r="B69" s="130">
        <v>57563195</v>
      </c>
      <c r="C69" s="130">
        <v>-225159.32</v>
      </c>
      <c r="D69" s="130">
        <f t="shared" si="0"/>
        <v>57338035.68</v>
      </c>
      <c r="E69" s="130">
        <v>10093645.08</v>
      </c>
      <c r="F69" s="130">
        <v>10093645.08</v>
      </c>
      <c r="G69" s="131">
        <f t="shared" si="1"/>
        <v>47244390.600000001</v>
      </c>
    </row>
    <row r="70" spans="1:7" s="152" customFormat="1" ht="14.25" customHeight="1" x14ac:dyDescent="0.2">
      <c r="A70" s="160" t="s">
        <v>201</v>
      </c>
      <c r="B70" s="130">
        <v>70952435</v>
      </c>
      <c r="C70" s="130">
        <v>678425.57</v>
      </c>
      <c r="D70" s="130">
        <f t="shared" ref="D70:D72" si="2">B70+C70</f>
        <v>71630860.569999993</v>
      </c>
      <c r="E70" s="130">
        <v>12934772.66</v>
      </c>
      <c r="F70" s="130">
        <v>12934772.66</v>
      </c>
      <c r="G70" s="131">
        <f t="shared" ref="G70:G72" si="3">D70-E70</f>
        <v>58696087.909999996</v>
      </c>
    </row>
    <row r="71" spans="1:7" s="152" customFormat="1" ht="14.25" customHeight="1" x14ac:dyDescent="0.2">
      <c r="A71" s="160" t="s">
        <v>202</v>
      </c>
      <c r="B71" s="130">
        <v>77239011.510000005</v>
      </c>
      <c r="C71" s="130">
        <v>-491419.49</v>
      </c>
      <c r="D71" s="130">
        <f t="shared" si="2"/>
        <v>76747592.020000011</v>
      </c>
      <c r="E71" s="130">
        <v>14610740.369999999</v>
      </c>
      <c r="F71" s="130">
        <v>14610740.369999999</v>
      </c>
      <c r="G71" s="131">
        <f t="shared" si="3"/>
        <v>62136851.650000013</v>
      </c>
    </row>
    <row r="72" spans="1:7" s="152" customFormat="1" ht="14.25" customHeight="1" x14ac:dyDescent="0.2">
      <c r="A72" s="160" t="s">
        <v>203</v>
      </c>
      <c r="B72" s="130">
        <v>26853882</v>
      </c>
      <c r="C72" s="130">
        <v>-666205.82999999996</v>
      </c>
      <c r="D72" s="130">
        <f t="shared" si="2"/>
        <v>26187676.170000002</v>
      </c>
      <c r="E72" s="130">
        <v>3527941.78</v>
      </c>
      <c r="F72" s="130">
        <v>3527941.78</v>
      </c>
      <c r="G72" s="131">
        <f t="shared" si="3"/>
        <v>22659734.390000001</v>
      </c>
    </row>
    <row r="73" spans="1:7" s="152" customFormat="1" ht="14.25" customHeight="1" thickBot="1" x14ac:dyDescent="0.25">
      <c r="A73" s="161"/>
      <c r="B73" s="162"/>
      <c r="C73" s="162"/>
      <c r="D73" s="162"/>
      <c r="E73" s="162"/>
      <c r="F73" s="162"/>
      <c r="G73" s="163"/>
    </row>
    <row r="74" spans="1:7" s="152" customFormat="1" ht="14.25" customHeight="1" thickBot="1" x14ac:dyDescent="0.25">
      <c r="A74" s="164" t="s">
        <v>133</v>
      </c>
      <c r="B74" s="165">
        <f t="shared" ref="B74:G74" si="4">SUM(B5:B73)</f>
        <v>18336011481.509998</v>
      </c>
      <c r="C74" s="166">
        <f t="shared" si="4"/>
        <v>254108525.83999991</v>
      </c>
      <c r="D74" s="165">
        <f t="shared" si="4"/>
        <v>18590120007.350002</v>
      </c>
      <c r="E74" s="166">
        <f t="shared" si="4"/>
        <v>3457409633.5499992</v>
      </c>
      <c r="F74" s="165">
        <f t="shared" si="4"/>
        <v>3457409633.5499992</v>
      </c>
      <c r="G74" s="167">
        <f t="shared" si="4"/>
        <v>15132710373.800001</v>
      </c>
    </row>
    <row r="75" spans="1:7" s="152" customFormat="1" ht="14.25" customHeight="1" x14ac:dyDescent="0.2">
      <c r="A75" s="168" t="s">
        <v>47</v>
      </c>
    </row>
  </sheetData>
  <mergeCells count="4">
    <mergeCell ref="A1:G1"/>
    <mergeCell ref="A2:A4"/>
    <mergeCell ref="B2:F2"/>
    <mergeCell ref="G2:G3"/>
  </mergeCells>
  <printOptions horizontalCentered="1"/>
  <pageMargins left="0.78740157480314965" right="0.59055118110236227" top="0.78740157480314965" bottom="0.78740157480314965" header="0.31496062992125984" footer="0.31496062992125984"/>
  <pageSetup scale="81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7FDD1-0893-40CF-AA77-A0A9D7984261}">
  <sheetPr>
    <tabColor theme="4" tint="-0.249977111117893"/>
    <pageSetUpPr fitToPage="1"/>
  </sheetPr>
  <dimension ref="A1:G12"/>
  <sheetViews>
    <sheetView showGridLines="0" workbookViewId="0">
      <selection activeCell="B51" sqref="B51"/>
    </sheetView>
  </sheetViews>
  <sheetFormatPr baseColWidth="10" defaultColWidth="13.33203125" defaultRowHeight="12" x14ac:dyDescent="0.2"/>
  <cols>
    <col min="1" max="1" width="40.1640625" style="172" customWidth="1"/>
    <col min="2" max="7" width="17.5" style="172" customWidth="1"/>
    <col min="8" max="8" width="2.6640625" style="172" customWidth="1"/>
    <col min="9" max="16384" width="13.33203125" style="172"/>
  </cols>
  <sheetData>
    <row r="1" spans="1:7" ht="48" customHeight="1" x14ac:dyDescent="0.2">
      <c r="A1" s="169" t="s">
        <v>204</v>
      </c>
      <c r="B1" s="170"/>
      <c r="C1" s="170"/>
      <c r="D1" s="170"/>
      <c r="E1" s="170"/>
      <c r="F1" s="170"/>
      <c r="G1" s="171"/>
    </row>
    <row r="2" spans="1:7" x14ac:dyDescent="0.2">
      <c r="A2" s="173" t="s">
        <v>52</v>
      </c>
      <c r="B2" s="174" t="s">
        <v>53</v>
      </c>
      <c r="C2" s="174"/>
      <c r="D2" s="174"/>
      <c r="E2" s="174"/>
      <c r="F2" s="174"/>
      <c r="G2" s="175" t="s">
        <v>54</v>
      </c>
    </row>
    <row r="3" spans="1:7" ht="22.5" x14ac:dyDescent="0.2">
      <c r="A3" s="173"/>
      <c r="B3" s="176" t="s">
        <v>55</v>
      </c>
      <c r="C3" s="176" t="s">
        <v>56</v>
      </c>
      <c r="D3" s="176" t="s">
        <v>6</v>
      </c>
      <c r="E3" s="176" t="s">
        <v>7</v>
      </c>
      <c r="F3" s="176" t="s">
        <v>57</v>
      </c>
      <c r="G3" s="175"/>
    </row>
    <row r="4" spans="1:7" x14ac:dyDescent="0.2">
      <c r="A4" s="173"/>
      <c r="B4" s="176">
        <v>1</v>
      </c>
      <c r="C4" s="176">
        <v>2</v>
      </c>
      <c r="D4" s="176" t="s">
        <v>58</v>
      </c>
      <c r="E4" s="176">
        <v>4</v>
      </c>
      <c r="F4" s="176">
        <v>5</v>
      </c>
      <c r="G4" s="177" t="s">
        <v>59</v>
      </c>
    </row>
    <row r="5" spans="1:7" x14ac:dyDescent="0.2">
      <c r="A5" s="178" t="s">
        <v>205</v>
      </c>
      <c r="B5" s="162">
        <v>0</v>
      </c>
      <c r="C5" s="162">
        <v>0</v>
      </c>
      <c r="D5" s="162">
        <v>0</v>
      </c>
      <c r="E5" s="162">
        <v>0</v>
      </c>
      <c r="F5" s="162">
        <v>0</v>
      </c>
      <c r="G5" s="163">
        <v>0</v>
      </c>
    </row>
    <row r="6" spans="1:7" x14ac:dyDescent="0.2">
      <c r="A6" s="179" t="s">
        <v>206</v>
      </c>
      <c r="B6" s="162">
        <v>0</v>
      </c>
      <c r="C6" s="162">
        <v>0</v>
      </c>
      <c r="D6" s="162">
        <f>B6+C6</f>
        <v>0</v>
      </c>
      <c r="E6" s="162">
        <v>0</v>
      </c>
      <c r="F6" s="162">
        <v>0</v>
      </c>
      <c r="G6" s="163">
        <f>D6-E6</f>
        <v>0</v>
      </c>
    </row>
    <row r="7" spans="1:7" x14ac:dyDescent="0.2">
      <c r="A7" s="179" t="s">
        <v>207</v>
      </c>
      <c r="B7" s="162">
        <v>0</v>
      </c>
      <c r="C7" s="162">
        <v>0</v>
      </c>
      <c r="D7" s="162">
        <f>B7+C7</f>
        <v>0</v>
      </c>
      <c r="E7" s="162">
        <v>0</v>
      </c>
      <c r="F7" s="162">
        <v>0</v>
      </c>
      <c r="G7" s="163">
        <f>D7-E7</f>
        <v>0</v>
      </c>
    </row>
    <row r="8" spans="1:7" x14ac:dyDescent="0.2">
      <c r="A8" s="179" t="s">
        <v>208</v>
      </c>
      <c r="B8" s="162">
        <v>0</v>
      </c>
      <c r="C8" s="162">
        <v>0</v>
      </c>
      <c r="D8" s="162">
        <f>B8+C8</f>
        <v>0</v>
      </c>
      <c r="E8" s="162">
        <v>0</v>
      </c>
      <c r="F8" s="162">
        <v>0</v>
      </c>
      <c r="G8" s="163">
        <f>D8-E8</f>
        <v>0</v>
      </c>
    </row>
    <row r="9" spans="1:7" ht="12.75" thickBot="1" x14ac:dyDescent="0.25">
      <c r="A9" s="180" t="s">
        <v>133</v>
      </c>
      <c r="B9" s="181">
        <f>+B5+B6+B7+B8</f>
        <v>0</v>
      </c>
      <c r="C9" s="181">
        <f>+C5+C6+C7+C8</f>
        <v>0</v>
      </c>
      <c r="D9" s="181">
        <f>SUM(D5:D8)</f>
        <v>0</v>
      </c>
      <c r="E9" s="181">
        <f>+E5+E6+E7+E8</f>
        <v>0</v>
      </c>
      <c r="F9" s="181">
        <f>+F5+F6+F7+F8</f>
        <v>0</v>
      </c>
      <c r="G9" s="182">
        <f>SUM(G5:G8)</f>
        <v>0</v>
      </c>
    </row>
    <row r="10" spans="1:7" ht="15.75" customHeight="1" x14ac:dyDescent="0.2">
      <c r="A10" s="183" t="s">
        <v>47</v>
      </c>
      <c r="B10" s="183"/>
      <c r="C10" s="183"/>
      <c r="D10" s="183"/>
      <c r="E10" s="183"/>
      <c r="F10" s="183"/>
      <c r="G10" s="183"/>
    </row>
    <row r="11" spans="1:7" x14ac:dyDescent="0.2">
      <c r="B11" s="184"/>
      <c r="C11" s="184"/>
      <c r="D11" s="184"/>
      <c r="E11" s="184"/>
      <c r="F11" s="184"/>
      <c r="G11" s="184"/>
    </row>
    <row r="12" spans="1:7" x14ac:dyDescent="0.2">
      <c r="B12" s="185"/>
      <c r="C12" s="185"/>
      <c r="D12" s="185"/>
      <c r="E12" s="185"/>
      <c r="F12" s="185"/>
      <c r="G12" s="185"/>
    </row>
  </sheetData>
  <mergeCells count="5">
    <mergeCell ref="A1:G1"/>
    <mergeCell ref="A2:A4"/>
    <mergeCell ref="B2:F2"/>
    <mergeCell ref="G2:G3"/>
    <mergeCell ref="A10:G10"/>
  </mergeCells>
  <printOptions horizontalCentered="1"/>
  <pageMargins left="0.78740157480314965" right="0.59055118110236227" top="0.78740157480314965" bottom="0.78740157480314965" header="0.31496062992125984" footer="0.31496062992125984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2466A-EBC0-4F75-BEFC-9C05AED55778}">
  <sheetPr>
    <tabColor theme="4" tint="-0.249977111117893"/>
    <pageSetUpPr fitToPage="1"/>
  </sheetPr>
  <dimension ref="A1:G14"/>
  <sheetViews>
    <sheetView showGridLines="0" workbookViewId="0">
      <selection activeCell="B51" sqref="B51"/>
    </sheetView>
  </sheetViews>
  <sheetFormatPr baseColWidth="10" defaultColWidth="13.33203125" defaultRowHeight="12.75" x14ac:dyDescent="0.2"/>
  <cols>
    <col min="1" max="1" width="83.33203125" style="189" customWidth="1"/>
    <col min="2" max="7" width="16" style="189" customWidth="1"/>
    <col min="8" max="8" width="3.1640625" style="189" customWidth="1"/>
    <col min="9" max="9" width="13.33203125" style="189"/>
    <col min="10" max="10" width="17.33203125" style="189" bestFit="1" customWidth="1"/>
    <col min="11" max="16384" width="13.33203125" style="189"/>
  </cols>
  <sheetData>
    <row r="1" spans="1:7" ht="57.75" customHeight="1" x14ac:dyDescent="0.2">
      <c r="A1" s="186" t="s">
        <v>209</v>
      </c>
      <c r="B1" s="187"/>
      <c r="C1" s="187"/>
      <c r="D1" s="187"/>
      <c r="E1" s="187"/>
      <c r="F1" s="187"/>
      <c r="G1" s="188"/>
    </row>
    <row r="2" spans="1:7" x14ac:dyDescent="0.2">
      <c r="A2" s="190" t="s">
        <v>52</v>
      </c>
      <c r="B2" s="191" t="s">
        <v>53</v>
      </c>
      <c r="C2" s="192"/>
      <c r="D2" s="192"/>
      <c r="E2" s="192"/>
      <c r="F2" s="193"/>
      <c r="G2" s="194" t="s">
        <v>54</v>
      </c>
    </row>
    <row r="3" spans="1:7" ht="22.5" x14ac:dyDescent="0.2">
      <c r="A3" s="195"/>
      <c r="B3" s="176" t="s">
        <v>55</v>
      </c>
      <c r="C3" s="176" t="s">
        <v>56</v>
      </c>
      <c r="D3" s="176" t="s">
        <v>6</v>
      </c>
      <c r="E3" s="176" t="s">
        <v>7</v>
      </c>
      <c r="F3" s="176" t="s">
        <v>57</v>
      </c>
      <c r="G3" s="196"/>
    </row>
    <row r="4" spans="1:7" x14ac:dyDescent="0.2">
      <c r="A4" s="197"/>
      <c r="B4" s="176">
        <v>1</v>
      </c>
      <c r="C4" s="176">
        <v>2</v>
      </c>
      <c r="D4" s="176" t="s">
        <v>58</v>
      </c>
      <c r="E4" s="176">
        <v>4</v>
      </c>
      <c r="F4" s="176">
        <v>5</v>
      </c>
      <c r="G4" s="177" t="s">
        <v>59</v>
      </c>
    </row>
    <row r="5" spans="1:7" ht="21" customHeight="1" x14ac:dyDescent="0.2">
      <c r="A5" s="198" t="s">
        <v>210</v>
      </c>
      <c r="B5" s="130">
        <v>18336011481.509998</v>
      </c>
      <c r="C5" s="130">
        <v>254108525.84</v>
      </c>
      <c r="D5" s="130">
        <f t="shared" ref="D5:D11" si="0">B5+C5</f>
        <v>18590120007.349998</v>
      </c>
      <c r="E5" s="130">
        <v>3457409633.5500002</v>
      </c>
      <c r="F5" s="130">
        <v>3457409633.5500002</v>
      </c>
      <c r="G5" s="131">
        <f t="shared" ref="G5:G11" si="1">D5-E5</f>
        <v>15132710373.799999</v>
      </c>
    </row>
    <row r="6" spans="1:7" ht="21" customHeight="1" x14ac:dyDescent="0.2">
      <c r="A6" s="198" t="s">
        <v>211</v>
      </c>
      <c r="B6" s="162">
        <v>0</v>
      </c>
      <c r="C6" s="162">
        <v>0</v>
      </c>
      <c r="D6" s="162">
        <f t="shared" si="0"/>
        <v>0</v>
      </c>
      <c r="E6" s="162">
        <v>0</v>
      </c>
      <c r="F6" s="162">
        <v>0</v>
      </c>
      <c r="G6" s="163">
        <f t="shared" si="1"/>
        <v>0</v>
      </c>
    </row>
    <row r="7" spans="1:7" ht="21" customHeight="1" x14ac:dyDescent="0.2">
      <c r="A7" s="199" t="s">
        <v>212</v>
      </c>
      <c r="B7" s="162">
        <v>0</v>
      </c>
      <c r="C7" s="162">
        <v>0</v>
      </c>
      <c r="D7" s="162">
        <f t="shared" si="0"/>
        <v>0</v>
      </c>
      <c r="E7" s="162">
        <v>0</v>
      </c>
      <c r="F7" s="162">
        <v>0</v>
      </c>
      <c r="G7" s="163">
        <f t="shared" si="1"/>
        <v>0</v>
      </c>
    </row>
    <row r="8" spans="1:7" ht="21" customHeight="1" x14ac:dyDescent="0.2">
      <c r="A8" s="199" t="s">
        <v>213</v>
      </c>
      <c r="B8" s="162">
        <v>0</v>
      </c>
      <c r="C8" s="162">
        <v>0</v>
      </c>
      <c r="D8" s="162">
        <f t="shared" si="0"/>
        <v>0</v>
      </c>
      <c r="E8" s="162">
        <v>0</v>
      </c>
      <c r="F8" s="162">
        <v>0</v>
      </c>
      <c r="G8" s="163">
        <f t="shared" si="1"/>
        <v>0</v>
      </c>
    </row>
    <row r="9" spans="1:7" ht="21" customHeight="1" x14ac:dyDescent="0.2">
      <c r="A9" s="199" t="s">
        <v>214</v>
      </c>
      <c r="B9" s="162">
        <v>0</v>
      </c>
      <c r="C9" s="162">
        <v>0</v>
      </c>
      <c r="D9" s="162">
        <f t="shared" si="0"/>
        <v>0</v>
      </c>
      <c r="E9" s="162">
        <v>0</v>
      </c>
      <c r="F9" s="162">
        <v>0</v>
      </c>
      <c r="G9" s="163">
        <f t="shared" si="1"/>
        <v>0</v>
      </c>
    </row>
    <row r="10" spans="1:7" ht="21" customHeight="1" x14ac:dyDescent="0.2">
      <c r="A10" s="199" t="s">
        <v>215</v>
      </c>
      <c r="B10" s="162">
        <v>0</v>
      </c>
      <c r="C10" s="162">
        <v>0</v>
      </c>
      <c r="D10" s="162">
        <f t="shared" si="0"/>
        <v>0</v>
      </c>
      <c r="E10" s="162">
        <v>0</v>
      </c>
      <c r="F10" s="162">
        <v>0</v>
      </c>
      <c r="G10" s="163">
        <f t="shared" si="1"/>
        <v>0</v>
      </c>
    </row>
    <row r="11" spans="1:7" ht="21" customHeight="1" x14ac:dyDescent="0.2">
      <c r="A11" s="199" t="s">
        <v>216</v>
      </c>
      <c r="B11" s="162">
        <v>0</v>
      </c>
      <c r="C11" s="162">
        <v>0</v>
      </c>
      <c r="D11" s="162">
        <f t="shared" si="0"/>
        <v>0</v>
      </c>
      <c r="E11" s="162">
        <v>0</v>
      </c>
      <c r="F11" s="162">
        <v>0</v>
      </c>
      <c r="G11" s="163">
        <f t="shared" si="1"/>
        <v>0</v>
      </c>
    </row>
    <row r="12" spans="1:7" ht="13.5" thickBot="1" x14ac:dyDescent="0.25">
      <c r="A12" s="200" t="s">
        <v>133</v>
      </c>
      <c r="B12" s="201">
        <f t="shared" ref="B12:G12" si="2">SUM(B5:B11)</f>
        <v>18336011481.509998</v>
      </c>
      <c r="C12" s="201">
        <f t="shared" si="2"/>
        <v>254108525.84</v>
      </c>
      <c r="D12" s="201">
        <f t="shared" si="2"/>
        <v>18590120007.349998</v>
      </c>
      <c r="E12" s="201">
        <f t="shared" si="2"/>
        <v>3457409633.5500002</v>
      </c>
      <c r="F12" s="201">
        <f t="shared" si="2"/>
        <v>3457409633.5500002</v>
      </c>
      <c r="G12" s="202">
        <f t="shared" si="2"/>
        <v>15132710373.799999</v>
      </c>
    </row>
    <row r="13" spans="1:7" ht="21" customHeight="1" x14ac:dyDescent="0.2">
      <c r="A13" s="203" t="s">
        <v>47</v>
      </c>
      <c r="B13" s="204"/>
      <c r="C13" s="204"/>
      <c r="D13" s="204"/>
      <c r="E13" s="204"/>
      <c r="F13" s="204"/>
      <c r="G13" s="204"/>
    </row>
    <row r="14" spans="1:7" x14ac:dyDescent="0.2">
      <c r="B14" s="205"/>
      <c r="C14" s="205"/>
      <c r="D14" s="205"/>
      <c r="E14" s="205"/>
      <c r="F14" s="205"/>
      <c r="G14" s="205"/>
    </row>
  </sheetData>
  <mergeCells count="4">
    <mergeCell ref="A1:G1"/>
    <mergeCell ref="A2:A4"/>
    <mergeCell ref="B2:F2"/>
    <mergeCell ref="G2:G3"/>
  </mergeCells>
  <printOptions horizontalCentered="1"/>
  <pageMargins left="0.78740157480314965" right="0.59055118110236227" top="0.78740157480314965" bottom="0.78740157480314965" header="0.31496062992125984" footer="0.31496062992125984"/>
  <pageSetup scale="8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B7B92-B176-4B12-9E36-DC4933601210}">
  <sheetPr>
    <tabColor theme="4" tint="-0.249977111117893"/>
    <pageSetUpPr fitToPage="1"/>
  </sheetPr>
  <dimension ref="A1:H78"/>
  <sheetViews>
    <sheetView showGridLines="0" zoomScale="90" zoomScaleNormal="90" workbookViewId="0">
      <selection activeCell="B51" sqref="B51"/>
    </sheetView>
  </sheetViews>
  <sheetFormatPr baseColWidth="10" defaultColWidth="25.5" defaultRowHeight="12" x14ac:dyDescent="0.2"/>
  <cols>
    <col min="1" max="1" width="6" style="109" customWidth="1"/>
    <col min="2" max="2" width="71.1640625" style="109" bestFit="1" customWidth="1"/>
    <col min="3" max="8" width="23.33203125" style="109" customWidth="1"/>
    <col min="9" max="16384" width="25.5" style="109"/>
  </cols>
  <sheetData>
    <row r="1" spans="1:8" ht="60" customHeight="1" x14ac:dyDescent="0.2">
      <c r="A1" s="106" t="s">
        <v>51</v>
      </c>
      <c r="B1" s="107"/>
      <c r="C1" s="107"/>
      <c r="D1" s="107"/>
      <c r="E1" s="107"/>
      <c r="F1" s="107"/>
      <c r="G1" s="107"/>
      <c r="H1" s="108"/>
    </row>
    <row r="2" spans="1:8" ht="12" customHeight="1" x14ac:dyDescent="0.2">
      <c r="A2" s="110" t="s">
        <v>52</v>
      </c>
      <c r="B2" s="111"/>
      <c r="C2" s="112" t="s">
        <v>53</v>
      </c>
      <c r="D2" s="113"/>
      <c r="E2" s="113"/>
      <c r="F2" s="113"/>
      <c r="G2" s="114"/>
      <c r="H2" s="115" t="s">
        <v>54</v>
      </c>
    </row>
    <row r="3" spans="1:8" ht="33" customHeight="1" x14ac:dyDescent="0.2">
      <c r="A3" s="116"/>
      <c r="B3" s="117"/>
      <c r="C3" s="118" t="s">
        <v>55</v>
      </c>
      <c r="D3" s="118" t="s">
        <v>56</v>
      </c>
      <c r="E3" s="118" t="s">
        <v>6</v>
      </c>
      <c r="F3" s="118" t="s">
        <v>7</v>
      </c>
      <c r="G3" s="118" t="s">
        <v>57</v>
      </c>
      <c r="H3" s="119"/>
    </row>
    <row r="4" spans="1:8" x14ac:dyDescent="0.2">
      <c r="A4" s="120"/>
      <c r="B4" s="121"/>
      <c r="C4" s="122">
        <v>1</v>
      </c>
      <c r="D4" s="122">
        <v>2</v>
      </c>
      <c r="E4" s="122" t="s">
        <v>58</v>
      </c>
      <c r="F4" s="122">
        <v>4</v>
      </c>
      <c r="G4" s="122">
        <v>5</v>
      </c>
      <c r="H4" s="123" t="s">
        <v>59</v>
      </c>
    </row>
    <row r="5" spans="1:8" ht="12.95" customHeight="1" x14ac:dyDescent="0.2">
      <c r="A5" s="124" t="s">
        <v>60</v>
      </c>
      <c r="B5" s="125"/>
      <c r="C5" s="126">
        <f>SUM(C6:C12)</f>
        <v>10403065195.530001</v>
      </c>
      <c r="D5" s="126">
        <f>SUM(D6:D12)</f>
        <v>102001641.52999999</v>
      </c>
      <c r="E5" s="126">
        <f>C5+D5</f>
        <v>10505066837.060001</v>
      </c>
      <c r="F5" s="126">
        <f>SUM(F6:F12)</f>
        <v>2315691802.5500002</v>
      </c>
      <c r="G5" s="126">
        <f>SUM(G6:G12)</f>
        <v>2315691802.5500002</v>
      </c>
      <c r="H5" s="127">
        <f>E5-F5</f>
        <v>8189375034.5100012</v>
      </c>
    </row>
    <row r="6" spans="1:8" ht="12.95" customHeight="1" x14ac:dyDescent="0.2">
      <c r="A6" s="128">
        <v>1100</v>
      </c>
      <c r="B6" s="129" t="s">
        <v>61</v>
      </c>
      <c r="C6" s="130">
        <v>2870399943</v>
      </c>
      <c r="D6" s="130">
        <v>-3059461.56</v>
      </c>
      <c r="E6" s="130">
        <f t="shared" ref="E6:E69" si="0">C6+D6</f>
        <v>2867340481.4400001</v>
      </c>
      <c r="F6" s="130">
        <v>717067501.09000003</v>
      </c>
      <c r="G6" s="130">
        <v>717067501.09000003</v>
      </c>
      <c r="H6" s="131">
        <f t="shared" ref="H6:H69" si="1">E6-F6</f>
        <v>2150272980.3499999</v>
      </c>
    </row>
    <row r="7" spans="1:8" ht="12.95" customHeight="1" x14ac:dyDescent="0.2">
      <c r="A7" s="128">
        <v>1200</v>
      </c>
      <c r="B7" s="129" t="s">
        <v>62</v>
      </c>
      <c r="C7" s="130">
        <v>1204325055.48</v>
      </c>
      <c r="D7" s="130">
        <v>0</v>
      </c>
      <c r="E7" s="130">
        <f t="shared" si="0"/>
        <v>1204325055.48</v>
      </c>
      <c r="F7" s="130">
        <v>330594451.86000001</v>
      </c>
      <c r="G7" s="130">
        <v>330594451.86000001</v>
      </c>
      <c r="H7" s="131">
        <f t="shared" si="1"/>
        <v>873730603.62</v>
      </c>
    </row>
    <row r="8" spans="1:8" ht="12.95" customHeight="1" x14ac:dyDescent="0.2">
      <c r="A8" s="128">
        <v>1300</v>
      </c>
      <c r="B8" s="129" t="s">
        <v>63</v>
      </c>
      <c r="C8" s="130">
        <v>2355772403.54</v>
      </c>
      <c r="D8" s="130">
        <v>75327081.819999993</v>
      </c>
      <c r="E8" s="130">
        <f t="shared" si="0"/>
        <v>2431099485.3600001</v>
      </c>
      <c r="F8" s="130">
        <v>410533807.31</v>
      </c>
      <c r="G8" s="130">
        <v>410533807.31</v>
      </c>
      <c r="H8" s="131">
        <f t="shared" si="1"/>
        <v>2020565678.0500002</v>
      </c>
    </row>
    <row r="9" spans="1:8" ht="12.95" customHeight="1" x14ac:dyDescent="0.2">
      <c r="A9" s="128">
        <v>1400</v>
      </c>
      <c r="B9" s="129" t="s">
        <v>64</v>
      </c>
      <c r="C9" s="130">
        <v>772720930</v>
      </c>
      <c r="D9" s="130">
        <v>52580639.229999997</v>
      </c>
      <c r="E9" s="130">
        <f t="shared" si="0"/>
        <v>825301569.23000002</v>
      </c>
      <c r="F9" s="130">
        <v>213390074.88999999</v>
      </c>
      <c r="G9" s="130">
        <v>213390074.88999999</v>
      </c>
      <c r="H9" s="131">
        <f t="shared" si="1"/>
        <v>611911494.34000003</v>
      </c>
    </row>
    <row r="10" spans="1:8" ht="12.95" customHeight="1" x14ac:dyDescent="0.2">
      <c r="A10" s="128">
        <v>1500</v>
      </c>
      <c r="B10" s="129" t="s">
        <v>65</v>
      </c>
      <c r="C10" s="130">
        <v>2680121295.5100002</v>
      </c>
      <c r="D10" s="130">
        <v>-3096145.96</v>
      </c>
      <c r="E10" s="130">
        <f t="shared" si="0"/>
        <v>2677025149.5500002</v>
      </c>
      <c r="F10" s="130">
        <v>612535335.41999996</v>
      </c>
      <c r="G10" s="130">
        <v>612535335.41999996</v>
      </c>
      <c r="H10" s="131">
        <f t="shared" si="1"/>
        <v>2064489814.1300001</v>
      </c>
    </row>
    <row r="11" spans="1:8" ht="12.95" customHeight="1" x14ac:dyDescent="0.2">
      <c r="A11" s="128">
        <v>1600</v>
      </c>
      <c r="B11" s="129" t="s">
        <v>66</v>
      </c>
      <c r="C11" s="130">
        <v>330705100</v>
      </c>
      <c r="D11" s="130">
        <v>-19750472</v>
      </c>
      <c r="E11" s="130">
        <f t="shared" si="0"/>
        <v>310954628</v>
      </c>
      <c r="F11" s="130">
        <v>0</v>
      </c>
      <c r="G11" s="130">
        <v>0</v>
      </c>
      <c r="H11" s="131">
        <f t="shared" si="1"/>
        <v>310954628</v>
      </c>
    </row>
    <row r="12" spans="1:8" ht="12.95" customHeight="1" x14ac:dyDescent="0.2">
      <c r="A12" s="128">
        <v>1700</v>
      </c>
      <c r="B12" s="129" t="s">
        <v>67</v>
      </c>
      <c r="C12" s="130">
        <v>189020468</v>
      </c>
      <c r="D12" s="130">
        <v>0</v>
      </c>
      <c r="E12" s="130">
        <f t="shared" si="0"/>
        <v>189020468</v>
      </c>
      <c r="F12" s="130">
        <v>31570631.98</v>
      </c>
      <c r="G12" s="130">
        <v>31570631.98</v>
      </c>
      <c r="H12" s="131">
        <f t="shared" si="1"/>
        <v>157449836.02000001</v>
      </c>
    </row>
    <row r="13" spans="1:8" ht="12.95" customHeight="1" x14ac:dyDescent="0.2">
      <c r="A13" s="124" t="s">
        <v>68</v>
      </c>
      <c r="B13" s="125"/>
      <c r="C13" s="132">
        <f>SUM(C14:C22)</f>
        <v>4045999521.8499999</v>
      </c>
      <c r="D13" s="132">
        <f>SUM(D14:D22)</f>
        <v>148170088.16999999</v>
      </c>
      <c r="E13" s="132">
        <f t="shared" si="0"/>
        <v>4194169610.02</v>
      </c>
      <c r="F13" s="132">
        <f>SUM(F14:F22)</f>
        <v>650750484.96999991</v>
      </c>
      <c r="G13" s="132">
        <f>SUM(G14:G22)</f>
        <v>650750484.96999991</v>
      </c>
      <c r="H13" s="133">
        <f t="shared" si="1"/>
        <v>3543419125.0500002</v>
      </c>
    </row>
    <row r="14" spans="1:8" ht="17.25" customHeight="1" x14ac:dyDescent="0.2">
      <c r="A14" s="128">
        <v>2100</v>
      </c>
      <c r="B14" s="129" t="s">
        <v>69</v>
      </c>
      <c r="C14" s="130">
        <v>138166923</v>
      </c>
      <c r="D14" s="130">
        <v>-3770906</v>
      </c>
      <c r="E14" s="130">
        <f t="shared" si="0"/>
        <v>134396017</v>
      </c>
      <c r="F14" s="130">
        <v>17927478.57</v>
      </c>
      <c r="G14" s="130">
        <v>17927478.57</v>
      </c>
      <c r="H14" s="131">
        <f t="shared" si="1"/>
        <v>116468538.43000001</v>
      </c>
    </row>
    <row r="15" spans="1:8" ht="12.95" customHeight="1" x14ac:dyDescent="0.2">
      <c r="A15" s="128">
        <v>2200</v>
      </c>
      <c r="B15" s="129" t="s">
        <v>70</v>
      </c>
      <c r="C15" s="130">
        <v>134293654</v>
      </c>
      <c r="D15" s="130">
        <v>-156646.03</v>
      </c>
      <c r="E15" s="130">
        <f t="shared" si="0"/>
        <v>134137007.97</v>
      </c>
      <c r="F15" s="130">
        <v>18716980</v>
      </c>
      <c r="G15" s="130">
        <v>18716980</v>
      </c>
      <c r="H15" s="131">
        <f t="shared" si="1"/>
        <v>115420027.97</v>
      </c>
    </row>
    <row r="16" spans="1:8" ht="12.95" customHeight="1" x14ac:dyDescent="0.2">
      <c r="A16" s="128">
        <v>2300</v>
      </c>
      <c r="B16" s="129" t="s">
        <v>71</v>
      </c>
      <c r="C16" s="130">
        <v>23000</v>
      </c>
      <c r="D16" s="130">
        <v>0</v>
      </c>
      <c r="E16" s="130">
        <f t="shared" si="0"/>
        <v>23000</v>
      </c>
      <c r="F16" s="130">
        <v>0</v>
      </c>
      <c r="G16" s="130">
        <v>0</v>
      </c>
      <c r="H16" s="131">
        <f t="shared" si="1"/>
        <v>23000</v>
      </c>
    </row>
    <row r="17" spans="1:8" ht="12.95" customHeight="1" x14ac:dyDescent="0.2">
      <c r="A17" s="128">
        <v>2400</v>
      </c>
      <c r="B17" s="129" t="s">
        <v>72</v>
      </c>
      <c r="C17" s="130">
        <v>9865144</v>
      </c>
      <c r="D17" s="130">
        <v>-8457.9699999999993</v>
      </c>
      <c r="E17" s="130">
        <f t="shared" si="0"/>
        <v>9856686.0299999993</v>
      </c>
      <c r="F17" s="130">
        <v>20495.599999999999</v>
      </c>
      <c r="G17" s="130">
        <v>20495.599999999999</v>
      </c>
      <c r="H17" s="131">
        <f t="shared" si="1"/>
        <v>9836190.4299999997</v>
      </c>
    </row>
    <row r="18" spans="1:8" ht="12.95" customHeight="1" x14ac:dyDescent="0.2">
      <c r="A18" s="128">
        <v>2500</v>
      </c>
      <c r="B18" s="129" t="s">
        <v>73</v>
      </c>
      <c r="C18" s="130">
        <v>3565058107.8499999</v>
      </c>
      <c r="D18" s="130">
        <v>83907988.170000002</v>
      </c>
      <c r="E18" s="130">
        <f t="shared" si="0"/>
        <v>3648966096.02</v>
      </c>
      <c r="F18" s="130">
        <v>538526020.37</v>
      </c>
      <c r="G18" s="130">
        <v>538526020.37</v>
      </c>
      <c r="H18" s="131">
        <f t="shared" si="1"/>
        <v>3110440075.6500001</v>
      </c>
    </row>
    <row r="19" spans="1:8" ht="12.95" customHeight="1" x14ac:dyDescent="0.2">
      <c r="A19" s="128">
        <v>2600</v>
      </c>
      <c r="B19" s="129" t="s">
        <v>74</v>
      </c>
      <c r="C19" s="130">
        <v>79232998</v>
      </c>
      <c r="D19" s="130">
        <v>-7300308</v>
      </c>
      <c r="E19" s="130">
        <f t="shared" si="0"/>
        <v>71932690</v>
      </c>
      <c r="F19" s="130">
        <v>7043044.3099999996</v>
      </c>
      <c r="G19" s="130">
        <v>7043044.3099999996</v>
      </c>
      <c r="H19" s="131">
        <f t="shared" si="1"/>
        <v>64889645.689999998</v>
      </c>
    </row>
    <row r="20" spans="1:8" ht="12.95" customHeight="1" x14ac:dyDescent="0.2">
      <c r="A20" s="128">
        <v>2700</v>
      </c>
      <c r="B20" s="129" t="s">
        <v>75</v>
      </c>
      <c r="C20" s="130">
        <v>69203907</v>
      </c>
      <c r="D20" s="130">
        <v>75200838.799999997</v>
      </c>
      <c r="E20" s="130">
        <f t="shared" si="0"/>
        <v>144404745.80000001</v>
      </c>
      <c r="F20" s="130">
        <v>68332379.799999997</v>
      </c>
      <c r="G20" s="130">
        <v>68332379.799999997</v>
      </c>
      <c r="H20" s="131">
        <f t="shared" si="1"/>
        <v>76072366.000000015</v>
      </c>
    </row>
    <row r="21" spans="1:8" ht="12.95" customHeight="1" x14ac:dyDescent="0.2">
      <c r="A21" s="128">
        <v>2800</v>
      </c>
      <c r="B21" s="129" t="s">
        <v>76</v>
      </c>
      <c r="C21" s="130">
        <v>0</v>
      </c>
      <c r="D21" s="130">
        <v>0</v>
      </c>
      <c r="E21" s="130">
        <f t="shared" si="0"/>
        <v>0</v>
      </c>
      <c r="F21" s="130">
        <v>0</v>
      </c>
      <c r="G21" s="130">
        <v>0</v>
      </c>
      <c r="H21" s="131">
        <f t="shared" si="1"/>
        <v>0</v>
      </c>
    </row>
    <row r="22" spans="1:8" ht="12.95" customHeight="1" x14ac:dyDescent="0.2">
      <c r="A22" s="128">
        <v>2900</v>
      </c>
      <c r="B22" s="129" t="s">
        <v>77</v>
      </c>
      <c r="C22" s="130">
        <v>50155788</v>
      </c>
      <c r="D22" s="130">
        <v>297579.2</v>
      </c>
      <c r="E22" s="130">
        <f t="shared" si="0"/>
        <v>50453367.200000003</v>
      </c>
      <c r="F22" s="130">
        <v>184086.32</v>
      </c>
      <c r="G22" s="130">
        <v>184086.32</v>
      </c>
      <c r="H22" s="131">
        <f t="shared" si="1"/>
        <v>50269280.880000003</v>
      </c>
    </row>
    <row r="23" spans="1:8" ht="12.95" customHeight="1" x14ac:dyDescent="0.2">
      <c r="A23" s="124" t="s">
        <v>78</v>
      </c>
      <c r="B23" s="125"/>
      <c r="C23" s="132">
        <f>SUM(C24:C32)</f>
        <v>3878082607.1299996</v>
      </c>
      <c r="D23" s="132">
        <f>SUM(D24:D32)</f>
        <v>-227802189.13000003</v>
      </c>
      <c r="E23" s="132">
        <f t="shared" si="0"/>
        <v>3650280417.9999995</v>
      </c>
      <c r="F23" s="132">
        <f>SUM(F24:F32)</f>
        <v>485075947.03999996</v>
      </c>
      <c r="G23" s="132">
        <f>SUM(G24:G32)</f>
        <v>485075947.03999996</v>
      </c>
      <c r="H23" s="133">
        <f t="shared" si="1"/>
        <v>3165204470.9599996</v>
      </c>
    </row>
    <row r="24" spans="1:8" ht="12.95" customHeight="1" x14ac:dyDescent="0.2">
      <c r="A24" s="128">
        <v>3100</v>
      </c>
      <c r="B24" s="129" t="s">
        <v>79</v>
      </c>
      <c r="C24" s="130">
        <v>174301293</v>
      </c>
      <c r="D24" s="130">
        <v>10043524.859999999</v>
      </c>
      <c r="E24" s="130">
        <f t="shared" si="0"/>
        <v>184344817.86000001</v>
      </c>
      <c r="F24" s="130">
        <v>28490417.399999999</v>
      </c>
      <c r="G24" s="130">
        <v>28490417.399999999</v>
      </c>
      <c r="H24" s="131">
        <f t="shared" si="1"/>
        <v>155854400.46000001</v>
      </c>
    </row>
    <row r="25" spans="1:8" ht="12.95" customHeight="1" x14ac:dyDescent="0.2">
      <c r="A25" s="128">
        <v>3200</v>
      </c>
      <c r="B25" s="129" t="s">
        <v>80</v>
      </c>
      <c r="C25" s="130">
        <v>28782000</v>
      </c>
      <c r="D25" s="130">
        <v>364883.53</v>
      </c>
      <c r="E25" s="130">
        <f t="shared" si="0"/>
        <v>29146883.530000001</v>
      </c>
      <c r="F25" s="130">
        <v>1020135.39</v>
      </c>
      <c r="G25" s="130">
        <v>1020135.39</v>
      </c>
      <c r="H25" s="131">
        <f t="shared" si="1"/>
        <v>28126748.140000001</v>
      </c>
    </row>
    <row r="26" spans="1:8" ht="12.95" customHeight="1" x14ac:dyDescent="0.2">
      <c r="A26" s="128">
        <v>3300</v>
      </c>
      <c r="B26" s="129" t="s">
        <v>81</v>
      </c>
      <c r="C26" s="130">
        <v>1885736452.3199999</v>
      </c>
      <c r="D26" s="130">
        <v>-225747045.34999999</v>
      </c>
      <c r="E26" s="130">
        <f t="shared" si="0"/>
        <v>1659989406.97</v>
      </c>
      <c r="F26" s="130">
        <v>239486489.66999999</v>
      </c>
      <c r="G26" s="130">
        <v>239486489.66999999</v>
      </c>
      <c r="H26" s="131">
        <f t="shared" si="1"/>
        <v>1420502917.3</v>
      </c>
    </row>
    <row r="27" spans="1:8" ht="12.95" customHeight="1" x14ac:dyDescent="0.2">
      <c r="A27" s="128">
        <v>3400</v>
      </c>
      <c r="B27" s="129" t="s">
        <v>82</v>
      </c>
      <c r="C27" s="130">
        <v>28997166</v>
      </c>
      <c r="D27" s="130">
        <v>0</v>
      </c>
      <c r="E27" s="130">
        <f t="shared" si="0"/>
        <v>28997166</v>
      </c>
      <c r="F27" s="130">
        <v>94011.75</v>
      </c>
      <c r="G27" s="130">
        <v>94011.75</v>
      </c>
      <c r="H27" s="131">
        <f t="shared" si="1"/>
        <v>28903154.25</v>
      </c>
    </row>
    <row r="28" spans="1:8" ht="12.95" customHeight="1" x14ac:dyDescent="0.2">
      <c r="A28" s="128">
        <v>3500</v>
      </c>
      <c r="B28" s="129" t="s">
        <v>83</v>
      </c>
      <c r="C28" s="130">
        <v>1382389637</v>
      </c>
      <c r="D28" s="130">
        <v>-18487418.289999999</v>
      </c>
      <c r="E28" s="130">
        <f t="shared" si="0"/>
        <v>1363902218.71</v>
      </c>
      <c r="F28" s="130">
        <v>138333330.56999999</v>
      </c>
      <c r="G28" s="130">
        <v>138333330.56999999</v>
      </c>
      <c r="H28" s="131">
        <f t="shared" si="1"/>
        <v>1225568888.1400001</v>
      </c>
    </row>
    <row r="29" spans="1:8" ht="12.95" customHeight="1" x14ac:dyDescent="0.2">
      <c r="A29" s="128">
        <v>3600</v>
      </c>
      <c r="B29" s="129" t="s">
        <v>84</v>
      </c>
      <c r="C29" s="130">
        <v>6900000</v>
      </c>
      <c r="D29" s="130">
        <v>9148542.0700000003</v>
      </c>
      <c r="E29" s="130">
        <f t="shared" si="0"/>
        <v>16048542.07</v>
      </c>
      <c r="F29" s="130">
        <v>4273069.2699999996</v>
      </c>
      <c r="G29" s="130">
        <v>4273069.2699999996</v>
      </c>
      <c r="H29" s="131">
        <f t="shared" si="1"/>
        <v>11775472.800000001</v>
      </c>
    </row>
    <row r="30" spans="1:8" ht="12.95" customHeight="1" x14ac:dyDescent="0.2">
      <c r="A30" s="128">
        <v>3700</v>
      </c>
      <c r="B30" s="129" t="s">
        <v>85</v>
      </c>
      <c r="C30" s="130">
        <v>3974572</v>
      </c>
      <c r="D30" s="130">
        <v>18700</v>
      </c>
      <c r="E30" s="130">
        <f t="shared" si="0"/>
        <v>3993272</v>
      </c>
      <c r="F30" s="130">
        <v>254771.88</v>
      </c>
      <c r="G30" s="130">
        <v>254771.88</v>
      </c>
      <c r="H30" s="131">
        <f t="shared" si="1"/>
        <v>3738500.12</v>
      </c>
    </row>
    <row r="31" spans="1:8" ht="12.95" customHeight="1" x14ac:dyDescent="0.2">
      <c r="A31" s="128">
        <v>3800</v>
      </c>
      <c r="B31" s="129" t="s">
        <v>86</v>
      </c>
      <c r="C31" s="130">
        <v>6571654</v>
      </c>
      <c r="D31" s="130">
        <v>-2907519.8</v>
      </c>
      <c r="E31" s="130">
        <f t="shared" si="0"/>
        <v>3664134.2</v>
      </c>
      <c r="F31" s="130">
        <v>32963.75</v>
      </c>
      <c r="G31" s="130">
        <v>32963.75</v>
      </c>
      <c r="H31" s="131">
        <f t="shared" si="1"/>
        <v>3631170.45</v>
      </c>
    </row>
    <row r="32" spans="1:8" ht="12.95" customHeight="1" x14ac:dyDescent="0.2">
      <c r="A32" s="128">
        <v>3900</v>
      </c>
      <c r="B32" s="129" t="s">
        <v>87</v>
      </c>
      <c r="C32" s="130">
        <v>360429832.81</v>
      </c>
      <c r="D32" s="130">
        <v>-235856.15</v>
      </c>
      <c r="E32" s="130">
        <f t="shared" si="0"/>
        <v>360193976.66000003</v>
      </c>
      <c r="F32" s="130">
        <v>73090757.359999999</v>
      </c>
      <c r="G32" s="130">
        <v>73090757.359999999</v>
      </c>
      <c r="H32" s="131">
        <f t="shared" si="1"/>
        <v>287103219.30000001</v>
      </c>
    </row>
    <row r="33" spans="1:8" ht="12.95" customHeight="1" x14ac:dyDescent="0.2">
      <c r="A33" s="124" t="s">
        <v>88</v>
      </c>
      <c r="B33" s="125"/>
      <c r="C33" s="132">
        <f>SUM(C34:C42)</f>
        <v>1864157</v>
      </c>
      <c r="D33" s="132">
        <f>SUM(D34:D42)</f>
        <v>-1430655</v>
      </c>
      <c r="E33" s="132">
        <f t="shared" si="0"/>
        <v>433502</v>
      </c>
      <c r="F33" s="132">
        <f>SUM(F34:F42)</f>
        <v>0</v>
      </c>
      <c r="G33" s="132">
        <f>SUM(G34:G42)</f>
        <v>0</v>
      </c>
      <c r="H33" s="133">
        <f t="shared" si="1"/>
        <v>433502</v>
      </c>
    </row>
    <row r="34" spans="1:8" ht="12.95" customHeight="1" x14ac:dyDescent="0.2">
      <c r="A34" s="128">
        <v>4100</v>
      </c>
      <c r="B34" s="129" t="s">
        <v>89</v>
      </c>
      <c r="C34" s="130">
        <v>0</v>
      </c>
      <c r="D34" s="130">
        <v>0</v>
      </c>
      <c r="E34" s="130">
        <f t="shared" si="0"/>
        <v>0</v>
      </c>
      <c r="F34" s="130">
        <v>0</v>
      </c>
      <c r="G34" s="130">
        <v>0</v>
      </c>
      <c r="H34" s="131">
        <f t="shared" si="1"/>
        <v>0</v>
      </c>
    </row>
    <row r="35" spans="1:8" ht="12.95" customHeight="1" x14ac:dyDescent="0.2">
      <c r="A35" s="128">
        <v>4200</v>
      </c>
      <c r="B35" s="129" t="s">
        <v>90</v>
      </c>
      <c r="C35" s="130">
        <v>0</v>
      </c>
      <c r="D35" s="130">
        <v>0</v>
      </c>
      <c r="E35" s="130">
        <f t="shared" si="0"/>
        <v>0</v>
      </c>
      <c r="F35" s="130">
        <v>0</v>
      </c>
      <c r="G35" s="130">
        <v>0</v>
      </c>
      <c r="H35" s="131">
        <f t="shared" si="1"/>
        <v>0</v>
      </c>
    </row>
    <row r="36" spans="1:8" ht="12.95" customHeight="1" x14ac:dyDescent="0.2">
      <c r="A36" s="128">
        <v>4300</v>
      </c>
      <c r="B36" s="129" t="s">
        <v>91</v>
      </c>
      <c r="C36" s="130">
        <v>390000</v>
      </c>
      <c r="D36" s="130">
        <v>0</v>
      </c>
      <c r="E36" s="130">
        <f t="shared" si="0"/>
        <v>390000</v>
      </c>
      <c r="F36" s="130">
        <v>0</v>
      </c>
      <c r="G36" s="130">
        <v>0</v>
      </c>
      <c r="H36" s="131">
        <f t="shared" si="1"/>
        <v>390000</v>
      </c>
    </row>
    <row r="37" spans="1:8" ht="12.95" customHeight="1" x14ac:dyDescent="0.2">
      <c r="A37" s="128">
        <v>4400</v>
      </c>
      <c r="B37" s="129" t="s">
        <v>92</v>
      </c>
      <c r="C37" s="130">
        <v>1474157</v>
      </c>
      <c r="D37" s="130">
        <v>-1430655</v>
      </c>
      <c r="E37" s="130">
        <f t="shared" si="0"/>
        <v>43502</v>
      </c>
      <c r="F37" s="130">
        <v>0</v>
      </c>
      <c r="G37" s="130">
        <v>0</v>
      </c>
      <c r="H37" s="131">
        <f t="shared" si="1"/>
        <v>43502</v>
      </c>
    </row>
    <row r="38" spans="1:8" ht="12.95" customHeight="1" x14ac:dyDescent="0.2">
      <c r="A38" s="128">
        <v>4500</v>
      </c>
      <c r="B38" s="129" t="s">
        <v>93</v>
      </c>
      <c r="C38" s="130">
        <v>0</v>
      </c>
      <c r="D38" s="130">
        <v>0</v>
      </c>
      <c r="E38" s="130">
        <f t="shared" si="0"/>
        <v>0</v>
      </c>
      <c r="F38" s="130">
        <v>0</v>
      </c>
      <c r="G38" s="130">
        <v>0</v>
      </c>
      <c r="H38" s="131">
        <f t="shared" si="1"/>
        <v>0</v>
      </c>
    </row>
    <row r="39" spans="1:8" ht="12.95" customHeight="1" x14ac:dyDescent="0.2">
      <c r="A39" s="128">
        <v>4600</v>
      </c>
      <c r="B39" s="129" t="s">
        <v>94</v>
      </c>
      <c r="C39" s="130">
        <v>0</v>
      </c>
      <c r="D39" s="130">
        <v>0</v>
      </c>
      <c r="E39" s="130">
        <f t="shared" si="0"/>
        <v>0</v>
      </c>
      <c r="F39" s="130">
        <v>0</v>
      </c>
      <c r="G39" s="130">
        <v>0</v>
      </c>
      <c r="H39" s="131">
        <f t="shared" si="1"/>
        <v>0</v>
      </c>
    </row>
    <row r="40" spans="1:8" ht="12.95" customHeight="1" x14ac:dyDescent="0.2">
      <c r="A40" s="128">
        <v>4700</v>
      </c>
      <c r="B40" s="129" t="s">
        <v>95</v>
      </c>
      <c r="C40" s="130">
        <v>0</v>
      </c>
      <c r="D40" s="130">
        <v>0</v>
      </c>
      <c r="E40" s="130">
        <f t="shared" si="0"/>
        <v>0</v>
      </c>
      <c r="F40" s="130">
        <v>0</v>
      </c>
      <c r="G40" s="130">
        <v>0</v>
      </c>
      <c r="H40" s="131">
        <f t="shared" si="1"/>
        <v>0</v>
      </c>
    </row>
    <row r="41" spans="1:8" ht="12.95" customHeight="1" x14ac:dyDescent="0.2">
      <c r="A41" s="128">
        <v>4800</v>
      </c>
      <c r="B41" s="129" t="s">
        <v>96</v>
      </c>
      <c r="C41" s="130">
        <v>0</v>
      </c>
      <c r="D41" s="130">
        <v>0</v>
      </c>
      <c r="E41" s="130">
        <f t="shared" si="0"/>
        <v>0</v>
      </c>
      <c r="F41" s="130">
        <v>0</v>
      </c>
      <c r="G41" s="130">
        <v>0</v>
      </c>
      <c r="H41" s="131">
        <f t="shared" si="1"/>
        <v>0</v>
      </c>
    </row>
    <row r="42" spans="1:8" ht="12.95" customHeight="1" x14ac:dyDescent="0.2">
      <c r="A42" s="128">
        <v>4900</v>
      </c>
      <c r="B42" s="129" t="s">
        <v>97</v>
      </c>
      <c r="C42" s="130">
        <v>0</v>
      </c>
      <c r="D42" s="130">
        <v>0</v>
      </c>
      <c r="E42" s="130">
        <f t="shared" si="0"/>
        <v>0</v>
      </c>
      <c r="F42" s="130">
        <v>0</v>
      </c>
      <c r="G42" s="130">
        <v>0</v>
      </c>
      <c r="H42" s="131">
        <f t="shared" si="1"/>
        <v>0</v>
      </c>
    </row>
    <row r="43" spans="1:8" ht="12.95" customHeight="1" x14ac:dyDescent="0.2">
      <c r="A43" s="124" t="s">
        <v>98</v>
      </c>
      <c r="B43" s="125"/>
      <c r="C43" s="132">
        <f>SUM(C44:C52)</f>
        <v>7000000</v>
      </c>
      <c r="D43" s="132">
        <f>SUM(D44:D52)</f>
        <v>7695238.6500000004</v>
      </c>
      <c r="E43" s="132">
        <f t="shared" si="0"/>
        <v>14695238.65</v>
      </c>
      <c r="F43" s="132">
        <f>SUM(F44:F52)</f>
        <v>3931492.98</v>
      </c>
      <c r="G43" s="132">
        <f>SUM(G44:G52)</f>
        <v>3931492.98</v>
      </c>
      <c r="H43" s="133">
        <f t="shared" si="1"/>
        <v>10763745.67</v>
      </c>
    </row>
    <row r="44" spans="1:8" ht="12.95" customHeight="1" x14ac:dyDescent="0.2">
      <c r="A44" s="128" t="s">
        <v>99</v>
      </c>
      <c r="B44" s="129" t="s">
        <v>100</v>
      </c>
      <c r="C44" s="130">
        <v>0</v>
      </c>
      <c r="D44" s="130">
        <v>2156262.69</v>
      </c>
      <c r="E44" s="130">
        <f t="shared" si="0"/>
        <v>2156262.69</v>
      </c>
      <c r="F44" s="130">
        <v>699023.69</v>
      </c>
      <c r="G44" s="130">
        <v>699023.69</v>
      </c>
      <c r="H44" s="131">
        <f t="shared" si="1"/>
        <v>1457239</v>
      </c>
    </row>
    <row r="45" spans="1:8" ht="12.95" customHeight="1" x14ac:dyDescent="0.2">
      <c r="A45" s="128">
        <v>5200</v>
      </c>
      <c r="B45" s="129" t="s">
        <v>101</v>
      </c>
      <c r="C45" s="130">
        <v>0</v>
      </c>
      <c r="D45" s="130">
        <v>3027553.6</v>
      </c>
      <c r="E45" s="130">
        <f t="shared" si="0"/>
        <v>3027553.6</v>
      </c>
      <c r="F45" s="130">
        <v>3027553.6</v>
      </c>
      <c r="G45" s="130">
        <v>3027553.6</v>
      </c>
      <c r="H45" s="131">
        <f t="shared" si="1"/>
        <v>0</v>
      </c>
    </row>
    <row r="46" spans="1:8" ht="12.95" customHeight="1" x14ac:dyDescent="0.2">
      <c r="A46" s="128">
        <v>5300</v>
      </c>
      <c r="B46" s="129" t="s">
        <v>102</v>
      </c>
      <c r="C46" s="130">
        <v>7000000</v>
      </c>
      <c r="D46" s="130">
        <v>2305186.67</v>
      </c>
      <c r="E46" s="130">
        <f t="shared" si="0"/>
        <v>9305186.6699999999</v>
      </c>
      <c r="F46" s="130">
        <v>0</v>
      </c>
      <c r="G46" s="130">
        <v>0</v>
      </c>
      <c r="H46" s="131">
        <f t="shared" si="1"/>
        <v>9305186.6699999999</v>
      </c>
    </row>
    <row r="47" spans="1:8" ht="12.95" customHeight="1" x14ac:dyDescent="0.2">
      <c r="A47" s="128">
        <v>5400</v>
      </c>
      <c r="B47" s="129" t="s">
        <v>103</v>
      </c>
      <c r="C47" s="130">
        <v>0</v>
      </c>
      <c r="D47" s="130">
        <v>0</v>
      </c>
      <c r="E47" s="130">
        <f t="shared" si="0"/>
        <v>0</v>
      </c>
      <c r="F47" s="130">
        <v>0</v>
      </c>
      <c r="G47" s="130">
        <v>0</v>
      </c>
      <c r="H47" s="131">
        <f t="shared" si="1"/>
        <v>0</v>
      </c>
    </row>
    <row r="48" spans="1:8" ht="12.95" customHeight="1" x14ac:dyDescent="0.2">
      <c r="A48" s="128">
        <v>5500</v>
      </c>
      <c r="B48" s="129" t="s">
        <v>104</v>
      </c>
      <c r="C48" s="130">
        <v>0</v>
      </c>
      <c r="D48" s="130">
        <v>0</v>
      </c>
      <c r="E48" s="130">
        <f t="shared" si="0"/>
        <v>0</v>
      </c>
      <c r="F48" s="130">
        <v>0</v>
      </c>
      <c r="G48" s="130">
        <v>0</v>
      </c>
      <c r="H48" s="131">
        <f t="shared" si="1"/>
        <v>0</v>
      </c>
    </row>
    <row r="49" spans="1:8" ht="12.95" customHeight="1" x14ac:dyDescent="0.2">
      <c r="A49" s="128">
        <v>5600</v>
      </c>
      <c r="B49" s="129" t="s">
        <v>105</v>
      </c>
      <c r="C49" s="130">
        <v>0</v>
      </c>
      <c r="D49" s="130">
        <v>206235.69</v>
      </c>
      <c r="E49" s="130">
        <f t="shared" si="0"/>
        <v>206235.69</v>
      </c>
      <c r="F49" s="130">
        <v>204915.69</v>
      </c>
      <c r="G49" s="130">
        <v>204915.69</v>
      </c>
      <c r="H49" s="131">
        <f t="shared" si="1"/>
        <v>1320</v>
      </c>
    </row>
    <row r="50" spans="1:8" ht="12.95" customHeight="1" x14ac:dyDescent="0.2">
      <c r="A50" s="128">
        <v>5700</v>
      </c>
      <c r="B50" s="129" t="s">
        <v>106</v>
      </c>
      <c r="C50" s="130">
        <v>0</v>
      </c>
      <c r="D50" s="130">
        <v>0</v>
      </c>
      <c r="E50" s="130">
        <f t="shared" si="0"/>
        <v>0</v>
      </c>
      <c r="F50" s="130">
        <v>0</v>
      </c>
      <c r="G50" s="130">
        <v>0</v>
      </c>
      <c r="H50" s="131">
        <f t="shared" si="1"/>
        <v>0</v>
      </c>
    </row>
    <row r="51" spans="1:8" ht="12.95" customHeight="1" x14ac:dyDescent="0.2">
      <c r="A51" s="128">
        <v>5800</v>
      </c>
      <c r="B51" s="129" t="s">
        <v>107</v>
      </c>
      <c r="C51" s="130">
        <v>0</v>
      </c>
      <c r="D51" s="130">
        <v>0</v>
      </c>
      <c r="E51" s="130">
        <f t="shared" si="0"/>
        <v>0</v>
      </c>
      <c r="F51" s="130">
        <v>0</v>
      </c>
      <c r="G51" s="130">
        <v>0</v>
      </c>
      <c r="H51" s="131">
        <f t="shared" si="1"/>
        <v>0</v>
      </c>
    </row>
    <row r="52" spans="1:8" ht="12.95" customHeight="1" x14ac:dyDescent="0.2">
      <c r="A52" s="128">
        <v>5900</v>
      </c>
      <c r="B52" s="129" t="s">
        <v>108</v>
      </c>
      <c r="C52" s="130">
        <v>0</v>
      </c>
      <c r="D52" s="130">
        <v>0</v>
      </c>
      <c r="E52" s="130">
        <f t="shared" si="0"/>
        <v>0</v>
      </c>
      <c r="F52" s="130">
        <v>0</v>
      </c>
      <c r="G52" s="130">
        <v>0</v>
      </c>
      <c r="H52" s="131">
        <f t="shared" si="1"/>
        <v>0</v>
      </c>
    </row>
    <row r="53" spans="1:8" ht="12.95" customHeight="1" x14ac:dyDescent="0.2">
      <c r="A53" s="124" t="s">
        <v>109</v>
      </c>
      <c r="B53" s="125"/>
      <c r="C53" s="132">
        <f>SUM(C54:C56)</f>
        <v>0</v>
      </c>
      <c r="D53" s="132">
        <f>SUM(D54:D56)</f>
        <v>225474401.62</v>
      </c>
      <c r="E53" s="132">
        <f t="shared" si="0"/>
        <v>225474401.62</v>
      </c>
      <c r="F53" s="132">
        <f>SUM(F54:F56)</f>
        <v>1959906.01</v>
      </c>
      <c r="G53" s="132">
        <f>SUM(G54:G56)</f>
        <v>1959906.01</v>
      </c>
      <c r="H53" s="133">
        <f t="shared" si="1"/>
        <v>223514495.61000001</v>
      </c>
    </row>
    <row r="54" spans="1:8" ht="12.95" customHeight="1" x14ac:dyDescent="0.2">
      <c r="A54" s="128">
        <v>6100</v>
      </c>
      <c r="B54" s="129" t="s">
        <v>110</v>
      </c>
      <c r="C54" s="130">
        <v>0</v>
      </c>
      <c r="D54" s="130">
        <v>0</v>
      </c>
      <c r="E54" s="130">
        <f t="shared" si="0"/>
        <v>0</v>
      </c>
      <c r="F54" s="130">
        <v>0</v>
      </c>
      <c r="G54" s="130">
        <v>0</v>
      </c>
      <c r="H54" s="131">
        <f t="shared" si="1"/>
        <v>0</v>
      </c>
    </row>
    <row r="55" spans="1:8" ht="12.95" customHeight="1" x14ac:dyDescent="0.2">
      <c r="A55" s="128">
        <v>6200</v>
      </c>
      <c r="B55" s="129" t="s">
        <v>111</v>
      </c>
      <c r="C55" s="130">
        <v>0</v>
      </c>
      <c r="D55" s="130">
        <v>225474401.62</v>
      </c>
      <c r="E55" s="130">
        <f t="shared" si="0"/>
        <v>225474401.62</v>
      </c>
      <c r="F55" s="130">
        <v>1959906.01</v>
      </c>
      <c r="G55" s="130">
        <v>1959906.01</v>
      </c>
      <c r="H55" s="131">
        <f t="shared" si="1"/>
        <v>223514495.61000001</v>
      </c>
    </row>
    <row r="56" spans="1:8" ht="12.95" customHeight="1" x14ac:dyDescent="0.2">
      <c r="A56" s="128">
        <v>6300</v>
      </c>
      <c r="B56" s="129" t="s">
        <v>112</v>
      </c>
      <c r="C56" s="130">
        <v>0</v>
      </c>
      <c r="D56" s="130">
        <v>0</v>
      </c>
      <c r="E56" s="130">
        <f t="shared" si="0"/>
        <v>0</v>
      </c>
      <c r="F56" s="130">
        <v>0</v>
      </c>
      <c r="G56" s="130">
        <v>0</v>
      </c>
      <c r="H56" s="131">
        <f t="shared" si="1"/>
        <v>0</v>
      </c>
    </row>
    <row r="57" spans="1:8" ht="12.95" customHeight="1" x14ac:dyDescent="0.2">
      <c r="A57" s="124" t="s">
        <v>113</v>
      </c>
      <c r="B57" s="125"/>
      <c r="C57" s="132">
        <f>SUM(C58:C64)</f>
        <v>0</v>
      </c>
      <c r="D57" s="132">
        <f>SUM(D58:D64)</f>
        <v>0</v>
      </c>
      <c r="E57" s="132">
        <f t="shared" si="0"/>
        <v>0</v>
      </c>
      <c r="F57" s="132">
        <f>SUM(F58:F64)</f>
        <v>0</v>
      </c>
      <c r="G57" s="132">
        <f>SUM(G58:G64)</f>
        <v>0</v>
      </c>
      <c r="H57" s="133">
        <f t="shared" si="1"/>
        <v>0</v>
      </c>
    </row>
    <row r="58" spans="1:8" ht="12.95" customHeight="1" x14ac:dyDescent="0.2">
      <c r="A58" s="128">
        <v>7100</v>
      </c>
      <c r="B58" s="129" t="s">
        <v>114</v>
      </c>
      <c r="C58" s="130">
        <v>0</v>
      </c>
      <c r="D58" s="130">
        <v>0</v>
      </c>
      <c r="E58" s="130">
        <f t="shared" si="0"/>
        <v>0</v>
      </c>
      <c r="F58" s="130">
        <v>0</v>
      </c>
      <c r="G58" s="130">
        <v>0</v>
      </c>
      <c r="H58" s="131">
        <f t="shared" si="1"/>
        <v>0</v>
      </c>
    </row>
    <row r="59" spans="1:8" ht="12.95" customHeight="1" x14ac:dyDescent="0.2">
      <c r="A59" s="128">
        <v>7200</v>
      </c>
      <c r="B59" s="129" t="s">
        <v>115</v>
      </c>
      <c r="C59" s="130">
        <v>0</v>
      </c>
      <c r="D59" s="130">
        <v>0</v>
      </c>
      <c r="E59" s="130">
        <f t="shared" si="0"/>
        <v>0</v>
      </c>
      <c r="F59" s="130">
        <v>0</v>
      </c>
      <c r="G59" s="130">
        <v>0</v>
      </c>
      <c r="H59" s="131">
        <f t="shared" si="1"/>
        <v>0</v>
      </c>
    </row>
    <row r="60" spans="1:8" ht="12.95" customHeight="1" x14ac:dyDescent="0.2">
      <c r="A60" s="128">
        <v>7300</v>
      </c>
      <c r="B60" s="129" t="s">
        <v>116</v>
      </c>
      <c r="C60" s="130">
        <v>0</v>
      </c>
      <c r="D60" s="130">
        <v>0</v>
      </c>
      <c r="E60" s="130">
        <f t="shared" si="0"/>
        <v>0</v>
      </c>
      <c r="F60" s="130">
        <v>0</v>
      </c>
      <c r="G60" s="130">
        <v>0</v>
      </c>
      <c r="H60" s="131">
        <f t="shared" si="1"/>
        <v>0</v>
      </c>
    </row>
    <row r="61" spans="1:8" ht="12.95" customHeight="1" x14ac:dyDescent="0.2">
      <c r="A61" s="128">
        <v>7400</v>
      </c>
      <c r="B61" s="129" t="s">
        <v>117</v>
      </c>
      <c r="C61" s="130">
        <v>0</v>
      </c>
      <c r="D61" s="130">
        <v>0</v>
      </c>
      <c r="E61" s="130">
        <f t="shared" si="0"/>
        <v>0</v>
      </c>
      <c r="F61" s="130">
        <v>0</v>
      </c>
      <c r="G61" s="130">
        <v>0</v>
      </c>
      <c r="H61" s="131">
        <f t="shared" si="1"/>
        <v>0</v>
      </c>
    </row>
    <row r="62" spans="1:8" ht="12.95" customHeight="1" x14ac:dyDescent="0.2">
      <c r="A62" s="128">
        <v>7500</v>
      </c>
      <c r="B62" s="129" t="s">
        <v>118</v>
      </c>
      <c r="C62" s="130">
        <v>0</v>
      </c>
      <c r="D62" s="130">
        <v>0</v>
      </c>
      <c r="E62" s="130">
        <f t="shared" si="0"/>
        <v>0</v>
      </c>
      <c r="F62" s="130">
        <v>0</v>
      </c>
      <c r="G62" s="130">
        <v>0</v>
      </c>
      <c r="H62" s="131">
        <f t="shared" si="1"/>
        <v>0</v>
      </c>
    </row>
    <row r="63" spans="1:8" ht="12.95" customHeight="1" x14ac:dyDescent="0.2">
      <c r="A63" s="128">
        <v>7600</v>
      </c>
      <c r="B63" s="129" t="s">
        <v>119</v>
      </c>
      <c r="C63" s="130">
        <v>0</v>
      </c>
      <c r="D63" s="130">
        <v>0</v>
      </c>
      <c r="E63" s="130">
        <f t="shared" si="0"/>
        <v>0</v>
      </c>
      <c r="F63" s="130">
        <v>0</v>
      </c>
      <c r="G63" s="130">
        <v>0</v>
      </c>
      <c r="H63" s="131">
        <f t="shared" si="1"/>
        <v>0</v>
      </c>
    </row>
    <row r="64" spans="1:8" ht="12.95" customHeight="1" x14ac:dyDescent="0.2">
      <c r="A64" s="128">
        <v>7900</v>
      </c>
      <c r="B64" s="129" t="s">
        <v>120</v>
      </c>
      <c r="C64" s="134">
        <v>0</v>
      </c>
      <c r="D64" s="134">
        <v>0</v>
      </c>
      <c r="E64" s="130">
        <f t="shared" si="0"/>
        <v>0</v>
      </c>
      <c r="F64" s="130">
        <v>0</v>
      </c>
      <c r="G64" s="130">
        <v>0</v>
      </c>
      <c r="H64" s="131">
        <f t="shared" si="1"/>
        <v>0</v>
      </c>
    </row>
    <row r="65" spans="1:8" ht="12.95" customHeight="1" x14ac:dyDescent="0.2">
      <c r="A65" s="124" t="s">
        <v>121</v>
      </c>
      <c r="B65" s="125"/>
      <c r="C65" s="132">
        <f>SUM(C66:C68)</f>
        <v>0</v>
      </c>
      <c r="D65" s="132">
        <f>SUM(D66:D68)</f>
        <v>0</v>
      </c>
      <c r="E65" s="132">
        <f t="shared" si="0"/>
        <v>0</v>
      </c>
      <c r="F65" s="132">
        <f>SUM(F66:F68)</f>
        <v>0</v>
      </c>
      <c r="G65" s="132">
        <f>SUM(G66:G68)</f>
        <v>0</v>
      </c>
      <c r="H65" s="133">
        <f t="shared" si="1"/>
        <v>0</v>
      </c>
    </row>
    <row r="66" spans="1:8" ht="12.95" customHeight="1" x14ac:dyDescent="0.2">
      <c r="A66" s="128">
        <v>8100</v>
      </c>
      <c r="B66" s="129" t="s">
        <v>122</v>
      </c>
      <c r="C66" s="130">
        <v>0</v>
      </c>
      <c r="D66" s="130">
        <v>0</v>
      </c>
      <c r="E66" s="130">
        <f t="shared" si="0"/>
        <v>0</v>
      </c>
      <c r="F66" s="130">
        <v>0</v>
      </c>
      <c r="G66" s="130">
        <v>0</v>
      </c>
      <c r="H66" s="131">
        <f t="shared" si="1"/>
        <v>0</v>
      </c>
    </row>
    <row r="67" spans="1:8" ht="12.95" customHeight="1" x14ac:dyDescent="0.2">
      <c r="A67" s="128">
        <v>8300</v>
      </c>
      <c r="B67" s="129" t="s">
        <v>123</v>
      </c>
      <c r="C67" s="130">
        <v>0</v>
      </c>
      <c r="D67" s="130">
        <v>0</v>
      </c>
      <c r="E67" s="130">
        <f t="shared" si="0"/>
        <v>0</v>
      </c>
      <c r="F67" s="130">
        <v>0</v>
      </c>
      <c r="G67" s="130">
        <v>0</v>
      </c>
      <c r="H67" s="131">
        <f t="shared" si="1"/>
        <v>0</v>
      </c>
    </row>
    <row r="68" spans="1:8" ht="12.95" customHeight="1" x14ac:dyDescent="0.2">
      <c r="A68" s="128">
        <v>8500</v>
      </c>
      <c r="B68" s="129" t="s">
        <v>124</v>
      </c>
      <c r="C68" s="130">
        <v>0</v>
      </c>
      <c r="D68" s="130">
        <v>0</v>
      </c>
      <c r="E68" s="130">
        <f t="shared" si="0"/>
        <v>0</v>
      </c>
      <c r="F68" s="130">
        <v>0</v>
      </c>
      <c r="G68" s="130">
        <v>0</v>
      </c>
      <c r="H68" s="131">
        <f t="shared" si="1"/>
        <v>0</v>
      </c>
    </row>
    <row r="69" spans="1:8" ht="12.95" customHeight="1" x14ac:dyDescent="0.2">
      <c r="A69" s="124" t="s">
        <v>125</v>
      </c>
      <c r="B69" s="125"/>
      <c r="C69" s="132">
        <f>SUM(C70:C76)</f>
        <v>0</v>
      </c>
      <c r="D69" s="132">
        <f>SUM(D70:D76)</f>
        <v>0</v>
      </c>
      <c r="E69" s="132">
        <f t="shared" si="0"/>
        <v>0</v>
      </c>
      <c r="F69" s="132">
        <f>SUM(F70:F76)</f>
        <v>0</v>
      </c>
      <c r="G69" s="132">
        <f>SUM(G70:G76)</f>
        <v>0</v>
      </c>
      <c r="H69" s="133">
        <f t="shared" si="1"/>
        <v>0</v>
      </c>
    </row>
    <row r="70" spans="1:8" ht="12.95" customHeight="1" x14ac:dyDescent="0.2">
      <c r="A70" s="128">
        <v>9100</v>
      </c>
      <c r="B70" s="129" t="s">
        <v>126</v>
      </c>
      <c r="C70" s="130">
        <v>0</v>
      </c>
      <c r="D70" s="130">
        <v>0</v>
      </c>
      <c r="E70" s="130">
        <f t="shared" ref="E70:E76" si="2">C70+D70</f>
        <v>0</v>
      </c>
      <c r="F70" s="130">
        <v>0</v>
      </c>
      <c r="G70" s="130">
        <v>0</v>
      </c>
      <c r="H70" s="131">
        <f t="shared" ref="H70:H76" si="3">E70-F70</f>
        <v>0</v>
      </c>
    </row>
    <row r="71" spans="1:8" ht="12.95" customHeight="1" x14ac:dyDescent="0.2">
      <c r="A71" s="128">
        <v>9200</v>
      </c>
      <c r="B71" s="129" t="s">
        <v>127</v>
      </c>
      <c r="C71" s="130">
        <v>0</v>
      </c>
      <c r="D71" s="130">
        <v>0</v>
      </c>
      <c r="E71" s="130">
        <f t="shared" si="2"/>
        <v>0</v>
      </c>
      <c r="F71" s="130">
        <v>0</v>
      </c>
      <c r="G71" s="130">
        <v>0</v>
      </c>
      <c r="H71" s="131">
        <f t="shared" si="3"/>
        <v>0</v>
      </c>
    </row>
    <row r="72" spans="1:8" ht="12.95" customHeight="1" x14ac:dyDescent="0.2">
      <c r="A72" s="128">
        <v>9300</v>
      </c>
      <c r="B72" s="129" t="s">
        <v>128</v>
      </c>
      <c r="C72" s="130">
        <v>0</v>
      </c>
      <c r="D72" s="130">
        <v>0</v>
      </c>
      <c r="E72" s="130">
        <f t="shared" si="2"/>
        <v>0</v>
      </c>
      <c r="F72" s="130">
        <v>0</v>
      </c>
      <c r="G72" s="130">
        <v>0</v>
      </c>
      <c r="H72" s="131">
        <f t="shared" si="3"/>
        <v>0</v>
      </c>
    </row>
    <row r="73" spans="1:8" ht="12.95" customHeight="1" x14ac:dyDescent="0.2">
      <c r="A73" s="128">
        <v>9400</v>
      </c>
      <c r="B73" s="129" t="s">
        <v>129</v>
      </c>
      <c r="C73" s="130">
        <v>0</v>
      </c>
      <c r="D73" s="130">
        <v>0</v>
      </c>
      <c r="E73" s="130">
        <f t="shared" si="2"/>
        <v>0</v>
      </c>
      <c r="F73" s="130">
        <v>0</v>
      </c>
      <c r="G73" s="130">
        <v>0</v>
      </c>
      <c r="H73" s="131">
        <f t="shared" si="3"/>
        <v>0</v>
      </c>
    </row>
    <row r="74" spans="1:8" ht="12.95" customHeight="1" x14ac:dyDescent="0.2">
      <c r="A74" s="128">
        <v>9500</v>
      </c>
      <c r="B74" s="129" t="s">
        <v>130</v>
      </c>
      <c r="C74" s="130">
        <v>0</v>
      </c>
      <c r="D74" s="130">
        <v>0</v>
      </c>
      <c r="E74" s="130">
        <f t="shared" si="2"/>
        <v>0</v>
      </c>
      <c r="F74" s="130">
        <v>0</v>
      </c>
      <c r="G74" s="130">
        <v>0</v>
      </c>
      <c r="H74" s="131">
        <f t="shared" si="3"/>
        <v>0</v>
      </c>
    </row>
    <row r="75" spans="1:8" ht="12.95" customHeight="1" x14ac:dyDescent="0.2">
      <c r="A75" s="128">
        <v>9600</v>
      </c>
      <c r="B75" s="129" t="s">
        <v>131</v>
      </c>
      <c r="C75" s="130">
        <v>0</v>
      </c>
      <c r="D75" s="130">
        <v>0</v>
      </c>
      <c r="E75" s="130">
        <f t="shared" si="2"/>
        <v>0</v>
      </c>
      <c r="F75" s="130">
        <v>0</v>
      </c>
      <c r="G75" s="130">
        <v>0</v>
      </c>
      <c r="H75" s="131">
        <f t="shared" si="3"/>
        <v>0</v>
      </c>
    </row>
    <row r="76" spans="1:8" ht="12.95" customHeight="1" x14ac:dyDescent="0.2">
      <c r="A76" s="128">
        <v>9900</v>
      </c>
      <c r="B76" s="129" t="s">
        <v>132</v>
      </c>
      <c r="C76" s="135">
        <v>0</v>
      </c>
      <c r="D76" s="135">
        <v>0</v>
      </c>
      <c r="E76" s="135">
        <f t="shared" si="2"/>
        <v>0</v>
      </c>
      <c r="F76" s="135">
        <v>0</v>
      </c>
      <c r="G76" s="135">
        <v>0</v>
      </c>
      <c r="H76" s="136">
        <f t="shared" si="3"/>
        <v>0</v>
      </c>
    </row>
    <row r="77" spans="1:8" ht="18.75" customHeight="1" thickBot="1" x14ac:dyDescent="0.25">
      <c r="A77" s="137"/>
      <c r="B77" s="138" t="s">
        <v>133</v>
      </c>
      <c r="C77" s="139">
        <f t="shared" ref="C77:H77" si="4">C5+C13+C23+C33+C43+C53+C57+C65+C69</f>
        <v>18336011481.510002</v>
      </c>
      <c r="D77" s="139">
        <f t="shared" si="4"/>
        <v>254108525.83999997</v>
      </c>
      <c r="E77" s="139">
        <f t="shared" ref="E77" si="5">D77+C77</f>
        <v>18590120007.350002</v>
      </c>
      <c r="F77" s="139">
        <f t="shared" si="4"/>
        <v>3457409633.5500002</v>
      </c>
      <c r="G77" s="139">
        <f t="shared" si="4"/>
        <v>3457409633.5500002</v>
      </c>
      <c r="H77" s="140">
        <f t="shared" si="4"/>
        <v>15132710373.800001</v>
      </c>
    </row>
    <row r="78" spans="1:8" x14ac:dyDescent="0.2">
      <c r="A78" s="141" t="s">
        <v>47</v>
      </c>
      <c r="C78" s="142"/>
      <c r="D78" s="142"/>
      <c r="E78" s="142"/>
      <c r="F78" s="142"/>
      <c r="G78" s="142"/>
      <c r="H78" s="142"/>
    </row>
  </sheetData>
  <mergeCells count="13">
    <mergeCell ref="A69:B69"/>
    <mergeCell ref="A23:B23"/>
    <mergeCell ref="A33:B33"/>
    <mergeCell ref="A43:B43"/>
    <mergeCell ref="A53:B53"/>
    <mergeCell ref="A57:B57"/>
    <mergeCell ref="A65:B65"/>
    <mergeCell ref="A1:H1"/>
    <mergeCell ref="A2:B4"/>
    <mergeCell ref="C2:G2"/>
    <mergeCell ref="H2:H3"/>
    <mergeCell ref="A5:B5"/>
    <mergeCell ref="A13:B13"/>
  </mergeCells>
  <printOptions horizontalCentered="1"/>
  <pageMargins left="0.78740157480314965" right="0.59055118110236227" top="0.78740157480314965" bottom="0.78740157480314965" header="0.31496062992125984" footer="0.31496062992125984"/>
  <pageSetup scale="7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CED6C-A94C-4FF0-8FE7-CB5EAEAD9CFF}">
  <sheetPr>
    <tabColor theme="4" tint="-0.249977111117893"/>
    <pageSetUpPr fitToPage="1"/>
  </sheetPr>
  <dimension ref="A1:H40"/>
  <sheetViews>
    <sheetView showGridLines="0" zoomScale="90" zoomScaleNormal="90" workbookViewId="0">
      <selection activeCell="B51" sqref="B51"/>
    </sheetView>
  </sheetViews>
  <sheetFormatPr baseColWidth="10" defaultColWidth="12" defaultRowHeight="12" x14ac:dyDescent="0.2"/>
  <cols>
    <col min="1" max="1" width="5.33203125" style="253" customWidth="1"/>
    <col min="2" max="2" width="72.6640625" style="109" customWidth="1"/>
    <col min="3" max="3" width="21.6640625" style="109" bestFit="1" customWidth="1"/>
    <col min="4" max="4" width="18" style="109" customWidth="1"/>
    <col min="5" max="5" width="21.6640625" style="109" bestFit="1" customWidth="1"/>
    <col min="6" max="6" width="21.33203125" style="109" bestFit="1" customWidth="1"/>
    <col min="7" max="8" width="21.6640625" style="109" bestFit="1" customWidth="1"/>
    <col min="9" max="16384" width="12" style="109"/>
  </cols>
  <sheetData>
    <row r="1" spans="1:8" ht="66.75" customHeight="1" x14ac:dyDescent="0.2">
      <c r="A1" s="229" t="s">
        <v>221</v>
      </c>
      <c r="B1" s="230"/>
      <c r="C1" s="230"/>
      <c r="D1" s="230"/>
      <c r="E1" s="230"/>
      <c r="F1" s="230"/>
      <c r="G1" s="230"/>
      <c r="H1" s="231"/>
    </row>
    <row r="2" spans="1:8" ht="12.75" x14ac:dyDescent="0.2">
      <c r="A2" s="232" t="s">
        <v>52</v>
      </c>
      <c r="B2" s="233"/>
      <c r="C2" s="229" t="s">
        <v>53</v>
      </c>
      <c r="D2" s="230"/>
      <c r="E2" s="230"/>
      <c r="F2" s="230"/>
      <c r="G2" s="231"/>
      <c r="H2" s="234" t="s">
        <v>54</v>
      </c>
    </row>
    <row r="3" spans="1:8" ht="30" customHeight="1" x14ac:dyDescent="0.2">
      <c r="A3" s="235"/>
      <c r="B3" s="236"/>
      <c r="C3" s="237" t="s">
        <v>55</v>
      </c>
      <c r="D3" s="237" t="s">
        <v>56</v>
      </c>
      <c r="E3" s="237" t="s">
        <v>6</v>
      </c>
      <c r="F3" s="237" t="s">
        <v>7</v>
      </c>
      <c r="G3" s="237" t="s">
        <v>57</v>
      </c>
      <c r="H3" s="238"/>
    </row>
    <row r="4" spans="1:8" ht="12.75" x14ac:dyDescent="0.2">
      <c r="A4" s="239"/>
      <c r="B4" s="240"/>
      <c r="C4" s="241">
        <v>1</v>
      </c>
      <c r="D4" s="241">
        <v>2</v>
      </c>
      <c r="E4" s="241" t="s">
        <v>58</v>
      </c>
      <c r="F4" s="241">
        <v>4</v>
      </c>
      <c r="G4" s="241">
        <v>5</v>
      </c>
      <c r="H4" s="241" t="s">
        <v>59</v>
      </c>
    </row>
    <row r="5" spans="1:8" s="245" customFormat="1" ht="12.95" customHeight="1" x14ac:dyDescent="0.2">
      <c r="A5" s="242" t="s">
        <v>222</v>
      </c>
      <c r="B5" s="243"/>
      <c r="C5" s="244">
        <f>SUM(C6:C13)</f>
        <v>0</v>
      </c>
      <c r="D5" s="244">
        <f>SUM(D6:D13)</f>
        <v>0</v>
      </c>
      <c r="E5" s="244">
        <f>+C5+D5</f>
        <v>0</v>
      </c>
      <c r="F5" s="244">
        <f>SUM(F6:F13)</f>
        <v>0</v>
      </c>
      <c r="G5" s="244">
        <f>SUM(G6:G13)</f>
        <v>0</v>
      </c>
      <c r="H5" s="244">
        <f>E5-F5</f>
        <v>0</v>
      </c>
    </row>
    <row r="6" spans="1:8" ht="12.95" customHeight="1" x14ac:dyDescent="0.2">
      <c r="A6" s="246">
        <v>11</v>
      </c>
      <c r="B6" s="247" t="s">
        <v>223</v>
      </c>
      <c r="C6" s="248">
        <v>0</v>
      </c>
      <c r="D6" s="248">
        <v>0</v>
      </c>
      <c r="E6" s="248">
        <v>0</v>
      </c>
      <c r="F6" s="248">
        <v>0</v>
      </c>
      <c r="G6" s="248">
        <v>0</v>
      </c>
      <c r="H6" s="248">
        <f t="shared" ref="H6:H36" si="0">+E6-F6</f>
        <v>0</v>
      </c>
    </row>
    <row r="7" spans="1:8" ht="12.95" customHeight="1" x14ac:dyDescent="0.2">
      <c r="A7" s="246">
        <v>12</v>
      </c>
      <c r="B7" s="247" t="s">
        <v>224</v>
      </c>
      <c r="C7" s="248">
        <v>0</v>
      </c>
      <c r="D7" s="248">
        <v>0</v>
      </c>
      <c r="E7" s="248">
        <v>0</v>
      </c>
      <c r="F7" s="248">
        <v>0</v>
      </c>
      <c r="G7" s="248">
        <v>0</v>
      </c>
      <c r="H7" s="248">
        <f t="shared" si="0"/>
        <v>0</v>
      </c>
    </row>
    <row r="8" spans="1:8" ht="12.95" customHeight="1" x14ac:dyDescent="0.2">
      <c r="A8" s="246">
        <v>13</v>
      </c>
      <c r="B8" s="247" t="s">
        <v>225</v>
      </c>
      <c r="C8" s="248">
        <v>0</v>
      </c>
      <c r="D8" s="248">
        <v>0</v>
      </c>
      <c r="E8" s="248">
        <v>0</v>
      </c>
      <c r="F8" s="248">
        <v>0</v>
      </c>
      <c r="G8" s="248">
        <v>0</v>
      </c>
      <c r="H8" s="248">
        <f t="shared" si="0"/>
        <v>0</v>
      </c>
    </row>
    <row r="9" spans="1:8" ht="12.95" customHeight="1" x14ac:dyDescent="0.2">
      <c r="A9" s="246">
        <v>14</v>
      </c>
      <c r="B9" s="247" t="s">
        <v>226</v>
      </c>
      <c r="C9" s="249">
        <v>0</v>
      </c>
      <c r="D9" s="249">
        <v>0</v>
      </c>
      <c r="E9" s="248">
        <v>0</v>
      </c>
      <c r="F9" s="249">
        <v>0</v>
      </c>
      <c r="G9" s="249">
        <v>0</v>
      </c>
      <c r="H9" s="248">
        <f t="shared" si="0"/>
        <v>0</v>
      </c>
    </row>
    <row r="10" spans="1:8" ht="12.95" customHeight="1" x14ac:dyDescent="0.2">
      <c r="A10" s="246">
        <v>15</v>
      </c>
      <c r="B10" s="247" t="s">
        <v>227</v>
      </c>
      <c r="C10" s="248">
        <v>0</v>
      </c>
      <c r="D10" s="248">
        <v>0</v>
      </c>
      <c r="E10" s="248">
        <v>0</v>
      </c>
      <c r="F10" s="248">
        <v>0</v>
      </c>
      <c r="G10" s="248">
        <v>0</v>
      </c>
      <c r="H10" s="248">
        <f t="shared" si="0"/>
        <v>0</v>
      </c>
    </row>
    <row r="11" spans="1:8" ht="12.95" customHeight="1" x14ac:dyDescent="0.2">
      <c r="A11" s="246">
        <v>16</v>
      </c>
      <c r="B11" s="247" t="s">
        <v>228</v>
      </c>
      <c r="C11" s="249">
        <v>0</v>
      </c>
      <c r="D11" s="249">
        <v>0</v>
      </c>
      <c r="E11" s="248">
        <v>0</v>
      </c>
      <c r="F11" s="249">
        <v>0</v>
      </c>
      <c r="G11" s="249">
        <v>0</v>
      </c>
      <c r="H11" s="248">
        <f t="shared" si="0"/>
        <v>0</v>
      </c>
    </row>
    <row r="12" spans="1:8" ht="12.95" customHeight="1" x14ac:dyDescent="0.2">
      <c r="A12" s="246">
        <v>17</v>
      </c>
      <c r="B12" s="247" t="s">
        <v>229</v>
      </c>
      <c r="C12" s="248">
        <v>0</v>
      </c>
      <c r="D12" s="248">
        <v>0</v>
      </c>
      <c r="E12" s="248">
        <v>0</v>
      </c>
      <c r="F12" s="248">
        <v>0</v>
      </c>
      <c r="G12" s="248">
        <v>0</v>
      </c>
      <c r="H12" s="248">
        <f t="shared" si="0"/>
        <v>0</v>
      </c>
    </row>
    <row r="13" spans="1:8" ht="12.95" customHeight="1" x14ac:dyDescent="0.2">
      <c r="A13" s="246">
        <v>18</v>
      </c>
      <c r="B13" s="247" t="s">
        <v>87</v>
      </c>
      <c r="C13" s="248">
        <v>0</v>
      </c>
      <c r="D13" s="248">
        <v>0</v>
      </c>
      <c r="E13" s="248">
        <v>0</v>
      </c>
      <c r="F13" s="248">
        <v>0</v>
      </c>
      <c r="G13" s="248">
        <v>0</v>
      </c>
      <c r="H13" s="248">
        <f t="shared" si="0"/>
        <v>0</v>
      </c>
    </row>
    <row r="14" spans="1:8" s="245" customFormat="1" ht="12.95" customHeight="1" x14ac:dyDescent="0.2">
      <c r="A14" s="242" t="s">
        <v>230</v>
      </c>
      <c r="B14" s="243"/>
      <c r="C14" s="244">
        <f>SUM(C15:C21)</f>
        <v>18336011481.509998</v>
      </c>
      <c r="D14" s="244">
        <f>SUM(D15:D21)</f>
        <v>254108525.84</v>
      </c>
      <c r="E14" s="244">
        <f>+C14+D14</f>
        <v>18590120007.349998</v>
      </c>
      <c r="F14" s="244">
        <f>SUM(F15:F21)</f>
        <v>3457409633.5500002</v>
      </c>
      <c r="G14" s="244">
        <f>SUM(G15:G21)</f>
        <v>3457409633.5500002</v>
      </c>
      <c r="H14" s="244">
        <f t="shared" si="0"/>
        <v>15132710373.799999</v>
      </c>
    </row>
    <row r="15" spans="1:8" ht="12.95" customHeight="1" x14ac:dyDescent="0.2">
      <c r="A15" s="246">
        <v>21</v>
      </c>
      <c r="B15" s="247" t="s">
        <v>231</v>
      </c>
      <c r="C15" s="248">
        <v>0</v>
      </c>
      <c r="D15" s="248">
        <v>0</v>
      </c>
      <c r="E15" s="248">
        <v>0</v>
      </c>
      <c r="F15" s="248">
        <v>0</v>
      </c>
      <c r="G15" s="248">
        <v>0</v>
      </c>
      <c r="H15" s="248">
        <f t="shared" si="0"/>
        <v>0</v>
      </c>
    </row>
    <row r="16" spans="1:8" ht="12.95" customHeight="1" x14ac:dyDescent="0.2">
      <c r="A16" s="246">
        <v>22</v>
      </c>
      <c r="B16" s="247" t="s">
        <v>232</v>
      </c>
      <c r="C16" s="248">
        <v>0</v>
      </c>
      <c r="D16" s="248">
        <v>0</v>
      </c>
      <c r="E16" s="248">
        <v>0</v>
      </c>
      <c r="F16" s="248">
        <v>0</v>
      </c>
      <c r="G16" s="248">
        <v>0</v>
      </c>
      <c r="H16" s="248">
        <f t="shared" si="0"/>
        <v>0</v>
      </c>
    </row>
    <row r="17" spans="1:8" ht="12.95" customHeight="1" x14ac:dyDescent="0.2">
      <c r="A17" s="246">
        <v>23</v>
      </c>
      <c r="B17" s="247" t="s">
        <v>233</v>
      </c>
      <c r="C17" s="130">
        <v>18336011481.509998</v>
      </c>
      <c r="D17" s="130">
        <v>254108525.84</v>
      </c>
      <c r="E17" s="130">
        <f t="shared" ref="E17" si="1">C17+D17</f>
        <v>18590120007.349998</v>
      </c>
      <c r="F17" s="130">
        <v>3457409633.5500002</v>
      </c>
      <c r="G17" s="130">
        <v>3457409633.5500002</v>
      </c>
      <c r="H17" s="130">
        <f t="shared" ref="H17" si="2">E17-F17</f>
        <v>15132710373.799999</v>
      </c>
    </row>
    <row r="18" spans="1:8" ht="12.95" customHeight="1" x14ac:dyDescent="0.2">
      <c r="A18" s="246">
        <v>24</v>
      </c>
      <c r="B18" s="247" t="s">
        <v>234</v>
      </c>
      <c r="C18" s="248">
        <v>0</v>
      </c>
      <c r="D18" s="248">
        <v>0</v>
      </c>
      <c r="E18" s="248">
        <v>0</v>
      </c>
      <c r="F18" s="248">
        <v>0</v>
      </c>
      <c r="G18" s="248">
        <v>0</v>
      </c>
      <c r="H18" s="248">
        <f t="shared" si="0"/>
        <v>0</v>
      </c>
    </row>
    <row r="19" spans="1:8" ht="12.95" customHeight="1" x14ac:dyDescent="0.2">
      <c r="A19" s="246">
        <v>25</v>
      </c>
      <c r="B19" s="247" t="s">
        <v>235</v>
      </c>
      <c r="C19" s="248">
        <v>0</v>
      </c>
      <c r="D19" s="248">
        <v>0</v>
      </c>
      <c r="E19" s="248">
        <v>0</v>
      </c>
      <c r="F19" s="248">
        <v>0</v>
      </c>
      <c r="G19" s="248">
        <v>0</v>
      </c>
      <c r="H19" s="248">
        <f t="shared" si="0"/>
        <v>0</v>
      </c>
    </row>
    <row r="20" spans="1:8" ht="12.95" customHeight="1" x14ac:dyDescent="0.2">
      <c r="A20" s="246">
        <v>26</v>
      </c>
      <c r="B20" s="247" t="s">
        <v>236</v>
      </c>
      <c r="C20" s="248">
        <v>0</v>
      </c>
      <c r="D20" s="248">
        <v>0</v>
      </c>
      <c r="E20" s="248">
        <v>0</v>
      </c>
      <c r="F20" s="248">
        <v>0</v>
      </c>
      <c r="G20" s="248">
        <v>0</v>
      </c>
      <c r="H20" s="248">
        <f t="shared" si="0"/>
        <v>0</v>
      </c>
    </row>
    <row r="21" spans="1:8" ht="12.95" customHeight="1" x14ac:dyDescent="0.2">
      <c r="A21" s="246">
        <v>27</v>
      </c>
      <c r="B21" s="247" t="s">
        <v>237</v>
      </c>
      <c r="C21" s="248">
        <v>0</v>
      </c>
      <c r="D21" s="248">
        <v>0</v>
      </c>
      <c r="E21" s="248">
        <v>0</v>
      </c>
      <c r="F21" s="248">
        <v>0</v>
      </c>
      <c r="G21" s="248">
        <v>0</v>
      </c>
      <c r="H21" s="248">
        <f t="shared" si="0"/>
        <v>0</v>
      </c>
    </row>
    <row r="22" spans="1:8" s="245" customFormat="1" ht="12.95" customHeight="1" x14ac:dyDescent="0.2">
      <c r="A22" s="242" t="s">
        <v>238</v>
      </c>
      <c r="B22" s="243"/>
      <c r="C22" s="244">
        <f>+C23+C24+C25+C26+C27+C28+C29+C30+C31</f>
        <v>0</v>
      </c>
      <c r="D22" s="244">
        <f>+D23+D24+D25+D26+D27+D28+D29+D30+D31</f>
        <v>0</v>
      </c>
      <c r="E22" s="244">
        <f>+E23+E24+E25+E26+E27+E28+E29+E30+E31</f>
        <v>0</v>
      </c>
      <c r="F22" s="244">
        <f>+F23+F24+F25+F26+F27+F28+F29+F30+F31</f>
        <v>0</v>
      </c>
      <c r="G22" s="244">
        <f>+G23+G24+G25+G26+G27+G28+G29+G30+G31</f>
        <v>0</v>
      </c>
      <c r="H22" s="244">
        <f t="shared" si="0"/>
        <v>0</v>
      </c>
    </row>
    <row r="23" spans="1:8" ht="12.95" customHeight="1" x14ac:dyDescent="0.2">
      <c r="A23" s="246">
        <v>31</v>
      </c>
      <c r="B23" s="247" t="s">
        <v>239</v>
      </c>
      <c r="C23" s="248">
        <v>0</v>
      </c>
      <c r="D23" s="248">
        <v>0</v>
      </c>
      <c r="E23" s="248">
        <v>0</v>
      </c>
      <c r="F23" s="248">
        <v>0</v>
      </c>
      <c r="G23" s="248">
        <v>0</v>
      </c>
      <c r="H23" s="248">
        <f t="shared" si="0"/>
        <v>0</v>
      </c>
    </row>
    <row r="24" spans="1:8" ht="12.95" customHeight="1" x14ac:dyDescent="0.2">
      <c r="A24" s="246">
        <v>32</v>
      </c>
      <c r="B24" s="247" t="s">
        <v>240</v>
      </c>
      <c r="C24" s="248">
        <v>0</v>
      </c>
      <c r="D24" s="248">
        <v>0</v>
      </c>
      <c r="E24" s="248">
        <v>0</v>
      </c>
      <c r="F24" s="248">
        <v>0</v>
      </c>
      <c r="G24" s="248">
        <v>0</v>
      </c>
      <c r="H24" s="248">
        <f t="shared" si="0"/>
        <v>0</v>
      </c>
    </row>
    <row r="25" spans="1:8" ht="12.95" customHeight="1" x14ac:dyDescent="0.2">
      <c r="A25" s="246">
        <v>33</v>
      </c>
      <c r="B25" s="247" t="s">
        <v>241</v>
      </c>
      <c r="C25" s="249">
        <v>0</v>
      </c>
      <c r="D25" s="249">
        <v>0</v>
      </c>
      <c r="E25" s="248">
        <v>0</v>
      </c>
      <c r="F25" s="249">
        <v>0</v>
      </c>
      <c r="G25" s="249">
        <v>0</v>
      </c>
      <c r="H25" s="248">
        <f t="shared" si="0"/>
        <v>0</v>
      </c>
    </row>
    <row r="26" spans="1:8" ht="12.95" customHeight="1" x14ac:dyDescent="0.2">
      <c r="A26" s="246">
        <v>34</v>
      </c>
      <c r="B26" s="247" t="s">
        <v>242</v>
      </c>
      <c r="C26" s="248">
        <v>0</v>
      </c>
      <c r="D26" s="248">
        <v>0</v>
      </c>
      <c r="E26" s="248">
        <v>0</v>
      </c>
      <c r="F26" s="248">
        <v>0</v>
      </c>
      <c r="G26" s="248">
        <v>0</v>
      </c>
      <c r="H26" s="248">
        <f t="shared" si="0"/>
        <v>0</v>
      </c>
    </row>
    <row r="27" spans="1:8" ht="12.95" customHeight="1" x14ac:dyDescent="0.2">
      <c r="A27" s="246">
        <v>35</v>
      </c>
      <c r="B27" s="247" t="s">
        <v>243</v>
      </c>
      <c r="C27" s="248">
        <v>0</v>
      </c>
      <c r="D27" s="248">
        <v>0</v>
      </c>
      <c r="E27" s="248">
        <v>0</v>
      </c>
      <c r="F27" s="248">
        <v>0</v>
      </c>
      <c r="G27" s="248">
        <v>0</v>
      </c>
      <c r="H27" s="248">
        <f t="shared" si="0"/>
        <v>0</v>
      </c>
    </row>
    <row r="28" spans="1:8" ht="12.95" customHeight="1" x14ac:dyDescent="0.2">
      <c r="A28" s="246">
        <v>36</v>
      </c>
      <c r="B28" s="247" t="s">
        <v>244</v>
      </c>
      <c r="C28" s="248">
        <v>0</v>
      </c>
      <c r="D28" s="248">
        <v>0</v>
      </c>
      <c r="E28" s="162">
        <v>0</v>
      </c>
      <c r="F28" s="248">
        <v>0</v>
      </c>
      <c r="G28" s="248">
        <v>0</v>
      </c>
      <c r="H28" s="248">
        <f t="shared" si="0"/>
        <v>0</v>
      </c>
    </row>
    <row r="29" spans="1:8" ht="12.95" customHeight="1" x14ac:dyDescent="0.2">
      <c r="A29" s="246">
        <v>37</v>
      </c>
      <c r="B29" s="247" t="s">
        <v>245</v>
      </c>
      <c r="C29" s="248">
        <v>0</v>
      </c>
      <c r="D29" s="248">
        <v>0</v>
      </c>
      <c r="E29" s="248">
        <v>0</v>
      </c>
      <c r="F29" s="248">
        <v>0</v>
      </c>
      <c r="G29" s="248">
        <v>0</v>
      </c>
      <c r="H29" s="248">
        <f t="shared" si="0"/>
        <v>0</v>
      </c>
    </row>
    <row r="30" spans="1:8" ht="12.95" customHeight="1" x14ac:dyDescent="0.2">
      <c r="A30" s="246">
        <v>38</v>
      </c>
      <c r="B30" s="247" t="s">
        <v>246</v>
      </c>
      <c r="C30" s="248">
        <v>0</v>
      </c>
      <c r="D30" s="248">
        <v>0</v>
      </c>
      <c r="E30" s="248">
        <v>0</v>
      </c>
      <c r="F30" s="248">
        <v>0</v>
      </c>
      <c r="G30" s="248">
        <v>0</v>
      </c>
      <c r="H30" s="248">
        <f t="shared" si="0"/>
        <v>0</v>
      </c>
    </row>
    <row r="31" spans="1:8" ht="12.95" customHeight="1" x14ac:dyDescent="0.2">
      <c r="A31" s="246">
        <v>39</v>
      </c>
      <c r="B31" s="247" t="s">
        <v>247</v>
      </c>
      <c r="C31" s="248">
        <v>0</v>
      </c>
      <c r="D31" s="248">
        <v>0</v>
      </c>
      <c r="E31" s="248">
        <v>0</v>
      </c>
      <c r="F31" s="248">
        <v>0</v>
      </c>
      <c r="G31" s="248">
        <v>0</v>
      </c>
      <c r="H31" s="248">
        <f t="shared" si="0"/>
        <v>0</v>
      </c>
    </row>
    <row r="32" spans="1:8" s="245" customFormat="1" ht="12.95" customHeight="1" x14ac:dyDescent="0.2">
      <c r="A32" s="242" t="s">
        <v>248</v>
      </c>
      <c r="B32" s="243"/>
      <c r="C32" s="244">
        <f>SUM(C33:C36)</f>
        <v>0</v>
      </c>
      <c r="D32" s="244">
        <f>SUM(D33:D36)</f>
        <v>0</v>
      </c>
      <c r="E32" s="244">
        <f>+C32+D32</f>
        <v>0</v>
      </c>
      <c r="F32" s="244">
        <f>SUM(F33:F36)</f>
        <v>0</v>
      </c>
      <c r="G32" s="244">
        <f>SUM(G33:G36)</f>
        <v>0</v>
      </c>
      <c r="H32" s="244">
        <f t="shared" si="0"/>
        <v>0</v>
      </c>
    </row>
    <row r="33" spans="1:8" ht="12.95" customHeight="1" x14ac:dyDescent="0.2">
      <c r="A33" s="246">
        <v>41</v>
      </c>
      <c r="B33" s="247" t="s">
        <v>249</v>
      </c>
      <c r="C33" s="249">
        <v>0</v>
      </c>
      <c r="D33" s="249">
        <v>0</v>
      </c>
      <c r="E33" s="248">
        <v>0</v>
      </c>
      <c r="F33" s="249">
        <v>0</v>
      </c>
      <c r="G33" s="249">
        <v>0</v>
      </c>
      <c r="H33" s="248">
        <f t="shared" si="0"/>
        <v>0</v>
      </c>
    </row>
    <row r="34" spans="1:8" ht="27" customHeight="1" x14ac:dyDescent="0.2">
      <c r="A34" s="246">
        <v>42</v>
      </c>
      <c r="B34" s="247" t="s">
        <v>250</v>
      </c>
      <c r="C34" s="248">
        <v>0</v>
      </c>
      <c r="D34" s="248">
        <v>0</v>
      </c>
      <c r="E34" s="248">
        <v>0</v>
      </c>
      <c r="F34" s="248">
        <v>0</v>
      </c>
      <c r="G34" s="248">
        <v>0</v>
      </c>
      <c r="H34" s="248">
        <f t="shared" si="0"/>
        <v>0</v>
      </c>
    </row>
    <row r="35" spans="1:8" ht="12.95" customHeight="1" x14ac:dyDescent="0.2">
      <c r="A35" s="246">
        <v>43</v>
      </c>
      <c r="B35" s="247" t="s">
        <v>251</v>
      </c>
      <c r="C35" s="249">
        <v>0</v>
      </c>
      <c r="D35" s="249">
        <v>0</v>
      </c>
      <c r="E35" s="248">
        <v>0</v>
      </c>
      <c r="F35" s="249">
        <v>0</v>
      </c>
      <c r="G35" s="249">
        <v>0</v>
      </c>
      <c r="H35" s="248">
        <f t="shared" si="0"/>
        <v>0</v>
      </c>
    </row>
    <row r="36" spans="1:8" ht="12.95" customHeight="1" x14ac:dyDescent="0.2">
      <c r="A36" s="246">
        <v>44</v>
      </c>
      <c r="B36" s="247" t="s">
        <v>252</v>
      </c>
      <c r="C36" s="249">
        <v>0</v>
      </c>
      <c r="D36" s="249">
        <v>0</v>
      </c>
      <c r="E36" s="248">
        <v>0</v>
      </c>
      <c r="F36" s="249">
        <v>0</v>
      </c>
      <c r="G36" s="249">
        <v>0</v>
      </c>
      <c r="H36" s="248">
        <f t="shared" si="0"/>
        <v>0</v>
      </c>
    </row>
    <row r="37" spans="1:8" s="245" customFormat="1" x14ac:dyDescent="0.2">
      <c r="A37" s="250"/>
      <c r="B37" s="251" t="s">
        <v>133</v>
      </c>
      <c r="C37" s="252">
        <f t="shared" ref="C37:H37" si="3">+C5+C14+C22+C32</f>
        <v>18336011481.509998</v>
      </c>
      <c r="D37" s="252">
        <f t="shared" si="3"/>
        <v>254108525.84</v>
      </c>
      <c r="E37" s="252">
        <f t="shared" si="3"/>
        <v>18590120007.349998</v>
      </c>
      <c r="F37" s="252">
        <f t="shared" si="3"/>
        <v>3457409633.5500002</v>
      </c>
      <c r="G37" s="252">
        <f t="shared" si="3"/>
        <v>3457409633.5500002</v>
      </c>
      <c r="H37" s="252">
        <f t="shared" si="3"/>
        <v>15132710373.799999</v>
      </c>
    </row>
    <row r="38" spans="1:8" x14ac:dyDescent="0.2">
      <c r="A38" s="253" t="s">
        <v>47</v>
      </c>
      <c r="C38" s="142"/>
      <c r="D38" s="142"/>
      <c r="E38" s="142"/>
      <c r="F38" s="142"/>
      <c r="G38" s="142"/>
      <c r="H38" s="142"/>
    </row>
    <row r="39" spans="1:8" ht="12.75" x14ac:dyDescent="0.2">
      <c r="A39" s="254"/>
      <c r="C39" s="255"/>
      <c r="D39" s="255"/>
      <c r="E39" s="255"/>
      <c r="F39" s="255"/>
      <c r="G39" s="255"/>
      <c r="H39" s="255"/>
    </row>
    <row r="40" spans="1:8" x14ac:dyDescent="0.2">
      <c r="C40" s="256"/>
      <c r="D40" s="256"/>
      <c r="E40" s="256"/>
      <c r="F40" s="256"/>
      <c r="G40" s="256"/>
      <c r="H40" s="256"/>
    </row>
  </sheetData>
  <mergeCells count="8">
    <mergeCell ref="A22:B22"/>
    <mergeCell ref="A32:B32"/>
    <mergeCell ref="A1:H1"/>
    <mergeCell ref="A2:B4"/>
    <mergeCell ref="C2:G2"/>
    <mergeCell ref="H2:H3"/>
    <mergeCell ref="A5:B5"/>
    <mergeCell ref="A14:B14"/>
  </mergeCells>
  <printOptions horizontalCentered="1"/>
  <pageMargins left="0.78740157480314965" right="0.59055118110236227" top="0.78740157480314965" bottom="0.78740157480314965" header="0.31496062992125984" footer="0.31496062992125984"/>
  <pageSetup scale="7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C0CE5-465F-47DF-9C33-A8535B75CB30}">
  <sheetPr>
    <tabColor theme="4" tint="-0.249977111117893"/>
  </sheetPr>
  <dimension ref="A1:J13"/>
  <sheetViews>
    <sheetView showGridLines="0" zoomScaleNormal="100" workbookViewId="0">
      <selection activeCell="B51" sqref="B51"/>
    </sheetView>
  </sheetViews>
  <sheetFormatPr baseColWidth="10" defaultColWidth="12" defaultRowHeight="11.25" x14ac:dyDescent="0.2"/>
  <cols>
    <col min="1" max="1" width="47.6640625" style="209" customWidth="1"/>
    <col min="2" max="2" width="16" style="209" bestFit="1" customWidth="1"/>
    <col min="3" max="3" width="17.83203125" style="209" customWidth="1"/>
    <col min="4" max="4" width="16" style="209" bestFit="1" customWidth="1"/>
    <col min="5" max="7" width="17.6640625" style="209" bestFit="1" customWidth="1"/>
    <col min="8" max="16384" width="12" style="209"/>
  </cols>
  <sheetData>
    <row r="1" spans="1:10" ht="57.75" customHeight="1" x14ac:dyDescent="0.2">
      <c r="A1" s="206" t="s">
        <v>217</v>
      </c>
      <c r="B1" s="207"/>
      <c r="C1" s="207"/>
      <c r="D1" s="207"/>
      <c r="E1" s="207"/>
      <c r="F1" s="207"/>
      <c r="G1" s="208"/>
    </row>
    <row r="2" spans="1:10" x14ac:dyDescent="0.2">
      <c r="A2" s="210"/>
      <c r="B2" s="211" t="s">
        <v>53</v>
      </c>
      <c r="C2" s="212"/>
      <c r="D2" s="212"/>
      <c r="E2" s="212"/>
      <c r="F2" s="213"/>
      <c r="G2" s="214" t="s">
        <v>54</v>
      </c>
    </row>
    <row r="3" spans="1:10" ht="24.95" customHeight="1" x14ac:dyDescent="0.2">
      <c r="A3" s="215"/>
      <c r="B3" s="216" t="s">
        <v>55</v>
      </c>
      <c r="C3" s="216" t="s">
        <v>56</v>
      </c>
      <c r="D3" s="216" t="s">
        <v>6</v>
      </c>
      <c r="E3" s="216" t="s">
        <v>7</v>
      </c>
      <c r="F3" s="216" t="s">
        <v>57</v>
      </c>
      <c r="G3" s="217"/>
    </row>
    <row r="4" spans="1:10" x14ac:dyDescent="0.2">
      <c r="A4" s="218"/>
      <c r="B4" s="219">
        <v>1</v>
      </c>
      <c r="C4" s="219">
        <v>2</v>
      </c>
      <c r="D4" s="219" t="s">
        <v>58</v>
      </c>
      <c r="E4" s="219">
        <v>4</v>
      </c>
      <c r="F4" s="219">
        <v>5</v>
      </c>
      <c r="G4" s="220" t="s">
        <v>59</v>
      </c>
    </row>
    <row r="5" spans="1:10" ht="12.75" customHeight="1" x14ac:dyDescent="0.2">
      <c r="A5" s="221" t="s">
        <v>218</v>
      </c>
      <c r="B5" s="130">
        <v>18329011481.509998</v>
      </c>
      <c r="C5" s="130">
        <v>20938885.57</v>
      </c>
      <c r="D5" s="130">
        <f>B5+C5</f>
        <v>18349950367.079998</v>
      </c>
      <c r="E5" s="130">
        <v>3451518234.5599999</v>
      </c>
      <c r="F5" s="130">
        <v>3451518234.5599999</v>
      </c>
      <c r="G5" s="131">
        <f>D5-E5</f>
        <v>14898432132.519999</v>
      </c>
    </row>
    <row r="6" spans="1:10" ht="12.75" customHeight="1" x14ac:dyDescent="0.2">
      <c r="A6" s="221" t="s">
        <v>219</v>
      </c>
      <c r="B6" s="130">
        <v>7000000</v>
      </c>
      <c r="C6" s="130">
        <v>233169640.27000001</v>
      </c>
      <c r="D6" s="130">
        <f>B6+C6</f>
        <v>240169640.27000001</v>
      </c>
      <c r="E6" s="130">
        <v>5891398.9900000002</v>
      </c>
      <c r="F6" s="130">
        <v>5891398.9900000002</v>
      </c>
      <c r="G6" s="131">
        <f>D6-E6</f>
        <v>234278241.28</v>
      </c>
    </row>
    <row r="7" spans="1:10" ht="12.75" customHeight="1" x14ac:dyDescent="0.2">
      <c r="A7" s="221" t="s">
        <v>220</v>
      </c>
      <c r="B7" s="130">
        <v>0</v>
      </c>
      <c r="C7" s="130">
        <v>0</v>
      </c>
      <c r="D7" s="162">
        <v>0</v>
      </c>
      <c r="E7" s="162">
        <v>0</v>
      </c>
      <c r="F7" s="162">
        <v>0</v>
      </c>
      <c r="G7" s="163">
        <f>+D7-E7</f>
        <v>0</v>
      </c>
    </row>
    <row r="8" spans="1:10" ht="12.75" customHeight="1" x14ac:dyDescent="0.2">
      <c r="A8" s="221" t="s">
        <v>93</v>
      </c>
      <c r="B8" s="130">
        <v>0</v>
      </c>
      <c r="C8" s="130">
        <v>0</v>
      </c>
      <c r="D8" s="162">
        <v>0</v>
      </c>
      <c r="E8" s="162">
        <v>0</v>
      </c>
      <c r="F8" s="130">
        <v>0</v>
      </c>
      <c r="G8" s="163">
        <f>+D8-E8</f>
        <v>0</v>
      </c>
      <c r="H8" s="222"/>
      <c r="I8" s="222"/>
      <c r="J8" s="222"/>
    </row>
    <row r="9" spans="1:10" ht="12.75" customHeight="1" x14ac:dyDescent="0.2">
      <c r="A9" s="221" t="s">
        <v>122</v>
      </c>
      <c r="B9" s="135">
        <v>0</v>
      </c>
      <c r="C9" s="135">
        <v>0</v>
      </c>
      <c r="D9" s="162">
        <v>0</v>
      </c>
      <c r="E9" s="162">
        <v>0</v>
      </c>
      <c r="F9" s="162">
        <v>0</v>
      </c>
      <c r="G9" s="163">
        <f>+D9-E9</f>
        <v>0</v>
      </c>
      <c r="H9" s="222"/>
      <c r="I9" s="222"/>
      <c r="J9" s="222"/>
    </row>
    <row r="10" spans="1:10" ht="12.75" customHeight="1" thickBot="1" x14ac:dyDescent="0.25">
      <c r="A10" s="223" t="s">
        <v>133</v>
      </c>
      <c r="B10" s="224">
        <f>SUM(B5:B9)</f>
        <v>18336011481.509998</v>
      </c>
      <c r="C10" s="224">
        <f>SUM(C5:C9)</f>
        <v>254108525.84</v>
      </c>
      <c r="D10" s="224">
        <f>SUM(D5+D6+D7+D8+D9)</f>
        <v>18590120007.349998</v>
      </c>
      <c r="E10" s="224">
        <f>SUM(E5+E6+E7+E8+E9)</f>
        <v>3457409633.5499997</v>
      </c>
      <c r="F10" s="224">
        <f>SUM(F5+F6+F7+F8+F9)</f>
        <v>3457409633.5499997</v>
      </c>
      <c r="G10" s="225">
        <f>SUM(G5+G6+G7+G8+G9)</f>
        <v>15132710373.799999</v>
      </c>
    </row>
    <row r="11" spans="1:10" ht="12.75" customHeight="1" x14ac:dyDescent="0.2">
      <c r="A11" s="226" t="s">
        <v>47</v>
      </c>
    </row>
    <row r="13" spans="1:10" ht="12.75" x14ac:dyDescent="0.2">
      <c r="B13" s="227"/>
      <c r="C13" s="227"/>
      <c r="D13" s="227"/>
      <c r="E13" s="227"/>
      <c r="F13" s="227"/>
      <c r="G13" s="227"/>
    </row>
  </sheetData>
  <sheetProtection formatCells="0" formatColumns="0" formatRows="0" autoFilter="0"/>
  <mergeCells count="5">
    <mergeCell ref="A1:G1"/>
    <mergeCell ref="A2:A4"/>
    <mergeCell ref="B2:F2"/>
    <mergeCell ref="G2:G3"/>
    <mergeCell ref="H8:J9"/>
  </mergeCells>
  <printOptions horizontalCentered="1"/>
  <pageMargins left="0.78740157480314965" right="0.59055118110236227" top="0.78740157480314965" bottom="0.78740157480314965" header="0.31496062992125984" footer="0.31496062992125984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C6FD4-D2A7-4DEF-96A8-C2CEA16EA2E9}">
  <sheetPr>
    <tabColor theme="8" tint="0.39997558519241921"/>
  </sheetPr>
  <dimension ref="A1:I37"/>
  <sheetViews>
    <sheetView showGridLines="0" zoomScaleSheetLayoutView="90" workbookViewId="0">
      <selection activeCell="B51" sqref="B51"/>
    </sheetView>
  </sheetViews>
  <sheetFormatPr baseColWidth="10" defaultColWidth="12" defaultRowHeight="11.25" x14ac:dyDescent="0.2"/>
  <cols>
    <col min="1" max="2" width="2" style="257" customWidth="1"/>
    <col min="3" max="3" width="72.83203125" style="257" customWidth="1"/>
    <col min="4" max="4" width="18.33203125" style="257" customWidth="1"/>
    <col min="5" max="5" width="21.83203125" style="257" customWidth="1"/>
    <col min="6" max="6" width="18.33203125" style="257" customWidth="1"/>
    <col min="7" max="9" width="18.33203125" style="295" customWidth="1"/>
    <col min="10" max="16384" width="12" style="257"/>
  </cols>
  <sheetData>
    <row r="1" spans="1:9" ht="42" customHeight="1" x14ac:dyDescent="0.2">
      <c r="A1" s="206" t="s">
        <v>253</v>
      </c>
      <c r="B1" s="207"/>
      <c r="C1" s="207"/>
      <c r="D1" s="207"/>
      <c r="E1" s="207"/>
      <c r="F1" s="207"/>
      <c r="G1" s="207"/>
      <c r="H1" s="207"/>
      <c r="I1" s="208"/>
    </row>
    <row r="2" spans="1:9" ht="15" customHeight="1" x14ac:dyDescent="0.2">
      <c r="A2" s="258" t="s">
        <v>52</v>
      </c>
      <c r="B2" s="259"/>
      <c r="C2" s="260"/>
      <c r="D2" s="212" t="s">
        <v>53</v>
      </c>
      <c r="E2" s="212"/>
      <c r="F2" s="212"/>
      <c r="G2" s="212"/>
      <c r="H2" s="212"/>
      <c r="I2" s="214" t="s">
        <v>54</v>
      </c>
    </row>
    <row r="3" spans="1:9" ht="24.95" customHeight="1" x14ac:dyDescent="0.2">
      <c r="A3" s="261"/>
      <c r="B3" s="262"/>
      <c r="C3" s="263"/>
      <c r="D3" s="264" t="s">
        <v>55</v>
      </c>
      <c r="E3" s="216" t="s">
        <v>56</v>
      </c>
      <c r="F3" s="216" t="s">
        <v>6</v>
      </c>
      <c r="G3" s="216" t="s">
        <v>7</v>
      </c>
      <c r="H3" s="265" t="s">
        <v>57</v>
      </c>
      <c r="I3" s="217"/>
    </row>
    <row r="4" spans="1:9" x14ac:dyDescent="0.2">
      <c r="A4" s="266"/>
      <c r="B4" s="267"/>
      <c r="C4" s="268"/>
      <c r="D4" s="219">
        <v>1</v>
      </c>
      <c r="E4" s="219">
        <v>2</v>
      </c>
      <c r="F4" s="219" t="s">
        <v>58</v>
      </c>
      <c r="G4" s="219">
        <v>4</v>
      </c>
      <c r="H4" s="219">
        <v>5</v>
      </c>
      <c r="I4" s="220" t="s">
        <v>59</v>
      </c>
    </row>
    <row r="5" spans="1:9" x14ac:dyDescent="0.2">
      <c r="A5" s="269"/>
      <c r="B5" s="270" t="s">
        <v>254</v>
      </c>
      <c r="C5" s="228"/>
      <c r="D5" s="271">
        <f>+D6+D9+D18+D22+D25+D30</f>
        <v>18336011481.509998</v>
      </c>
      <c r="E5" s="271">
        <f t="shared" ref="E5:I5" si="0">+E6+E9+E18+E22+E25+E30</f>
        <v>254108525.84</v>
      </c>
      <c r="F5" s="271">
        <f t="shared" si="0"/>
        <v>18590120007.349998</v>
      </c>
      <c r="G5" s="271">
        <f t="shared" si="0"/>
        <v>3457409633.5499997</v>
      </c>
      <c r="H5" s="271">
        <f t="shared" si="0"/>
        <v>3457409633.5499997</v>
      </c>
      <c r="I5" s="272">
        <f t="shared" si="0"/>
        <v>15132710373.799999</v>
      </c>
    </row>
    <row r="6" spans="1:9" x14ac:dyDescent="0.2">
      <c r="A6" s="273">
        <v>0</v>
      </c>
      <c r="B6" s="274" t="s">
        <v>255</v>
      </c>
      <c r="C6" s="275"/>
      <c r="D6" s="276">
        <f t="shared" ref="D6:I6" si="1">SUM(D7:D8)</f>
        <v>0</v>
      </c>
      <c r="E6" s="276">
        <f t="shared" si="1"/>
        <v>0</v>
      </c>
      <c r="F6" s="277">
        <f t="shared" si="1"/>
        <v>0</v>
      </c>
      <c r="G6" s="276">
        <f t="shared" si="1"/>
        <v>0</v>
      </c>
      <c r="H6" s="276">
        <f t="shared" si="1"/>
        <v>0</v>
      </c>
      <c r="I6" s="278">
        <f t="shared" si="1"/>
        <v>0</v>
      </c>
    </row>
    <row r="7" spans="1:9" x14ac:dyDescent="0.2">
      <c r="A7" s="279" t="s">
        <v>256</v>
      </c>
      <c r="B7" s="280"/>
      <c r="C7" s="281" t="s">
        <v>257</v>
      </c>
      <c r="D7" s="282">
        <v>0</v>
      </c>
      <c r="E7" s="282">
        <v>0</v>
      </c>
      <c r="F7" s="282">
        <f>D7+E7</f>
        <v>0</v>
      </c>
      <c r="G7" s="282">
        <v>0</v>
      </c>
      <c r="H7" s="282">
        <v>0</v>
      </c>
      <c r="I7" s="283">
        <f>F7-G7</f>
        <v>0</v>
      </c>
    </row>
    <row r="8" spans="1:9" x14ac:dyDescent="0.2">
      <c r="A8" s="279" t="s">
        <v>258</v>
      </c>
      <c r="B8" s="280"/>
      <c r="C8" s="281" t="s">
        <v>259</v>
      </c>
      <c r="D8" s="282">
        <v>0</v>
      </c>
      <c r="E8" s="282">
        <v>0</v>
      </c>
      <c r="F8" s="282">
        <f>D8+E8</f>
        <v>0</v>
      </c>
      <c r="G8" s="282">
        <v>0</v>
      </c>
      <c r="H8" s="282">
        <v>0</v>
      </c>
      <c r="I8" s="283">
        <f>F8-G8</f>
        <v>0</v>
      </c>
    </row>
    <row r="9" spans="1:9" ht="11.25" customHeight="1" x14ac:dyDescent="0.2">
      <c r="A9" s="279">
        <v>0</v>
      </c>
      <c r="B9" s="274" t="s">
        <v>260</v>
      </c>
      <c r="C9" s="275"/>
      <c r="D9" s="284">
        <f t="shared" ref="D9:I9" si="2">SUM(D10:D17)</f>
        <v>17553591151.509998</v>
      </c>
      <c r="E9" s="284">
        <f t="shared" si="2"/>
        <v>202965659.22</v>
      </c>
      <c r="F9" s="284">
        <f t="shared" si="2"/>
        <v>17756556810.73</v>
      </c>
      <c r="G9" s="284">
        <f t="shared" si="2"/>
        <v>3339777897.0599999</v>
      </c>
      <c r="H9" s="284">
        <f t="shared" si="2"/>
        <v>3339777897.0599999</v>
      </c>
      <c r="I9" s="285">
        <f t="shared" si="2"/>
        <v>14416778913.67</v>
      </c>
    </row>
    <row r="10" spans="1:9" x14ac:dyDescent="0.2">
      <c r="A10" s="279" t="s">
        <v>261</v>
      </c>
      <c r="B10" s="280"/>
      <c r="C10" s="281" t="s">
        <v>262</v>
      </c>
      <c r="D10" s="130">
        <v>17553591151.509998</v>
      </c>
      <c r="E10" s="130">
        <v>202965659.22</v>
      </c>
      <c r="F10" s="130">
        <f t="shared" ref="F10:F17" si="3">D10+E10</f>
        <v>17756556810.73</v>
      </c>
      <c r="G10" s="130">
        <v>3339777897.0599999</v>
      </c>
      <c r="H10" s="130">
        <v>3339777897.0599999</v>
      </c>
      <c r="I10" s="131">
        <f t="shared" ref="I10:I17" si="4">F10-G10</f>
        <v>14416778913.67</v>
      </c>
    </row>
    <row r="11" spans="1:9" x14ac:dyDescent="0.2">
      <c r="A11" s="279" t="s">
        <v>263</v>
      </c>
      <c r="B11" s="280"/>
      <c r="C11" s="281" t="s">
        <v>264</v>
      </c>
      <c r="D11" s="286">
        <v>0</v>
      </c>
      <c r="E11" s="286">
        <v>0</v>
      </c>
      <c r="F11" s="162">
        <f t="shared" si="3"/>
        <v>0</v>
      </c>
      <c r="G11" s="162">
        <v>0</v>
      </c>
      <c r="H11" s="162">
        <v>0</v>
      </c>
      <c r="I11" s="163">
        <f t="shared" si="4"/>
        <v>0</v>
      </c>
    </row>
    <row r="12" spans="1:9" x14ac:dyDescent="0.2">
      <c r="A12" s="279" t="s">
        <v>265</v>
      </c>
      <c r="B12" s="280"/>
      <c r="C12" s="281" t="s">
        <v>266</v>
      </c>
      <c r="D12" s="286">
        <v>0</v>
      </c>
      <c r="E12" s="286">
        <v>0</v>
      </c>
      <c r="F12" s="162">
        <f t="shared" si="3"/>
        <v>0</v>
      </c>
      <c r="G12" s="162">
        <v>0</v>
      </c>
      <c r="H12" s="162">
        <v>0</v>
      </c>
      <c r="I12" s="163">
        <f t="shared" si="4"/>
        <v>0</v>
      </c>
    </row>
    <row r="13" spans="1:9" x14ac:dyDescent="0.2">
      <c r="A13" s="279" t="s">
        <v>267</v>
      </c>
      <c r="B13" s="280"/>
      <c r="C13" s="281" t="s">
        <v>268</v>
      </c>
      <c r="D13" s="162">
        <v>0</v>
      </c>
      <c r="E13" s="162">
        <v>0</v>
      </c>
      <c r="F13" s="162">
        <f t="shared" si="3"/>
        <v>0</v>
      </c>
      <c r="G13" s="162">
        <v>0</v>
      </c>
      <c r="H13" s="162">
        <v>0</v>
      </c>
      <c r="I13" s="163">
        <f t="shared" si="4"/>
        <v>0</v>
      </c>
    </row>
    <row r="14" spans="1:9" x14ac:dyDescent="0.2">
      <c r="A14" s="279" t="s">
        <v>269</v>
      </c>
      <c r="B14" s="280"/>
      <c r="C14" s="281" t="s">
        <v>270</v>
      </c>
      <c r="D14" s="162">
        <v>0</v>
      </c>
      <c r="E14" s="162">
        <v>0</v>
      </c>
      <c r="F14" s="162">
        <f t="shared" si="3"/>
        <v>0</v>
      </c>
      <c r="G14" s="162">
        <v>0</v>
      </c>
      <c r="H14" s="162">
        <v>0</v>
      </c>
      <c r="I14" s="163">
        <f t="shared" si="4"/>
        <v>0</v>
      </c>
    </row>
    <row r="15" spans="1:9" x14ac:dyDescent="0.2">
      <c r="A15" s="279" t="s">
        <v>271</v>
      </c>
      <c r="B15" s="280"/>
      <c r="C15" s="281" t="s">
        <v>272</v>
      </c>
      <c r="D15" s="162">
        <v>0</v>
      </c>
      <c r="E15" s="162">
        <v>0</v>
      </c>
      <c r="F15" s="162">
        <f t="shared" si="3"/>
        <v>0</v>
      </c>
      <c r="G15" s="162">
        <v>0</v>
      </c>
      <c r="H15" s="162">
        <v>0</v>
      </c>
      <c r="I15" s="163">
        <f t="shared" si="4"/>
        <v>0</v>
      </c>
    </row>
    <row r="16" spans="1:9" x14ac:dyDescent="0.2">
      <c r="A16" s="279" t="s">
        <v>273</v>
      </c>
      <c r="B16" s="280"/>
      <c r="C16" s="281" t="s">
        <v>274</v>
      </c>
      <c r="D16" s="162">
        <v>0</v>
      </c>
      <c r="E16" s="162">
        <v>0</v>
      </c>
      <c r="F16" s="162">
        <f t="shared" si="3"/>
        <v>0</v>
      </c>
      <c r="G16" s="162">
        <v>0</v>
      </c>
      <c r="H16" s="162">
        <v>0</v>
      </c>
      <c r="I16" s="163">
        <f t="shared" si="4"/>
        <v>0</v>
      </c>
    </row>
    <row r="17" spans="1:9" x14ac:dyDescent="0.2">
      <c r="A17" s="279" t="s">
        <v>275</v>
      </c>
      <c r="B17" s="280"/>
      <c r="C17" s="281" t="s">
        <v>276</v>
      </c>
      <c r="D17" s="162">
        <v>0</v>
      </c>
      <c r="E17" s="162">
        <v>0</v>
      </c>
      <c r="F17" s="162">
        <f t="shared" si="3"/>
        <v>0</v>
      </c>
      <c r="G17" s="162">
        <v>0</v>
      </c>
      <c r="H17" s="162">
        <v>0</v>
      </c>
      <c r="I17" s="163">
        <f t="shared" si="4"/>
        <v>0</v>
      </c>
    </row>
    <row r="18" spans="1:9" ht="11.25" customHeight="1" x14ac:dyDescent="0.2">
      <c r="A18" s="279">
        <v>0</v>
      </c>
      <c r="B18" s="274" t="s">
        <v>277</v>
      </c>
      <c r="C18" s="275"/>
      <c r="D18" s="284">
        <f t="shared" ref="D18:I18" si="5">SUM(D19:D21)</f>
        <v>782420330</v>
      </c>
      <c r="E18" s="284">
        <f t="shared" si="5"/>
        <v>51142866.620000005</v>
      </c>
      <c r="F18" s="284">
        <f t="shared" si="5"/>
        <v>833563196.62</v>
      </c>
      <c r="G18" s="284">
        <f t="shared" si="5"/>
        <v>117631736.48999999</v>
      </c>
      <c r="H18" s="284">
        <f t="shared" si="5"/>
        <v>117631736.48999999</v>
      </c>
      <c r="I18" s="285">
        <f t="shared" si="5"/>
        <v>715931460.13</v>
      </c>
    </row>
    <row r="19" spans="1:9" x14ac:dyDescent="0.2">
      <c r="A19" s="279" t="s">
        <v>278</v>
      </c>
      <c r="B19" s="280"/>
      <c r="C19" s="281" t="s">
        <v>279</v>
      </c>
      <c r="D19" s="130">
        <v>755566448</v>
      </c>
      <c r="E19" s="130">
        <v>51809072.450000003</v>
      </c>
      <c r="F19" s="130">
        <f t="shared" ref="F19:F20" si="6">D19+E19</f>
        <v>807375520.45000005</v>
      </c>
      <c r="G19" s="130">
        <v>114103794.70999999</v>
      </c>
      <c r="H19" s="130">
        <v>114103794.70999999</v>
      </c>
      <c r="I19" s="131">
        <f t="shared" ref="I19:I20" si="7">F19-G19</f>
        <v>693271725.74000001</v>
      </c>
    </row>
    <row r="20" spans="1:9" ht="11.25" customHeight="1" x14ac:dyDescent="0.2">
      <c r="A20" s="279" t="s">
        <v>280</v>
      </c>
      <c r="B20" s="280"/>
      <c r="C20" s="281" t="s">
        <v>281</v>
      </c>
      <c r="D20" s="130">
        <v>26853882</v>
      </c>
      <c r="E20" s="130">
        <v>-666205.82999999996</v>
      </c>
      <c r="F20" s="130">
        <f t="shared" si="6"/>
        <v>26187676.170000002</v>
      </c>
      <c r="G20" s="130">
        <v>3527941.78</v>
      </c>
      <c r="H20" s="130">
        <v>3527941.78</v>
      </c>
      <c r="I20" s="131">
        <f t="shared" si="7"/>
        <v>22659734.390000001</v>
      </c>
    </row>
    <row r="21" spans="1:9" x14ac:dyDescent="0.2">
      <c r="A21" s="279" t="s">
        <v>282</v>
      </c>
      <c r="B21" s="280"/>
      <c r="C21" s="281" t="s">
        <v>283</v>
      </c>
      <c r="D21" s="287">
        <v>0</v>
      </c>
      <c r="E21" s="287">
        <v>0</v>
      </c>
      <c r="F21" s="282">
        <f>D21+E21</f>
        <v>0</v>
      </c>
      <c r="G21" s="162">
        <v>0</v>
      </c>
      <c r="H21" s="162">
        <v>0</v>
      </c>
      <c r="I21" s="283">
        <f>F21-G21</f>
        <v>0</v>
      </c>
    </row>
    <row r="22" spans="1:9" x14ac:dyDescent="0.2">
      <c r="A22" s="273">
        <v>0</v>
      </c>
      <c r="B22" s="274" t="s">
        <v>284</v>
      </c>
      <c r="C22" s="275"/>
      <c r="D22" s="277">
        <f t="shared" ref="D22:I22" si="8">SUM(D23:D24)</f>
        <v>0</v>
      </c>
      <c r="E22" s="277">
        <f t="shared" si="8"/>
        <v>0</v>
      </c>
      <c r="F22" s="277">
        <f t="shared" si="8"/>
        <v>0</v>
      </c>
      <c r="G22" s="277">
        <f t="shared" si="8"/>
        <v>0</v>
      </c>
      <c r="H22" s="277">
        <f t="shared" si="8"/>
        <v>0</v>
      </c>
      <c r="I22" s="278">
        <f t="shared" si="8"/>
        <v>0</v>
      </c>
    </row>
    <row r="23" spans="1:9" x14ac:dyDescent="0.2">
      <c r="A23" s="279" t="s">
        <v>285</v>
      </c>
      <c r="B23" s="280"/>
      <c r="C23" s="281" t="s">
        <v>286</v>
      </c>
      <c r="D23" s="282">
        <v>0</v>
      </c>
      <c r="E23" s="282">
        <v>0</v>
      </c>
      <c r="F23" s="282">
        <f>D23+E23</f>
        <v>0</v>
      </c>
      <c r="G23" s="282">
        <v>0</v>
      </c>
      <c r="H23" s="282">
        <v>0</v>
      </c>
      <c r="I23" s="283">
        <f>F23-G23</f>
        <v>0</v>
      </c>
    </row>
    <row r="24" spans="1:9" x14ac:dyDescent="0.2">
      <c r="A24" s="279" t="s">
        <v>287</v>
      </c>
      <c r="B24" s="280"/>
      <c r="C24" s="281" t="s">
        <v>288</v>
      </c>
      <c r="D24" s="282">
        <v>0</v>
      </c>
      <c r="E24" s="282">
        <v>0</v>
      </c>
      <c r="F24" s="282">
        <f>D24+E24</f>
        <v>0</v>
      </c>
      <c r="G24" s="282">
        <v>0</v>
      </c>
      <c r="H24" s="282">
        <v>0</v>
      </c>
      <c r="I24" s="283">
        <f>F24-G24</f>
        <v>0</v>
      </c>
    </row>
    <row r="25" spans="1:9" x14ac:dyDescent="0.2">
      <c r="A25" s="279">
        <v>0</v>
      </c>
      <c r="B25" s="274" t="s">
        <v>289</v>
      </c>
      <c r="C25" s="275"/>
      <c r="D25" s="277">
        <f t="shared" ref="D25:I25" si="9">SUM(D26:D29)</f>
        <v>0</v>
      </c>
      <c r="E25" s="277">
        <f t="shared" si="9"/>
        <v>0</v>
      </c>
      <c r="F25" s="277">
        <f t="shared" si="9"/>
        <v>0</v>
      </c>
      <c r="G25" s="277">
        <f t="shared" si="9"/>
        <v>0</v>
      </c>
      <c r="H25" s="277">
        <f t="shared" si="9"/>
        <v>0</v>
      </c>
      <c r="I25" s="278">
        <f t="shared" si="9"/>
        <v>0</v>
      </c>
    </row>
    <row r="26" spans="1:9" x14ac:dyDescent="0.2">
      <c r="A26" s="279" t="s">
        <v>290</v>
      </c>
      <c r="B26" s="280"/>
      <c r="C26" s="281" t="s">
        <v>291</v>
      </c>
      <c r="D26" s="282">
        <v>0</v>
      </c>
      <c r="E26" s="282">
        <v>0</v>
      </c>
      <c r="F26" s="282">
        <f>D26+E26</f>
        <v>0</v>
      </c>
      <c r="G26" s="282">
        <v>0</v>
      </c>
      <c r="H26" s="282">
        <v>0</v>
      </c>
      <c r="I26" s="283">
        <f>F26-G26</f>
        <v>0</v>
      </c>
    </row>
    <row r="27" spans="1:9" x14ac:dyDescent="0.2">
      <c r="A27" s="279" t="s">
        <v>292</v>
      </c>
      <c r="B27" s="280"/>
      <c r="C27" s="281" t="s">
        <v>293</v>
      </c>
      <c r="D27" s="282">
        <v>0</v>
      </c>
      <c r="E27" s="282">
        <v>0</v>
      </c>
      <c r="F27" s="282">
        <f>D27+E27</f>
        <v>0</v>
      </c>
      <c r="G27" s="282">
        <v>0</v>
      </c>
      <c r="H27" s="282">
        <v>0</v>
      </c>
      <c r="I27" s="283">
        <f>F27-G27</f>
        <v>0</v>
      </c>
    </row>
    <row r="28" spans="1:9" x14ac:dyDescent="0.2">
      <c r="A28" s="279" t="s">
        <v>294</v>
      </c>
      <c r="B28" s="280"/>
      <c r="C28" s="281" t="s">
        <v>295</v>
      </c>
      <c r="D28" s="282">
        <v>0</v>
      </c>
      <c r="E28" s="282">
        <v>0</v>
      </c>
      <c r="F28" s="282">
        <f>D28+E28</f>
        <v>0</v>
      </c>
      <c r="G28" s="282">
        <v>0</v>
      </c>
      <c r="H28" s="282">
        <v>0</v>
      </c>
      <c r="I28" s="283">
        <f>F28-G28</f>
        <v>0</v>
      </c>
    </row>
    <row r="29" spans="1:9" x14ac:dyDescent="0.2">
      <c r="A29" s="279" t="s">
        <v>296</v>
      </c>
      <c r="B29" s="280"/>
      <c r="C29" s="281" t="s">
        <v>297</v>
      </c>
      <c r="D29" s="282">
        <v>0</v>
      </c>
      <c r="E29" s="282">
        <v>0</v>
      </c>
      <c r="F29" s="282">
        <f>D29+E29</f>
        <v>0</v>
      </c>
      <c r="G29" s="282">
        <v>0</v>
      </c>
      <c r="H29" s="282">
        <v>0</v>
      </c>
      <c r="I29" s="283">
        <f>F29-G29</f>
        <v>0</v>
      </c>
    </row>
    <row r="30" spans="1:9" x14ac:dyDescent="0.2">
      <c r="A30" s="279">
        <v>0</v>
      </c>
      <c r="B30" s="274" t="s">
        <v>298</v>
      </c>
      <c r="C30" s="275"/>
      <c r="D30" s="277">
        <f t="shared" ref="D30:I30" si="10">SUM(D31:D34)</f>
        <v>0</v>
      </c>
      <c r="E30" s="277">
        <f t="shared" si="10"/>
        <v>0</v>
      </c>
      <c r="F30" s="277">
        <f t="shared" si="10"/>
        <v>0</v>
      </c>
      <c r="G30" s="277">
        <f t="shared" si="10"/>
        <v>0</v>
      </c>
      <c r="H30" s="277">
        <f t="shared" si="10"/>
        <v>0</v>
      </c>
      <c r="I30" s="278">
        <f t="shared" si="10"/>
        <v>0</v>
      </c>
    </row>
    <row r="31" spans="1:9" x14ac:dyDescent="0.2">
      <c r="A31" s="279" t="s">
        <v>299</v>
      </c>
      <c r="B31" s="280"/>
      <c r="C31" s="281" t="s">
        <v>300</v>
      </c>
      <c r="D31" s="282">
        <v>0</v>
      </c>
      <c r="E31" s="282">
        <v>0</v>
      </c>
      <c r="F31" s="282">
        <f>D31+E31</f>
        <v>0</v>
      </c>
      <c r="G31" s="282">
        <v>0</v>
      </c>
      <c r="H31" s="282">
        <v>0</v>
      </c>
      <c r="I31" s="283">
        <f>F31-G31</f>
        <v>0</v>
      </c>
    </row>
    <row r="32" spans="1:9" x14ac:dyDescent="0.2">
      <c r="A32" s="279" t="s">
        <v>301</v>
      </c>
      <c r="B32" s="275" t="s">
        <v>302</v>
      </c>
      <c r="C32" s="281"/>
      <c r="D32" s="282">
        <v>0</v>
      </c>
      <c r="E32" s="282">
        <v>0</v>
      </c>
      <c r="F32" s="282">
        <f>D32+E32</f>
        <v>0</v>
      </c>
      <c r="G32" s="282">
        <v>0</v>
      </c>
      <c r="H32" s="282">
        <v>0</v>
      </c>
      <c r="I32" s="283">
        <f>F32-G32</f>
        <v>0</v>
      </c>
    </row>
    <row r="33" spans="1:9" x14ac:dyDescent="0.2">
      <c r="A33" s="279" t="s">
        <v>303</v>
      </c>
      <c r="B33" s="275" t="s">
        <v>304</v>
      </c>
      <c r="C33" s="281"/>
      <c r="D33" s="282">
        <v>0</v>
      </c>
      <c r="E33" s="282">
        <v>0</v>
      </c>
      <c r="F33" s="282">
        <f>D33+E33</f>
        <v>0</v>
      </c>
      <c r="G33" s="282">
        <v>0</v>
      </c>
      <c r="H33" s="282">
        <v>0</v>
      </c>
      <c r="I33" s="283">
        <f>F33-G33</f>
        <v>0</v>
      </c>
    </row>
    <row r="34" spans="1:9" ht="12" thickBot="1" x14ac:dyDescent="0.25">
      <c r="A34" s="279" t="s">
        <v>305</v>
      </c>
      <c r="B34" s="275" t="s">
        <v>252</v>
      </c>
      <c r="C34" s="281"/>
      <c r="D34" s="282">
        <v>0</v>
      </c>
      <c r="E34" s="282">
        <v>0</v>
      </c>
      <c r="F34" s="282">
        <f>D34+E34</f>
        <v>0</v>
      </c>
      <c r="G34" s="282">
        <v>0</v>
      </c>
      <c r="H34" s="282">
        <v>0</v>
      </c>
      <c r="I34" s="283">
        <f>F34-G34</f>
        <v>0</v>
      </c>
    </row>
    <row r="35" spans="1:9" ht="15" customHeight="1" thickBot="1" x14ac:dyDescent="0.25">
      <c r="A35" s="288" t="s">
        <v>133</v>
      </c>
      <c r="B35" s="289"/>
      <c r="C35" s="290"/>
      <c r="D35" s="291">
        <f t="shared" ref="D35:I35" si="11">+D6+D9+D18+D22+D25+D30</f>
        <v>18336011481.509998</v>
      </c>
      <c r="E35" s="291">
        <f t="shared" si="11"/>
        <v>254108525.84</v>
      </c>
      <c r="F35" s="291">
        <f t="shared" si="11"/>
        <v>18590120007.349998</v>
      </c>
      <c r="G35" s="291">
        <f t="shared" si="11"/>
        <v>3457409633.5499997</v>
      </c>
      <c r="H35" s="291">
        <f t="shared" si="11"/>
        <v>3457409633.5499997</v>
      </c>
      <c r="I35" s="292">
        <f t="shared" si="11"/>
        <v>15132710373.799999</v>
      </c>
    </row>
    <row r="36" spans="1:9" x14ac:dyDescent="0.2">
      <c r="B36" s="257" t="s">
        <v>47</v>
      </c>
      <c r="C36" s="141"/>
      <c r="D36" s="141"/>
      <c r="E36" s="141"/>
      <c r="F36" s="141"/>
      <c r="G36" s="141"/>
      <c r="H36" s="141"/>
      <c r="I36" s="293"/>
    </row>
    <row r="37" spans="1:9" x14ac:dyDescent="0.2">
      <c r="D37" s="294"/>
      <c r="E37" s="294"/>
      <c r="F37" s="294"/>
      <c r="G37" s="294"/>
      <c r="H37" s="294"/>
      <c r="I37" s="294"/>
    </row>
  </sheetData>
  <sheetProtection formatCells="0" formatColumns="0" formatRows="0" autoFilter="0"/>
  <protectedRanges>
    <protectedRange sqref="C35:I39 B40:I65499 B37:B39" name="Rango1"/>
    <protectedRange sqref="D22:I34 F21 I21 D6:I8" name="Rango1_3"/>
    <protectedRange sqref="D21:E21" name="Rango1_3_6"/>
    <protectedRange sqref="C30 C6 B10:C17 C9 B19:C21 C18 B23:C24 C22 B26:C29 C25 B7:C8 B31:C34" name="Rango1_3_1"/>
    <protectedRange sqref="D9:I9 D18:I18" name="Rango1_3_4"/>
    <protectedRange sqref="G21:H21" name="Rango1_3_8"/>
    <protectedRange sqref="D14:I17 F11:F12 I11:I12 F13:I13" name="Rango1_3_3"/>
    <protectedRange sqref="D11:E13" name="Rango1_3_12"/>
    <protectedRange sqref="G11:H12" name="Rango1_3_14"/>
    <protectedRange sqref="D5:I5" name="Rango1_2_2_3"/>
    <protectedRange sqref="D10:I10" name="Rango1_3_2"/>
    <protectedRange sqref="D19:I20" name="Rango1_3_10"/>
  </protectedRanges>
  <mergeCells count="5">
    <mergeCell ref="A1:I1"/>
    <mergeCell ref="A2:C4"/>
    <mergeCell ref="D2:H2"/>
    <mergeCell ref="I2:I3"/>
    <mergeCell ref="A35:C35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EAI</vt:lpstr>
      <vt:lpstr>CE Ingreso</vt:lpstr>
      <vt:lpstr>EAE-CA 1</vt:lpstr>
      <vt:lpstr>EAE-CA 2</vt:lpstr>
      <vt:lpstr>EAE-CA 3</vt:lpstr>
      <vt:lpstr>EAE-COG</vt:lpstr>
      <vt:lpstr>EAE-CFG</vt:lpstr>
      <vt:lpstr>EAE-CTG</vt:lpstr>
      <vt:lpstr>GCP</vt:lpstr>
      <vt:lpstr>PPI</vt:lpstr>
      <vt:lpstr>'CE Ingreso'!Área_de_impresión</vt:lpstr>
      <vt:lpstr>'EAE-CA 1'!Área_de_impresión</vt:lpstr>
      <vt:lpstr>'EAE-COG'!Área_de_impresión</vt:lpstr>
      <vt:lpstr>'EAE-CTG'!Área_de_impresión</vt:lpstr>
      <vt:lpstr>EAI!Área_de_impresión</vt:lpstr>
      <vt:lpstr>PPI!Área_de_impresión</vt:lpstr>
      <vt:lpstr>'CE Ingreso'!Títulos_a_imprimir</vt:lpstr>
      <vt:lpstr>'EAE-CA 1'!Títulos_a_imprimir</vt:lpstr>
      <vt:lpstr>'EAE-COG'!Títulos_a_imprimir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2025-04-30T20:58:49Z</cp:lastPrinted>
  <dcterms:created xsi:type="dcterms:W3CDTF">2025-04-30T19:45:57Z</dcterms:created>
  <dcterms:modified xsi:type="dcterms:W3CDTF">2025-04-30T21:00:31Z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