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TRANSPARENCIA DEL GASTO EN SALUD\"/>
    </mc:Choice>
  </mc:AlternateContent>
  <xr:revisionPtr revIDLastSave="0" documentId="8_{B4E93BFD-AACB-4502-8D5B-19EF7EB9CD3F}" xr6:coauthVersionLast="36" xr6:coauthVersionMax="36" xr10:uidLastSave="{00000000-0000-0000-0000-000000000000}"/>
  <bookViews>
    <workbookView xWindow="0" yWindow="0" windowWidth="28800" windowHeight="10125" xr2:uid="{ACBEECA1-01DA-4001-8C8D-E2743386D946}"/>
  </bookViews>
  <sheets>
    <sheet name="CE Ingreso" sheetId="1" r:id="rId1"/>
    <sheet name="EAI" sheetId="2" r:id="rId2"/>
    <sheet name="CtasAdmvas 1" sheetId="3" r:id="rId3"/>
    <sheet name="CtasAdmvas 2" sheetId="4" r:id="rId4"/>
    <sheet name="CtasAdmvas 3" sheetId="5" r:id="rId5"/>
    <sheet name="COG" sheetId="6" r:id="rId6"/>
    <sheet name="CTG" sheetId="7" r:id="rId7"/>
    <sheet name="CFF" sheetId="8" r:id="rId8"/>
    <sheet name="GCP" sheetId="9" r:id="rId9"/>
    <sheet name="PPI SIRET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EAI!#REF!</definedName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'CE Ingreso'!$B$1:$I$122</definedName>
    <definedName name="_xlnm.Print_Area" localSheetId="5">COG!$A$1:$H$79</definedName>
    <definedName name="_xlnm.Print_Area" localSheetId="2">'CtasAdmvas 1'!$A$1:$G$76</definedName>
    <definedName name="_xlnm.Print_Area" localSheetId="6">CTG!$A$1:$G$12</definedName>
    <definedName name="_xlnm.Print_Area" localSheetId="1">EAI!$A$1:$H$46</definedName>
    <definedName name="_xlnm.Print_Area" localSheetId="9">'PPI SIRET'!$A$1:$Q$66</definedName>
    <definedName name="B">[3]EGRESOS!#REF!</definedName>
    <definedName name="BASE" localSheetId="2">#REF!</definedName>
    <definedName name="BASE">#REF!</definedName>
    <definedName name="_xlnm.Database" localSheetId="2">[5]REPORTO!#REF!</definedName>
    <definedName name="_xlnm.Database">[5]REPORTO!#REF!</definedName>
    <definedName name="cba">[2]TOTAL!#REF!</definedName>
    <definedName name="cie">[1]ECABR!#REF!</definedName>
    <definedName name="ELOY" localSheetId="2">#REF!</definedName>
    <definedName name="ELOY">#REF!</definedName>
    <definedName name="ESF">#REF!</definedName>
    <definedName name="Fecha" localSheetId="2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2">#REF!</definedName>
    <definedName name="N">#REF!</definedName>
    <definedName name="NDM">[5]REPORTO!#REF!</definedName>
    <definedName name="REPORTO" localSheetId="2">#REF!</definedName>
    <definedName name="REPORTO">#REF!</definedName>
    <definedName name="TCAIE">[7]CH1902!$B$20:$B$20</definedName>
    <definedName name="TCFEEIS" localSheetId="2">#REF!</definedName>
    <definedName name="TCFEEIS">#REF!</definedName>
    <definedName name="_xlnm.Print_Titles" localSheetId="0">'CE Ingreso'!$1:$8</definedName>
    <definedName name="_xlnm.Print_Titles" localSheetId="5">COG!$1:$4</definedName>
    <definedName name="_xlnm.Print_Titles" localSheetId="2">'CtasAdmvas 1'!$1:$4</definedName>
    <definedName name="TRASP" localSheetId="2">#REF!</definedName>
    <definedName name="TRASP">#REF!</definedName>
    <definedName name="U" localSheetId="2">#REF!</definedName>
    <definedName name="U">#REF!</definedName>
    <definedName name="x" localSheetId="2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5" i="10" l="1"/>
  <c r="P65" i="10"/>
  <c r="I65" i="10"/>
  <c r="H65" i="10"/>
  <c r="G65" i="10"/>
  <c r="Q64" i="10"/>
  <c r="P64" i="10"/>
  <c r="O64" i="10"/>
  <c r="N64" i="10"/>
  <c r="Q63" i="10"/>
  <c r="P63" i="10"/>
  <c r="O63" i="10"/>
  <c r="N63" i="10"/>
  <c r="Q62" i="10"/>
  <c r="P62" i="10"/>
  <c r="O62" i="10"/>
  <c r="N62" i="10"/>
  <c r="Q61" i="10"/>
  <c r="P61" i="10"/>
  <c r="O61" i="10"/>
  <c r="N61" i="10"/>
  <c r="Q60" i="10"/>
  <c r="P60" i="10"/>
  <c r="O60" i="10"/>
  <c r="N60" i="10"/>
  <c r="Q59" i="10"/>
  <c r="P59" i="10"/>
  <c r="O59" i="10"/>
  <c r="N59" i="10"/>
  <c r="Q58" i="10"/>
  <c r="P58" i="10"/>
  <c r="O58" i="10"/>
  <c r="N58" i="10"/>
  <c r="Q57" i="10"/>
  <c r="P57" i="10"/>
  <c r="O57" i="10"/>
  <c r="N57" i="10"/>
  <c r="Q56" i="10"/>
  <c r="P56" i="10"/>
  <c r="O56" i="10"/>
  <c r="N56" i="10"/>
  <c r="Q55" i="10"/>
  <c r="P55" i="10"/>
  <c r="O55" i="10"/>
  <c r="N55" i="10"/>
  <c r="Q54" i="10"/>
  <c r="P54" i="10"/>
  <c r="O54" i="10"/>
  <c r="N54" i="10"/>
  <c r="Q53" i="10"/>
  <c r="P53" i="10"/>
  <c r="O53" i="10"/>
  <c r="N53" i="10"/>
  <c r="Q52" i="10"/>
  <c r="P52" i="10"/>
  <c r="O52" i="10"/>
  <c r="N52" i="10"/>
  <c r="Q51" i="10"/>
  <c r="P51" i="10"/>
  <c r="O51" i="10"/>
  <c r="N51" i="10"/>
  <c r="Q50" i="10"/>
  <c r="P50" i="10"/>
  <c r="O50" i="10"/>
  <c r="N50" i="10"/>
  <c r="Q49" i="10"/>
  <c r="P49" i="10"/>
  <c r="O49" i="10"/>
  <c r="N49" i="10"/>
  <c r="Q48" i="10"/>
  <c r="P48" i="10"/>
  <c r="O48" i="10"/>
  <c r="N48" i="10"/>
  <c r="Q47" i="10"/>
  <c r="P47" i="10"/>
  <c r="O47" i="10"/>
  <c r="N47" i="10"/>
  <c r="Q46" i="10"/>
  <c r="P46" i="10"/>
  <c r="O46" i="10"/>
  <c r="N46" i="10"/>
  <c r="Q45" i="10"/>
  <c r="P45" i="10"/>
  <c r="O45" i="10"/>
  <c r="N45" i="10"/>
  <c r="Q44" i="10"/>
  <c r="P44" i="10"/>
  <c r="O44" i="10"/>
  <c r="N44" i="10"/>
  <c r="Q43" i="10"/>
  <c r="P43" i="10"/>
  <c r="O43" i="10"/>
  <c r="N43" i="10"/>
  <c r="Q42" i="10"/>
  <c r="P42" i="10"/>
  <c r="O42" i="10"/>
  <c r="N42" i="10"/>
  <c r="Q41" i="10"/>
  <c r="P41" i="10"/>
  <c r="O41" i="10"/>
  <c r="N41" i="10"/>
  <c r="Q40" i="10"/>
  <c r="P40" i="10"/>
  <c r="O40" i="10"/>
  <c r="N40" i="10"/>
  <c r="Q39" i="10"/>
  <c r="P39" i="10"/>
  <c r="O39" i="10"/>
  <c r="N39" i="10"/>
  <c r="Q38" i="10"/>
  <c r="P38" i="10"/>
  <c r="O38" i="10"/>
  <c r="N38" i="10"/>
  <c r="Q37" i="10"/>
  <c r="P37" i="10"/>
  <c r="O37" i="10"/>
  <c r="N37" i="10"/>
  <c r="Q36" i="10"/>
  <c r="P36" i="10"/>
  <c r="O36" i="10"/>
  <c r="N36" i="10"/>
  <c r="Q35" i="10"/>
  <c r="P35" i="10"/>
  <c r="O35" i="10"/>
  <c r="N35" i="10"/>
  <c r="Q34" i="10"/>
  <c r="P34" i="10"/>
  <c r="O34" i="10"/>
  <c r="N34" i="10"/>
  <c r="Q33" i="10"/>
  <c r="P33" i="10"/>
  <c r="O33" i="10"/>
  <c r="N33" i="10"/>
  <c r="Q32" i="10"/>
  <c r="P32" i="10"/>
  <c r="O32" i="10"/>
  <c r="N32" i="10"/>
  <c r="Q31" i="10"/>
  <c r="P31" i="10"/>
  <c r="O31" i="10"/>
  <c r="N31" i="10"/>
  <c r="Q30" i="10"/>
  <c r="P30" i="10"/>
  <c r="O30" i="10"/>
  <c r="N30" i="10"/>
  <c r="Q29" i="10"/>
  <c r="P29" i="10"/>
  <c r="O29" i="10"/>
  <c r="N29" i="10"/>
  <c r="Q28" i="10"/>
  <c r="P28" i="10"/>
  <c r="O28" i="10"/>
  <c r="N28" i="10"/>
  <c r="Q27" i="10"/>
  <c r="P27" i="10"/>
  <c r="O27" i="10"/>
  <c r="N27" i="10"/>
  <c r="Q26" i="10"/>
  <c r="P26" i="10"/>
  <c r="O26" i="10"/>
  <c r="N26" i="10"/>
  <c r="Q25" i="10"/>
  <c r="P25" i="10"/>
  <c r="O25" i="10"/>
  <c r="N25" i="10"/>
  <c r="Q24" i="10"/>
  <c r="P24" i="10"/>
  <c r="O24" i="10"/>
  <c r="N24" i="10"/>
  <c r="Q23" i="10"/>
  <c r="P23" i="10"/>
  <c r="O23" i="10"/>
  <c r="N23" i="10"/>
  <c r="Q22" i="10"/>
  <c r="P22" i="10"/>
  <c r="O22" i="10"/>
  <c r="N22" i="10"/>
  <c r="Q21" i="10"/>
  <c r="P21" i="10"/>
  <c r="O21" i="10"/>
  <c r="N21" i="10"/>
  <c r="Q20" i="10"/>
  <c r="P20" i="10"/>
  <c r="O20" i="10"/>
  <c r="N20" i="10"/>
  <c r="Q19" i="10"/>
  <c r="P19" i="10"/>
  <c r="O19" i="10"/>
  <c r="N19" i="10"/>
  <c r="Q18" i="10"/>
  <c r="P18" i="10"/>
  <c r="O18" i="10"/>
  <c r="N18" i="10"/>
  <c r="Q17" i="10"/>
  <c r="P17" i="10"/>
  <c r="O17" i="10"/>
  <c r="N17" i="10"/>
  <c r="Q16" i="10"/>
  <c r="P16" i="10"/>
  <c r="O16" i="10"/>
  <c r="N16" i="10"/>
  <c r="Q15" i="10"/>
  <c r="P15" i="10"/>
  <c r="O15" i="10"/>
  <c r="N15" i="10"/>
  <c r="Q14" i="10"/>
  <c r="P14" i="10"/>
  <c r="O14" i="10"/>
  <c r="N14" i="10"/>
  <c r="Q13" i="10"/>
  <c r="P13" i="10"/>
  <c r="O13" i="10"/>
  <c r="N13" i="10"/>
  <c r="Q12" i="10"/>
  <c r="P12" i="10"/>
  <c r="O12" i="10"/>
  <c r="N12" i="10"/>
  <c r="Q11" i="10"/>
  <c r="P11" i="10"/>
  <c r="O11" i="10"/>
  <c r="N11" i="10"/>
  <c r="Q10" i="10"/>
  <c r="P10" i="10"/>
  <c r="O10" i="10"/>
  <c r="N10" i="10"/>
  <c r="Q9" i="10"/>
  <c r="P9" i="10"/>
  <c r="O9" i="10"/>
  <c r="N9" i="10"/>
  <c r="Q8" i="10"/>
  <c r="P8" i="10"/>
  <c r="O8" i="10"/>
  <c r="N8" i="10"/>
  <c r="Q7" i="10"/>
  <c r="P7" i="10"/>
  <c r="O7" i="10"/>
  <c r="N7" i="10"/>
  <c r="Q6" i="10"/>
  <c r="P6" i="10"/>
  <c r="O6" i="10"/>
  <c r="N6" i="10"/>
  <c r="Q5" i="10"/>
  <c r="P5" i="10"/>
  <c r="O5" i="10"/>
  <c r="N5" i="10"/>
  <c r="Q4" i="10"/>
  <c r="P4" i="10"/>
  <c r="O4" i="10"/>
  <c r="N4" i="10"/>
  <c r="F34" i="9"/>
  <c r="I34" i="9" s="1"/>
  <c r="F33" i="9"/>
  <c r="I33" i="9" s="1"/>
  <c r="F32" i="9"/>
  <c r="I32" i="9" s="1"/>
  <c r="F31" i="9"/>
  <c r="F30" i="9" s="1"/>
  <c r="H30" i="9"/>
  <c r="G30" i="9"/>
  <c r="E30" i="9"/>
  <c r="D30" i="9"/>
  <c r="F29" i="9"/>
  <c r="I29" i="9" s="1"/>
  <c r="F28" i="9"/>
  <c r="I28" i="9" s="1"/>
  <c r="F27" i="9"/>
  <c r="I27" i="9" s="1"/>
  <c r="F26" i="9"/>
  <c r="I26" i="9" s="1"/>
  <c r="H25" i="9"/>
  <c r="G25" i="9"/>
  <c r="E25" i="9"/>
  <c r="D25" i="9"/>
  <c r="F24" i="9"/>
  <c r="I24" i="9" s="1"/>
  <c r="F23" i="9"/>
  <c r="F22" i="9" s="1"/>
  <c r="H22" i="9"/>
  <c r="G22" i="9"/>
  <c r="E22" i="9"/>
  <c r="D22" i="9"/>
  <c r="F21" i="9"/>
  <c r="I21" i="9" s="1"/>
  <c r="F20" i="9"/>
  <c r="I20" i="9" s="1"/>
  <c r="F19" i="9"/>
  <c r="I19" i="9" s="1"/>
  <c r="H18" i="9"/>
  <c r="G18" i="9"/>
  <c r="E18" i="9"/>
  <c r="D18" i="9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H9" i="9"/>
  <c r="G9" i="9"/>
  <c r="E9" i="9"/>
  <c r="D9" i="9"/>
  <c r="F8" i="9"/>
  <c r="I8" i="9" s="1"/>
  <c r="F7" i="9"/>
  <c r="I7" i="9" s="1"/>
  <c r="I6" i="9" s="1"/>
  <c r="H6" i="9"/>
  <c r="G6" i="9"/>
  <c r="E6" i="9"/>
  <c r="D6" i="9"/>
  <c r="H36" i="8"/>
  <c r="H35" i="8"/>
  <c r="H34" i="8"/>
  <c r="H33" i="8"/>
  <c r="G32" i="8"/>
  <c r="F32" i="8"/>
  <c r="D32" i="8"/>
  <c r="C32" i="8"/>
  <c r="E32" i="8" s="1"/>
  <c r="H32" i="8" s="1"/>
  <c r="H31" i="8"/>
  <c r="H30" i="8"/>
  <c r="H29" i="8"/>
  <c r="H28" i="8"/>
  <c r="H27" i="8"/>
  <c r="H26" i="8"/>
  <c r="H25" i="8"/>
  <c r="H24" i="8"/>
  <c r="H23" i="8"/>
  <c r="H22" i="8"/>
  <c r="G22" i="8"/>
  <c r="F22" i="8"/>
  <c r="E22" i="8"/>
  <c r="D22" i="8"/>
  <c r="C22" i="8"/>
  <c r="H21" i="8"/>
  <c r="H20" i="8"/>
  <c r="H19" i="8"/>
  <c r="H18" i="8"/>
  <c r="E17" i="8"/>
  <c r="H17" i="8" s="1"/>
  <c r="H16" i="8"/>
  <c r="H15" i="8"/>
  <c r="G14" i="8"/>
  <c r="F14" i="8"/>
  <c r="D14" i="8"/>
  <c r="C14" i="8"/>
  <c r="E14" i="8" s="1"/>
  <c r="H14" i="8" s="1"/>
  <c r="H13" i="8"/>
  <c r="H12" i="8"/>
  <c r="H11" i="8"/>
  <c r="H10" i="8"/>
  <c r="H9" i="8"/>
  <c r="H8" i="8"/>
  <c r="H7" i="8"/>
  <c r="H6" i="8"/>
  <c r="G5" i="8"/>
  <c r="G37" i="8" s="1"/>
  <c r="F5" i="8"/>
  <c r="F37" i="8" s="1"/>
  <c r="D5" i="8"/>
  <c r="C5" i="8"/>
  <c r="F10" i="7"/>
  <c r="E10" i="7"/>
  <c r="C10" i="7"/>
  <c r="B10" i="7"/>
  <c r="G9" i="7"/>
  <c r="G8" i="7"/>
  <c r="G7" i="7"/>
  <c r="D6" i="7"/>
  <c r="G6" i="7" s="1"/>
  <c r="D5" i="7"/>
  <c r="G5" i="7" s="1"/>
  <c r="E76" i="6"/>
  <c r="H76" i="6" s="1"/>
  <c r="E75" i="6"/>
  <c r="H75" i="6" s="1"/>
  <c r="E74" i="6"/>
  <c r="H74" i="6" s="1"/>
  <c r="H73" i="6"/>
  <c r="E73" i="6"/>
  <c r="E72" i="6"/>
  <c r="H72" i="6" s="1"/>
  <c r="E71" i="6"/>
  <c r="H71" i="6" s="1"/>
  <c r="E70" i="6"/>
  <c r="H70" i="6" s="1"/>
  <c r="G69" i="6"/>
  <c r="F69" i="6"/>
  <c r="D69" i="6"/>
  <c r="E69" i="6" s="1"/>
  <c r="C69" i="6"/>
  <c r="E68" i="6"/>
  <c r="H68" i="6" s="1"/>
  <c r="E67" i="6"/>
  <c r="H67" i="6" s="1"/>
  <c r="E66" i="6"/>
  <c r="H66" i="6" s="1"/>
  <c r="G65" i="6"/>
  <c r="F65" i="6"/>
  <c r="D65" i="6"/>
  <c r="E65" i="6" s="1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H55" i="6"/>
  <c r="E55" i="6"/>
  <c r="E54" i="6"/>
  <c r="H54" i="6" s="1"/>
  <c r="G53" i="6"/>
  <c r="F53" i="6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H46" i="6"/>
  <c r="E46" i="6"/>
  <c r="E45" i="6"/>
  <c r="H45" i="6" s="1"/>
  <c r="E44" i="6"/>
  <c r="H44" i="6" s="1"/>
  <c r="G43" i="6"/>
  <c r="F43" i="6"/>
  <c r="D43" i="6"/>
  <c r="C43" i="6"/>
  <c r="E42" i="6"/>
  <c r="H42" i="6" s="1"/>
  <c r="E41" i="6"/>
  <c r="H41" i="6" s="1"/>
  <c r="H40" i="6"/>
  <c r="E40" i="6"/>
  <c r="E39" i="6"/>
  <c r="H39" i="6" s="1"/>
  <c r="E38" i="6"/>
  <c r="H38" i="6" s="1"/>
  <c r="E37" i="6"/>
  <c r="H37" i="6" s="1"/>
  <c r="E36" i="6"/>
  <c r="H36" i="6" s="1"/>
  <c r="H35" i="6"/>
  <c r="E35" i="6"/>
  <c r="E34" i="6"/>
  <c r="H34" i="6" s="1"/>
  <c r="H33" i="6" s="1"/>
  <c r="G33" i="6"/>
  <c r="F33" i="6"/>
  <c r="D33" i="6"/>
  <c r="E33" i="6" s="1"/>
  <c r="C33" i="6"/>
  <c r="E32" i="6"/>
  <c r="H32" i="6" s="1"/>
  <c r="E31" i="6"/>
  <c r="H31" i="6" s="1"/>
  <c r="E30" i="6"/>
  <c r="H30" i="6" s="1"/>
  <c r="H29" i="6"/>
  <c r="E29" i="6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D23" i="6"/>
  <c r="C23" i="6"/>
  <c r="E22" i="6"/>
  <c r="H22" i="6" s="1"/>
  <c r="E21" i="6"/>
  <c r="H21" i="6" s="1"/>
  <c r="H20" i="6"/>
  <c r="E20" i="6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D13" i="6"/>
  <c r="C13" i="6"/>
  <c r="E12" i="6"/>
  <c r="H12" i="6" s="1"/>
  <c r="E11" i="6"/>
  <c r="H11" i="6" s="1"/>
  <c r="E10" i="6"/>
  <c r="H10" i="6" s="1"/>
  <c r="H9" i="6"/>
  <c r="E9" i="6"/>
  <c r="E8" i="6"/>
  <c r="H8" i="6" s="1"/>
  <c r="E7" i="6"/>
  <c r="H7" i="6" s="1"/>
  <c r="E6" i="6"/>
  <c r="H6" i="6" s="1"/>
  <c r="G5" i="6"/>
  <c r="F5" i="6"/>
  <c r="D5" i="6"/>
  <c r="C5" i="6"/>
  <c r="C77" i="6" s="1"/>
  <c r="F12" i="5"/>
  <c r="E12" i="5"/>
  <c r="C12" i="5"/>
  <c r="B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D5" i="5"/>
  <c r="D12" i="5" s="1"/>
  <c r="F9" i="4"/>
  <c r="E9" i="4"/>
  <c r="D9" i="4"/>
  <c r="C9" i="4"/>
  <c r="B9" i="4"/>
  <c r="D8" i="4"/>
  <c r="G8" i="4" s="1"/>
  <c r="D7" i="4"/>
  <c r="G7" i="4" s="1"/>
  <c r="D6" i="4"/>
  <c r="G6" i="4" s="1"/>
  <c r="F74" i="3"/>
  <c r="E74" i="3"/>
  <c r="C74" i="3"/>
  <c r="B74" i="3"/>
  <c r="D72" i="3"/>
  <c r="G72" i="3" s="1"/>
  <c r="D71" i="3"/>
  <c r="G71" i="3" s="1"/>
  <c r="D70" i="3"/>
  <c r="G70" i="3" s="1"/>
  <c r="D69" i="3"/>
  <c r="G69" i="3" s="1"/>
  <c r="D68" i="3"/>
  <c r="G68" i="3" s="1"/>
  <c r="D67" i="3"/>
  <c r="G67" i="3" s="1"/>
  <c r="G66" i="3"/>
  <c r="D66" i="3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2" i="3"/>
  <c r="G52" i="3" s="1"/>
  <c r="D51" i="3"/>
  <c r="G51" i="3" s="1"/>
  <c r="D50" i="3"/>
  <c r="G50" i="3" s="1"/>
  <c r="D49" i="3"/>
  <c r="G49" i="3" s="1"/>
  <c r="D48" i="3"/>
  <c r="G48" i="3" s="1"/>
  <c r="G47" i="3"/>
  <c r="D47" i="3"/>
  <c r="D46" i="3"/>
  <c r="G46" i="3" s="1"/>
  <c r="D45" i="3"/>
  <c r="G45" i="3" s="1"/>
  <c r="D44" i="3"/>
  <c r="G44" i="3" s="1"/>
  <c r="D43" i="3"/>
  <c r="G43" i="3" s="1"/>
  <c r="D42" i="3"/>
  <c r="G42" i="3" s="1"/>
  <c r="D41" i="3"/>
  <c r="G41" i="3" s="1"/>
  <c r="D40" i="3"/>
  <c r="G40" i="3" s="1"/>
  <c r="G39" i="3"/>
  <c r="D39" i="3"/>
  <c r="D38" i="3"/>
  <c r="G38" i="3" s="1"/>
  <c r="D37" i="3"/>
  <c r="G37" i="3" s="1"/>
  <c r="D36" i="3"/>
  <c r="G36" i="3" s="1"/>
  <c r="D35" i="3"/>
  <c r="G35" i="3" s="1"/>
  <c r="G34" i="3"/>
  <c r="D34" i="3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G26" i="3"/>
  <c r="D26" i="3"/>
  <c r="D25" i="3"/>
  <c r="G25" i="3" s="1"/>
  <c r="D24" i="3"/>
  <c r="G24" i="3" s="1"/>
  <c r="G23" i="3"/>
  <c r="D23" i="3"/>
  <c r="D22" i="3"/>
  <c r="G22" i="3" s="1"/>
  <c r="D21" i="3"/>
  <c r="G21" i="3" s="1"/>
  <c r="D20" i="3"/>
  <c r="G20" i="3" s="1"/>
  <c r="D19" i="3"/>
  <c r="G19" i="3" s="1"/>
  <c r="D18" i="3"/>
  <c r="G18" i="3" s="1"/>
  <c r="D17" i="3"/>
  <c r="G17" i="3" s="1"/>
  <c r="D16" i="3"/>
  <c r="G16" i="3" s="1"/>
  <c r="G15" i="3"/>
  <c r="D15" i="3"/>
  <c r="D14" i="3"/>
  <c r="G14" i="3" s="1"/>
  <c r="D13" i="3"/>
  <c r="G13" i="3" s="1"/>
  <c r="D12" i="3"/>
  <c r="G12" i="3" s="1"/>
  <c r="D11" i="3"/>
  <c r="G11" i="3" s="1"/>
  <c r="G10" i="3"/>
  <c r="D10" i="3"/>
  <c r="D9" i="3"/>
  <c r="G9" i="3" s="1"/>
  <c r="D8" i="3"/>
  <c r="D7" i="3"/>
  <c r="G7" i="3" s="1"/>
  <c r="D6" i="3"/>
  <c r="G6" i="3" s="1"/>
  <c r="D5" i="3"/>
  <c r="G5" i="3" s="1"/>
  <c r="H38" i="2"/>
  <c r="E38" i="2"/>
  <c r="H37" i="2"/>
  <c r="G37" i="2"/>
  <c r="F37" i="2"/>
  <c r="C37" i="2"/>
  <c r="H35" i="2"/>
  <c r="E35" i="2"/>
  <c r="H34" i="2"/>
  <c r="H31" i="2" s="1"/>
  <c r="E34" i="2"/>
  <c r="E31" i="2" s="1"/>
  <c r="G31" i="2"/>
  <c r="F31" i="2"/>
  <c r="D31" i="2"/>
  <c r="C31" i="2"/>
  <c r="H28" i="2"/>
  <c r="E28" i="2"/>
  <c r="E21" i="2" s="1"/>
  <c r="H21" i="2"/>
  <c r="G21" i="2"/>
  <c r="G39" i="2" s="1"/>
  <c r="F21" i="2"/>
  <c r="F39" i="2" s="1"/>
  <c r="D21" i="2"/>
  <c r="D39" i="2" s="1"/>
  <c r="C21" i="2"/>
  <c r="G16" i="2"/>
  <c r="F16" i="2"/>
  <c r="D16" i="2"/>
  <c r="C16" i="2"/>
  <c r="H15" i="2"/>
  <c r="H14" i="2"/>
  <c r="H13" i="2"/>
  <c r="E13" i="2"/>
  <c r="H12" i="2"/>
  <c r="E12" i="2"/>
  <c r="H11" i="2"/>
  <c r="E11" i="2"/>
  <c r="E16" i="2" s="1"/>
  <c r="H10" i="2"/>
  <c r="H9" i="2"/>
  <c r="H8" i="2"/>
  <c r="H7" i="2"/>
  <c r="H6" i="2"/>
  <c r="H5" i="2"/>
  <c r="I31" i="9" l="1"/>
  <c r="G35" i="9"/>
  <c r="D35" i="9"/>
  <c r="E35" i="9"/>
  <c r="I18" i="9"/>
  <c r="I23" i="9"/>
  <c r="I22" i="9" s="1"/>
  <c r="H35" i="9"/>
  <c r="F9" i="9"/>
  <c r="C37" i="8"/>
  <c r="D37" i="8"/>
  <c r="G10" i="7"/>
  <c r="D10" i="7"/>
  <c r="F77" i="6"/>
  <c r="E57" i="6"/>
  <c r="H65" i="6"/>
  <c r="E53" i="6"/>
  <c r="E43" i="6"/>
  <c r="G77" i="6"/>
  <c r="E23" i="6"/>
  <c r="H53" i="6"/>
  <c r="D77" i="6"/>
  <c r="E77" i="6" s="1"/>
  <c r="G5" i="5"/>
  <c r="G12" i="5" s="1"/>
  <c r="D74" i="3"/>
  <c r="H16" i="2"/>
  <c r="C39" i="2"/>
  <c r="H23" i="6"/>
  <c r="H13" i="6"/>
  <c r="I30" i="9"/>
  <c r="G74" i="3"/>
  <c r="H5" i="6"/>
  <c r="H57" i="6"/>
  <c r="I25" i="9"/>
  <c r="G9" i="4"/>
  <c r="H69" i="6"/>
  <c r="H43" i="6"/>
  <c r="E5" i="6"/>
  <c r="I10" i="9"/>
  <c r="I9" i="9" s="1"/>
  <c r="F6" i="9"/>
  <c r="F18" i="9"/>
  <c r="E13" i="6"/>
  <c r="G8" i="3"/>
  <c r="F25" i="9"/>
  <c r="E5" i="8"/>
  <c r="E39" i="2"/>
  <c r="H39" i="2"/>
  <c r="I35" i="9" l="1"/>
  <c r="F35" i="9"/>
  <c r="H77" i="6"/>
  <c r="E37" i="8"/>
  <c r="H5" i="8"/>
  <c r="H3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66ACE74F-26CA-4611-BE11-FC6228ECCBF8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<sst xmlns="http://schemas.openxmlformats.org/spreadsheetml/2006/main" count="1110" uniqueCount="679">
  <si>
    <t>ESTADO ANALÍTICO DEL EJERCICIO DEL PRESUPUESTO DE INGRESOS</t>
  </si>
  <si>
    <t xml:space="preserve">CLASIFICACIÓN ECONÓMICA </t>
  </si>
  <si>
    <t>Del 1 de Enero al 31 de Marzo de 2024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</si>
  <si>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</si>
  <si>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</si>
  <si>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</si>
  <si>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</si>
  <si>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</si>
  <si>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</si>
  <si>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</si>
  <si>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</si>
  <si>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</si>
  <si>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</si>
  <si>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</si>
  <si>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</si>
  <si>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</si>
  <si>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</si>
  <si>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</si>
  <si>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</si>
  <si>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</si>
  <si>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</si>
  <si>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</si>
  <si>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</si>
  <si>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</si>
  <si>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</si>
  <si>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</si>
  <si>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</si>
  <si>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</si>
  <si>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</si>
  <si>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</si>
  <si>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</si>
  <si>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</si>
  <si>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</si>
  <si>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</si>
  <si>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</si>
  <si>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</si>
  <si>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</si>
  <si>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</si>
  <si>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</si>
  <si>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</si>
  <si>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</si>
  <si>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</si>
  <si>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</si>
  <si>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</si>
  <si>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</si>
  <si>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</si>
  <si>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</si>
  <si>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</si>
  <si>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</si>
  <si>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</si>
  <si>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</si>
  <si>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</si>
  <si>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</si>
  <si>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</si>
  <si>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</si>
  <si>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</si>
  <si>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</si>
  <si>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</si>
  <si>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</si>
  <si>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</si>
  <si>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</si>
  <si>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</si>
  <si>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</si>
  <si>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</si>
  <si>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</si>
  <si>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</si>
  <si>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</si>
  <si>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</si>
  <si>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</si>
  <si>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</si>
  <si>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</si>
  <si>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</si>
  <si>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</si>
  <si>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</si>
  <si>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</si>
  <si>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</si>
  <si>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</si>
  <si>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</si>
  <si>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</si>
  <si>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</si>
  <si>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</si>
  <si>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</si>
  <si>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</si>
  <si>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</si>
  <si>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</si>
  <si>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</si>
  <si>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</si>
  <si>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</si>
  <si>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</si>
  <si>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</si>
  <si>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</si>
  <si>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</si>
  <si>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</si>
  <si>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</si>
  <si>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</si>
  <si>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</si>
  <si>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</si>
  <si>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</si>
  <si>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</si>
  <si>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</si>
  <si>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</si>
  <si>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</si>
  <si>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</si>
  <si>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</si>
  <si>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</si>
  <si>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</si>
  <si>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</si>
  <si>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</si>
  <si>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</si>
  <si>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</si>
  <si>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</si>
  <si>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</si>
  <si>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</si>
  <si>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</si>
  <si>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</si>
  <si>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</si>
  <si>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</si>
  <si>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</si>
  <si>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</si>
  <si>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</si>
  <si>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</si>
  <si>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</si>
  <si>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</si>
  <si>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</si>
  <si>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</si>
  <si>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</si>
  <si>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</si>
  <si>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</si>
  <si>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</si>
  <si>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</si>
  <si>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</si>
  <si>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</si>
  <si>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</si>
  <si>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</si>
  <si>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</si>
  <si>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</si>
  <si>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</si>
  <si>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</si>
  <si>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</si>
  <si>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</si>
  <si>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</si>
  <si>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</si>
  <si>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</si>
  <si>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</si>
  <si>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</si>
  <si>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</si>
  <si>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</si>
  <si>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</si>
  <si>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</si>
  <si>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</si>
  <si>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</si>
  <si>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</si>
  <si>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</si>
  <si>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</si>
  <si>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</si>
  <si>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</si>
  <si>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</si>
  <si>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</si>
  <si>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</si>
  <si>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</si>
  <si>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</si>
  <si>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</si>
  <si>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</si>
  <si>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</si>
  <si>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</si>
  <si>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</si>
  <si>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</si>
  <si>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</si>
  <si>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</si>
  <si>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</si>
  <si>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</si>
  <si>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</si>
  <si>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</si>
  <si>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</si>
  <si>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</si>
  <si>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</si>
  <si>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</si>
  <si>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</si>
  <si>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</si>
  <si>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</si>
  <si>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</si>
  <si>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</si>
  <si>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</si>
  <si>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</si>
  <si>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</si>
  <si>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</si>
  <si>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</si>
  <si>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</si>
  <si>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</si>
  <si>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</si>
  <si>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</si>
  <si>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</si>
  <si>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</si>
  <si>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</si>
  <si>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</si>
  <si>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</si>
  <si>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</si>
  <si>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</si>
  <si>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</si>
  <si>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</si>
  <si>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</si>
  <si>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</si>
  <si>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</si>
  <si>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</si>
  <si>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</si>
  <si>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</si>
  <si>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</si>
  <si>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*Nota: No se consideran el rubro de ingresos 79 "Remanente Otros Ingresos"</t>
  </si>
  <si>
    <t>Bajo protesta de decir verdad declaramos que los Estados Financieros y sus Notas son razonablemente correctos y responsabilidad del emisor</t>
  </si>
  <si>
    <t>INSTITUTO DE SALUD PÚBLICA DEL ESTADO DE GUANAJUATO
Estado Analítico de Ingresos
Del 1 de Enero al 31 de Marzo de 2024</t>
  </si>
  <si>
    <t>Rubro de Ingresos</t>
  </si>
  <si>
    <t>Ingresos</t>
  </si>
  <si>
    <t>Ampliaciones y Reducciones</t>
  </si>
  <si>
    <t>Recaudado</t>
  </si>
  <si>
    <t>(1)</t>
  </si>
  <si>
    <t>(2)</t>
  </si>
  <si>
    <t>(3 = 1 + 2)</t>
  </si>
  <si>
    <t>(4)</t>
  </si>
  <si>
    <t>(5)</t>
  </si>
  <si>
    <t>(6 = 5 - 1)</t>
  </si>
  <si>
    <t>10</t>
  </si>
  <si>
    <t>Cuotas y Aportaciones de Seguridad Social</t>
  </si>
  <si>
    <t>20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</si>
  <si>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</si>
  <si>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</si>
  <si>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</si>
  <si>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</si>
  <si>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</si>
  <si>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</si>
  <si>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</si>
  <si>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</si>
  <si>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</si>
  <si>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</si>
  <si>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</si>
  <si>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</si>
  <si>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</si>
  <si>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</si>
  <si>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</si>
  <si>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</si>
  <si>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</si>
  <si>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</si>
  <si>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</si>
  <si>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</si>
  <si>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</si>
  <si>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</si>
  <si>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</si>
  <si>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</si>
  <si>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</si>
  <si>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</si>
  <si>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</si>
  <si>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</si>
  <si>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</si>
  <si>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</si>
  <si>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</si>
  <si>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
Estado Analítico del Ejercicio del Presupuesto de Egresos
Clasificación Administrativa  
Del 1 de Enero al 31 de Marzo de 2024</t>
  </si>
  <si>
    <t>Subejercicio</t>
  </si>
  <si>
    <t>Aprobado</t>
  </si>
  <si>
    <t>Pagado</t>
  </si>
  <si>
    <t>3 = (1 + 2 )</t>
  </si>
  <si>
    <t>6 = ( 3 - 4 )</t>
  </si>
  <si>
    <t>211213019010000 DIRECCIÓN GENERAL DEL IS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</si>
  <si>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</si>
  <si>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</si>
  <si>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</si>
  <si>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</si>
  <si>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 GRAL DE PLANEACIÓN Y</t>
  </si>
  <si>
    <t>211213019020200 DIR GRAL DE ADMINISTRACI</t>
  </si>
  <si>
    <t>211213019020300 DIR GRAL DE RECURSOS HUM</t>
  </si>
  <si>
    <t>211213019020400 DIR DE REC MAT Y SERV GE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</si>
  <si>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</si>
  <si>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</si>
  <si>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</si>
  <si>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</si>
  <si>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</si>
  <si>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</si>
  <si>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</si>
  <si>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</si>
  <si>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</si>
  <si>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</si>
  <si>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</si>
  <si>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</si>
  <si>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</si>
  <si>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</si>
  <si>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</si>
  <si>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</si>
  <si>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</si>
  <si>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</si>
  <si>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</si>
  <si>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</si>
  <si>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</si>
  <si>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</si>
  <si>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</si>
  <si>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</si>
  <si>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</si>
  <si>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</si>
  <si>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</si>
  <si>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</si>
  <si>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</si>
  <si>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</si>
  <si>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</si>
  <si>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</si>
  <si>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</si>
  <si>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</si>
  <si>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</si>
  <si>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</si>
  <si>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</si>
  <si>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</si>
  <si>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</si>
  <si>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</si>
  <si>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</si>
  <si>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</si>
  <si>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</si>
  <si>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</si>
  <si>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</si>
  <si>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</si>
  <si>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</si>
  <si>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</si>
  <si>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</si>
  <si>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</si>
  <si>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</si>
  <si>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</si>
  <si>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</si>
  <si>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</si>
  <si>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</si>
  <si>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</si>
  <si>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</si>
  <si>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</si>
  <si>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</si>
  <si>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</si>
  <si>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INSTITUTO DE SALUD PUBLICA DEL ESTADO DE GUANAJUATO
Estado Analítico del Ejercicio del Presupuesto de Egresos
Clasificación Administrativa  (Poderes)
Del 1 de Enero al 31 de Marzo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</si>
  <si>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</si>
  <si>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</si>
  <si>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</si>
  <si>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</si>
  <si>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</si>
  <si>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31 de Marzo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</si>
  <si>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</si>
  <si>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</si>
  <si>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</si>
  <si>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</si>
  <si>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</si>
  <si>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</si>
  <si>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</si>
  <si>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GUANAJUATOe
Estado Analítico del Ejercicio del Presupuesto de Egresos
Clasificación por Objeto del Gasto (Capítulo y Concepto)
Del 1 de Enero al 31 de Marzo de 2024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</si>
  <si>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</si>
  <si>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</si>
  <si>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</si>
  <si>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</si>
  <si>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</si>
  <si>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</si>
  <si>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</si>
  <si>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</si>
  <si>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</si>
  <si>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</si>
  <si>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</si>
  <si>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</si>
  <si>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</si>
  <si>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</si>
  <si>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</si>
  <si>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</si>
  <si>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</si>
  <si>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</si>
  <si>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</si>
  <si>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</si>
  <si>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</si>
  <si>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</si>
  <si>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</si>
  <si>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</si>
  <si>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</si>
  <si>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</si>
  <si>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</si>
  <si>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</si>
  <si>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</si>
  <si>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</si>
  <si>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</si>
  <si>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</si>
  <si>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</si>
  <si>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</si>
  <si>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</si>
  <si>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</si>
  <si>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</si>
  <si>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</si>
  <si>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</si>
  <si>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</si>
  <si>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</si>
  <si>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</si>
  <si>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</si>
  <si>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</si>
  <si>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</si>
  <si>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</si>
  <si>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</si>
  <si>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</si>
  <si>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</si>
  <si>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</si>
  <si>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</si>
  <si>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</si>
  <si>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</si>
  <si>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</si>
  <si>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</si>
  <si>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</si>
  <si>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</si>
  <si>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</si>
  <si>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</si>
  <si>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</si>
  <si>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</si>
  <si>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</si>
  <si>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</si>
  <si>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</si>
  <si>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</si>
  <si>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</si>
  <si>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</si>
  <si>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</si>
  <si>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</si>
  <si>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INSTITUTO DE SALUD PUBLICA DEL ESTADO DE GUANAJUATO
Estado Analítico del Ejercicio del Presupuesto de Egresos
Clasificación Económica (por Tipo de Gasto)
Del 1 de Enero al 31 de Marzo de 2024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</si>
  <si>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</si>
  <si>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</si>
  <si>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</si>
  <si>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31 de Marzo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</si>
  <si>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</si>
  <si>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</si>
  <si>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</si>
  <si>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</si>
  <si>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</si>
  <si>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</si>
  <si>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</si>
  <si>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</si>
  <si>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</si>
  <si>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</si>
  <si>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</si>
  <si>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</si>
  <si>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</si>
  <si>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</si>
  <si>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</si>
  <si>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</si>
  <si>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</si>
  <si>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</si>
  <si>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</si>
  <si>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</si>
  <si>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</si>
  <si>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</si>
  <si>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</si>
  <si>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</si>
  <si>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</si>
  <si>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</si>
  <si>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</si>
  <si>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</si>
  <si>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</si>
  <si>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</si>
  <si>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</si>
  <si>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DE SALUD PUBLICA DEL ESTADO DE GUANAJUATO
Gasto por Categoría Programática
Del 1 de Enero al 31 de Marzo de 2024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</si>
  <si>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</si>
  <si>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</si>
  <si>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</si>
  <si>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</si>
  <si>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</si>
  <si>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</si>
  <si>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</si>
  <si>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</si>
  <si>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</si>
  <si>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</si>
  <si>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</si>
  <si>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</si>
  <si>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</si>
  <si>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</si>
  <si>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</si>
  <si>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</si>
  <si>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</si>
  <si>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</si>
  <si>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</si>
  <si>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</si>
  <si>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</si>
  <si>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</si>
  <si>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</si>
  <si>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</si>
  <si>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</si>
  <si>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</si>
  <si>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</si>
  <si>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</si>
  <si>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</si>
  <si>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</si>
  <si>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</si>
  <si>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</si>
  <si>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</si>
  <si>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</si>
  <si>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</si>
  <si>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</si>
  <si>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</si>
  <si>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</si>
  <si>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</si>
  <si>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</si>
  <si>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</si>
  <si>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</si>
  <si>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</si>
  <si>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</si>
  <si>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</si>
  <si>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</si>
  <si>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</si>
  <si>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</si>
  <si>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</si>
  <si>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</si>
  <si>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</si>
  <si>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</si>
  <si>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31 de Marzo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</si>
  <si>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</si>
  <si>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</si>
  <si>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</si>
  <si>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</si>
  <si>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</si>
  <si>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</si>
  <si>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</si>
  <si>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</si>
  <si>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</si>
  <si>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</si>
  <si>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</si>
  <si>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</si>
  <si>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</si>
  <si>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</si>
  <si>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</si>
  <si>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</si>
  <si>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</si>
  <si>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E012PB11102399</t>
  </si>
  <si>
    <t>R23 CENTRO ESTATAL DE MEDICINA TRANSFUSIONAL</t>
  </si>
  <si>
    <t>5110</t>
  </si>
  <si>
    <t>BIENES MUEBLES</t>
  </si>
  <si>
    <t>211213019054800</t>
  </si>
  <si>
    <t>CTRO EST MEDICINA TRANSFUSIONAL ISAPEG</t>
  </si>
  <si>
    <t>Porcentaje</t>
  </si>
  <si>
    <t>E012PB11112399</t>
  </si>
  <si>
    <t>R23 CENTRO URGENCIAS ESTADO GUANAJUATO</t>
  </si>
  <si>
    <t>211213019054900</t>
  </si>
  <si>
    <t>SISTEMA DE URGENCIAS EDO DE GTO ISAPEG</t>
  </si>
  <si>
    <t>E012PB13082399</t>
  </si>
  <si>
    <t>R23 HOSPITAL COMUNITARIO MOROLEÓN</t>
  </si>
  <si>
    <t>211213019054000</t>
  </si>
  <si>
    <t>HOSP COMUNITARIO MOROLEÓN ISAPEG</t>
  </si>
  <si>
    <t>E012QA14922302</t>
  </si>
  <si>
    <t>MOBILIARIO CLINICO Y ADMVO HC ROMITA</t>
  </si>
  <si>
    <t>211213019052700</t>
  </si>
  <si>
    <t>HOSP COMUNITARIO ROMITA ISAPEG</t>
  </si>
  <si>
    <t>E012QA15242303</t>
  </si>
  <si>
    <t>MOBILIARIO CERANO</t>
  </si>
  <si>
    <t>211213019040500</t>
  </si>
  <si>
    <t>JURISDICCIÓN SANITARIA V ISAPEG</t>
  </si>
  <si>
    <t>E012QA32952402</t>
  </si>
  <si>
    <t>MOBILIARIO CLINICO Y ADMVO HG URIANGATO</t>
  </si>
  <si>
    <t>211213019051000</t>
  </si>
  <si>
    <t>HOSP GRAL URIANGATO ISAPEG</t>
  </si>
  <si>
    <t>E012QA36452301</t>
  </si>
  <si>
    <t>MOBILIARIO CLINICO Y ADMINISTRATIVO JALPA</t>
  </si>
  <si>
    <t>211213019040800</t>
  </si>
  <si>
    <t>JURISDICCIÓN SANITARIA VIII ISAPEG</t>
  </si>
  <si>
    <t>M006GB1115</t>
  </si>
  <si>
    <t>OPERACIÓN ADMINISTRATIVA DE LA DIRECCIÓN GENERAL DE ADMINISTRACIÓN</t>
  </si>
  <si>
    <t>211213019020200</t>
  </si>
  <si>
    <t>DIR GRAL DE ADMINISTRACIÓN ISAPEG</t>
  </si>
  <si>
    <t>M007GC21012399</t>
  </si>
  <si>
    <t>R23 COORDINACIÓN GENERAL DE SALUD PÚBLICA</t>
  </si>
  <si>
    <t>211213019030000</t>
  </si>
  <si>
    <t>COORD GENERAL DE SALUD PÚBLICA ISAPEG</t>
  </si>
  <si>
    <t>5120</t>
  </si>
  <si>
    <t/>
  </si>
  <si>
    <t>5150</t>
  </si>
  <si>
    <t>E012PB12192399</t>
  </si>
  <si>
    <t>R23 HOSPITAL GENERAL DOLORES HIDALGO</t>
  </si>
  <si>
    <t>211213019050400</t>
  </si>
  <si>
    <t>HOSP GRAL DOLORES HIDALGO ISAPEG</t>
  </si>
  <si>
    <t>E012QC06372301</t>
  </si>
  <si>
    <t>INFRAESTRUCTURA TECNOLÓGICA UNIDADES MÉD</t>
  </si>
  <si>
    <t>211213019020100</t>
  </si>
  <si>
    <t>DIR GRAL DE PLANEACIÓN Y DESARRO ISAPEG</t>
  </si>
  <si>
    <t>E012QC06372302</t>
  </si>
  <si>
    <t>INFRAESTRUCTURA TECNOLÓGICA DEL ISAPEG</t>
  </si>
  <si>
    <t>E064QC13282406</t>
  </si>
  <si>
    <t>PREVENCIÓN Y CONTROL DE ACCIDENTES VIALES</t>
  </si>
  <si>
    <t>211213019030100</t>
  </si>
  <si>
    <t>DIR GRAL DE SERVICIOS DE SALUD ISAPEG</t>
  </si>
  <si>
    <t>M006GB11152311089</t>
  </si>
  <si>
    <t>SISTEMAS DE INFORMACIÓN EN SALUD</t>
  </si>
  <si>
    <t>M006GB11152411089</t>
  </si>
  <si>
    <t>5190</t>
  </si>
  <si>
    <t>E012QA14922401</t>
  </si>
  <si>
    <t>EQUIPAMIENTO MEDICO HC ROMITA</t>
  </si>
  <si>
    <t>5310</t>
  </si>
  <si>
    <t>E012QA28112301</t>
  </si>
  <si>
    <t>EQUIPAR CON EQUIPO MÉDICO E INST. AL HOPS ESP LEÓN</t>
  </si>
  <si>
    <t>211213019051300</t>
  </si>
  <si>
    <t>HOSP ESP MATERNO INFANTIL LEÓN ISAPEG</t>
  </si>
  <si>
    <t>E012QA28772301</t>
  </si>
  <si>
    <t>RESONANCIA MAGNÉTICA</t>
  </si>
  <si>
    <t>211213019050300</t>
  </si>
  <si>
    <t>HOSP GRAL CELAYA ISAPEG</t>
  </si>
  <si>
    <t>E012QA28772401</t>
  </si>
  <si>
    <t>HOSPITAL GENERAL DE CELAYA (EQUIPAMIENTO)</t>
  </si>
  <si>
    <t>E012QA32952401</t>
  </si>
  <si>
    <t>EQUIPAMIENTO MEDICO HG URIANGATO</t>
  </si>
  <si>
    <t>E012QA33012202</t>
  </si>
  <si>
    <t>EQUIPO MEDICO TORRE MEDICA IRAPUATO</t>
  </si>
  <si>
    <t>211213019050600</t>
  </si>
  <si>
    <t>HOSP GRAL IRAPUATO ISAPEG</t>
  </si>
  <si>
    <t>E012QA36452304</t>
  </si>
  <si>
    <t>EQUIPO MÉDICO JALPA DE CANOVAS</t>
  </si>
  <si>
    <t>E012QC06792301</t>
  </si>
  <si>
    <t>CRANEOTOMO HOSPITAL GENERAL IRAPUATO</t>
  </si>
  <si>
    <t>E012QC06792304</t>
  </si>
  <si>
    <t>H GRAL LEÓN EQUIPO MEDICO</t>
  </si>
  <si>
    <t>E012QC06792308</t>
  </si>
  <si>
    <t>FORTALECER CON EQUIPO  MEDICO CAISES</t>
  </si>
  <si>
    <t>E012QC06792310</t>
  </si>
  <si>
    <t>FORTALECER CON EQUIPO  MEDICO HG SILAO</t>
  </si>
  <si>
    <t>E012QC06792315</t>
  </si>
  <si>
    <t>FORTALECER A HOSP GEN Y COM CON EQUIP MED</t>
  </si>
  <si>
    <t>E012QC32572301</t>
  </si>
  <si>
    <t>EQUIPOS DE RAYOS X PARA UNIDADES MÉDICAS</t>
  </si>
  <si>
    <t>5320</t>
  </si>
  <si>
    <t>E012PB12252399</t>
  </si>
  <si>
    <t>R23 HOSPITAL GENERAL IRAPUATO</t>
  </si>
  <si>
    <t>5660</t>
  </si>
  <si>
    <t>E012PB27762399</t>
  </si>
  <si>
    <t>R23 SALUD PÚBLICA EPIDEMIOLÓGICA Y CAPACITA</t>
  </si>
  <si>
    <t>211213019054700</t>
  </si>
  <si>
    <t>LABORATORIO SALUD PÚBLICA ESTATAL ISAPEG</t>
  </si>
  <si>
    <t>E012QA05612301</t>
  </si>
  <si>
    <t>PROYECTO EJECUTIVO LABORATORIO LEÓN</t>
  </si>
  <si>
    <t>6220</t>
  </si>
  <si>
    <t>OBRA</t>
  </si>
  <si>
    <t>E012QA14922201</t>
  </si>
  <si>
    <t>REH/ADEC HCROMITA TOCOCIRUGIA</t>
  </si>
  <si>
    <t>E012QA14922301</t>
  </si>
  <si>
    <t>OBRA HOSPITAL COMUNITARIO ROMITA</t>
  </si>
  <si>
    <t>E012QA20662301</t>
  </si>
  <si>
    <t>PROYECTO EJECUTIVO MURO CONCRETO</t>
  </si>
  <si>
    <t>211213019050700</t>
  </si>
  <si>
    <t>HOSP GRAL LEÓN ISAPEG</t>
  </si>
  <si>
    <t>E012QA25602301</t>
  </si>
  <si>
    <t>TERMINACIÓN AMP Y REM HOSP GRAL SILAO</t>
  </si>
  <si>
    <t>211213019051600</t>
  </si>
  <si>
    <t>HOSP GRAL SILAO ISAPEG</t>
  </si>
  <si>
    <t>E012QA26152301</t>
  </si>
  <si>
    <t>TERMINACIÓN CAISAME LEÓN</t>
  </si>
  <si>
    <t>211213019051400</t>
  </si>
  <si>
    <t>CTRO ATCN INT A SALUD MENTAL LEÓN ISAPEG</t>
  </si>
  <si>
    <t>E012QA27642301</t>
  </si>
  <si>
    <t>CONCLUSIÓN CAISES DE SAN JOSÉ ITURBIDE</t>
  </si>
  <si>
    <t>211213019040200</t>
  </si>
  <si>
    <t>JURISDICCIÓN SANITARIA II ISAPEG</t>
  </si>
  <si>
    <t>E012QA28122301</t>
  </si>
  <si>
    <t>TERMINACIÓN REMODELACIÓN HC SAN FELIPE</t>
  </si>
  <si>
    <t>211213019052400</t>
  </si>
  <si>
    <t>HOSP COMUNITARIO SAN FELIPE ISAPEG</t>
  </si>
  <si>
    <t>E012QA28142201</t>
  </si>
  <si>
    <t>CA SUSTITUCIÓN CAISES VILLAGRÁN</t>
  </si>
  <si>
    <t>211213019040300</t>
  </si>
  <si>
    <t>JURISDICCIÓN SANITARIA III ISAPEG</t>
  </si>
  <si>
    <t>E012QA28292201</t>
  </si>
  <si>
    <t>CA UMAPS EL CARRICILLO, ATARJEA</t>
  </si>
  <si>
    <t>E012QA32952201</t>
  </si>
  <si>
    <t>CA HG URIANGATO AMP Y REM</t>
  </si>
  <si>
    <t>E012QA32952301</t>
  </si>
  <si>
    <t>TERMINACIÓN HG URIANGATO (AMP Y FORT)</t>
  </si>
  <si>
    <t>E012QA33012201</t>
  </si>
  <si>
    <t>TORRE MÉDICA HOSPITAL GENERAL IRAPUATO</t>
  </si>
  <si>
    <t>E012QA33052201</t>
  </si>
  <si>
    <t>CA UMAPS VALTIERRA, SALAMANCA (SUST)</t>
  </si>
  <si>
    <t>E012QA33052301</t>
  </si>
  <si>
    <t>TERMINACIÓN UMAPS VALTIERRA SALAMANCA (SUST)</t>
  </si>
  <si>
    <t>E012QA34182201</t>
  </si>
  <si>
    <t>CENTRO DE SALUD XICHÚ</t>
  </si>
  <si>
    <t>E012QA36452202</t>
  </si>
  <si>
    <t>UMAPS JALPA DE CÁNOVAS ( SUSTITUCIÓN)</t>
  </si>
  <si>
    <t>E012QA36912301</t>
  </si>
  <si>
    <t>PROYECTO EJECUTIVO UMAPS SAN BARTOLOMÉ</t>
  </si>
  <si>
    <t>E012QA38322301</t>
  </si>
  <si>
    <t>PROYECTO EJECUTIVO UMAPS SAN JUAN PAN</t>
  </si>
  <si>
    <t>211213019040100</t>
  </si>
  <si>
    <t>JURISDICCIÓN SANITARIA I ISAPEG</t>
  </si>
  <si>
    <t>E012QA38912301</t>
  </si>
  <si>
    <t>PE ÁREA DE RADIOTERAPIA HG LEÓN</t>
  </si>
  <si>
    <t>E012QA38912401</t>
  </si>
  <si>
    <t>INFRAESTRUCTURA PARA RADIOTERAPIA DEL HOSPITAL GENERAL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</si>
</sst>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_-&quot;$&quot;* #,##0_-;\-&quot;$&quot;* #,##0_-;_-&quot;$&quot;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" fontId="22" fillId="6" borderId="4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8" fillId="0" borderId="0" applyFont="0" applyFill="0" applyBorder="0" applyAlignment="0" applyProtection="0"/>
    <xf numFmtId="0" fontId="1" fillId="0" borderId="0"/>
  </cellStyleXfs>
  <cellXfs count="350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top"/>
    </xf>
    <xf numFmtId="0" fontId="4" fillId="3" borderId="10" xfId="0" applyFont="1" applyFill="1" applyBorder="1" applyAlignment="1">
      <alignment horizontal="justify" vertical="top"/>
    </xf>
    <xf numFmtId="0" fontId="4" fillId="3" borderId="1" xfId="0" applyFont="1" applyFill="1" applyBorder="1" applyAlignment="1">
      <alignment horizontal="justify" vertical="top"/>
    </xf>
    <xf numFmtId="164" fontId="4" fillId="3" borderId="11" xfId="0" applyNumberFormat="1" applyFont="1" applyFill="1" applyBorder="1"/>
    <xf numFmtId="164" fontId="4" fillId="3" borderId="12" xfId="0" applyNumberFormat="1" applyFont="1" applyFill="1" applyBorder="1"/>
    <xf numFmtId="0" fontId="4" fillId="3" borderId="13" xfId="0" applyFont="1" applyFill="1" applyBorder="1" applyAlignment="1">
      <alignment horizontal="justify" vertical="top"/>
    </xf>
    <xf numFmtId="0" fontId="4" fillId="3" borderId="14" xfId="0" applyFont="1" applyFill="1" applyBorder="1" applyAlignment="1">
      <alignment horizontal="justify" vertical="top"/>
    </xf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4" borderId="17" xfId="0" applyFont="1" applyFill="1" applyBorder="1" applyAlignment="1">
      <alignment horizontal="justify" vertical="top"/>
    </xf>
    <xf numFmtId="0" fontId="4" fillId="4" borderId="0" xfId="0" applyFont="1" applyFill="1" applyBorder="1" applyAlignment="1">
      <alignment horizontal="justify" vertical="top"/>
    </xf>
    <xf numFmtId="164" fontId="4" fillId="4" borderId="18" xfId="0" applyNumberFormat="1" applyFont="1" applyFill="1" applyBorder="1"/>
    <xf numFmtId="164" fontId="4" fillId="4" borderId="19" xfId="0" applyNumberFormat="1" applyFont="1" applyFill="1" applyBorder="1"/>
    <xf numFmtId="0" fontId="4" fillId="0" borderId="17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164" fontId="4" fillId="0" borderId="18" xfId="0" applyNumberFormat="1" applyFont="1" applyBorder="1"/>
    <xf numFmtId="164" fontId="4" fillId="0" borderId="19" xfId="0" applyNumberFormat="1" applyFont="1" applyBorder="1"/>
    <xf numFmtId="0" fontId="3" fillId="2" borderId="0" xfId="0" applyFont="1" applyFill="1" applyBorder="1" applyAlignment="1">
      <alignment horizontal="justify" vertical="top"/>
    </xf>
    <xf numFmtId="0" fontId="5" fillId="0" borderId="17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164" fontId="5" fillId="0" borderId="18" xfId="0" applyNumberFormat="1" applyFont="1" applyBorder="1"/>
    <xf numFmtId="164" fontId="5" fillId="0" borderId="19" xfId="0" applyNumberFormat="1" applyFont="1" applyBorder="1"/>
    <xf numFmtId="0" fontId="4" fillId="2" borderId="17" xfId="0" applyFont="1" applyFill="1" applyBorder="1" applyAlignment="1">
      <alignment horizontal="justify" vertical="top"/>
    </xf>
    <xf numFmtId="0" fontId="4" fillId="2" borderId="0" xfId="0" applyFont="1" applyFill="1" applyBorder="1" applyAlignment="1">
      <alignment horizontal="justify" vertical="top"/>
    </xf>
    <xf numFmtId="0" fontId="5" fillId="2" borderId="17" xfId="0" applyFont="1" applyFill="1" applyBorder="1" applyAlignment="1">
      <alignment horizontal="justify" vertical="top"/>
    </xf>
    <xf numFmtId="0" fontId="5" fillId="2" borderId="0" xfId="0" applyFont="1" applyFill="1" applyBorder="1" applyAlignment="1">
      <alignment horizontal="justify" vertical="top"/>
    </xf>
    <xf numFmtId="164" fontId="5" fillId="4" borderId="18" xfId="0" applyNumberFormat="1" applyFont="1" applyFill="1" applyBorder="1"/>
    <xf numFmtId="164" fontId="5" fillId="4" borderId="19" xfId="0" applyNumberFormat="1" applyFont="1" applyFill="1" applyBorder="1"/>
    <xf numFmtId="164" fontId="4" fillId="4" borderId="20" xfId="0" applyNumberFormat="1" applyFont="1" applyFill="1" applyBorder="1"/>
    <xf numFmtId="0" fontId="5" fillId="0" borderId="17" xfId="0" applyFont="1" applyFill="1" applyBorder="1" applyAlignment="1">
      <alignment horizontal="justify" vertical="top"/>
    </xf>
    <xf numFmtId="0" fontId="5" fillId="0" borderId="10" xfId="0" applyFont="1" applyBorder="1" applyAlignment="1">
      <alignment horizontal="justify" vertical="top"/>
    </xf>
    <xf numFmtId="164" fontId="5" fillId="0" borderId="11" xfId="0" applyNumberFormat="1" applyFont="1" applyBorder="1"/>
    <xf numFmtId="0" fontId="4" fillId="3" borderId="21" xfId="0" applyFont="1" applyFill="1" applyBorder="1" applyAlignment="1">
      <alignment horizontal="justify" vertical="top"/>
    </xf>
    <xf numFmtId="0" fontId="4" fillId="3" borderId="22" xfId="0" applyFont="1" applyFill="1" applyBorder="1" applyAlignment="1">
      <alignment horizontal="justify" vertical="top"/>
    </xf>
    <xf numFmtId="164" fontId="4" fillId="3" borderId="23" xfId="0" applyNumberFormat="1" applyFont="1" applyFill="1" applyBorder="1"/>
    <xf numFmtId="164" fontId="4" fillId="3" borderId="24" xfId="0" applyNumberFormat="1" applyFont="1" applyFill="1" applyBorder="1"/>
    <xf numFmtId="0" fontId="7" fillId="0" borderId="0" xfId="0" applyFont="1" applyFill="1"/>
    <xf numFmtId="0" fontId="5" fillId="0" borderId="0" xfId="0" applyFont="1" applyBorder="1"/>
    <xf numFmtId="0" fontId="8" fillId="2" borderId="0" xfId="0" applyFont="1" applyFill="1"/>
    <xf numFmtId="0" fontId="9" fillId="0" borderId="0" xfId="0" applyFont="1"/>
    <xf numFmtId="0" fontId="10" fillId="0" borderId="0" xfId="0" applyFont="1" applyAlignment="1">
      <alignment horizontal="center"/>
    </xf>
    <xf numFmtId="0" fontId="13" fillId="5" borderId="25" xfId="1" applyFont="1" applyFill="1" applyBorder="1" applyAlignment="1" applyProtection="1">
      <alignment horizontal="center" vertical="center" wrapText="1"/>
      <protection locked="0"/>
    </xf>
    <xf numFmtId="0" fontId="13" fillId="5" borderId="14" xfId="1" applyFont="1" applyFill="1" applyBorder="1" applyAlignment="1" applyProtection="1">
      <alignment horizontal="center" vertical="center" wrapText="1"/>
      <protection locked="0"/>
    </xf>
    <xf numFmtId="0" fontId="13" fillId="5" borderId="2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13" fillId="5" borderId="27" xfId="1" applyFont="1" applyFill="1" applyBorder="1" applyAlignment="1">
      <alignment horizontal="center" vertical="center"/>
    </xf>
    <xf numFmtId="0" fontId="13" fillId="5" borderId="28" xfId="1" applyFont="1" applyFill="1" applyBorder="1" applyAlignment="1">
      <alignment horizontal="center" vertical="center"/>
    </xf>
    <xf numFmtId="0" fontId="13" fillId="5" borderId="29" xfId="1" applyFont="1" applyFill="1" applyBorder="1" applyAlignment="1">
      <alignment horizontal="center" vertical="center" wrapText="1"/>
    </xf>
    <xf numFmtId="0" fontId="13" fillId="5" borderId="30" xfId="1" applyFont="1" applyFill="1" applyBorder="1" applyAlignment="1">
      <alignment horizontal="center" vertical="center"/>
    </xf>
    <xf numFmtId="0" fontId="13" fillId="5" borderId="31" xfId="1" applyFont="1" applyFill="1" applyBorder="1" applyAlignment="1">
      <alignment horizontal="center" vertical="center"/>
    </xf>
    <xf numFmtId="0" fontId="13" fillId="5" borderId="26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13" fillId="5" borderId="32" xfId="1" applyFont="1" applyFill="1" applyBorder="1" applyAlignment="1">
      <alignment horizontal="center" vertical="center"/>
    </xf>
    <xf numFmtId="0" fontId="13" fillId="5" borderId="33" xfId="1" applyFont="1" applyFill="1" applyBorder="1" applyAlignment="1">
      <alignment horizontal="center" vertical="center"/>
    </xf>
    <xf numFmtId="0" fontId="13" fillId="5" borderId="26" xfId="1" quotePrefix="1" applyFont="1" applyFill="1" applyBorder="1" applyAlignment="1">
      <alignment horizontal="center" vertical="center" wrapText="1"/>
    </xf>
    <xf numFmtId="0" fontId="13" fillId="5" borderId="15" xfId="1" quotePrefix="1" applyFont="1" applyFill="1" applyBorder="1" applyAlignment="1">
      <alignment horizontal="center" vertical="center" wrapText="1"/>
    </xf>
    <xf numFmtId="0" fontId="8" fillId="0" borderId="30" xfId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3" fontId="8" fillId="0" borderId="29" xfId="1" applyNumberFormat="1" applyFont="1" applyFill="1" applyBorder="1" applyAlignment="1" applyProtection="1">
      <alignment vertical="top"/>
      <protection locked="0"/>
    </xf>
    <xf numFmtId="49" fontId="14" fillId="0" borderId="0" xfId="1" applyNumberFormat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15" fillId="0" borderId="30" xfId="1" applyFont="1" applyFill="1" applyBorder="1" applyAlignment="1" applyProtection="1">
      <alignment vertical="top"/>
      <protection locked="0"/>
    </xf>
    <xf numFmtId="0" fontId="15" fillId="0" borderId="0" xfId="1" applyFont="1" applyFill="1" applyBorder="1" applyAlignment="1" applyProtection="1">
      <alignment vertical="top" wrapText="1"/>
      <protection locked="0"/>
    </xf>
    <xf numFmtId="3" fontId="8" fillId="0" borderId="18" xfId="1" applyNumberFormat="1" applyFont="1" applyFill="1" applyBorder="1" applyAlignment="1" applyProtection="1">
      <alignment vertical="top"/>
      <protection locked="0"/>
    </xf>
    <xf numFmtId="0" fontId="0" fillId="0" borderId="30" xfId="1" applyFont="1" applyFill="1" applyBorder="1" applyAlignment="1" applyProtection="1">
      <alignment vertical="top"/>
      <protection locked="0"/>
    </xf>
    <xf numFmtId="4" fontId="8" fillId="0" borderId="18" xfId="1" applyNumberFormat="1" applyFont="1" applyFill="1" applyBorder="1" applyAlignment="1" applyProtection="1">
      <alignment vertical="top"/>
      <protection locked="0"/>
    </xf>
    <xf numFmtId="3" fontId="8" fillId="0" borderId="11" xfId="1" applyNumberFormat="1" applyFont="1" applyFill="1" applyBorder="1" applyAlignment="1" applyProtection="1">
      <alignment vertical="top"/>
      <protection locked="0"/>
    </xf>
    <xf numFmtId="0" fontId="15" fillId="0" borderId="25" xfId="1" quotePrefix="1" applyFont="1" applyFill="1" applyBorder="1" applyAlignment="1" applyProtection="1">
      <alignment horizontal="center" vertical="top"/>
      <protection locked="0"/>
    </xf>
    <xf numFmtId="0" fontId="13" fillId="0" borderId="14" xfId="1" applyFont="1" applyFill="1" applyBorder="1" applyAlignment="1" applyProtection="1">
      <alignment horizontal="left" vertical="top" indent="3"/>
      <protection locked="0"/>
    </xf>
    <xf numFmtId="3" fontId="13" fillId="0" borderId="15" xfId="1" applyNumberFormat="1" applyFont="1" applyFill="1" applyBorder="1" applyAlignment="1" applyProtection="1">
      <alignment vertical="top"/>
      <protection locked="0"/>
    </xf>
    <xf numFmtId="0" fontId="15" fillId="0" borderId="27" xfId="1" quotePrefix="1" applyFont="1" applyFill="1" applyBorder="1" applyAlignment="1" applyProtection="1">
      <alignment horizontal="center" vertical="top"/>
      <protection locked="0"/>
    </xf>
    <xf numFmtId="0" fontId="15" fillId="0" borderId="34" xfId="1" applyFont="1" applyFill="1" applyBorder="1" applyAlignment="1" applyProtection="1">
      <alignment vertical="top"/>
      <protection locked="0"/>
    </xf>
    <xf numFmtId="3" fontId="13" fillId="0" borderId="34" xfId="1" applyNumberFormat="1" applyFont="1" applyFill="1" applyBorder="1" applyAlignment="1" applyProtection="1">
      <alignment vertical="top"/>
      <protection locked="0"/>
    </xf>
    <xf numFmtId="3" fontId="13" fillId="0" borderId="28" xfId="1" applyNumberFormat="1" applyFont="1" applyFill="1" applyBorder="1" applyAlignment="1" applyProtection="1">
      <alignment vertical="top"/>
      <protection locked="0"/>
    </xf>
    <xf numFmtId="3" fontId="13" fillId="0" borderId="25" xfId="1" applyNumberFormat="1" applyFont="1" applyFill="1" applyBorder="1" applyAlignment="1" applyProtection="1">
      <alignment vertical="top"/>
      <protection locked="0"/>
    </xf>
    <xf numFmtId="3" fontId="13" fillId="0" borderId="14" xfId="1" applyNumberFormat="1" applyFont="1" applyFill="1" applyBorder="1" applyAlignment="1" applyProtection="1">
      <alignment vertical="top"/>
      <protection locked="0"/>
    </xf>
    <xf numFmtId="3" fontId="13" fillId="0" borderId="11" xfId="1" applyNumberFormat="1" applyFont="1" applyFill="1" applyBorder="1" applyAlignment="1" applyProtection="1">
      <alignment vertical="top"/>
      <protection locked="0"/>
    </xf>
    <xf numFmtId="0" fontId="13" fillId="5" borderId="27" xfId="1" applyFont="1" applyFill="1" applyBorder="1" applyAlignment="1">
      <alignment horizontal="center" vertical="center" wrapText="1"/>
    </xf>
    <xf numFmtId="0" fontId="13" fillId="5" borderId="28" xfId="1" applyFont="1" applyFill="1" applyBorder="1" applyAlignment="1">
      <alignment horizontal="center" vertical="center" wrapText="1"/>
    </xf>
    <xf numFmtId="3" fontId="13" fillId="5" borderId="25" xfId="1" applyNumberFormat="1" applyFont="1" applyFill="1" applyBorder="1" applyAlignment="1" applyProtection="1">
      <alignment horizontal="center" vertical="center" wrapText="1"/>
      <protection locked="0"/>
    </xf>
    <xf numFmtId="3" fontId="13" fillId="5" borderId="14" xfId="1" applyNumberFormat="1" applyFont="1" applyFill="1" applyBorder="1" applyAlignment="1" applyProtection="1">
      <alignment horizontal="center" vertical="center" wrapText="1"/>
      <protection locked="0"/>
    </xf>
    <xf numFmtId="3" fontId="13" fillId="5" borderId="26" xfId="1" applyNumberFormat="1" applyFont="1" applyFill="1" applyBorder="1" applyAlignment="1" applyProtection="1">
      <alignment horizontal="center" vertical="center" wrapText="1"/>
      <protection locked="0"/>
    </xf>
    <xf numFmtId="3" fontId="13" fillId="5" borderId="29" xfId="1" applyNumberFormat="1" applyFont="1" applyFill="1" applyBorder="1" applyAlignment="1">
      <alignment horizontal="center" vertical="center" wrapText="1"/>
    </xf>
    <xf numFmtId="0" fontId="13" fillId="5" borderId="30" xfId="1" applyFont="1" applyFill="1" applyBorder="1" applyAlignment="1">
      <alignment horizontal="center" vertical="center" wrapText="1"/>
    </xf>
    <xf numFmtId="0" fontId="13" fillId="5" borderId="31" xfId="1" applyFont="1" applyFill="1" applyBorder="1" applyAlignment="1">
      <alignment horizontal="center" vertical="center" wrapText="1"/>
    </xf>
    <xf numFmtId="3" fontId="13" fillId="5" borderId="26" xfId="1" applyNumberFormat="1" applyFont="1" applyFill="1" applyBorder="1" applyAlignment="1">
      <alignment horizontal="center" vertical="center" wrapText="1"/>
    </xf>
    <xf numFmtId="3" fontId="13" fillId="5" borderId="15" xfId="1" applyNumberFormat="1" applyFont="1" applyFill="1" applyBorder="1" applyAlignment="1">
      <alignment horizontal="center" vertical="center" wrapText="1"/>
    </xf>
    <xf numFmtId="3" fontId="13" fillId="5" borderId="25" xfId="1" applyNumberFormat="1" applyFont="1" applyFill="1" applyBorder="1" applyAlignment="1">
      <alignment horizontal="center" vertical="center" wrapText="1"/>
    </xf>
    <xf numFmtId="3" fontId="13" fillId="5" borderId="11" xfId="1" applyNumberFormat="1" applyFont="1" applyFill="1" applyBorder="1" applyAlignment="1">
      <alignment horizontal="center" vertical="center" wrapText="1"/>
    </xf>
    <xf numFmtId="0" fontId="13" fillId="5" borderId="32" xfId="1" applyFont="1" applyFill="1" applyBorder="1" applyAlignment="1">
      <alignment horizontal="center" vertical="center" wrapText="1"/>
    </xf>
    <xf numFmtId="0" fontId="13" fillId="5" borderId="33" xfId="1" applyFont="1" applyFill="1" applyBorder="1" applyAlignment="1">
      <alignment horizontal="center" vertical="center" wrapText="1"/>
    </xf>
    <xf numFmtId="3" fontId="13" fillId="5" borderId="26" xfId="1" quotePrefix="1" applyNumberFormat="1" applyFont="1" applyFill="1" applyBorder="1" applyAlignment="1">
      <alignment horizontal="center" vertical="center" wrapText="1"/>
    </xf>
    <xf numFmtId="3" fontId="13" fillId="5" borderId="15" xfId="1" quotePrefix="1" applyNumberFormat="1" applyFont="1" applyFill="1" applyBorder="1" applyAlignment="1">
      <alignment horizontal="center" vertical="center" wrapText="1"/>
    </xf>
    <xf numFmtId="0" fontId="13" fillId="0" borderId="30" xfId="1" applyFont="1" applyFill="1" applyBorder="1" applyAlignment="1" applyProtection="1">
      <alignment horizontal="left" vertical="top"/>
    </xf>
    <xf numFmtId="0" fontId="13" fillId="0" borderId="0" xfId="1" applyFont="1" applyFill="1" applyBorder="1" applyAlignment="1" applyProtection="1">
      <alignment horizontal="justify" vertical="top" wrapText="1"/>
    </xf>
    <xf numFmtId="3" fontId="13" fillId="0" borderId="29" xfId="1" applyNumberFormat="1" applyFont="1" applyFill="1" applyBorder="1" applyAlignment="1" applyProtection="1">
      <alignment vertical="top"/>
      <protection locked="0"/>
    </xf>
    <xf numFmtId="0" fontId="15" fillId="0" borderId="3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vertical="top" wrapText="1"/>
    </xf>
    <xf numFmtId="3" fontId="15" fillId="0" borderId="18" xfId="1" applyNumberFormat="1" applyFont="1" applyFill="1" applyBorder="1" applyAlignment="1" applyProtection="1">
      <alignment vertical="top"/>
      <protection locked="0"/>
    </xf>
    <xf numFmtId="3" fontId="15" fillId="0" borderId="30" xfId="1" applyNumberFormat="1" applyFont="1" applyFill="1" applyBorder="1" applyAlignment="1" applyProtection="1">
      <alignment vertical="top"/>
      <protection locked="0"/>
    </xf>
    <xf numFmtId="3" fontId="8" fillId="0" borderId="18" xfId="2" applyNumberFormat="1" applyFont="1" applyFill="1" applyBorder="1" applyAlignment="1" applyProtection="1">
      <alignment vertical="top"/>
      <protection locked="0"/>
    </xf>
    <xf numFmtId="3" fontId="8" fillId="0" borderId="30" xfId="2" applyNumberFormat="1" applyFont="1" applyFill="1" applyBorder="1" applyAlignment="1" applyProtection="1">
      <alignment vertical="top"/>
      <protection locked="0"/>
    </xf>
    <xf numFmtId="3" fontId="8" fillId="0" borderId="0" xfId="1" applyNumberFormat="1" applyFont="1" applyFill="1" applyBorder="1" applyAlignment="1" applyProtection="1">
      <alignment vertical="top"/>
      <protection locked="0"/>
    </xf>
    <xf numFmtId="0" fontId="13" fillId="0" borderId="30" xfId="1" applyFont="1" applyFill="1" applyBorder="1" applyAlignment="1" applyProtection="1">
      <alignment horizontal="left" vertical="top" wrapText="1"/>
    </xf>
    <xf numFmtId="0" fontId="13" fillId="0" borderId="31" xfId="1" applyFont="1" applyFill="1" applyBorder="1" applyAlignment="1" applyProtection="1">
      <alignment horizontal="left" vertical="top" wrapText="1"/>
    </xf>
    <xf numFmtId="3" fontId="13" fillId="0" borderId="18" xfId="1" applyNumberFormat="1" applyFont="1" applyFill="1" applyBorder="1" applyAlignment="1" applyProtection="1">
      <alignment vertical="top"/>
      <protection locked="0"/>
    </xf>
    <xf numFmtId="3" fontId="13" fillId="0" borderId="30" xfId="1" applyNumberFormat="1" applyFont="1" applyFill="1" applyBorder="1" applyAlignment="1" applyProtection="1">
      <alignment vertical="top"/>
      <protection locked="0"/>
    </xf>
    <xf numFmtId="4" fontId="15" fillId="0" borderId="18" xfId="1" applyNumberFormat="1" applyFont="1" applyFill="1" applyBorder="1" applyAlignment="1" applyProtection="1">
      <alignment vertical="top"/>
      <protection locked="0"/>
    </xf>
    <xf numFmtId="0" fontId="13" fillId="0" borderId="3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vertical="top"/>
    </xf>
    <xf numFmtId="0" fontId="13" fillId="0" borderId="30" xfId="3" applyFont="1" applyFill="1" applyBorder="1" applyAlignment="1" applyProtection="1">
      <alignment horizontal="center" vertical="top"/>
    </xf>
    <xf numFmtId="0" fontId="15" fillId="0" borderId="25" xfId="1" quotePrefix="1" applyFont="1" applyFill="1" applyBorder="1" applyAlignment="1" applyProtection="1">
      <alignment horizontal="center" vertical="top"/>
    </xf>
    <xf numFmtId="0" fontId="13" fillId="0" borderId="14" xfId="1" applyFont="1" applyFill="1" applyBorder="1" applyAlignment="1" applyProtection="1">
      <alignment horizontal="center" vertical="top" wrapText="1"/>
    </xf>
    <xf numFmtId="0" fontId="15" fillId="0" borderId="34" xfId="1" quotePrefix="1" applyFont="1" applyFill="1" applyBorder="1" applyAlignment="1" applyProtection="1">
      <alignment horizontal="center" vertical="top"/>
      <protection locked="0"/>
    </xf>
    <xf numFmtId="4" fontId="13" fillId="0" borderId="34" xfId="1" applyNumberFormat="1" applyFont="1" applyFill="1" applyBorder="1" applyAlignment="1" applyProtection="1">
      <alignment vertical="top"/>
      <protection locked="0"/>
    </xf>
    <xf numFmtId="4" fontId="13" fillId="0" borderId="25" xfId="1" applyNumberFormat="1" applyFont="1" applyFill="1" applyBorder="1" applyAlignment="1" applyProtection="1">
      <alignment vertical="top"/>
      <protection locked="0"/>
    </xf>
    <xf numFmtId="4" fontId="13" fillId="0" borderId="26" xfId="1" applyNumberFormat="1" applyFont="1" applyFill="1" applyBorder="1" applyAlignment="1" applyProtection="1">
      <alignment vertical="top"/>
      <protection locked="0"/>
    </xf>
    <xf numFmtId="4" fontId="13" fillId="0" borderId="15" xfId="1" applyNumberFormat="1" applyFont="1" applyFill="1" applyBorder="1" applyAlignment="1" applyProtection="1">
      <alignment vertical="top"/>
      <protection locked="0"/>
    </xf>
    <xf numFmtId="0" fontId="15" fillId="0" borderId="0" xfId="1" quotePrefix="1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vertical="top"/>
      <protection locked="0"/>
    </xf>
    <xf numFmtId="4" fontId="15" fillId="0" borderId="0" xfId="1" applyNumberFormat="1" applyFont="1" applyFill="1" applyBorder="1" applyAlignment="1" applyProtection="1">
      <alignment vertical="top"/>
      <protection locked="0"/>
    </xf>
    <xf numFmtId="4" fontId="13" fillId="0" borderId="0" xfId="1" applyNumberFormat="1" applyFont="1" applyFill="1" applyBorder="1" applyAlignment="1" applyProtection="1">
      <alignment vertical="top"/>
      <protection locked="0"/>
    </xf>
    <xf numFmtId="0" fontId="8" fillId="0" borderId="0" xfId="4" applyFont="1"/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13" fillId="5" borderId="35" xfId="3" applyFont="1" applyFill="1" applyBorder="1" applyAlignment="1">
      <alignment horizontal="center" vertical="center" wrapText="1"/>
    </xf>
    <xf numFmtId="0" fontId="13" fillId="5" borderId="3" xfId="3" applyFont="1" applyFill="1" applyBorder="1" applyAlignment="1">
      <alignment horizontal="center" vertical="center"/>
    </xf>
    <xf numFmtId="0" fontId="13" fillId="5" borderId="36" xfId="3" applyFont="1" applyFill="1" applyBorder="1" applyAlignment="1">
      <alignment horizontal="center" vertical="center"/>
    </xf>
    <xf numFmtId="0" fontId="20" fillId="0" borderId="0" xfId="6" applyFont="1"/>
    <xf numFmtId="0" fontId="13" fillId="5" borderId="35" xfId="6" applyFont="1" applyFill="1" applyBorder="1" applyAlignment="1">
      <alignment horizontal="center" vertical="center"/>
    </xf>
    <xf numFmtId="0" fontId="13" fillId="5" borderId="37" xfId="6" applyFont="1" applyFill="1" applyBorder="1" applyAlignment="1">
      <alignment horizontal="center" vertical="center" wrapText="1"/>
    </xf>
    <xf numFmtId="0" fontId="13" fillId="5" borderId="38" xfId="6" applyFont="1" applyFill="1" applyBorder="1" applyAlignment="1">
      <alignment horizontal="center" vertical="center" wrapText="1"/>
    </xf>
    <xf numFmtId="0" fontId="13" fillId="5" borderId="39" xfId="6" applyFont="1" applyFill="1" applyBorder="1" applyAlignment="1">
      <alignment horizontal="center" vertical="center" wrapText="1"/>
    </xf>
    <xf numFmtId="0" fontId="13" fillId="5" borderId="40" xfId="6" applyFont="1" applyFill="1" applyBorder="1" applyAlignment="1">
      <alignment horizontal="center" vertical="center" wrapText="1"/>
    </xf>
    <xf numFmtId="0" fontId="20" fillId="2" borderId="0" xfId="6" applyFont="1" applyFill="1"/>
    <xf numFmtId="0" fontId="13" fillId="5" borderId="41" xfId="6" applyFont="1" applyFill="1" applyBorder="1" applyAlignment="1">
      <alignment horizontal="center" vertical="center"/>
    </xf>
    <xf numFmtId="0" fontId="13" fillId="5" borderId="42" xfId="6" applyFont="1" applyFill="1" applyBorder="1" applyAlignment="1">
      <alignment horizontal="center" vertical="center" wrapText="1"/>
    </xf>
    <xf numFmtId="0" fontId="13" fillId="5" borderId="43" xfId="6" applyFont="1" applyFill="1" applyBorder="1" applyAlignment="1">
      <alignment horizontal="center" vertical="center" wrapText="1"/>
    </xf>
    <xf numFmtId="0" fontId="13" fillId="5" borderId="7" xfId="6" applyFont="1" applyFill="1" applyBorder="1" applyAlignment="1">
      <alignment horizontal="center" vertical="center" wrapText="1"/>
    </xf>
    <xf numFmtId="0" fontId="13" fillId="5" borderId="44" xfId="6" applyFont="1" applyFill="1" applyBorder="1" applyAlignment="1">
      <alignment horizontal="center" vertical="center" wrapText="1"/>
    </xf>
    <xf numFmtId="0" fontId="13" fillId="5" borderId="6" xfId="6" applyFont="1" applyFill="1" applyBorder="1" applyAlignment="1">
      <alignment horizontal="center" vertical="center"/>
    </xf>
    <xf numFmtId="0" fontId="13" fillId="5" borderId="45" xfId="6" applyFont="1" applyFill="1" applyBorder="1" applyAlignment="1">
      <alignment horizontal="center" vertical="center" wrapText="1"/>
    </xf>
    <xf numFmtId="3" fontId="15" fillId="0" borderId="18" xfId="4" applyNumberFormat="1" applyFont="1" applyFill="1" applyBorder="1" applyProtection="1">
      <protection locked="0"/>
    </xf>
    <xf numFmtId="0" fontId="15" fillId="0" borderId="17" xfId="4" applyFont="1" applyFill="1" applyBorder="1" applyAlignment="1" applyProtection="1">
      <alignment horizontal="left" indent="1"/>
      <protection locked="0"/>
    </xf>
    <xf numFmtId="3" fontId="15" fillId="0" borderId="20" xfId="4" applyNumberFormat="1" applyFont="1" applyFill="1" applyBorder="1" applyProtection="1">
      <protection locked="0"/>
    </xf>
    <xf numFmtId="0" fontId="13" fillId="0" borderId="43" xfId="4" applyFont="1" applyFill="1" applyBorder="1" applyAlignment="1" applyProtection="1">
      <alignment horizontal="center"/>
      <protection locked="0"/>
    </xf>
    <xf numFmtId="3" fontId="13" fillId="0" borderId="43" xfId="4" applyNumberFormat="1" applyFont="1" applyFill="1" applyBorder="1" applyProtection="1">
      <protection locked="0"/>
    </xf>
    <xf numFmtId="3" fontId="13" fillId="0" borderId="46" xfId="4" applyNumberFormat="1" applyFont="1" applyFill="1" applyBorder="1" applyProtection="1">
      <protection locked="0"/>
    </xf>
    <xf numFmtId="3" fontId="13" fillId="0" borderId="47" xfId="4" applyNumberFormat="1" applyFont="1" applyFill="1" applyBorder="1" applyProtection="1">
      <protection locked="0"/>
    </xf>
    <xf numFmtId="0" fontId="8" fillId="2" borderId="0" xfId="6" applyFont="1" applyFill="1"/>
    <xf numFmtId="0" fontId="13" fillId="5" borderId="27" xfId="3" applyFont="1" applyFill="1" applyBorder="1" applyAlignment="1">
      <alignment horizontal="center" wrapText="1"/>
    </xf>
    <xf numFmtId="0" fontId="13" fillId="5" borderId="34" xfId="3" applyFont="1" applyFill="1" applyBorder="1" applyAlignment="1">
      <alignment horizontal="center"/>
    </xf>
    <xf numFmtId="0" fontId="13" fillId="5" borderId="28" xfId="3" applyFont="1" applyFill="1" applyBorder="1" applyAlignment="1">
      <alignment horizontal="center"/>
    </xf>
    <xf numFmtId="0" fontId="21" fillId="0" borderId="0" xfId="3" applyFont="1" applyAlignment="1">
      <alignment vertical="center"/>
    </xf>
    <xf numFmtId="0" fontId="13" fillId="5" borderId="15" xfId="3" applyFont="1" applyFill="1" applyBorder="1" applyAlignment="1">
      <alignment horizontal="center" vertical="center"/>
    </xf>
    <xf numFmtId="0" fontId="13" fillId="5" borderId="15" xfId="3" applyFont="1" applyFill="1" applyBorder="1" applyAlignment="1">
      <alignment horizontal="center" vertical="center" wrapText="1"/>
    </xf>
    <xf numFmtId="0" fontId="13" fillId="5" borderId="15" xfId="3" applyFont="1" applyFill="1" applyBorder="1" applyAlignment="1">
      <alignment horizontal="center" vertical="center" wrapText="1"/>
    </xf>
    <xf numFmtId="0" fontId="15" fillId="7" borderId="29" xfId="9" applyNumberFormat="1" applyFont="1" applyFill="1" applyBorder="1" applyAlignment="1" applyProtection="1">
      <alignment horizontal="left" vertical="center" wrapText="1"/>
      <protection locked="0"/>
    </xf>
    <xf numFmtId="0" fontId="15" fillId="7" borderId="18" xfId="9" applyNumberFormat="1" applyFont="1" applyFill="1" applyBorder="1" applyAlignment="1" applyProtection="1">
      <alignment horizontal="left" vertical="center" wrapText="1"/>
      <protection locked="0"/>
    </xf>
    <xf numFmtId="0" fontId="13" fillId="7" borderId="15" xfId="9" applyNumberFormat="1" applyFont="1" applyFill="1" applyBorder="1" applyAlignment="1" applyProtection="1">
      <alignment horizontal="center" vertical="center" wrapText="1"/>
      <protection locked="0"/>
    </xf>
    <xf numFmtId="3" fontId="13" fillId="0" borderId="15" xfId="10" applyNumberFormat="1" applyFont="1" applyBorder="1" applyAlignment="1">
      <alignment vertical="center"/>
    </xf>
    <xf numFmtId="0" fontId="15" fillId="7" borderId="34" xfId="9" applyNumberFormat="1" applyFont="1" applyFill="1" applyBorder="1" applyAlignment="1" applyProtection="1">
      <alignment horizontal="left" vertical="center" wrapText="1"/>
      <protection locked="0"/>
    </xf>
    <xf numFmtId="3" fontId="20" fillId="0" borderId="0" xfId="3" applyNumberFormat="1" applyFont="1"/>
    <xf numFmtId="0" fontId="18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165" fontId="15" fillId="0" borderId="0" xfId="3" applyNumberFormat="1" applyFont="1" applyAlignment="1">
      <alignment vertical="center"/>
    </xf>
    <xf numFmtId="4" fontId="13" fillId="0" borderId="0" xfId="3" applyNumberFormat="1" applyFont="1" applyFill="1" applyBorder="1" applyAlignment="1" applyProtection="1">
      <alignment vertical="center"/>
      <protection locked="0"/>
    </xf>
    <xf numFmtId="0" fontId="24" fillId="5" borderId="25" xfId="13" applyFont="1" applyFill="1" applyBorder="1" applyAlignment="1" applyProtection="1">
      <alignment horizontal="center" vertical="center" wrapText="1"/>
      <protection locked="0"/>
    </xf>
    <xf numFmtId="0" fontId="24" fillId="5" borderId="14" xfId="13" applyFont="1" applyFill="1" applyBorder="1" applyAlignment="1" applyProtection="1">
      <alignment horizontal="center" vertical="center" wrapText="1"/>
      <protection locked="0"/>
    </xf>
    <xf numFmtId="0" fontId="24" fillId="5" borderId="26" xfId="13" applyFont="1" applyFill="1" applyBorder="1" applyAlignment="1" applyProtection="1">
      <alignment horizontal="center" vertical="center" wrapText="1"/>
      <protection locked="0"/>
    </xf>
    <xf numFmtId="0" fontId="20" fillId="0" borderId="0" xfId="14" applyFont="1" applyAlignment="1">
      <alignment vertical="center"/>
    </xf>
    <xf numFmtId="0" fontId="24" fillId="5" borderId="27" xfId="13" applyFont="1" applyFill="1" applyBorder="1" applyAlignment="1">
      <alignment horizontal="center" vertical="center"/>
    </xf>
    <xf numFmtId="0" fontId="24" fillId="5" borderId="28" xfId="13" applyFont="1" applyFill="1" applyBorder="1" applyAlignment="1">
      <alignment horizontal="center" vertical="center"/>
    </xf>
    <xf numFmtId="4" fontId="24" fillId="5" borderId="29" xfId="13" applyNumberFormat="1" applyFont="1" applyFill="1" applyBorder="1" applyAlignment="1">
      <alignment horizontal="center" vertical="center" wrapText="1"/>
    </xf>
    <xf numFmtId="0" fontId="24" fillId="5" borderId="30" xfId="13" applyFont="1" applyFill="1" applyBorder="1" applyAlignment="1">
      <alignment horizontal="center" vertical="center"/>
    </xf>
    <xf numFmtId="0" fontId="24" fillId="5" borderId="31" xfId="13" applyFont="1" applyFill="1" applyBorder="1" applyAlignment="1">
      <alignment horizontal="center" vertical="center"/>
    </xf>
    <xf numFmtId="4" fontId="24" fillId="5" borderId="15" xfId="13" applyNumberFormat="1" applyFont="1" applyFill="1" applyBorder="1" applyAlignment="1">
      <alignment horizontal="center" vertical="center" wrapText="1"/>
    </xf>
    <xf numFmtId="4" fontId="24" fillId="5" borderId="11" xfId="13" applyNumberFormat="1" applyFont="1" applyFill="1" applyBorder="1" applyAlignment="1">
      <alignment horizontal="center" vertical="center" wrapText="1"/>
    </xf>
    <xf numFmtId="0" fontId="24" fillId="5" borderId="32" xfId="13" applyFont="1" applyFill="1" applyBorder="1" applyAlignment="1">
      <alignment horizontal="center" vertical="center"/>
    </xf>
    <xf numFmtId="0" fontId="24" fillId="5" borderId="33" xfId="13" applyFont="1" applyFill="1" applyBorder="1" applyAlignment="1">
      <alignment horizontal="center" vertical="center"/>
    </xf>
    <xf numFmtId="0" fontId="24" fillId="5" borderId="15" xfId="13" applyNumberFormat="1" applyFont="1" applyFill="1" applyBorder="1" applyAlignment="1">
      <alignment horizontal="center" vertical="center" wrapText="1"/>
    </xf>
    <xf numFmtId="0" fontId="25" fillId="0" borderId="30" xfId="14" applyFont="1" applyBorder="1" applyAlignment="1">
      <alignment horizontal="left" vertical="center" wrapText="1"/>
    </xf>
    <xf numFmtId="0" fontId="25" fillId="0" borderId="0" xfId="14" applyFont="1" applyBorder="1" applyAlignment="1">
      <alignment horizontal="left" vertical="center" wrapText="1"/>
    </xf>
    <xf numFmtId="3" fontId="27" fillId="2" borderId="18" xfId="15" applyNumberFormat="1" applyFont="1" applyFill="1" applyBorder="1" applyAlignment="1">
      <alignment vertical="center"/>
    </xf>
    <xf numFmtId="0" fontId="14" fillId="0" borderId="30" xfId="14" applyFont="1" applyBorder="1" applyAlignment="1">
      <alignment horizontal="center" vertical="center" wrapText="1"/>
    </xf>
    <xf numFmtId="0" fontId="28" fillId="0" borderId="0" xfId="14" applyFont="1" applyBorder="1" applyAlignment="1">
      <alignment vertical="center" wrapText="1"/>
    </xf>
    <xf numFmtId="4" fontId="15" fillId="0" borderId="18" xfId="4" applyNumberFormat="1" applyFont="1" applyFill="1" applyBorder="1" applyProtection="1">
      <protection locked="0"/>
    </xf>
    <xf numFmtId="3" fontId="29" fillId="2" borderId="18" xfId="15" applyNumberFormat="1" applyFont="1" applyFill="1" applyBorder="1" applyAlignment="1" applyProtection="1">
      <alignment vertical="center"/>
      <protection locked="0"/>
    </xf>
    <xf numFmtId="3" fontId="29" fillId="2" borderId="18" xfId="15" applyNumberFormat="1" applyFont="1" applyFill="1" applyBorder="1" applyAlignment="1">
      <alignment vertical="center"/>
    </xf>
    <xf numFmtId="0" fontId="7" fillId="0" borderId="25" xfId="14" applyFont="1" applyBorder="1" applyAlignment="1">
      <alignment horizontal="justify" vertical="center" wrapText="1"/>
    </xf>
    <xf numFmtId="0" fontId="7" fillId="0" borderId="26" xfId="14" applyFont="1" applyBorder="1" applyAlignment="1">
      <alignment horizontal="justify" vertical="center" wrapText="1"/>
    </xf>
    <xf numFmtId="3" fontId="27" fillId="2" borderId="15" xfId="15" applyNumberFormat="1" applyFont="1" applyFill="1" applyBorder="1" applyAlignment="1">
      <alignment vertical="center"/>
    </xf>
    <xf numFmtId="0" fontId="8" fillId="0" borderId="0" xfId="14" applyFont="1"/>
    <xf numFmtId="3" fontId="20" fillId="0" borderId="0" xfId="14" applyNumberFormat="1" applyFont="1" applyAlignment="1">
      <alignment vertical="center"/>
    </xf>
    <xf numFmtId="0" fontId="13" fillId="5" borderId="49" xfId="13" applyFont="1" applyFill="1" applyBorder="1" applyAlignment="1" applyProtection="1">
      <alignment horizontal="center" vertical="center" wrapText="1"/>
      <protection locked="0"/>
    </xf>
    <xf numFmtId="0" fontId="13" fillId="5" borderId="50" xfId="13" applyFont="1" applyFill="1" applyBorder="1" applyAlignment="1" applyProtection="1">
      <alignment horizontal="center" vertical="center" wrapText="1"/>
      <protection locked="0"/>
    </xf>
    <xf numFmtId="0" fontId="13" fillId="5" borderId="51" xfId="13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Protection="1">
      <protection locked="0"/>
    </xf>
    <xf numFmtId="0" fontId="13" fillId="5" borderId="52" xfId="13" applyFont="1" applyFill="1" applyBorder="1" applyAlignment="1">
      <alignment horizontal="center" vertical="center"/>
    </xf>
    <xf numFmtId="0" fontId="13" fillId="5" borderId="25" xfId="13" applyFont="1" applyFill="1" applyBorder="1" applyAlignment="1" applyProtection="1">
      <alignment horizontal="center" vertical="center" wrapText="1"/>
      <protection locked="0"/>
    </xf>
    <xf numFmtId="0" fontId="13" fillId="5" borderId="14" xfId="13" applyFont="1" applyFill="1" applyBorder="1" applyAlignment="1" applyProtection="1">
      <alignment horizontal="center" vertical="center" wrapText="1"/>
      <protection locked="0"/>
    </xf>
    <xf numFmtId="0" fontId="13" fillId="5" borderId="26" xfId="13" applyFont="1" applyFill="1" applyBorder="1" applyAlignment="1" applyProtection="1">
      <alignment horizontal="center" vertical="center" wrapText="1"/>
      <protection locked="0"/>
    </xf>
    <xf numFmtId="4" fontId="13" fillId="5" borderId="53" xfId="13" applyNumberFormat="1" applyFont="1" applyFill="1" applyBorder="1" applyAlignment="1">
      <alignment horizontal="center" vertical="center" wrapText="1"/>
    </xf>
    <xf numFmtId="0" fontId="13" fillId="5" borderId="17" xfId="13" applyFont="1" applyFill="1" applyBorder="1" applyAlignment="1">
      <alignment horizontal="center" vertical="center"/>
    </xf>
    <xf numFmtId="4" fontId="13" fillId="5" borderId="15" xfId="13" applyNumberFormat="1" applyFont="1" applyFill="1" applyBorder="1" applyAlignment="1">
      <alignment horizontal="center" vertical="center" wrapText="1"/>
    </xf>
    <xf numFmtId="4" fontId="13" fillId="5" borderId="54" xfId="13" applyNumberFormat="1" applyFont="1" applyFill="1" applyBorder="1" applyAlignment="1">
      <alignment horizontal="center" vertical="center" wrapText="1"/>
    </xf>
    <xf numFmtId="0" fontId="13" fillId="5" borderId="10" xfId="13" applyFont="1" applyFill="1" applyBorder="1" applyAlignment="1">
      <alignment horizontal="center" vertical="center"/>
    </xf>
    <xf numFmtId="0" fontId="13" fillId="5" borderId="15" xfId="13" applyNumberFormat="1" applyFont="1" applyFill="1" applyBorder="1" applyAlignment="1">
      <alignment horizontal="center" vertical="center" wrapText="1"/>
    </xf>
    <xf numFmtId="0" fontId="13" fillId="5" borderId="55" xfId="13" applyNumberFormat="1" applyFont="1" applyFill="1" applyBorder="1" applyAlignment="1">
      <alignment horizontal="center" vertical="center" wrapText="1"/>
    </xf>
    <xf numFmtId="0" fontId="15" fillId="0" borderId="41" xfId="4" applyFont="1" applyBorder="1" applyProtection="1"/>
    <xf numFmtId="4" fontId="15" fillId="0" borderId="18" xfId="4" applyNumberFormat="1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3" fontId="15" fillId="0" borderId="11" xfId="4" applyNumberFormat="1" applyFont="1" applyBorder="1" applyProtection="1">
      <protection locked="0"/>
    </xf>
    <xf numFmtId="0" fontId="13" fillId="0" borderId="56" xfId="4" applyFont="1" applyFill="1" applyBorder="1" applyAlignment="1" applyProtection="1">
      <alignment horizontal="left"/>
      <protection locked="0"/>
    </xf>
    <xf numFmtId="3" fontId="13" fillId="0" borderId="8" xfId="4" applyNumberFormat="1" applyFont="1" applyFill="1" applyBorder="1" applyProtection="1">
      <protection locked="0"/>
    </xf>
    <xf numFmtId="3" fontId="13" fillId="0" borderId="24" xfId="4" applyNumberFormat="1" applyFont="1" applyFill="1" applyBorder="1" applyProtection="1">
      <protection locked="0"/>
    </xf>
    <xf numFmtId="0" fontId="8" fillId="0" borderId="0" xfId="4" applyFont="1" applyBorder="1" applyProtection="1">
      <protection locked="0"/>
    </xf>
    <xf numFmtId="3" fontId="8" fillId="0" borderId="0" xfId="4" applyNumberFormat="1" applyFont="1" applyProtection="1">
      <protection locked="0"/>
    </xf>
    <xf numFmtId="3" fontId="15" fillId="0" borderId="0" xfId="4" applyNumberFormat="1" applyFont="1" applyFill="1" applyBorder="1" applyProtection="1">
      <protection locked="0"/>
    </xf>
    <xf numFmtId="0" fontId="30" fillId="5" borderId="25" xfId="13" applyFont="1" applyFill="1" applyBorder="1" applyAlignment="1" applyProtection="1">
      <alignment horizontal="center" vertical="center" wrapText="1"/>
      <protection locked="0"/>
    </xf>
    <xf numFmtId="0" fontId="30" fillId="5" borderId="14" xfId="13" applyFont="1" applyFill="1" applyBorder="1" applyAlignment="1" applyProtection="1">
      <alignment horizontal="center" vertical="center" wrapText="1"/>
      <protection locked="0"/>
    </xf>
    <xf numFmtId="0" fontId="30" fillId="5" borderId="26" xfId="13" applyFont="1" applyFill="1" applyBorder="1" applyAlignment="1" applyProtection="1">
      <alignment horizontal="center" vertical="center" wrapText="1"/>
      <protection locked="0"/>
    </xf>
    <xf numFmtId="0" fontId="30" fillId="5" borderId="27" xfId="13" applyFont="1" applyFill="1" applyBorder="1" applyAlignment="1">
      <alignment horizontal="center" vertical="center"/>
    </xf>
    <xf numFmtId="0" fontId="30" fillId="5" borderId="28" xfId="13" applyFont="1" applyFill="1" applyBorder="1" applyAlignment="1">
      <alignment horizontal="center" vertical="center"/>
    </xf>
    <xf numFmtId="4" fontId="30" fillId="5" borderId="29" xfId="13" applyNumberFormat="1" applyFont="1" applyFill="1" applyBorder="1" applyAlignment="1">
      <alignment horizontal="center" vertical="center" wrapText="1"/>
    </xf>
    <xf numFmtId="0" fontId="30" fillId="5" borderId="30" xfId="13" applyFont="1" applyFill="1" applyBorder="1" applyAlignment="1">
      <alignment horizontal="center" vertical="center"/>
    </xf>
    <xf numFmtId="0" fontId="30" fillId="5" borderId="31" xfId="13" applyFont="1" applyFill="1" applyBorder="1" applyAlignment="1">
      <alignment horizontal="center" vertical="center"/>
    </xf>
    <xf numFmtId="4" fontId="30" fillId="5" borderId="15" xfId="13" applyNumberFormat="1" applyFont="1" applyFill="1" applyBorder="1" applyAlignment="1">
      <alignment horizontal="center" vertical="center" wrapText="1"/>
    </xf>
    <xf numFmtId="4" fontId="30" fillId="5" borderId="11" xfId="13" applyNumberFormat="1" applyFont="1" applyFill="1" applyBorder="1" applyAlignment="1">
      <alignment horizontal="center" vertical="center" wrapText="1"/>
    </xf>
    <xf numFmtId="0" fontId="30" fillId="5" borderId="32" xfId="13" applyFont="1" applyFill="1" applyBorder="1" applyAlignment="1">
      <alignment horizontal="center" vertical="center"/>
    </xf>
    <xf numFmtId="0" fontId="30" fillId="5" borderId="33" xfId="13" applyFont="1" applyFill="1" applyBorder="1" applyAlignment="1">
      <alignment horizontal="center" vertical="center"/>
    </xf>
    <xf numFmtId="0" fontId="30" fillId="5" borderId="15" xfId="13" applyNumberFormat="1" applyFont="1" applyFill="1" applyBorder="1" applyAlignment="1">
      <alignment horizontal="center" vertical="center" wrapText="1"/>
    </xf>
    <xf numFmtId="0" fontId="31" fillId="2" borderId="30" xfId="14" applyFont="1" applyFill="1" applyBorder="1" applyAlignment="1">
      <alignment horizontal="left" vertical="center" wrapText="1"/>
    </xf>
    <xf numFmtId="0" fontId="31" fillId="2" borderId="31" xfId="14" applyFont="1" applyFill="1" applyBorder="1" applyAlignment="1">
      <alignment horizontal="left" vertical="center" wrapText="1"/>
    </xf>
    <xf numFmtId="3" fontId="31" fillId="2" borderId="18" xfId="16" applyNumberFormat="1" applyFont="1" applyFill="1" applyBorder="1" applyAlignment="1">
      <alignment vertical="center"/>
    </xf>
    <xf numFmtId="0" fontId="31" fillId="0" borderId="0" xfId="14" applyFont="1" applyAlignment="1">
      <alignment vertical="center"/>
    </xf>
    <xf numFmtId="0" fontId="32" fillId="2" borderId="30" xfId="14" applyFont="1" applyFill="1" applyBorder="1" applyAlignment="1">
      <alignment horizontal="left" vertical="center"/>
    </xf>
    <xf numFmtId="0" fontId="20" fillId="2" borderId="31" xfId="14" applyFont="1" applyFill="1" applyBorder="1" applyAlignment="1">
      <alignment horizontal="justify" vertical="center"/>
    </xf>
    <xf numFmtId="3" fontId="20" fillId="2" borderId="18" xfId="16" applyNumberFormat="1" applyFont="1" applyFill="1" applyBorder="1" applyAlignment="1">
      <alignment vertical="center"/>
    </xf>
    <xf numFmtId="3" fontId="20" fillId="2" borderId="18" xfId="14" applyNumberFormat="1" applyFont="1" applyFill="1" applyBorder="1" applyAlignment="1">
      <alignment vertical="center"/>
    </xf>
    <xf numFmtId="0" fontId="31" fillId="2" borderId="25" xfId="14" applyFont="1" applyFill="1" applyBorder="1" applyAlignment="1">
      <alignment horizontal="left" vertical="center"/>
    </xf>
    <xf numFmtId="0" fontId="31" fillId="2" borderId="26" xfId="14" applyFont="1" applyFill="1" applyBorder="1" applyAlignment="1">
      <alignment vertical="center"/>
    </xf>
    <xf numFmtId="3" fontId="31" fillId="2" borderId="15" xfId="16" applyNumberFormat="1" applyFont="1" applyFill="1" applyBorder="1" applyAlignment="1">
      <alignment vertical="center"/>
    </xf>
    <xf numFmtId="0" fontId="20" fillId="0" borderId="0" xfId="14" applyFont="1" applyAlignment="1">
      <alignment horizontal="left" vertical="center"/>
    </xf>
    <xf numFmtId="0" fontId="8" fillId="2" borderId="0" xfId="14" applyFont="1" applyFill="1" applyAlignment="1">
      <alignment vertical="center"/>
    </xf>
    <xf numFmtId="3" fontId="9" fillId="0" borderId="0" xfId="14" applyNumberFormat="1" applyFont="1" applyAlignment="1">
      <alignment vertical="center"/>
    </xf>
    <xf numFmtId="41" fontId="20" fillId="0" borderId="0" xfId="14" applyNumberFormat="1" applyFont="1" applyAlignment="1">
      <alignment vertical="center"/>
    </xf>
    <xf numFmtId="0" fontId="8" fillId="0" borderId="0" xfId="14" applyFont="1" applyProtection="1">
      <protection locked="0"/>
    </xf>
    <xf numFmtId="0" fontId="13" fillId="5" borderId="27" xfId="13" applyFont="1" applyFill="1" applyBorder="1" applyAlignment="1">
      <alignment horizontal="center" vertical="center"/>
    </xf>
    <xf numFmtId="0" fontId="13" fillId="5" borderId="34" xfId="13" applyFont="1" applyFill="1" applyBorder="1" applyAlignment="1">
      <alignment horizontal="center" vertical="center"/>
    </xf>
    <xf numFmtId="0" fontId="13" fillId="5" borderId="28" xfId="13" applyFont="1" applyFill="1" applyBorder="1" applyAlignment="1">
      <alignment horizontal="center" vertical="center"/>
    </xf>
    <xf numFmtId="4" fontId="13" fillId="5" borderId="29" xfId="13" applyNumberFormat="1" applyFont="1" applyFill="1" applyBorder="1" applyAlignment="1">
      <alignment horizontal="center" vertical="center" wrapText="1"/>
    </xf>
    <xf numFmtId="0" fontId="13" fillId="5" borderId="30" xfId="13" applyFont="1" applyFill="1" applyBorder="1" applyAlignment="1">
      <alignment horizontal="center" vertical="center"/>
    </xf>
    <xf numFmtId="0" fontId="13" fillId="5" borderId="0" xfId="13" applyFont="1" applyFill="1" applyBorder="1" applyAlignment="1">
      <alignment horizontal="center" vertical="center"/>
    </xf>
    <xf numFmtId="0" fontId="13" fillId="5" borderId="31" xfId="13" applyFont="1" applyFill="1" applyBorder="1" applyAlignment="1">
      <alignment horizontal="center" vertical="center"/>
    </xf>
    <xf numFmtId="4" fontId="13" fillId="5" borderId="26" xfId="13" applyNumberFormat="1" applyFont="1" applyFill="1" applyBorder="1" applyAlignment="1">
      <alignment horizontal="center" vertical="center" wrapText="1"/>
    </xf>
    <xf numFmtId="4" fontId="13" fillId="5" borderId="25" xfId="13" applyNumberFormat="1" applyFont="1" applyFill="1" applyBorder="1" applyAlignment="1">
      <alignment horizontal="center" vertical="center" wrapText="1"/>
    </xf>
    <xf numFmtId="4" fontId="13" fillId="5" borderId="11" xfId="13" applyNumberFormat="1" applyFont="1" applyFill="1" applyBorder="1" applyAlignment="1">
      <alignment horizontal="center" vertical="center" wrapText="1"/>
    </xf>
    <xf numFmtId="0" fontId="13" fillId="5" borderId="32" xfId="13" applyFont="1" applyFill="1" applyBorder="1" applyAlignment="1">
      <alignment horizontal="center" vertical="center"/>
    </xf>
    <xf numFmtId="0" fontId="13" fillId="5" borderId="1" xfId="13" applyFont="1" applyFill="1" applyBorder="1" applyAlignment="1">
      <alignment horizontal="center" vertical="center"/>
    </xf>
    <xf numFmtId="0" fontId="13" fillId="5" borderId="33" xfId="13" applyFont="1" applyFill="1" applyBorder="1" applyAlignment="1">
      <alignment horizontal="center" vertical="center"/>
    </xf>
    <xf numFmtId="0" fontId="13" fillId="0" borderId="30" xfId="13" applyFont="1" applyFill="1" applyBorder="1" applyAlignment="1" applyProtection="1"/>
    <xf numFmtId="0" fontId="13" fillId="0" borderId="0" xfId="17" applyFont="1" applyFill="1" applyBorder="1" applyAlignment="1" applyProtection="1"/>
    <xf numFmtId="3" fontId="13" fillId="0" borderId="18" xfId="14" applyNumberFormat="1" applyFont="1" applyFill="1" applyBorder="1" applyAlignment="1" applyProtection="1">
      <alignment horizontal="right"/>
      <protection locked="0"/>
    </xf>
    <xf numFmtId="0" fontId="33" fillId="0" borderId="30" xfId="14" applyFont="1" applyBorder="1" applyProtection="1">
      <protection locked="0"/>
    </xf>
    <xf numFmtId="0" fontId="13" fillId="0" borderId="0" xfId="3" applyFont="1" applyFill="1" applyBorder="1" applyAlignment="1" applyProtection="1">
      <alignment horizontal="left" vertical="top"/>
      <protection hidden="1"/>
    </xf>
    <xf numFmtId="0" fontId="13" fillId="0" borderId="0" xfId="4" applyFont="1" applyFill="1" applyBorder="1" applyAlignment="1" applyProtection="1">
      <alignment horizontal="left"/>
    </xf>
    <xf numFmtId="3" fontId="7" fillId="0" borderId="18" xfId="16" applyNumberFormat="1" applyFont="1" applyFill="1" applyBorder="1" applyProtection="1">
      <protection locked="0"/>
    </xf>
    <xf numFmtId="3" fontId="13" fillId="0" borderId="18" xfId="16" applyNumberFormat="1" applyFont="1" applyFill="1" applyBorder="1" applyProtection="1">
      <protection locked="0"/>
    </xf>
    <xf numFmtId="0" fontId="14" fillId="0" borderId="30" xfId="14" applyFont="1" applyBorder="1" applyProtection="1">
      <protection locked="0"/>
    </xf>
    <xf numFmtId="0" fontId="15" fillId="0" borderId="0" xfId="4" applyFont="1" applyFill="1" applyBorder="1" applyAlignment="1" applyProtection="1">
      <alignment horizontal="center"/>
    </xf>
    <xf numFmtId="0" fontId="15" fillId="0" borderId="0" xfId="4" applyFont="1" applyFill="1" applyBorder="1" applyAlignment="1" applyProtection="1">
      <alignment horizontal="left"/>
    </xf>
    <xf numFmtId="3" fontId="15" fillId="0" borderId="18" xfId="16" applyNumberFormat="1" applyFont="1" applyFill="1" applyBorder="1" applyProtection="1">
      <protection locked="0"/>
    </xf>
    <xf numFmtId="3" fontId="13" fillId="0" borderId="18" xfId="4" applyNumberFormat="1" applyFont="1" applyFill="1" applyBorder="1" applyProtection="1">
      <protection locked="0"/>
    </xf>
    <xf numFmtId="4" fontId="15" fillId="0" borderId="18" xfId="18" applyNumberFormat="1" applyFont="1" applyFill="1" applyBorder="1" applyProtection="1">
      <protection locked="0"/>
    </xf>
    <xf numFmtId="4" fontId="15" fillId="0" borderId="18" xfId="19" applyNumberFormat="1" applyFont="1" applyFill="1" applyBorder="1" applyProtection="1">
      <protection locked="0"/>
    </xf>
    <xf numFmtId="4" fontId="15" fillId="0" borderId="18" xfId="20" applyNumberFormat="1" applyFont="1" applyFill="1" applyBorder="1" applyProtection="1">
      <protection locked="0"/>
    </xf>
    <xf numFmtId="4" fontId="15" fillId="0" borderId="18" xfId="21" applyNumberFormat="1" applyFont="1" applyFill="1" applyBorder="1" applyProtection="1">
      <protection locked="0"/>
    </xf>
    <xf numFmtId="0" fontId="13" fillId="0" borderId="25" xfId="14" applyFont="1" applyFill="1" applyBorder="1" applyAlignment="1" applyProtection="1">
      <alignment horizontal="center"/>
      <protection locked="0"/>
    </xf>
    <xf numFmtId="0" fontId="13" fillId="0" borderId="14" xfId="14" applyFont="1" applyFill="1" applyBorder="1" applyAlignment="1" applyProtection="1">
      <alignment horizontal="center"/>
      <protection locked="0"/>
    </xf>
    <xf numFmtId="0" fontId="13" fillId="0" borderId="26" xfId="14" applyFont="1" applyFill="1" applyBorder="1" applyAlignment="1" applyProtection="1">
      <alignment horizontal="center"/>
      <protection locked="0"/>
    </xf>
    <xf numFmtId="3" fontId="13" fillId="0" borderId="15" xfId="14" applyNumberFormat="1" applyFont="1" applyFill="1" applyBorder="1" applyProtection="1">
      <protection locked="0"/>
    </xf>
    <xf numFmtId="3" fontId="8" fillId="0" borderId="0" xfId="14" applyNumberFormat="1" applyFont="1"/>
    <xf numFmtId="3" fontId="8" fillId="0" borderId="0" xfId="14" applyNumberFormat="1" applyFont="1" applyProtection="1">
      <protection locked="0"/>
    </xf>
    <xf numFmtId="0" fontId="8" fillId="0" borderId="0" xfId="4"/>
    <xf numFmtId="4" fontId="8" fillId="0" borderId="0" xfId="14" applyNumberFormat="1" applyFont="1" applyProtection="1">
      <protection locked="0"/>
    </xf>
    <xf numFmtId="0" fontId="13" fillId="5" borderId="15" xfId="22" applyFont="1" applyFill="1" applyBorder="1" applyAlignment="1" applyProtection="1">
      <alignment horizontal="center" wrapText="1"/>
      <protection locked="0"/>
    </xf>
    <xf numFmtId="0" fontId="13" fillId="5" borderId="29" xfId="23" applyFont="1" applyFill="1" applyBorder="1" applyAlignment="1" applyProtection="1">
      <alignment horizontal="center" vertical="top" wrapText="1"/>
      <protection locked="0"/>
    </xf>
    <xf numFmtId="0" fontId="13" fillId="5" borderId="25" xfId="22" applyFont="1" applyFill="1" applyBorder="1" applyAlignment="1" applyProtection="1">
      <alignment horizontal="center" wrapText="1"/>
      <protection locked="0"/>
    </xf>
    <xf numFmtId="0" fontId="13" fillId="5" borderId="14" xfId="22" applyFont="1" applyFill="1" applyBorder="1" applyAlignment="1" applyProtection="1">
      <alignment horizontal="center" wrapText="1"/>
      <protection locked="0"/>
    </xf>
    <xf numFmtId="0" fontId="13" fillId="5" borderId="26" xfId="22" applyFont="1" applyFill="1" applyBorder="1" applyAlignment="1" applyProtection="1">
      <alignment horizontal="center" wrapText="1"/>
      <protection locked="0"/>
    </xf>
    <xf numFmtId="0" fontId="13" fillId="5" borderId="25" xfId="22" applyFont="1" applyFill="1" applyBorder="1" applyAlignment="1" applyProtection="1">
      <alignment horizontal="center"/>
      <protection locked="0"/>
    </xf>
    <xf numFmtId="0" fontId="13" fillId="5" borderId="26" xfId="22" applyFont="1" applyFill="1" applyBorder="1" applyAlignment="1" applyProtection="1">
      <alignment horizontal="center"/>
      <protection locked="0"/>
    </xf>
    <xf numFmtId="0" fontId="13" fillId="5" borderId="25" xfId="24" applyFont="1" applyFill="1" applyBorder="1" applyAlignment="1" applyProtection="1">
      <alignment horizontal="center" vertical="center"/>
      <protection locked="0"/>
    </xf>
    <xf numFmtId="0" fontId="13" fillId="5" borderId="26" xfId="24" applyFont="1" applyFill="1" applyBorder="1" applyAlignment="1" applyProtection="1">
      <alignment horizontal="center" vertical="center"/>
      <protection locked="0"/>
    </xf>
    <xf numFmtId="0" fontId="13" fillId="5" borderId="11" xfId="23" applyFont="1" applyFill="1" applyBorder="1" applyAlignment="1" applyProtection="1">
      <alignment horizontal="center" vertical="top" wrapText="1"/>
      <protection locked="0"/>
    </xf>
    <xf numFmtId="0" fontId="13" fillId="5" borderId="15" xfId="22" applyFont="1" applyFill="1" applyBorder="1" applyAlignment="1" applyProtection="1">
      <alignment horizontal="center" vertical="center" wrapText="1"/>
      <protection locked="0"/>
    </xf>
    <xf numFmtId="0" fontId="13" fillId="5" borderId="15" xfId="22" applyFont="1" applyFill="1" applyBorder="1" applyAlignment="1" applyProtection="1">
      <alignment horizontal="center" wrapText="1"/>
      <protection locked="0"/>
    </xf>
    <xf numFmtId="4" fontId="13" fillId="5" borderId="15" xfId="24" applyNumberFormat="1" applyFont="1" applyFill="1" applyBorder="1" applyAlignment="1" applyProtection="1">
      <alignment horizontal="center" vertical="center" wrapText="1"/>
      <protection locked="0"/>
    </xf>
    <xf numFmtId="49" fontId="15" fillId="0" borderId="11" xfId="23" applyNumberFormat="1" applyFont="1" applyBorder="1" applyAlignment="1" applyProtection="1">
      <alignment horizontal="center" vertical="top" wrapText="1"/>
      <protection locked="0"/>
    </xf>
    <xf numFmtId="4" fontId="15" fillId="0" borderId="15" xfId="22" applyNumberFormat="1" applyFont="1" applyBorder="1" applyAlignment="1" applyProtection="1">
      <alignment horizontal="center" vertical="center" wrapText="1"/>
      <protection locked="0"/>
    </xf>
    <xf numFmtId="0" fontId="15" fillId="0" borderId="15" xfId="22" applyFont="1" applyBorder="1" applyAlignment="1" applyProtection="1">
      <alignment horizontal="center" vertical="center" wrapText="1"/>
      <protection locked="0"/>
    </xf>
    <xf numFmtId="0" fontId="15" fillId="0" borderId="15" xfId="22" applyFont="1" applyBorder="1" applyAlignment="1" applyProtection="1">
      <alignment vertical="center" wrapText="1"/>
      <protection locked="0"/>
    </xf>
    <xf numFmtId="10" fontId="15" fillId="0" borderId="15" xfId="25" applyNumberFormat="1" applyFont="1" applyBorder="1" applyAlignment="1" applyProtection="1">
      <alignment horizontal="center" vertical="center" wrapText="1"/>
      <protection locked="0"/>
    </xf>
    <xf numFmtId="10" fontId="15" fillId="0" borderId="15" xfId="25" applyNumberFormat="1" applyFont="1" applyBorder="1" applyAlignment="1" applyProtection="1">
      <alignment vertical="center" wrapText="1"/>
      <protection locked="0"/>
    </xf>
    <xf numFmtId="0" fontId="8" fillId="2" borderId="0" xfId="4" applyFill="1"/>
    <xf numFmtId="4" fontId="2" fillId="2" borderId="15" xfId="4" applyNumberFormat="1" applyFont="1" applyFill="1" applyBorder="1"/>
    <xf numFmtId="10" fontId="33" fillId="2" borderId="34" xfId="25" applyNumberFormat="1" applyFont="1" applyFill="1" applyBorder="1" applyAlignment="1" applyProtection="1">
      <alignment vertical="center" wrapText="1"/>
      <protection locked="0"/>
    </xf>
    <xf numFmtId="0" fontId="8" fillId="2" borderId="0" xfId="4" applyFill="1" applyBorder="1"/>
    <xf numFmtId="0" fontId="15" fillId="0" borderId="2" xfId="4" applyFont="1" applyFill="1" applyBorder="1" applyAlignment="1" applyProtection="1">
      <alignment horizontal="left" indent="1"/>
      <protection locked="0"/>
    </xf>
    <xf numFmtId="3" fontId="15" fillId="0" borderId="57" xfId="4" applyNumberFormat="1" applyFont="1" applyFill="1" applyBorder="1" applyProtection="1">
      <protection locked="0"/>
    </xf>
    <xf numFmtId="3" fontId="15" fillId="0" borderId="58" xfId="4" applyNumberFormat="1" applyFont="1" applyFill="1" applyBorder="1" applyProtection="1">
      <protection locked="0"/>
    </xf>
    <xf numFmtId="0" fontId="13" fillId="5" borderId="17" xfId="3" applyFont="1" applyFill="1" applyBorder="1" applyAlignment="1">
      <alignment horizontal="center" vertical="center"/>
    </xf>
    <xf numFmtId="0" fontId="13" fillId="5" borderId="54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 applyProtection="1">
      <alignment vertical="center"/>
    </xf>
    <xf numFmtId="0" fontId="15" fillId="0" borderId="17" xfId="3" applyFont="1" applyFill="1" applyBorder="1" applyAlignment="1" applyProtection="1">
      <alignment vertical="center" wrapText="1"/>
    </xf>
    <xf numFmtId="0" fontId="7" fillId="0" borderId="56" xfId="3" applyFont="1" applyFill="1" applyBorder="1" applyAlignment="1" applyProtection="1">
      <alignment horizontal="center" vertical="center"/>
    </xf>
    <xf numFmtId="3" fontId="7" fillId="0" borderId="8" xfId="3" applyNumberFormat="1" applyFont="1" applyBorder="1" applyAlignment="1" applyProtection="1">
      <alignment horizontal="right" vertical="center"/>
      <protection locked="0"/>
    </xf>
    <xf numFmtId="3" fontId="7" fillId="0" borderId="24" xfId="3" applyNumberFormat="1" applyFont="1" applyBorder="1" applyAlignment="1" applyProtection="1">
      <alignment horizontal="right" vertical="center"/>
      <protection locked="0"/>
    </xf>
    <xf numFmtId="0" fontId="13" fillId="5" borderId="6" xfId="3" applyFont="1" applyFill="1" applyBorder="1" applyAlignment="1">
      <alignment horizontal="center" vertical="center"/>
    </xf>
    <xf numFmtId="0" fontId="13" fillId="5" borderId="8" xfId="3" applyFont="1" applyFill="1" applyBorder="1" applyAlignment="1">
      <alignment horizontal="center" vertical="center" wrapText="1"/>
    </xf>
    <xf numFmtId="0" fontId="13" fillId="5" borderId="24" xfId="3" applyFont="1" applyFill="1" applyBorder="1" applyAlignment="1">
      <alignment horizontal="center" vertical="center" wrapText="1"/>
    </xf>
    <xf numFmtId="0" fontId="13" fillId="5" borderId="32" xfId="3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13" fillId="5" borderId="33" xfId="3" applyFont="1" applyFill="1" applyBorder="1" applyAlignment="1">
      <alignment horizontal="center" vertical="center" wrapText="1"/>
    </xf>
    <xf numFmtId="0" fontId="13" fillId="5" borderId="20" xfId="3" applyFont="1" applyFill="1" applyBorder="1" applyAlignment="1">
      <alignment horizontal="center" vertical="center" wrapText="1"/>
    </xf>
    <xf numFmtId="0" fontId="13" fillId="5" borderId="59" xfId="3" applyFont="1" applyFill="1" applyBorder="1" applyAlignment="1">
      <alignment horizontal="center" wrapText="1"/>
    </xf>
    <xf numFmtId="0" fontId="13" fillId="5" borderId="46" xfId="3" applyFont="1" applyFill="1" applyBorder="1" applyAlignment="1">
      <alignment horizontal="center" wrapText="1"/>
    </xf>
    <xf numFmtId="0" fontId="13" fillId="5" borderId="47" xfId="3" applyFont="1" applyFill="1" applyBorder="1" applyAlignment="1">
      <alignment horizontal="center" wrapText="1"/>
    </xf>
  </cellXfs>
  <cellStyles count="27">
    <cellStyle name="Millares 10" xfId="16" xr:uid="{9D38D041-0DE1-462F-A130-77567097C361}"/>
    <cellStyle name="Millares 2" xfId="5" xr:uid="{A1E026D0-429D-4A71-866D-0C7541F65180}"/>
    <cellStyle name="Millares 2 2" xfId="15" xr:uid="{DBAF509F-8FCD-4672-9CE9-4B07648BC759}"/>
    <cellStyle name="Millares 2 2 2 2" xfId="10" xr:uid="{C86A1D72-C329-4DC2-88BD-6976DEBC027B}"/>
    <cellStyle name="Millares 2 31" xfId="8" xr:uid="{426F8A48-4857-4E65-B649-3C8A0B14E7A4}"/>
    <cellStyle name="Millares 5 2 2" xfId="11" xr:uid="{4F022574-C205-4441-876D-BA679D3A02E2}"/>
    <cellStyle name="Normal" xfId="0" builtinId="0"/>
    <cellStyle name="Normal 16 6" xfId="26" xr:uid="{44733D4B-B63B-4502-89BA-0F68F7411588}"/>
    <cellStyle name="Normal 2" xfId="4" xr:uid="{AD129039-2A1A-4839-8C74-F974D80D2B61}"/>
    <cellStyle name="Normal 2 2" xfId="3" xr:uid="{F3E935AC-FEEC-4FE3-B122-E0BB18A472F8}"/>
    <cellStyle name="Normal 2 24" xfId="1" xr:uid="{DB923D00-1C36-40EC-85E8-AD044FFEF4D2}"/>
    <cellStyle name="Normal 2 3 3" xfId="14" xr:uid="{9E71D761-99FB-43BD-A6A5-C06A17E5BB4E}"/>
    <cellStyle name="Normal 2 31" xfId="7" xr:uid="{B40510BD-BFB4-4103-8527-9674A06AF29A}"/>
    <cellStyle name="Normal 2 48" xfId="2" xr:uid="{E82BC5FE-BC4B-4097-9F24-2830A33BD10F}"/>
    <cellStyle name="Normal 3 10 2" xfId="17" xr:uid="{165CBE83-CCE0-4F24-9CC2-7502EE631D6D}"/>
    <cellStyle name="Normal 3 2 3" xfId="13" xr:uid="{9FCBD69B-DF02-4805-9C9E-E4E8120BB7D6}"/>
    <cellStyle name="Normal 4 2" xfId="24" xr:uid="{2FFDAED7-1CA2-4293-9DE9-BF28623E6AA2}"/>
    <cellStyle name="Normal 5 3 2 8" xfId="6" xr:uid="{9E802836-6889-4E99-8424-C187692547FF}"/>
    <cellStyle name="Normal 5 3 3 2" xfId="12" xr:uid="{8F10F67C-C35D-4536-B30E-F555659D4250}"/>
    <cellStyle name="Normal 77" xfId="18" xr:uid="{CB49FCC4-3109-4692-AB1A-125391C63DFC}"/>
    <cellStyle name="Normal 78" xfId="20" xr:uid="{A60A5998-A294-414B-8E1E-8964705500CB}"/>
    <cellStyle name="Normal 79" xfId="19" xr:uid="{6954C3C0-125A-439C-B2A3-2A2E0A6BA1C4}"/>
    <cellStyle name="Normal 8" xfId="22" xr:uid="{9FF63953-EBD8-47C2-9A53-12BCCB3ED2FC}"/>
    <cellStyle name="Normal 80" xfId="21" xr:uid="{7DAF732B-628D-4CA2-8BFA-2CA878F4F66A}"/>
    <cellStyle name="Normal_141008Reportes Cuadros Institucionales-sectorialesADV" xfId="23" xr:uid="{B7A8FFEA-2FBE-4FAF-A51A-0F0E7C30DBFC}"/>
    <cellStyle name="Porcentaje 2" xfId="25" xr:uid="{C8D02B89-10B7-4A5B-AF9A-F691F50823BB}"/>
    <cellStyle name="SAPBEXstdItem" xfId="9" xr:uid="{93622276-0322-452E-8902-7A9C5DDC2B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PRIMER%20TRIMESTRE%202024/EDOS%20FINANCIERO%20EDITABLES/3019%20ISAPEG%20CP%201T%201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2652-22E2-47AA-AB4D-EED84D167F71}">
  <sheetPr>
    <tabColor theme="9" tint="-0.249977111117893"/>
    <pageSetUpPr fitToPage="1"/>
  </sheetPr>
  <dimension ref="A1:I213"/>
  <sheetViews>
    <sheetView showGridLines="0" tabSelected="1" workbookViewId="0">
      <pane ySplit="8" topLeftCell="A9" activePane="bottomLeft" state="frozen"/>
      <selection pane="bottomLeft" activeCell="C18" sqref="C18"/>
    </sheetView>
  </sheetViews>
  <sheetFormatPr baseColWidth="10" defaultColWidth="11.42578125" defaultRowHeight="12.75" x14ac:dyDescent="0.2"/>
  <cols>
    <col min="1" max="1" width="7.42578125" style="1" customWidth="1"/>
    <col min="2" max="2" width="11.42578125" style="3"/>
    <col min="3" max="3" width="45.140625" style="3" customWidth="1"/>
    <col min="4" max="4" width="19.7109375" style="3" customWidth="1"/>
    <col min="5" max="5" width="18.28515625" style="3" customWidth="1"/>
    <col min="6" max="6" width="19.7109375" style="3" bestFit="1" customWidth="1"/>
    <col min="7" max="8" width="18.28515625" style="3" customWidth="1"/>
    <col min="9" max="9" width="20.28515625" style="3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4"/>
      <c r="E4" s="4"/>
      <c r="F4" s="4"/>
      <c r="G4" s="4"/>
      <c r="H4" s="4"/>
      <c r="I4" s="4"/>
    </row>
    <row r="5" spans="1:9" x14ac:dyDescent="0.2">
      <c r="B5" s="4"/>
      <c r="C5" s="5" t="s">
        <v>3</v>
      </c>
      <c r="D5" s="6" t="s">
        <v>4</v>
      </c>
      <c r="E5" s="7"/>
      <c r="F5" s="7"/>
      <c r="G5" s="7"/>
      <c r="H5" s="4"/>
      <c r="I5" s="4"/>
    </row>
    <row r="6" spans="1:9" ht="13.5" thickBot="1" x14ac:dyDescent="0.25">
      <c r="B6" s="4"/>
      <c r="C6" s="4"/>
      <c r="D6" s="4"/>
      <c r="E6" s="4"/>
      <c r="F6" s="4"/>
      <c r="G6" s="4"/>
      <c r="H6" s="4"/>
      <c r="I6" s="4"/>
    </row>
    <row r="7" spans="1:9" x14ac:dyDescent="0.2">
      <c r="B7" s="8" t="s">
        <v>5</v>
      </c>
      <c r="C7" s="9" t="s">
        <v>6</v>
      </c>
      <c r="D7" s="10" t="s">
        <v>7</v>
      </c>
      <c r="E7" s="10"/>
      <c r="F7" s="10"/>
      <c r="G7" s="10"/>
      <c r="H7" s="10"/>
      <c r="I7" s="11" t="s">
        <v>8</v>
      </c>
    </row>
    <row r="8" spans="1:9" ht="34.5" customHeight="1" thickBot="1" x14ac:dyDescent="0.25">
      <c r="B8" s="12"/>
      <c r="C8" s="13"/>
      <c r="D8" s="14" t="s">
        <v>9</v>
      </c>
      <c r="E8" s="14" t="s">
        <v>10</v>
      </c>
      <c r="F8" s="14" t="s">
        <v>11</v>
      </c>
      <c r="G8" s="14" t="s">
        <v>12</v>
      </c>
      <c r="H8" s="14" t="s">
        <v>13</v>
      </c>
      <c r="I8" s="15"/>
    </row>
    <row r="9" spans="1:9" ht="15" customHeight="1" x14ac:dyDescent="0.2">
      <c r="A9" s="16"/>
      <c r="B9" s="17">
        <v>1</v>
      </c>
      <c r="C9" s="18" t="s">
        <v>14</v>
      </c>
      <c r="D9" s="19">
        <v>17462471862.610001</v>
      </c>
      <c r="E9" s="19">
        <v>483311972.00000048</v>
      </c>
      <c r="F9" s="19">
        <v>17945783834.610001</v>
      </c>
      <c r="G9" s="19">
        <v>3639200219.5500002</v>
      </c>
      <c r="H9" s="19">
        <v>3639200219.5500002</v>
      </c>
      <c r="I9" s="20">
        <v>-13823271643.060001</v>
      </c>
    </row>
    <row r="10" spans="1:9" ht="15" customHeight="1" x14ac:dyDescent="0.2">
      <c r="A10" s="16"/>
      <c r="B10" s="21">
        <v>1.1000000000000001</v>
      </c>
      <c r="C10" s="22" t="s">
        <v>15</v>
      </c>
      <c r="D10" s="23">
        <v>17386159010.610001</v>
      </c>
      <c r="E10" s="23">
        <v>336106528.59000045</v>
      </c>
      <c r="F10" s="23">
        <v>17722265539.200001</v>
      </c>
      <c r="G10" s="23">
        <v>3604945696.77</v>
      </c>
      <c r="H10" s="23">
        <v>3604945696.77</v>
      </c>
      <c r="I10" s="24">
        <v>-13781213313.84</v>
      </c>
    </row>
    <row r="11" spans="1:9" ht="15" customHeight="1" x14ac:dyDescent="0.2">
      <c r="A11" s="16"/>
      <c r="B11" s="25" t="s">
        <v>16</v>
      </c>
      <c r="C11" s="26" t="s">
        <v>17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8">
        <v>0</v>
      </c>
    </row>
    <row r="12" spans="1:9" ht="15" customHeight="1" x14ac:dyDescent="0.2">
      <c r="A12" s="16"/>
      <c r="B12" s="25" t="s">
        <v>18</v>
      </c>
      <c r="C12" s="26" t="s">
        <v>19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8">
        <v>0</v>
      </c>
    </row>
    <row r="13" spans="1:9" ht="15" customHeight="1" x14ac:dyDescent="0.2">
      <c r="A13" s="16"/>
      <c r="B13" s="29" t="s">
        <v>20</v>
      </c>
      <c r="C13" s="30" t="s">
        <v>21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2">
        <v>0</v>
      </c>
    </row>
    <row r="14" spans="1:9" ht="15" customHeight="1" x14ac:dyDescent="0.2">
      <c r="A14" s="33">
        <v>111111</v>
      </c>
      <c r="B14" s="34" t="s">
        <v>22</v>
      </c>
      <c r="C14" s="35" t="s">
        <v>23</v>
      </c>
      <c r="D14" s="36"/>
      <c r="E14" s="36"/>
      <c r="F14" s="36">
        <v>0</v>
      </c>
      <c r="G14" s="36"/>
      <c r="H14" s="36"/>
      <c r="I14" s="37">
        <v>0</v>
      </c>
    </row>
    <row r="15" spans="1:9" ht="15" customHeight="1" x14ac:dyDescent="0.2">
      <c r="A15" s="16"/>
      <c r="B15" s="29" t="s">
        <v>24</v>
      </c>
      <c r="C15" s="30" t="s">
        <v>25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2">
        <v>0</v>
      </c>
    </row>
    <row r="16" spans="1:9" ht="15" customHeight="1" x14ac:dyDescent="0.2">
      <c r="A16" s="33">
        <v>111121</v>
      </c>
      <c r="B16" s="34" t="s">
        <v>26</v>
      </c>
      <c r="C16" s="35" t="s">
        <v>23</v>
      </c>
      <c r="D16" s="36"/>
      <c r="E16" s="36"/>
      <c r="F16" s="36">
        <v>0</v>
      </c>
      <c r="G16" s="36"/>
      <c r="H16" s="36"/>
      <c r="I16" s="37">
        <v>0</v>
      </c>
    </row>
    <row r="17" spans="1:9" ht="15" customHeight="1" x14ac:dyDescent="0.2">
      <c r="A17" s="33">
        <v>11113</v>
      </c>
      <c r="B17" s="29" t="s">
        <v>27</v>
      </c>
      <c r="C17" s="30" t="s">
        <v>28</v>
      </c>
      <c r="D17" s="36"/>
      <c r="E17" s="36"/>
      <c r="F17" s="36">
        <v>0</v>
      </c>
      <c r="G17" s="36"/>
      <c r="H17" s="36"/>
      <c r="I17" s="37">
        <v>0</v>
      </c>
    </row>
    <row r="18" spans="1:9" ht="15" customHeight="1" x14ac:dyDescent="0.2">
      <c r="A18" s="16"/>
      <c r="B18" s="25" t="s">
        <v>29</v>
      </c>
      <c r="C18" s="26" t="s">
        <v>30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8">
        <v>0</v>
      </c>
    </row>
    <row r="19" spans="1:9" ht="15" customHeight="1" x14ac:dyDescent="0.2">
      <c r="A19" s="33">
        <v>11121</v>
      </c>
      <c r="B19" s="34" t="s">
        <v>31</v>
      </c>
      <c r="C19" s="35" t="s">
        <v>32</v>
      </c>
      <c r="D19" s="36"/>
      <c r="E19" s="36"/>
      <c r="F19" s="36">
        <v>0</v>
      </c>
      <c r="G19" s="36"/>
      <c r="H19" s="36"/>
      <c r="I19" s="37">
        <v>0</v>
      </c>
    </row>
    <row r="20" spans="1:9" ht="15" customHeight="1" x14ac:dyDescent="0.2">
      <c r="A20" s="33">
        <v>1113</v>
      </c>
      <c r="B20" s="25" t="s">
        <v>33</v>
      </c>
      <c r="C20" s="26" t="s">
        <v>34</v>
      </c>
      <c r="D20" s="27"/>
      <c r="E20" s="27"/>
      <c r="F20" s="27">
        <v>0</v>
      </c>
      <c r="G20" s="27"/>
      <c r="H20" s="27"/>
      <c r="I20" s="28">
        <v>0</v>
      </c>
    </row>
    <row r="21" spans="1:9" ht="15" customHeight="1" x14ac:dyDescent="0.2">
      <c r="A21" s="16"/>
      <c r="B21" s="25" t="s">
        <v>35</v>
      </c>
      <c r="C21" s="26" t="s">
        <v>36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8">
        <v>0</v>
      </c>
    </row>
    <row r="22" spans="1:9" ht="15" customHeight="1" x14ac:dyDescent="0.2">
      <c r="A22" s="33"/>
      <c r="B22" s="29" t="s">
        <v>37</v>
      </c>
      <c r="C22" s="30" t="s">
        <v>38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2">
        <v>0</v>
      </c>
    </row>
    <row r="23" spans="1:9" ht="15" customHeight="1" x14ac:dyDescent="0.2">
      <c r="A23" s="33">
        <v>111411</v>
      </c>
      <c r="B23" s="34" t="s">
        <v>39</v>
      </c>
      <c r="C23" s="35" t="s">
        <v>40</v>
      </c>
      <c r="D23" s="36"/>
      <c r="E23" s="36"/>
      <c r="F23" s="36">
        <v>0</v>
      </c>
      <c r="G23" s="36"/>
      <c r="H23" s="36"/>
      <c r="I23" s="37">
        <v>0</v>
      </c>
    </row>
    <row r="24" spans="1:9" ht="15" customHeight="1" x14ac:dyDescent="0.2">
      <c r="A24" s="33">
        <v>111412</v>
      </c>
      <c r="B24" s="34" t="s">
        <v>41</v>
      </c>
      <c r="C24" s="35" t="s">
        <v>42</v>
      </c>
      <c r="D24" s="36"/>
      <c r="E24" s="36"/>
      <c r="F24" s="36">
        <v>0</v>
      </c>
      <c r="G24" s="36"/>
      <c r="H24" s="36"/>
      <c r="I24" s="37">
        <v>0</v>
      </c>
    </row>
    <row r="25" spans="1:9" ht="15" customHeight="1" x14ac:dyDescent="0.2">
      <c r="A25" s="33">
        <v>111413</v>
      </c>
      <c r="B25" s="34" t="s">
        <v>43</v>
      </c>
      <c r="C25" s="35" t="s">
        <v>44</v>
      </c>
      <c r="D25" s="36"/>
      <c r="E25" s="36"/>
      <c r="F25" s="36">
        <v>0</v>
      </c>
      <c r="G25" s="36"/>
      <c r="H25" s="36"/>
      <c r="I25" s="37">
        <v>0</v>
      </c>
    </row>
    <row r="26" spans="1:9" ht="15" customHeight="1" x14ac:dyDescent="0.2">
      <c r="A26" s="16"/>
      <c r="B26" s="25" t="s">
        <v>45</v>
      </c>
      <c r="C26" s="26" t="s">
        <v>46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</row>
    <row r="27" spans="1:9" ht="15" customHeight="1" x14ac:dyDescent="0.2">
      <c r="A27" s="33">
        <v>11151</v>
      </c>
      <c r="B27" s="34" t="s">
        <v>47</v>
      </c>
      <c r="C27" s="35" t="s">
        <v>48</v>
      </c>
      <c r="D27" s="36"/>
      <c r="E27" s="36">
        <v>0</v>
      </c>
      <c r="F27" s="36">
        <v>0</v>
      </c>
      <c r="G27" s="36"/>
      <c r="H27" s="36"/>
      <c r="I27" s="37">
        <v>0</v>
      </c>
    </row>
    <row r="28" spans="1:9" ht="15" customHeight="1" x14ac:dyDescent="0.2">
      <c r="A28" s="33">
        <v>11152</v>
      </c>
      <c r="B28" s="34" t="s">
        <v>49</v>
      </c>
      <c r="C28" s="35" t="s">
        <v>50</v>
      </c>
      <c r="D28" s="36"/>
      <c r="E28" s="36"/>
      <c r="F28" s="36">
        <v>0</v>
      </c>
      <c r="G28" s="36"/>
      <c r="H28" s="36"/>
      <c r="I28" s="37">
        <v>0</v>
      </c>
    </row>
    <row r="29" spans="1:9" ht="15" customHeight="1" x14ac:dyDescent="0.2">
      <c r="A29" s="33">
        <v>1116</v>
      </c>
      <c r="B29" s="25" t="s">
        <v>51</v>
      </c>
      <c r="C29" s="26" t="s">
        <v>52</v>
      </c>
      <c r="D29" s="27"/>
      <c r="E29" s="27"/>
      <c r="F29" s="27">
        <v>0</v>
      </c>
      <c r="G29" s="27"/>
      <c r="H29" s="27"/>
      <c r="I29" s="28">
        <v>0</v>
      </c>
    </row>
    <row r="30" spans="1:9" ht="15" customHeight="1" x14ac:dyDescent="0.2">
      <c r="A30" s="33">
        <v>1117</v>
      </c>
      <c r="B30" s="25" t="s">
        <v>53</v>
      </c>
      <c r="C30" s="26" t="s">
        <v>54</v>
      </c>
      <c r="D30" s="27"/>
      <c r="E30" s="27"/>
      <c r="F30" s="27">
        <v>0</v>
      </c>
      <c r="G30" s="27"/>
      <c r="H30" s="27"/>
      <c r="I30" s="28">
        <v>0</v>
      </c>
    </row>
    <row r="31" spans="1:9" ht="15" customHeight="1" x14ac:dyDescent="0.2">
      <c r="A31" s="33">
        <v>1118</v>
      </c>
      <c r="B31" s="25" t="s">
        <v>55</v>
      </c>
      <c r="C31" s="26" t="s">
        <v>56</v>
      </c>
      <c r="D31" s="27"/>
      <c r="E31" s="27"/>
      <c r="F31" s="27">
        <v>0</v>
      </c>
      <c r="G31" s="27"/>
      <c r="H31" s="27"/>
      <c r="I31" s="28">
        <v>0</v>
      </c>
    </row>
    <row r="32" spans="1:9" ht="15" customHeight="1" x14ac:dyDescent="0.2">
      <c r="A32" s="33">
        <v>1119</v>
      </c>
      <c r="B32" s="25" t="s">
        <v>57</v>
      </c>
      <c r="C32" s="26" t="s">
        <v>58</v>
      </c>
      <c r="D32" s="27"/>
      <c r="E32" s="27"/>
      <c r="F32" s="27">
        <v>0</v>
      </c>
      <c r="G32" s="27"/>
      <c r="H32" s="27"/>
      <c r="I32" s="28">
        <v>0</v>
      </c>
    </row>
    <row r="33" spans="1:9" ht="15" customHeight="1" x14ac:dyDescent="0.2">
      <c r="A33" s="16"/>
      <c r="B33" s="25" t="s">
        <v>59</v>
      </c>
      <c r="C33" s="26" t="s">
        <v>60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8">
        <v>0</v>
      </c>
    </row>
    <row r="34" spans="1:9" ht="15" customHeight="1" x14ac:dyDescent="0.2">
      <c r="A34" s="33">
        <v>1121</v>
      </c>
      <c r="B34" s="34" t="s">
        <v>61</v>
      </c>
      <c r="C34" s="35" t="s">
        <v>62</v>
      </c>
      <c r="D34" s="36"/>
      <c r="E34" s="36"/>
      <c r="F34" s="36">
        <v>0</v>
      </c>
      <c r="G34" s="36"/>
      <c r="H34" s="36"/>
      <c r="I34" s="37">
        <v>0</v>
      </c>
    </row>
    <row r="35" spans="1:9" ht="15" customHeight="1" x14ac:dyDescent="0.2">
      <c r="A35" s="33">
        <v>1122</v>
      </c>
      <c r="B35" s="34" t="s">
        <v>63</v>
      </c>
      <c r="C35" s="35" t="s">
        <v>64</v>
      </c>
      <c r="D35" s="36"/>
      <c r="E35" s="36"/>
      <c r="F35" s="36">
        <v>0</v>
      </c>
      <c r="G35" s="36"/>
      <c r="H35" s="36"/>
      <c r="I35" s="37">
        <v>0</v>
      </c>
    </row>
    <row r="36" spans="1:9" ht="15" customHeight="1" x14ac:dyDescent="0.2">
      <c r="A36" s="33">
        <v>1123</v>
      </c>
      <c r="B36" s="34" t="s">
        <v>65</v>
      </c>
      <c r="C36" s="35" t="s">
        <v>66</v>
      </c>
      <c r="D36" s="36"/>
      <c r="E36" s="36"/>
      <c r="F36" s="36">
        <v>0</v>
      </c>
      <c r="G36" s="36"/>
      <c r="H36" s="36"/>
      <c r="I36" s="37">
        <v>0</v>
      </c>
    </row>
    <row r="37" spans="1:9" ht="15" customHeight="1" x14ac:dyDescent="0.2">
      <c r="A37" s="33">
        <v>1124</v>
      </c>
      <c r="B37" s="34" t="s">
        <v>67</v>
      </c>
      <c r="C37" s="35" t="s">
        <v>68</v>
      </c>
      <c r="D37" s="36"/>
      <c r="E37" s="36"/>
      <c r="F37" s="36">
        <v>0</v>
      </c>
      <c r="G37" s="36"/>
      <c r="H37" s="36"/>
      <c r="I37" s="37">
        <v>0</v>
      </c>
    </row>
    <row r="38" spans="1:9" ht="15" customHeight="1" x14ac:dyDescent="0.2">
      <c r="A38" s="33">
        <v>113</v>
      </c>
      <c r="B38" s="25" t="s">
        <v>69</v>
      </c>
      <c r="C38" s="26" t="s">
        <v>70</v>
      </c>
      <c r="D38" s="27"/>
      <c r="E38" s="27"/>
      <c r="F38" s="27">
        <v>0</v>
      </c>
      <c r="G38" s="27"/>
      <c r="H38" s="27"/>
      <c r="I38" s="28">
        <v>0</v>
      </c>
    </row>
    <row r="39" spans="1:9" ht="15" customHeight="1" x14ac:dyDescent="0.2">
      <c r="A39" s="16"/>
      <c r="B39" s="25" t="s">
        <v>71</v>
      </c>
      <c r="C39" s="26" t="s">
        <v>72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8">
        <v>0</v>
      </c>
    </row>
    <row r="40" spans="1:9" ht="15" customHeight="1" x14ac:dyDescent="0.2">
      <c r="A40" s="33">
        <v>1141</v>
      </c>
      <c r="B40" s="34" t="s">
        <v>73</v>
      </c>
      <c r="C40" s="35" t="s">
        <v>74</v>
      </c>
      <c r="D40" s="36"/>
      <c r="E40" s="36"/>
      <c r="F40" s="36">
        <v>0</v>
      </c>
      <c r="G40" s="36"/>
      <c r="H40" s="36"/>
      <c r="I40" s="37">
        <v>0</v>
      </c>
    </row>
    <row r="41" spans="1:9" ht="15" customHeight="1" x14ac:dyDescent="0.2">
      <c r="A41" s="33">
        <v>1142</v>
      </c>
      <c r="B41" s="34" t="s">
        <v>75</v>
      </c>
      <c r="C41" s="35" t="s">
        <v>76</v>
      </c>
      <c r="D41" s="36"/>
      <c r="E41" s="36"/>
      <c r="F41" s="36">
        <v>0</v>
      </c>
      <c r="G41" s="36"/>
      <c r="H41" s="36"/>
      <c r="I41" s="37">
        <v>0</v>
      </c>
    </row>
    <row r="42" spans="1:9" ht="15" customHeight="1" x14ac:dyDescent="0.2">
      <c r="A42" s="33">
        <v>1143</v>
      </c>
      <c r="B42" s="34" t="s">
        <v>77</v>
      </c>
      <c r="C42" s="35" t="s">
        <v>78</v>
      </c>
      <c r="D42" s="36"/>
      <c r="E42" s="36"/>
      <c r="F42" s="36">
        <v>0</v>
      </c>
      <c r="G42" s="36"/>
      <c r="H42" s="36"/>
      <c r="I42" s="37">
        <v>0</v>
      </c>
    </row>
    <row r="43" spans="1:9" ht="15" customHeight="1" x14ac:dyDescent="0.2">
      <c r="A43" s="16"/>
      <c r="B43" s="25" t="s">
        <v>79</v>
      </c>
      <c r="C43" s="26" t="s">
        <v>80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8">
        <v>0</v>
      </c>
    </row>
    <row r="44" spans="1:9" ht="15" customHeight="1" x14ac:dyDescent="0.2">
      <c r="A44" s="33"/>
      <c r="B44" s="29" t="s">
        <v>81</v>
      </c>
      <c r="C44" s="30" t="s">
        <v>82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2">
        <v>0</v>
      </c>
    </row>
    <row r="45" spans="1:9" ht="15" customHeight="1" x14ac:dyDescent="0.2">
      <c r="A45" s="33">
        <v>11511</v>
      </c>
      <c r="B45" s="34" t="s">
        <v>83</v>
      </c>
      <c r="C45" s="35" t="s">
        <v>84</v>
      </c>
      <c r="D45" s="36"/>
      <c r="E45" s="36"/>
      <c r="F45" s="36">
        <v>0</v>
      </c>
      <c r="G45" s="36"/>
      <c r="H45" s="36"/>
      <c r="I45" s="37">
        <v>0</v>
      </c>
    </row>
    <row r="46" spans="1:9" ht="15" customHeight="1" x14ac:dyDescent="0.2">
      <c r="A46" s="33">
        <v>11512</v>
      </c>
      <c r="B46" s="34" t="s">
        <v>85</v>
      </c>
      <c r="C46" s="35" t="s">
        <v>86</v>
      </c>
      <c r="D46" s="36"/>
      <c r="E46" s="36"/>
      <c r="F46" s="36">
        <v>0</v>
      </c>
      <c r="G46" s="36"/>
      <c r="H46" s="36"/>
      <c r="I46" s="37">
        <v>0</v>
      </c>
    </row>
    <row r="47" spans="1:9" ht="15" customHeight="1" x14ac:dyDescent="0.2">
      <c r="A47" s="33">
        <v>1152</v>
      </c>
      <c r="B47" s="29" t="s">
        <v>87</v>
      </c>
      <c r="C47" s="30" t="s">
        <v>88</v>
      </c>
      <c r="D47" s="31"/>
      <c r="E47" s="31"/>
      <c r="F47" s="31">
        <v>0</v>
      </c>
      <c r="G47" s="31"/>
      <c r="H47" s="31"/>
      <c r="I47" s="32">
        <v>0</v>
      </c>
    </row>
    <row r="48" spans="1:9" ht="15" customHeight="1" x14ac:dyDescent="0.2">
      <c r="A48" s="33">
        <v>1153</v>
      </c>
      <c r="B48" s="29" t="s">
        <v>89</v>
      </c>
      <c r="C48" s="30" t="s">
        <v>90</v>
      </c>
      <c r="D48" s="31"/>
      <c r="E48" s="31"/>
      <c r="F48" s="31">
        <v>0</v>
      </c>
      <c r="G48" s="31"/>
      <c r="H48" s="31"/>
      <c r="I48" s="32">
        <v>0</v>
      </c>
    </row>
    <row r="49" spans="1:9" ht="15" customHeight="1" x14ac:dyDescent="0.2">
      <c r="A49" s="33">
        <v>1154</v>
      </c>
      <c r="B49" s="29" t="s">
        <v>91</v>
      </c>
      <c r="C49" s="30" t="s">
        <v>92</v>
      </c>
      <c r="D49" s="31"/>
      <c r="E49" s="31"/>
      <c r="F49" s="31">
        <v>0</v>
      </c>
      <c r="G49" s="31"/>
      <c r="H49" s="31"/>
      <c r="I49" s="32">
        <v>0</v>
      </c>
    </row>
    <row r="50" spans="1:9" ht="15" customHeight="1" x14ac:dyDescent="0.2">
      <c r="A50" s="16"/>
      <c r="B50" s="25" t="s">
        <v>93</v>
      </c>
      <c r="C50" s="26" t="s">
        <v>94</v>
      </c>
      <c r="D50" s="27">
        <v>48333187</v>
      </c>
      <c r="E50" s="27">
        <v>115965.88</v>
      </c>
      <c r="F50" s="27">
        <v>48449152.880000003</v>
      </c>
      <c r="G50" s="27">
        <v>11685265.560000001</v>
      </c>
      <c r="H50" s="27">
        <v>11685265.560000001</v>
      </c>
      <c r="I50" s="28">
        <v>-36647921.439999998</v>
      </c>
    </row>
    <row r="51" spans="1:9" ht="15" customHeight="1" x14ac:dyDescent="0.2">
      <c r="A51" s="33">
        <v>1161</v>
      </c>
      <c r="B51" s="34" t="s">
        <v>95</v>
      </c>
      <c r="C51" s="35" t="s">
        <v>96</v>
      </c>
      <c r="D51" s="36"/>
      <c r="E51" s="36"/>
      <c r="F51" s="36">
        <v>0</v>
      </c>
      <c r="G51" s="36"/>
      <c r="H51" s="36"/>
      <c r="I51" s="37">
        <v>0</v>
      </c>
    </row>
    <row r="52" spans="1:9" ht="15" customHeight="1" x14ac:dyDescent="0.2">
      <c r="A52" s="33">
        <v>1162</v>
      </c>
      <c r="B52" s="34" t="s">
        <v>97</v>
      </c>
      <c r="C52" s="35" t="s">
        <v>98</v>
      </c>
      <c r="D52" s="36"/>
      <c r="E52" s="36">
        <v>0</v>
      </c>
      <c r="F52" s="36">
        <v>0</v>
      </c>
      <c r="G52" s="36"/>
      <c r="H52" s="36"/>
      <c r="I52" s="37">
        <v>0</v>
      </c>
    </row>
    <row r="53" spans="1:9" ht="15" customHeight="1" x14ac:dyDescent="0.2">
      <c r="A53" s="33">
        <v>1163</v>
      </c>
      <c r="B53" s="34" t="s">
        <v>99</v>
      </c>
      <c r="C53" s="35" t="s">
        <v>100</v>
      </c>
      <c r="D53" s="36">
        <v>48333187</v>
      </c>
      <c r="E53" s="36">
        <v>115965.88</v>
      </c>
      <c r="F53" s="36">
        <v>48449152.880000003</v>
      </c>
      <c r="G53" s="36">
        <v>11685265.560000001</v>
      </c>
      <c r="H53" s="36">
        <v>11685265.560000001</v>
      </c>
      <c r="I53" s="37">
        <v>-36647921.439999998</v>
      </c>
    </row>
    <row r="54" spans="1:9" ht="15" customHeight="1" x14ac:dyDescent="0.2">
      <c r="A54" s="16"/>
      <c r="B54" s="25" t="s">
        <v>101</v>
      </c>
      <c r="C54" s="26" t="s">
        <v>102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8">
        <v>0</v>
      </c>
    </row>
    <row r="55" spans="1:9" ht="15" customHeight="1" x14ac:dyDescent="0.2">
      <c r="A55" s="33">
        <v>1171</v>
      </c>
      <c r="B55" s="34" t="s">
        <v>103</v>
      </c>
      <c r="C55" s="35" t="s">
        <v>104</v>
      </c>
      <c r="D55" s="36"/>
      <c r="E55" s="36"/>
      <c r="F55" s="36">
        <v>0</v>
      </c>
      <c r="G55" s="36"/>
      <c r="H55" s="36"/>
      <c r="I55" s="37">
        <v>0</v>
      </c>
    </row>
    <row r="56" spans="1:9" ht="15" customHeight="1" x14ac:dyDescent="0.2">
      <c r="A56" s="33">
        <v>1172</v>
      </c>
      <c r="B56" s="34" t="s">
        <v>105</v>
      </c>
      <c r="C56" s="35" t="s">
        <v>106</v>
      </c>
      <c r="D56" s="36"/>
      <c r="E56" s="36"/>
      <c r="F56" s="36">
        <v>0</v>
      </c>
      <c r="G56" s="36"/>
      <c r="H56" s="36"/>
      <c r="I56" s="37">
        <v>0</v>
      </c>
    </row>
    <row r="57" spans="1:9" ht="15" customHeight="1" x14ac:dyDescent="0.2">
      <c r="A57" s="16"/>
      <c r="B57" s="25" t="s">
        <v>107</v>
      </c>
      <c r="C57" s="26" t="s">
        <v>108</v>
      </c>
      <c r="D57" s="27">
        <v>17337825823.610001</v>
      </c>
      <c r="E57" s="27">
        <v>335990562.71000046</v>
      </c>
      <c r="F57" s="27">
        <v>17673816386.32</v>
      </c>
      <c r="G57" s="27">
        <v>3593260431.21</v>
      </c>
      <c r="H57" s="27">
        <v>3593260431.21</v>
      </c>
      <c r="I57" s="28">
        <v>-13744565392.400002</v>
      </c>
    </row>
    <row r="58" spans="1:9" ht="15" customHeight="1" x14ac:dyDescent="0.2">
      <c r="A58" s="33">
        <v>1181</v>
      </c>
      <c r="B58" s="25" t="s">
        <v>109</v>
      </c>
      <c r="C58" s="26" t="s">
        <v>110</v>
      </c>
      <c r="D58" s="27"/>
      <c r="E58" s="27"/>
      <c r="F58" s="27">
        <v>0</v>
      </c>
      <c r="G58" s="27"/>
      <c r="H58" s="27"/>
      <c r="I58" s="28">
        <v>0</v>
      </c>
    </row>
    <row r="59" spans="1:9" ht="15" customHeight="1" x14ac:dyDescent="0.2">
      <c r="A59" s="33"/>
      <c r="B59" s="25" t="s">
        <v>111</v>
      </c>
      <c r="C59" s="26" t="s">
        <v>112</v>
      </c>
      <c r="D59" s="27">
        <v>17337825823.610001</v>
      </c>
      <c r="E59" s="27">
        <v>335990562.71000046</v>
      </c>
      <c r="F59" s="27">
        <v>17673816386.32</v>
      </c>
      <c r="G59" s="27">
        <v>3593260431.21</v>
      </c>
      <c r="H59" s="27">
        <v>3593260431.21</v>
      </c>
      <c r="I59" s="28">
        <v>-13744565392.400002</v>
      </c>
    </row>
    <row r="60" spans="1:9" ht="15" customHeight="1" x14ac:dyDescent="0.2">
      <c r="A60" s="33"/>
      <c r="B60" s="38" t="s">
        <v>113</v>
      </c>
      <c r="C60" s="39" t="s">
        <v>114</v>
      </c>
      <c r="D60" s="31">
        <v>8302830478.6099997</v>
      </c>
      <c r="E60" s="31">
        <v>25458083.8700004</v>
      </c>
      <c r="F60" s="31">
        <v>8328288562.4800005</v>
      </c>
      <c r="G60" s="31">
        <v>2361050648.73</v>
      </c>
      <c r="H60" s="31">
        <v>2361050648.73</v>
      </c>
      <c r="I60" s="32">
        <v>-5941779829.8799992</v>
      </c>
    </row>
    <row r="61" spans="1:9" ht="15" customHeight="1" x14ac:dyDescent="0.2">
      <c r="A61" s="33">
        <v>118211</v>
      </c>
      <c r="B61" s="40" t="s">
        <v>115</v>
      </c>
      <c r="C61" s="41" t="s">
        <v>116</v>
      </c>
      <c r="D61" s="36">
        <v>8302830478.6099997</v>
      </c>
      <c r="E61" s="36">
        <v>25458083.8700004</v>
      </c>
      <c r="F61" s="36">
        <v>8328288562.4800005</v>
      </c>
      <c r="G61" s="36">
        <v>2361050648.73</v>
      </c>
      <c r="H61" s="36">
        <v>2361050648.73</v>
      </c>
      <c r="I61" s="37">
        <v>-5941779829.8799992</v>
      </c>
    </row>
    <row r="62" spans="1:9" ht="15" customHeight="1" x14ac:dyDescent="0.2">
      <c r="A62" s="33">
        <v>118212</v>
      </c>
      <c r="B62" s="40" t="s">
        <v>117</v>
      </c>
      <c r="C62" s="41" t="s">
        <v>118</v>
      </c>
      <c r="D62" s="36"/>
      <c r="E62" s="36"/>
      <c r="F62" s="36">
        <v>0</v>
      </c>
      <c r="G62" s="36"/>
      <c r="H62" s="36"/>
      <c r="I62" s="37">
        <v>0</v>
      </c>
    </row>
    <row r="63" spans="1:9" ht="15" customHeight="1" x14ac:dyDescent="0.2">
      <c r="A63" s="33">
        <v>118213</v>
      </c>
      <c r="B63" s="40" t="s">
        <v>119</v>
      </c>
      <c r="C63" s="41" t="s">
        <v>120</v>
      </c>
      <c r="D63" s="36"/>
      <c r="E63" s="36"/>
      <c r="F63" s="36">
        <v>0</v>
      </c>
      <c r="G63" s="36"/>
      <c r="H63" s="36"/>
      <c r="I63" s="37">
        <v>0</v>
      </c>
    </row>
    <row r="64" spans="1:9" ht="15" customHeight="1" x14ac:dyDescent="0.2">
      <c r="A64" s="33">
        <v>118214</v>
      </c>
      <c r="B64" s="40" t="s">
        <v>121</v>
      </c>
      <c r="C64" s="41" t="s">
        <v>122</v>
      </c>
      <c r="D64" s="36"/>
      <c r="E64" s="36"/>
      <c r="F64" s="36">
        <v>0</v>
      </c>
      <c r="G64" s="36"/>
      <c r="H64" s="36"/>
      <c r="I64" s="37">
        <v>0</v>
      </c>
    </row>
    <row r="65" spans="1:9" ht="15" customHeight="1" x14ac:dyDescent="0.2">
      <c r="A65" s="33"/>
      <c r="B65" s="38" t="s">
        <v>123</v>
      </c>
      <c r="C65" s="39" t="s">
        <v>124</v>
      </c>
      <c r="D65" s="31">
        <v>9034995345</v>
      </c>
      <c r="E65" s="31">
        <v>310532478.84000003</v>
      </c>
      <c r="F65" s="31">
        <v>9345527823.8400002</v>
      </c>
      <c r="G65" s="31">
        <v>1232209782.4799998</v>
      </c>
      <c r="H65" s="31">
        <v>1232209782.4799998</v>
      </c>
      <c r="I65" s="32">
        <v>-7802785562.5200005</v>
      </c>
    </row>
    <row r="66" spans="1:9" ht="15" customHeight="1" x14ac:dyDescent="0.2">
      <c r="A66" s="33">
        <v>118221</v>
      </c>
      <c r="B66" s="40" t="s">
        <v>125</v>
      </c>
      <c r="C66" s="41" t="s">
        <v>116</v>
      </c>
      <c r="D66" s="36">
        <v>9034995345</v>
      </c>
      <c r="E66" s="36">
        <v>310532478.84000003</v>
      </c>
      <c r="F66" s="36">
        <v>9345527823.8400002</v>
      </c>
      <c r="G66" s="36">
        <v>1232209782.4799998</v>
      </c>
      <c r="H66" s="36">
        <v>1232209782.4799998</v>
      </c>
      <c r="I66" s="37">
        <v>-7802785562.5200005</v>
      </c>
    </row>
    <row r="67" spans="1:9" ht="15" customHeight="1" x14ac:dyDescent="0.2">
      <c r="A67" s="33">
        <v>118222</v>
      </c>
      <c r="B67" s="40" t="s">
        <v>126</v>
      </c>
      <c r="C67" s="41" t="s">
        <v>118</v>
      </c>
      <c r="D67" s="36"/>
      <c r="E67" s="36"/>
      <c r="F67" s="36">
        <v>0</v>
      </c>
      <c r="G67" s="36"/>
      <c r="H67" s="36"/>
      <c r="I67" s="37">
        <v>0</v>
      </c>
    </row>
    <row r="68" spans="1:9" ht="15" customHeight="1" x14ac:dyDescent="0.2">
      <c r="A68" s="33">
        <v>118223</v>
      </c>
      <c r="B68" s="40" t="s">
        <v>127</v>
      </c>
      <c r="C68" s="41" t="s">
        <v>120</v>
      </c>
      <c r="D68" s="36"/>
      <c r="E68" s="36"/>
      <c r="F68" s="36">
        <v>0</v>
      </c>
      <c r="G68" s="36"/>
      <c r="H68" s="36"/>
      <c r="I68" s="37">
        <v>0</v>
      </c>
    </row>
    <row r="69" spans="1:9" ht="15" customHeight="1" x14ac:dyDescent="0.2">
      <c r="A69" s="33">
        <v>118224</v>
      </c>
      <c r="B69" s="40" t="s">
        <v>128</v>
      </c>
      <c r="C69" s="41" t="s">
        <v>122</v>
      </c>
      <c r="D69" s="36"/>
      <c r="E69" s="36"/>
      <c r="F69" s="36">
        <v>0</v>
      </c>
      <c r="G69" s="36"/>
      <c r="H69" s="36"/>
      <c r="I69" s="37">
        <v>0</v>
      </c>
    </row>
    <row r="70" spans="1:9" ht="15" customHeight="1" x14ac:dyDescent="0.2">
      <c r="A70" s="33">
        <v>11823</v>
      </c>
      <c r="B70" s="38" t="s">
        <v>129</v>
      </c>
      <c r="C70" s="39" t="s">
        <v>130</v>
      </c>
      <c r="D70" s="31"/>
      <c r="E70" s="31"/>
      <c r="F70" s="31">
        <v>0</v>
      </c>
      <c r="G70" s="31"/>
      <c r="H70" s="31"/>
      <c r="I70" s="32">
        <v>0</v>
      </c>
    </row>
    <row r="71" spans="1:9" ht="15" customHeight="1" x14ac:dyDescent="0.2">
      <c r="A71" s="33"/>
      <c r="B71" s="25" t="s">
        <v>131</v>
      </c>
      <c r="C71" s="26" t="s">
        <v>132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8">
        <v>0</v>
      </c>
    </row>
    <row r="72" spans="1:9" ht="15" customHeight="1" x14ac:dyDescent="0.2">
      <c r="A72" s="33">
        <v>11831</v>
      </c>
      <c r="B72" s="40" t="s">
        <v>133</v>
      </c>
      <c r="C72" s="41" t="s">
        <v>134</v>
      </c>
      <c r="D72" s="36"/>
      <c r="E72" s="36"/>
      <c r="F72" s="36">
        <v>0</v>
      </c>
      <c r="G72" s="36"/>
      <c r="H72" s="36"/>
      <c r="I72" s="37">
        <v>0</v>
      </c>
    </row>
    <row r="73" spans="1:9" ht="15" customHeight="1" x14ac:dyDescent="0.2">
      <c r="A73" s="33">
        <v>11832</v>
      </c>
      <c r="B73" s="40" t="s">
        <v>135</v>
      </c>
      <c r="C73" s="41" t="s">
        <v>136</v>
      </c>
      <c r="D73" s="36"/>
      <c r="E73" s="36"/>
      <c r="F73" s="36">
        <v>0</v>
      </c>
      <c r="G73" s="36"/>
      <c r="H73" s="36"/>
      <c r="I73" s="37">
        <v>0</v>
      </c>
    </row>
    <row r="74" spans="1:9" ht="15" customHeight="1" x14ac:dyDescent="0.2">
      <c r="A74" s="33">
        <v>11833</v>
      </c>
      <c r="B74" s="40" t="s">
        <v>137</v>
      </c>
      <c r="C74" s="41" t="s">
        <v>138</v>
      </c>
      <c r="D74" s="36"/>
      <c r="E74" s="36"/>
      <c r="F74" s="36">
        <v>0</v>
      </c>
      <c r="G74" s="36"/>
      <c r="H74" s="36"/>
      <c r="I74" s="37">
        <v>0</v>
      </c>
    </row>
    <row r="75" spans="1:9" ht="15" customHeight="1" x14ac:dyDescent="0.2">
      <c r="A75" s="33">
        <v>119</v>
      </c>
      <c r="B75" s="25" t="s">
        <v>139</v>
      </c>
      <c r="C75" s="26" t="s">
        <v>140</v>
      </c>
      <c r="D75" s="42"/>
      <c r="E75" s="42"/>
      <c r="F75" s="42">
        <v>0</v>
      </c>
      <c r="G75" s="42"/>
      <c r="H75" s="42"/>
      <c r="I75" s="43">
        <v>0</v>
      </c>
    </row>
    <row r="76" spans="1:9" ht="15" customHeight="1" x14ac:dyDescent="0.2">
      <c r="A76" s="33"/>
      <c r="B76" s="34"/>
      <c r="C76" s="35"/>
      <c r="D76" s="36"/>
      <c r="E76" s="36"/>
      <c r="F76" s="36">
        <v>0</v>
      </c>
      <c r="G76" s="36"/>
      <c r="H76" s="36"/>
      <c r="I76" s="37">
        <v>0</v>
      </c>
    </row>
    <row r="77" spans="1:9" ht="15" customHeight="1" x14ac:dyDescent="0.2">
      <c r="A77" s="16"/>
      <c r="B77" s="21">
        <v>1.1000000000000001</v>
      </c>
      <c r="C77" s="22" t="s">
        <v>141</v>
      </c>
      <c r="D77" s="23">
        <v>76312852</v>
      </c>
      <c r="E77" s="23">
        <v>147205443.41</v>
      </c>
      <c r="F77" s="23">
        <v>223518295.41</v>
      </c>
      <c r="G77" s="23">
        <v>34254522.780000001</v>
      </c>
      <c r="H77" s="23">
        <v>34254522.780000001</v>
      </c>
      <c r="I77" s="24">
        <v>-42058329.219999999</v>
      </c>
    </row>
    <row r="78" spans="1:9" ht="15" customHeight="1" x14ac:dyDescent="0.2">
      <c r="A78" s="16"/>
      <c r="B78" s="25" t="s">
        <v>142</v>
      </c>
      <c r="C78" s="26" t="s">
        <v>143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8">
        <v>0</v>
      </c>
    </row>
    <row r="79" spans="1:9" ht="15" customHeight="1" x14ac:dyDescent="0.2">
      <c r="A79" s="33">
        <v>1211</v>
      </c>
      <c r="B79" s="34" t="s">
        <v>144</v>
      </c>
      <c r="C79" s="35" t="s">
        <v>145</v>
      </c>
      <c r="D79" s="36"/>
      <c r="E79" s="36"/>
      <c r="F79" s="36">
        <v>0</v>
      </c>
      <c r="G79" s="36"/>
      <c r="H79" s="36"/>
      <c r="I79" s="37">
        <v>0</v>
      </c>
    </row>
    <row r="80" spans="1:9" ht="15" customHeight="1" x14ac:dyDescent="0.2">
      <c r="A80" s="33">
        <v>1212</v>
      </c>
      <c r="B80" s="34" t="s">
        <v>146</v>
      </c>
      <c r="C80" s="35" t="s">
        <v>147</v>
      </c>
      <c r="D80" s="36"/>
      <c r="E80" s="36"/>
      <c r="F80" s="36">
        <v>0</v>
      </c>
      <c r="G80" s="36"/>
      <c r="H80" s="36"/>
      <c r="I80" s="37">
        <v>0</v>
      </c>
    </row>
    <row r="81" spans="1:9" ht="15" customHeight="1" x14ac:dyDescent="0.2">
      <c r="A81" s="33">
        <v>1213</v>
      </c>
      <c r="B81" s="34" t="s">
        <v>148</v>
      </c>
      <c r="C81" s="35" t="s">
        <v>149</v>
      </c>
      <c r="D81" s="36"/>
      <c r="E81" s="36"/>
      <c r="F81" s="36">
        <v>0</v>
      </c>
      <c r="G81" s="36"/>
      <c r="H81" s="36"/>
      <c r="I81" s="37">
        <v>0</v>
      </c>
    </row>
    <row r="82" spans="1:9" ht="15" customHeight="1" x14ac:dyDescent="0.2">
      <c r="A82" s="16"/>
      <c r="B82" s="25" t="s">
        <v>150</v>
      </c>
      <c r="C82" s="26" t="s">
        <v>151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8">
        <v>0</v>
      </c>
    </row>
    <row r="83" spans="1:9" ht="15" customHeight="1" x14ac:dyDescent="0.2">
      <c r="A83" s="33">
        <v>1221</v>
      </c>
      <c r="B83" s="34" t="s">
        <v>152</v>
      </c>
      <c r="C83" s="35" t="s">
        <v>153</v>
      </c>
      <c r="D83" s="36"/>
      <c r="E83" s="36"/>
      <c r="F83" s="36">
        <v>0</v>
      </c>
      <c r="G83" s="36"/>
      <c r="H83" s="36"/>
      <c r="I83" s="37">
        <v>0</v>
      </c>
    </row>
    <row r="84" spans="1:9" ht="15" customHeight="1" x14ac:dyDescent="0.2">
      <c r="A84" s="33">
        <v>1222</v>
      </c>
      <c r="B84" s="34" t="s">
        <v>154</v>
      </c>
      <c r="C84" s="35" t="s">
        <v>155</v>
      </c>
      <c r="D84" s="36"/>
      <c r="E84" s="36"/>
      <c r="F84" s="36">
        <v>0</v>
      </c>
      <c r="G84" s="36"/>
      <c r="H84" s="36"/>
      <c r="I84" s="37">
        <v>0</v>
      </c>
    </row>
    <row r="85" spans="1:9" ht="15" customHeight="1" x14ac:dyDescent="0.2">
      <c r="A85" s="33">
        <v>1223</v>
      </c>
      <c r="B85" s="34" t="s">
        <v>156</v>
      </c>
      <c r="C85" s="35" t="s">
        <v>157</v>
      </c>
      <c r="D85" s="36"/>
      <c r="E85" s="36"/>
      <c r="F85" s="36">
        <v>0</v>
      </c>
      <c r="G85" s="36"/>
      <c r="H85" s="36"/>
      <c r="I85" s="37">
        <v>0</v>
      </c>
    </row>
    <row r="86" spans="1:9" ht="15" customHeight="1" x14ac:dyDescent="0.2">
      <c r="A86" s="33">
        <v>1224</v>
      </c>
      <c r="B86" s="34" t="s">
        <v>158</v>
      </c>
      <c r="C86" s="35" t="s">
        <v>159</v>
      </c>
      <c r="D86" s="36"/>
      <c r="E86" s="36"/>
      <c r="F86" s="36">
        <v>0</v>
      </c>
      <c r="G86" s="36"/>
      <c r="H86" s="36"/>
      <c r="I86" s="37">
        <v>0</v>
      </c>
    </row>
    <row r="87" spans="1:9" ht="15" customHeight="1" x14ac:dyDescent="0.2">
      <c r="A87" s="33">
        <v>1225</v>
      </c>
      <c r="B87" s="34" t="s">
        <v>160</v>
      </c>
      <c r="C87" s="35" t="s">
        <v>161</v>
      </c>
      <c r="D87" s="36"/>
      <c r="E87" s="36"/>
      <c r="F87" s="36">
        <v>0</v>
      </c>
      <c r="G87" s="36"/>
      <c r="H87" s="36"/>
      <c r="I87" s="37">
        <v>0</v>
      </c>
    </row>
    <row r="88" spans="1:9" ht="15" customHeight="1" x14ac:dyDescent="0.2">
      <c r="A88" s="33">
        <v>1226</v>
      </c>
      <c r="B88" s="34" t="s">
        <v>162</v>
      </c>
      <c r="C88" s="35" t="s">
        <v>163</v>
      </c>
      <c r="D88" s="36"/>
      <c r="E88" s="36"/>
      <c r="F88" s="36">
        <v>0</v>
      </c>
      <c r="G88" s="36"/>
      <c r="H88" s="36"/>
      <c r="I88" s="37">
        <v>0</v>
      </c>
    </row>
    <row r="89" spans="1:9" ht="15" customHeight="1" x14ac:dyDescent="0.2">
      <c r="A89" s="33">
        <v>1227</v>
      </c>
      <c r="B89" s="34" t="s">
        <v>164</v>
      </c>
      <c r="C89" s="35" t="s">
        <v>165</v>
      </c>
      <c r="D89" s="36"/>
      <c r="E89" s="36"/>
      <c r="F89" s="36">
        <v>0</v>
      </c>
      <c r="G89" s="36"/>
      <c r="H89" s="36"/>
      <c r="I89" s="37">
        <v>0</v>
      </c>
    </row>
    <row r="90" spans="1:9" ht="15" customHeight="1" x14ac:dyDescent="0.2">
      <c r="A90" s="16"/>
      <c r="B90" s="25" t="s">
        <v>166</v>
      </c>
      <c r="C90" s="26" t="s">
        <v>167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8">
        <v>0</v>
      </c>
    </row>
    <row r="91" spans="1:9" ht="15" customHeight="1" x14ac:dyDescent="0.2">
      <c r="A91" s="33">
        <v>1231</v>
      </c>
      <c r="B91" s="34" t="s">
        <v>168</v>
      </c>
      <c r="C91" s="35" t="s">
        <v>169</v>
      </c>
      <c r="D91" s="36"/>
      <c r="E91" s="36"/>
      <c r="F91" s="36">
        <v>0</v>
      </c>
      <c r="G91" s="36"/>
      <c r="H91" s="36"/>
      <c r="I91" s="37">
        <v>0</v>
      </c>
    </row>
    <row r="92" spans="1:9" ht="15" customHeight="1" x14ac:dyDescent="0.2">
      <c r="A92" s="33">
        <v>1232</v>
      </c>
      <c r="B92" s="34" t="s">
        <v>170</v>
      </c>
      <c r="C92" s="35" t="s">
        <v>171</v>
      </c>
      <c r="D92" s="36"/>
      <c r="E92" s="36"/>
      <c r="F92" s="36">
        <v>0</v>
      </c>
      <c r="G92" s="36"/>
      <c r="H92" s="36"/>
      <c r="I92" s="37">
        <v>0</v>
      </c>
    </row>
    <row r="93" spans="1:9" ht="15" customHeight="1" x14ac:dyDescent="0.2">
      <c r="A93" s="33">
        <v>1233</v>
      </c>
      <c r="B93" s="34" t="s">
        <v>172</v>
      </c>
      <c r="C93" s="35" t="s">
        <v>173</v>
      </c>
      <c r="D93" s="36"/>
      <c r="E93" s="36"/>
      <c r="F93" s="36">
        <v>0</v>
      </c>
      <c r="G93" s="36"/>
      <c r="H93" s="36"/>
      <c r="I93" s="37">
        <v>0</v>
      </c>
    </row>
    <row r="94" spans="1:9" ht="15" customHeight="1" x14ac:dyDescent="0.2">
      <c r="A94" s="33">
        <v>1234</v>
      </c>
      <c r="B94" s="34" t="s">
        <v>174</v>
      </c>
      <c r="C94" s="35" t="s">
        <v>175</v>
      </c>
      <c r="D94" s="36"/>
      <c r="E94" s="36"/>
      <c r="F94" s="36">
        <v>0</v>
      </c>
      <c r="G94" s="36"/>
      <c r="H94" s="36"/>
      <c r="I94" s="37">
        <v>0</v>
      </c>
    </row>
    <row r="95" spans="1:9" ht="15" customHeight="1" x14ac:dyDescent="0.2">
      <c r="A95" s="16"/>
      <c r="B95" s="25" t="s">
        <v>176</v>
      </c>
      <c r="C95" s="26" t="s">
        <v>177</v>
      </c>
      <c r="D95" s="27">
        <v>76312852</v>
      </c>
      <c r="E95" s="27">
        <v>147205443.41</v>
      </c>
      <c r="F95" s="27">
        <v>223518295.41</v>
      </c>
      <c r="G95" s="27">
        <v>34254522.780000001</v>
      </c>
      <c r="H95" s="27">
        <v>34254522.780000001</v>
      </c>
      <c r="I95" s="44">
        <v>-42058329.219999999</v>
      </c>
    </row>
    <row r="96" spans="1:9" ht="15" customHeight="1" x14ac:dyDescent="0.2">
      <c r="A96" s="33">
        <v>1241</v>
      </c>
      <c r="B96" s="25" t="s">
        <v>178</v>
      </c>
      <c r="C96" s="26" t="s">
        <v>110</v>
      </c>
      <c r="D96" s="27"/>
      <c r="E96" s="27"/>
      <c r="F96" s="27">
        <v>0</v>
      </c>
      <c r="G96" s="27"/>
      <c r="H96" s="27"/>
      <c r="I96" s="28">
        <v>0</v>
      </c>
    </row>
    <row r="97" spans="1:9" ht="15" customHeight="1" x14ac:dyDescent="0.2">
      <c r="A97" s="33"/>
      <c r="B97" s="25" t="s">
        <v>179</v>
      </c>
      <c r="C97" s="26" t="s">
        <v>112</v>
      </c>
      <c r="D97" s="27">
        <v>76312852</v>
      </c>
      <c r="E97" s="27">
        <v>147205443.41</v>
      </c>
      <c r="F97" s="27">
        <v>223518295.41</v>
      </c>
      <c r="G97" s="27">
        <v>34254522.780000001</v>
      </c>
      <c r="H97" s="27">
        <v>34254522.780000001</v>
      </c>
      <c r="I97" s="44">
        <v>-42058329.219999999</v>
      </c>
    </row>
    <row r="98" spans="1:9" ht="15" customHeight="1" x14ac:dyDescent="0.2">
      <c r="A98" s="33"/>
      <c r="B98" s="38" t="s">
        <v>180</v>
      </c>
      <c r="C98" s="39" t="s">
        <v>181</v>
      </c>
      <c r="D98" s="31">
        <v>74432000</v>
      </c>
      <c r="E98" s="31">
        <v>140141143.28999999</v>
      </c>
      <c r="F98" s="31">
        <v>214573143.28999999</v>
      </c>
      <c r="G98" s="31">
        <v>27190222.66</v>
      </c>
      <c r="H98" s="31">
        <v>27190222.66</v>
      </c>
      <c r="I98" s="32">
        <v>-47241777.340000004</v>
      </c>
    </row>
    <row r="99" spans="1:9" ht="15" customHeight="1" x14ac:dyDescent="0.2">
      <c r="A99" s="33">
        <v>124211</v>
      </c>
      <c r="B99" s="45" t="s">
        <v>182</v>
      </c>
      <c r="C99" s="41" t="s">
        <v>116</v>
      </c>
      <c r="D99" s="36">
        <v>74432000</v>
      </c>
      <c r="E99" s="36">
        <v>140141143.28999999</v>
      </c>
      <c r="F99" s="36">
        <v>214573143.28999999</v>
      </c>
      <c r="G99" s="36">
        <v>27190222.66</v>
      </c>
      <c r="H99" s="36">
        <v>27190222.66</v>
      </c>
      <c r="I99" s="37">
        <v>-47241777.340000004</v>
      </c>
    </row>
    <row r="100" spans="1:9" ht="15" customHeight="1" x14ac:dyDescent="0.2">
      <c r="A100" s="33">
        <v>124212</v>
      </c>
      <c r="B100" s="40" t="s">
        <v>183</v>
      </c>
      <c r="C100" s="41" t="s">
        <v>118</v>
      </c>
      <c r="D100" s="36"/>
      <c r="E100" s="36"/>
      <c r="F100" s="36">
        <v>0</v>
      </c>
      <c r="G100" s="36"/>
      <c r="H100" s="36"/>
      <c r="I100" s="37">
        <v>0</v>
      </c>
    </row>
    <row r="101" spans="1:9" ht="15" customHeight="1" x14ac:dyDescent="0.2">
      <c r="A101" s="33">
        <v>124213</v>
      </c>
      <c r="B101" s="40" t="s">
        <v>184</v>
      </c>
      <c r="C101" s="41" t="s">
        <v>120</v>
      </c>
      <c r="D101" s="36"/>
      <c r="E101" s="36"/>
      <c r="F101" s="36">
        <v>0</v>
      </c>
      <c r="G101" s="36"/>
      <c r="H101" s="36"/>
      <c r="I101" s="37">
        <v>0</v>
      </c>
    </row>
    <row r="102" spans="1:9" ht="15" customHeight="1" x14ac:dyDescent="0.2">
      <c r="A102" s="33">
        <v>124214</v>
      </c>
      <c r="B102" s="40" t="s">
        <v>185</v>
      </c>
      <c r="C102" s="41" t="s">
        <v>122</v>
      </c>
      <c r="D102" s="36"/>
      <c r="E102" s="36"/>
      <c r="F102" s="36">
        <v>0</v>
      </c>
      <c r="G102" s="36"/>
      <c r="H102" s="36"/>
      <c r="I102" s="37">
        <v>0</v>
      </c>
    </row>
    <row r="103" spans="1:9" ht="15" customHeight="1" x14ac:dyDescent="0.2">
      <c r="A103" s="33"/>
      <c r="B103" s="38" t="s">
        <v>186</v>
      </c>
      <c r="C103" s="39" t="s">
        <v>124</v>
      </c>
      <c r="D103" s="31">
        <v>1880852</v>
      </c>
      <c r="E103" s="31">
        <v>7064300.1200000001</v>
      </c>
      <c r="F103" s="31">
        <v>8945152.120000001</v>
      </c>
      <c r="G103" s="31">
        <v>7064300.1200000001</v>
      </c>
      <c r="H103" s="31">
        <v>7064300.1200000001</v>
      </c>
      <c r="I103" s="32">
        <v>5183448.12</v>
      </c>
    </row>
    <row r="104" spans="1:9" ht="15" customHeight="1" x14ac:dyDescent="0.2">
      <c r="A104" s="33">
        <v>124221</v>
      </c>
      <c r="B104" s="45" t="s">
        <v>187</v>
      </c>
      <c r="C104" s="41" t="s">
        <v>116</v>
      </c>
      <c r="D104" s="36">
        <v>1880852</v>
      </c>
      <c r="E104" s="36">
        <v>7064300.1200000001</v>
      </c>
      <c r="F104" s="36">
        <v>8945152.120000001</v>
      </c>
      <c r="G104" s="36">
        <v>7064300.1200000001</v>
      </c>
      <c r="H104" s="36">
        <v>7064300.1200000001</v>
      </c>
      <c r="I104" s="37">
        <v>5183448.12</v>
      </c>
    </row>
    <row r="105" spans="1:9" ht="15" customHeight="1" x14ac:dyDescent="0.2">
      <c r="A105" s="33">
        <v>124222</v>
      </c>
      <c r="B105" s="40" t="s">
        <v>188</v>
      </c>
      <c r="C105" s="41" t="s">
        <v>118</v>
      </c>
      <c r="D105" s="36"/>
      <c r="E105" s="36"/>
      <c r="F105" s="36">
        <v>0</v>
      </c>
      <c r="G105" s="36"/>
      <c r="H105" s="36"/>
      <c r="I105" s="37">
        <v>0</v>
      </c>
    </row>
    <row r="106" spans="1:9" ht="15" customHeight="1" x14ac:dyDescent="0.2">
      <c r="A106" s="33">
        <v>124223</v>
      </c>
      <c r="B106" s="40" t="s">
        <v>189</v>
      </c>
      <c r="C106" s="41" t="s">
        <v>120</v>
      </c>
      <c r="D106" s="36"/>
      <c r="E106" s="36"/>
      <c r="F106" s="36">
        <v>0</v>
      </c>
      <c r="G106" s="36"/>
      <c r="H106" s="36"/>
      <c r="I106" s="37">
        <v>0</v>
      </c>
    </row>
    <row r="107" spans="1:9" ht="15" customHeight="1" x14ac:dyDescent="0.2">
      <c r="A107" s="33">
        <v>124224</v>
      </c>
      <c r="B107" s="40" t="s">
        <v>190</v>
      </c>
      <c r="C107" s="41" t="s">
        <v>122</v>
      </c>
      <c r="D107" s="36"/>
      <c r="E107" s="36"/>
      <c r="F107" s="36">
        <v>0</v>
      </c>
      <c r="G107" s="36"/>
      <c r="H107" s="36"/>
      <c r="I107" s="37">
        <v>0</v>
      </c>
    </row>
    <row r="108" spans="1:9" ht="15" customHeight="1" x14ac:dyDescent="0.2">
      <c r="A108" s="33">
        <v>12423</v>
      </c>
      <c r="B108" s="38" t="s">
        <v>191</v>
      </c>
      <c r="C108" s="39" t="s">
        <v>130</v>
      </c>
      <c r="D108" s="31"/>
      <c r="E108" s="31"/>
      <c r="F108" s="31">
        <v>0</v>
      </c>
      <c r="G108" s="31"/>
      <c r="H108" s="31"/>
      <c r="I108" s="32">
        <v>0</v>
      </c>
    </row>
    <row r="109" spans="1:9" ht="15" customHeight="1" x14ac:dyDescent="0.2">
      <c r="A109" s="33"/>
      <c r="B109" s="25" t="s">
        <v>192</v>
      </c>
      <c r="C109" s="26" t="s">
        <v>132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8">
        <v>0</v>
      </c>
    </row>
    <row r="110" spans="1:9" ht="15" customHeight="1" x14ac:dyDescent="0.2">
      <c r="A110" s="33">
        <v>12431</v>
      </c>
      <c r="B110" s="40" t="s">
        <v>193</v>
      </c>
      <c r="C110" s="41" t="s">
        <v>134</v>
      </c>
      <c r="D110" s="36"/>
      <c r="E110" s="36"/>
      <c r="F110" s="36">
        <v>0</v>
      </c>
      <c r="G110" s="36"/>
      <c r="H110" s="36"/>
      <c r="I110" s="37">
        <v>0</v>
      </c>
    </row>
    <row r="111" spans="1:9" ht="15" customHeight="1" x14ac:dyDescent="0.2">
      <c r="A111" s="33">
        <v>12432</v>
      </c>
      <c r="B111" s="34" t="s">
        <v>194</v>
      </c>
      <c r="C111" s="35" t="s">
        <v>136</v>
      </c>
      <c r="D111" s="36"/>
      <c r="E111" s="36"/>
      <c r="F111" s="36">
        <v>0</v>
      </c>
      <c r="G111" s="36"/>
      <c r="H111" s="36"/>
      <c r="I111" s="37">
        <v>0</v>
      </c>
    </row>
    <row r="112" spans="1:9" ht="15" customHeight="1" x14ac:dyDescent="0.2">
      <c r="A112" s="33">
        <v>12433</v>
      </c>
      <c r="B112" s="34" t="s">
        <v>195</v>
      </c>
      <c r="C112" s="35" t="s">
        <v>138</v>
      </c>
      <c r="D112" s="36"/>
      <c r="E112" s="36"/>
      <c r="F112" s="36">
        <v>0</v>
      </c>
      <c r="G112" s="36"/>
      <c r="H112" s="36"/>
      <c r="I112" s="37">
        <v>0</v>
      </c>
    </row>
    <row r="113" spans="1:9" ht="15" customHeight="1" x14ac:dyDescent="0.2">
      <c r="A113" s="16"/>
      <c r="B113" s="25" t="s">
        <v>196</v>
      </c>
      <c r="C113" s="26" t="s">
        <v>197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8">
        <v>0</v>
      </c>
    </row>
    <row r="114" spans="1:9" ht="15" customHeight="1" x14ac:dyDescent="0.2">
      <c r="A114" s="33">
        <v>1251</v>
      </c>
      <c r="B114" s="34" t="s">
        <v>198</v>
      </c>
      <c r="C114" s="35" t="s">
        <v>199</v>
      </c>
      <c r="D114" s="36"/>
      <c r="E114" s="36"/>
      <c r="F114" s="36">
        <v>0</v>
      </c>
      <c r="G114" s="36"/>
      <c r="H114" s="36"/>
      <c r="I114" s="37">
        <v>0</v>
      </c>
    </row>
    <row r="115" spans="1:9" ht="15" customHeight="1" x14ac:dyDescent="0.2">
      <c r="A115" s="33">
        <v>1252</v>
      </c>
      <c r="B115" s="34" t="s">
        <v>200</v>
      </c>
      <c r="C115" s="35" t="s">
        <v>201</v>
      </c>
      <c r="D115" s="36"/>
      <c r="E115" s="36"/>
      <c r="F115" s="36">
        <v>0</v>
      </c>
      <c r="G115" s="36"/>
      <c r="H115" s="36"/>
      <c r="I115" s="37">
        <v>0</v>
      </c>
    </row>
    <row r="116" spans="1:9" ht="15" customHeight="1" x14ac:dyDescent="0.2">
      <c r="A116" s="33">
        <v>1253</v>
      </c>
      <c r="B116" s="34" t="s">
        <v>202</v>
      </c>
      <c r="C116" s="35" t="s">
        <v>203</v>
      </c>
      <c r="D116" s="36"/>
      <c r="E116" s="36"/>
      <c r="F116" s="36">
        <v>0</v>
      </c>
      <c r="G116" s="36"/>
      <c r="H116" s="36"/>
      <c r="I116" s="37">
        <v>0</v>
      </c>
    </row>
    <row r="117" spans="1:9" ht="15" customHeight="1" x14ac:dyDescent="0.2">
      <c r="A117" s="33">
        <v>1254</v>
      </c>
      <c r="B117" s="34" t="s">
        <v>204</v>
      </c>
      <c r="C117" s="35" t="s">
        <v>205</v>
      </c>
      <c r="D117" s="36"/>
      <c r="E117" s="36"/>
      <c r="F117" s="36">
        <v>0</v>
      </c>
      <c r="G117" s="36"/>
      <c r="H117" s="36"/>
      <c r="I117" s="37">
        <v>0</v>
      </c>
    </row>
    <row r="118" spans="1:9" ht="15" customHeight="1" x14ac:dyDescent="0.2">
      <c r="A118" s="33"/>
      <c r="B118" s="46"/>
      <c r="C118" s="35"/>
      <c r="D118" s="47"/>
      <c r="E118" s="47"/>
      <c r="F118" s="36">
        <v>0</v>
      </c>
      <c r="G118" s="36"/>
      <c r="H118" s="36"/>
      <c r="I118" s="37">
        <v>0</v>
      </c>
    </row>
    <row r="119" spans="1:9" ht="15" customHeight="1" thickBot="1" x14ac:dyDescent="0.25">
      <c r="B119" s="48"/>
      <c r="C119" s="49" t="s">
        <v>206</v>
      </c>
      <c r="D119" s="50">
        <v>17462471862.610001</v>
      </c>
      <c r="E119" s="50">
        <v>483311972.00000048</v>
      </c>
      <c r="F119" s="50">
        <v>17945783834.610001</v>
      </c>
      <c r="G119" s="50">
        <v>3639200219.5500002</v>
      </c>
      <c r="H119" s="50">
        <v>3639200219.5500002</v>
      </c>
      <c r="I119" s="51">
        <v>-13823271643.060001</v>
      </c>
    </row>
    <row r="120" spans="1:9" x14ac:dyDescent="0.2">
      <c r="B120" s="52" t="s">
        <v>207</v>
      </c>
      <c r="C120" s="53"/>
      <c r="D120" s="53"/>
      <c r="E120" s="53"/>
      <c r="F120" s="53"/>
      <c r="G120" s="53"/>
      <c r="H120" s="53"/>
    </row>
    <row r="121" spans="1:9" x14ac:dyDescent="0.2">
      <c r="B121" s="54" t="s">
        <v>208</v>
      </c>
      <c r="C121" s="55"/>
      <c r="D121" s="55"/>
      <c r="E121" s="55"/>
      <c r="F121" s="55"/>
      <c r="G121" s="55"/>
      <c r="H121" s="55"/>
    </row>
    <row r="122" spans="1:9" x14ac:dyDescent="0.2">
      <c r="B122" s="55"/>
      <c r="C122" s="56"/>
      <c r="D122" s="56"/>
      <c r="E122" s="56"/>
      <c r="F122" s="56"/>
      <c r="G122" s="56"/>
      <c r="H122" s="56"/>
    </row>
    <row r="123" spans="1:9" x14ac:dyDescent="0.2">
      <c r="B123" s="55"/>
      <c r="C123" s="55"/>
      <c r="D123" s="55"/>
      <c r="E123" s="55"/>
      <c r="F123" s="55"/>
      <c r="G123" s="55"/>
      <c r="H123" s="55"/>
    </row>
    <row r="124" spans="1:9" x14ac:dyDescent="0.2">
      <c r="D124" s="53"/>
      <c r="E124" s="53"/>
      <c r="F124" s="53"/>
      <c r="G124" s="53"/>
      <c r="H124" s="53"/>
    </row>
    <row r="125" spans="1:9" x14ac:dyDescent="0.2">
      <c r="D125" s="53"/>
      <c r="E125" s="53"/>
      <c r="F125" s="53"/>
      <c r="G125" s="53"/>
      <c r="H125" s="53"/>
    </row>
    <row r="126" spans="1:9" x14ac:dyDescent="0.2">
      <c r="D126" s="53"/>
      <c r="E126" s="53"/>
      <c r="F126" s="53"/>
      <c r="G126" s="53"/>
      <c r="H126" s="53"/>
    </row>
    <row r="127" spans="1:9" x14ac:dyDescent="0.2">
      <c r="D127" s="53"/>
      <c r="E127" s="53"/>
      <c r="F127" s="53"/>
      <c r="G127" s="53"/>
      <c r="H127" s="53"/>
    </row>
    <row r="128" spans="1:9" x14ac:dyDescent="0.2">
      <c r="D128" s="53"/>
      <c r="E128" s="53"/>
      <c r="F128" s="53"/>
      <c r="G128" s="53"/>
      <c r="H128" s="53"/>
    </row>
    <row r="129" spans="4:8" x14ac:dyDescent="0.2">
      <c r="D129" s="53"/>
      <c r="E129" s="53"/>
      <c r="F129" s="53"/>
      <c r="G129" s="53"/>
      <c r="H129" s="53"/>
    </row>
    <row r="130" spans="4:8" x14ac:dyDescent="0.2">
      <c r="D130" s="53"/>
      <c r="E130" s="53"/>
      <c r="F130" s="53"/>
      <c r="G130" s="53"/>
      <c r="H130" s="53"/>
    </row>
    <row r="131" spans="4:8" x14ac:dyDescent="0.2">
      <c r="D131" s="53"/>
      <c r="E131" s="53"/>
      <c r="F131" s="53"/>
      <c r="G131" s="53"/>
      <c r="H131" s="53"/>
    </row>
    <row r="132" spans="4:8" x14ac:dyDescent="0.2">
      <c r="D132" s="53"/>
      <c r="E132" s="53"/>
      <c r="F132" s="53"/>
      <c r="G132" s="53"/>
      <c r="H132" s="53"/>
    </row>
    <row r="133" spans="4:8" x14ac:dyDescent="0.2">
      <c r="D133" s="53"/>
      <c r="E133" s="53"/>
      <c r="F133" s="53"/>
      <c r="G133" s="53"/>
      <c r="H133" s="53"/>
    </row>
    <row r="134" spans="4:8" x14ac:dyDescent="0.2">
      <c r="D134" s="53"/>
      <c r="E134" s="53"/>
      <c r="F134" s="53"/>
      <c r="G134" s="53"/>
      <c r="H134" s="53"/>
    </row>
    <row r="135" spans="4:8" x14ac:dyDescent="0.2">
      <c r="D135" s="53"/>
      <c r="E135" s="53"/>
      <c r="F135" s="53"/>
      <c r="G135" s="53"/>
      <c r="H135" s="53"/>
    </row>
    <row r="136" spans="4:8" x14ac:dyDescent="0.2">
      <c r="D136" s="53"/>
      <c r="E136" s="53"/>
      <c r="F136" s="53"/>
      <c r="G136" s="53"/>
      <c r="H136" s="53"/>
    </row>
    <row r="137" spans="4:8" x14ac:dyDescent="0.2">
      <c r="D137" s="53"/>
      <c r="E137" s="53"/>
      <c r="F137" s="53"/>
      <c r="G137" s="53"/>
      <c r="H137" s="53"/>
    </row>
    <row r="138" spans="4:8" x14ac:dyDescent="0.2">
      <c r="D138" s="53"/>
      <c r="E138" s="53"/>
      <c r="F138" s="53"/>
      <c r="G138" s="53"/>
      <c r="H138" s="53"/>
    </row>
    <row r="139" spans="4:8" x14ac:dyDescent="0.2">
      <c r="D139" s="53"/>
      <c r="E139" s="53"/>
      <c r="F139" s="53"/>
      <c r="G139" s="53"/>
      <c r="H139" s="53"/>
    </row>
    <row r="140" spans="4:8" x14ac:dyDescent="0.2">
      <c r="D140" s="53"/>
      <c r="E140" s="53"/>
      <c r="F140" s="53"/>
      <c r="G140" s="53"/>
      <c r="H140" s="53"/>
    </row>
    <row r="141" spans="4:8" x14ac:dyDescent="0.2">
      <c r="D141" s="53"/>
      <c r="E141" s="53"/>
      <c r="F141" s="53"/>
      <c r="G141" s="53"/>
      <c r="H141" s="53"/>
    </row>
    <row r="142" spans="4:8" x14ac:dyDescent="0.2">
      <c r="D142" s="53"/>
      <c r="E142" s="53"/>
      <c r="F142" s="53"/>
      <c r="G142" s="53"/>
      <c r="H142" s="53"/>
    </row>
    <row r="143" spans="4:8" x14ac:dyDescent="0.2">
      <c r="D143" s="53"/>
      <c r="E143" s="53"/>
      <c r="F143" s="53"/>
      <c r="G143" s="53"/>
      <c r="H143" s="53"/>
    </row>
    <row r="144" spans="4:8" x14ac:dyDescent="0.2">
      <c r="D144" s="53"/>
      <c r="E144" s="53"/>
      <c r="F144" s="53"/>
      <c r="G144" s="53"/>
      <c r="H144" s="53"/>
    </row>
    <row r="145" spans="4:8" x14ac:dyDescent="0.2">
      <c r="D145" s="53"/>
      <c r="E145" s="53"/>
      <c r="F145" s="53"/>
      <c r="G145" s="53"/>
      <c r="H145" s="53"/>
    </row>
    <row r="146" spans="4:8" x14ac:dyDescent="0.2">
      <c r="D146" s="53"/>
      <c r="E146" s="53"/>
      <c r="F146" s="53"/>
      <c r="G146" s="53"/>
      <c r="H146" s="53"/>
    </row>
    <row r="147" spans="4:8" x14ac:dyDescent="0.2">
      <c r="D147" s="53"/>
      <c r="E147" s="53"/>
      <c r="F147" s="53"/>
      <c r="G147" s="53"/>
      <c r="H147" s="53"/>
    </row>
    <row r="148" spans="4:8" x14ac:dyDescent="0.2">
      <c r="D148" s="53"/>
      <c r="E148" s="53"/>
      <c r="F148" s="53"/>
      <c r="G148" s="53"/>
      <c r="H148" s="53"/>
    </row>
    <row r="149" spans="4:8" x14ac:dyDescent="0.2">
      <c r="D149" s="53"/>
      <c r="E149" s="53"/>
      <c r="F149" s="53"/>
      <c r="G149" s="53"/>
      <c r="H149" s="53"/>
    </row>
    <row r="150" spans="4:8" x14ac:dyDescent="0.2">
      <c r="D150" s="53"/>
      <c r="E150" s="53"/>
      <c r="F150" s="53"/>
      <c r="G150" s="53"/>
      <c r="H150" s="53"/>
    </row>
    <row r="151" spans="4:8" x14ac:dyDescent="0.2">
      <c r="D151" s="53"/>
      <c r="E151" s="53"/>
      <c r="F151" s="53"/>
      <c r="G151" s="53"/>
      <c r="H151" s="53"/>
    </row>
    <row r="152" spans="4:8" x14ac:dyDescent="0.2">
      <c r="D152" s="53"/>
      <c r="E152" s="53"/>
      <c r="F152" s="53"/>
      <c r="G152" s="53"/>
      <c r="H152" s="53"/>
    </row>
    <row r="153" spans="4:8" x14ac:dyDescent="0.2">
      <c r="D153" s="53"/>
      <c r="E153" s="53"/>
      <c r="F153" s="53"/>
      <c r="G153" s="53"/>
      <c r="H153" s="53"/>
    </row>
    <row r="154" spans="4:8" x14ac:dyDescent="0.2">
      <c r="D154" s="53"/>
      <c r="E154" s="53"/>
      <c r="F154" s="53"/>
      <c r="G154" s="53"/>
      <c r="H154" s="53"/>
    </row>
    <row r="155" spans="4:8" x14ac:dyDescent="0.2">
      <c r="D155" s="53"/>
      <c r="E155" s="53"/>
      <c r="F155" s="53"/>
      <c r="G155" s="53"/>
      <c r="H155" s="53"/>
    </row>
    <row r="156" spans="4:8" x14ac:dyDescent="0.2">
      <c r="D156" s="53"/>
      <c r="E156" s="53"/>
      <c r="F156" s="53"/>
      <c r="G156" s="53"/>
      <c r="H156" s="53"/>
    </row>
    <row r="157" spans="4:8" x14ac:dyDescent="0.2">
      <c r="D157" s="53"/>
      <c r="E157" s="53"/>
      <c r="F157" s="53"/>
      <c r="G157" s="53"/>
      <c r="H157" s="53"/>
    </row>
    <row r="158" spans="4:8" x14ac:dyDescent="0.2">
      <c r="D158" s="53"/>
      <c r="E158" s="53"/>
      <c r="F158" s="53"/>
      <c r="G158" s="53"/>
      <c r="H158" s="53"/>
    </row>
    <row r="159" spans="4:8" x14ac:dyDescent="0.2">
      <c r="D159" s="53"/>
      <c r="E159" s="53"/>
      <c r="F159" s="53"/>
      <c r="G159" s="53"/>
      <c r="H159" s="53"/>
    </row>
    <row r="160" spans="4:8" x14ac:dyDescent="0.2">
      <c r="D160" s="53"/>
      <c r="E160" s="53"/>
      <c r="F160" s="53"/>
      <c r="G160" s="53"/>
      <c r="H160" s="53"/>
    </row>
    <row r="161" spans="4:8" x14ac:dyDescent="0.2">
      <c r="D161" s="53"/>
      <c r="E161" s="53"/>
      <c r="F161" s="53"/>
      <c r="G161" s="53"/>
      <c r="H161" s="53"/>
    </row>
    <row r="162" spans="4:8" x14ac:dyDescent="0.2">
      <c r="D162" s="53"/>
      <c r="E162" s="53"/>
      <c r="F162" s="53"/>
      <c r="G162" s="53"/>
      <c r="H162" s="53"/>
    </row>
    <row r="163" spans="4:8" x14ac:dyDescent="0.2">
      <c r="D163" s="53"/>
      <c r="E163" s="53"/>
      <c r="F163" s="53"/>
      <c r="G163" s="53"/>
      <c r="H163" s="53"/>
    </row>
    <row r="164" spans="4:8" x14ac:dyDescent="0.2">
      <c r="D164" s="53"/>
      <c r="E164" s="53"/>
      <c r="F164" s="53"/>
      <c r="G164" s="53"/>
      <c r="H164" s="53"/>
    </row>
    <row r="165" spans="4:8" x14ac:dyDescent="0.2">
      <c r="D165" s="53"/>
      <c r="E165" s="53"/>
      <c r="F165" s="53"/>
      <c r="G165" s="53"/>
      <c r="H165" s="53"/>
    </row>
    <row r="166" spans="4:8" x14ac:dyDescent="0.2">
      <c r="D166" s="53"/>
      <c r="E166" s="53"/>
      <c r="F166" s="53"/>
      <c r="G166" s="53"/>
      <c r="H166" s="53"/>
    </row>
    <row r="167" spans="4:8" x14ac:dyDescent="0.2">
      <c r="D167" s="53"/>
      <c r="E167" s="53"/>
      <c r="F167" s="53"/>
      <c r="G167" s="53"/>
      <c r="H167" s="53"/>
    </row>
    <row r="168" spans="4:8" x14ac:dyDescent="0.2">
      <c r="D168" s="53"/>
      <c r="E168" s="53"/>
      <c r="F168" s="53"/>
      <c r="G168" s="53"/>
      <c r="H168" s="53"/>
    </row>
    <row r="169" spans="4:8" x14ac:dyDescent="0.2">
      <c r="D169" s="53"/>
      <c r="E169" s="53"/>
      <c r="F169" s="53"/>
      <c r="G169" s="53"/>
      <c r="H169" s="53"/>
    </row>
    <row r="170" spans="4:8" x14ac:dyDescent="0.2">
      <c r="D170" s="53"/>
      <c r="E170" s="53"/>
      <c r="F170" s="53"/>
      <c r="G170" s="53"/>
      <c r="H170" s="53"/>
    </row>
    <row r="171" spans="4:8" x14ac:dyDescent="0.2">
      <c r="D171" s="53"/>
      <c r="E171" s="53"/>
      <c r="F171" s="53"/>
      <c r="G171" s="53"/>
      <c r="H171" s="53"/>
    </row>
    <row r="172" spans="4:8" x14ac:dyDescent="0.2">
      <c r="D172" s="53"/>
      <c r="E172" s="53"/>
      <c r="F172" s="53"/>
      <c r="G172" s="53"/>
      <c r="H172" s="53"/>
    </row>
    <row r="173" spans="4:8" x14ac:dyDescent="0.2">
      <c r="D173" s="53"/>
      <c r="E173" s="53"/>
      <c r="F173" s="53"/>
      <c r="G173" s="53"/>
      <c r="H173" s="53"/>
    </row>
    <row r="174" spans="4:8" x14ac:dyDescent="0.2">
      <c r="D174" s="53"/>
      <c r="E174" s="53"/>
      <c r="F174" s="53"/>
      <c r="G174" s="53"/>
      <c r="H174" s="53"/>
    </row>
    <row r="175" spans="4:8" x14ac:dyDescent="0.2">
      <c r="D175" s="53"/>
      <c r="E175" s="53"/>
      <c r="F175" s="53"/>
      <c r="G175" s="53"/>
      <c r="H175" s="53"/>
    </row>
    <row r="176" spans="4:8" x14ac:dyDescent="0.2">
      <c r="D176" s="53"/>
      <c r="E176" s="53"/>
      <c r="F176" s="53"/>
      <c r="G176" s="53"/>
      <c r="H176" s="53"/>
    </row>
    <row r="177" spans="4:8" x14ac:dyDescent="0.2">
      <c r="D177" s="53"/>
      <c r="E177" s="53"/>
      <c r="F177" s="53"/>
      <c r="G177" s="53"/>
      <c r="H177" s="53"/>
    </row>
    <row r="178" spans="4:8" x14ac:dyDescent="0.2">
      <c r="D178" s="53"/>
      <c r="E178" s="53"/>
      <c r="F178" s="53"/>
      <c r="G178" s="53"/>
      <c r="H178" s="53"/>
    </row>
    <row r="179" spans="4:8" x14ac:dyDescent="0.2">
      <c r="D179" s="53"/>
      <c r="E179" s="53"/>
      <c r="F179" s="53"/>
      <c r="G179" s="53"/>
      <c r="H179" s="53"/>
    </row>
    <row r="180" spans="4:8" x14ac:dyDescent="0.2">
      <c r="D180" s="53"/>
      <c r="E180" s="53"/>
      <c r="F180" s="53"/>
      <c r="G180" s="53"/>
      <c r="H180" s="53"/>
    </row>
    <row r="181" spans="4:8" x14ac:dyDescent="0.2">
      <c r="D181" s="53"/>
      <c r="E181" s="53"/>
      <c r="F181" s="53"/>
      <c r="G181" s="53"/>
      <c r="H181" s="53"/>
    </row>
    <row r="182" spans="4:8" x14ac:dyDescent="0.2">
      <c r="D182" s="53"/>
      <c r="E182" s="53"/>
      <c r="F182" s="53"/>
      <c r="G182" s="53"/>
      <c r="H182" s="53"/>
    </row>
    <row r="183" spans="4:8" x14ac:dyDescent="0.2">
      <c r="D183" s="53"/>
      <c r="E183" s="53"/>
      <c r="F183" s="53"/>
      <c r="G183" s="53"/>
      <c r="H183" s="53"/>
    </row>
    <row r="184" spans="4:8" x14ac:dyDescent="0.2">
      <c r="D184" s="53"/>
      <c r="E184" s="53"/>
      <c r="F184" s="53"/>
      <c r="G184" s="53"/>
      <c r="H184" s="53"/>
    </row>
    <row r="185" spans="4:8" x14ac:dyDescent="0.2">
      <c r="D185" s="53"/>
      <c r="E185" s="53"/>
      <c r="F185" s="53"/>
      <c r="G185" s="53"/>
      <c r="H185" s="53"/>
    </row>
    <row r="186" spans="4:8" x14ac:dyDescent="0.2">
      <c r="D186" s="53"/>
      <c r="E186" s="53"/>
      <c r="F186" s="53"/>
      <c r="G186" s="53"/>
      <c r="H186" s="53"/>
    </row>
    <row r="187" spans="4:8" x14ac:dyDescent="0.2">
      <c r="D187" s="53"/>
      <c r="E187" s="53"/>
      <c r="F187" s="53"/>
      <c r="G187" s="53"/>
      <c r="H187" s="53"/>
    </row>
    <row r="188" spans="4:8" x14ac:dyDescent="0.2">
      <c r="D188" s="53"/>
      <c r="E188" s="53"/>
      <c r="F188" s="53"/>
      <c r="G188" s="53"/>
      <c r="H188" s="53"/>
    </row>
    <row r="189" spans="4:8" x14ac:dyDescent="0.2">
      <c r="D189" s="53"/>
      <c r="E189" s="53"/>
      <c r="F189" s="53"/>
      <c r="G189" s="53"/>
      <c r="H189" s="53"/>
    </row>
    <row r="190" spans="4:8" x14ac:dyDescent="0.2">
      <c r="D190" s="53"/>
      <c r="E190" s="53"/>
      <c r="F190" s="53"/>
      <c r="G190" s="53"/>
      <c r="H190" s="53"/>
    </row>
    <row r="191" spans="4:8" x14ac:dyDescent="0.2">
      <c r="D191" s="53"/>
      <c r="E191" s="53"/>
      <c r="F191" s="53"/>
      <c r="G191" s="53"/>
      <c r="H191" s="53"/>
    </row>
    <row r="192" spans="4:8" x14ac:dyDescent="0.2">
      <c r="D192" s="53"/>
      <c r="E192" s="53"/>
      <c r="F192" s="53"/>
      <c r="G192" s="53"/>
      <c r="H192" s="53"/>
    </row>
    <row r="193" spans="4:8" x14ac:dyDescent="0.2">
      <c r="D193" s="53"/>
      <c r="E193" s="53"/>
      <c r="F193" s="53"/>
      <c r="G193" s="53"/>
      <c r="H193" s="53"/>
    </row>
    <row r="194" spans="4:8" x14ac:dyDescent="0.2">
      <c r="D194" s="53"/>
      <c r="E194" s="53"/>
      <c r="F194" s="53"/>
      <c r="G194" s="53"/>
      <c r="H194" s="53"/>
    </row>
    <row r="195" spans="4:8" x14ac:dyDescent="0.2">
      <c r="D195" s="53"/>
      <c r="E195" s="53"/>
      <c r="F195" s="53"/>
      <c r="G195" s="53"/>
      <c r="H195" s="53"/>
    </row>
    <row r="196" spans="4:8" x14ac:dyDescent="0.2">
      <c r="D196" s="53"/>
      <c r="E196" s="53"/>
      <c r="F196" s="53"/>
      <c r="G196" s="53"/>
      <c r="H196" s="53"/>
    </row>
    <row r="197" spans="4:8" x14ac:dyDescent="0.2">
      <c r="D197" s="53"/>
      <c r="E197" s="53"/>
      <c r="F197" s="53"/>
      <c r="G197" s="53"/>
      <c r="H197" s="53"/>
    </row>
    <row r="198" spans="4:8" x14ac:dyDescent="0.2">
      <c r="D198" s="53"/>
      <c r="E198" s="53"/>
      <c r="F198" s="53"/>
      <c r="G198" s="53"/>
      <c r="H198" s="53"/>
    </row>
    <row r="199" spans="4:8" x14ac:dyDescent="0.2">
      <c r="D199" s="53"/>
      <c r="E199" s="53"/>
      <c r="F199" s="53"/>
      <c r="G199" s="53"/>
      <c r="H199" s="53"/>
    </row>
    <row r="200" spans="4:8" x14ac:dyDescent="0.2">
      <c r="D200" s="53"/>
      <c r="E200" s="53"/>
      <c r="F200" s="53"/>
      <c r="G200" s="53"/>
      <c r="H200" s="53"/>
    </row>
    <row r="201" spans="4:8" x14ac:dyDescent="0.2">
      <c r="D201" s="53"/>
      <c r="E201" s="53"/>
      <c r="F201" s="53"/>
      <c r="G201" s="53"/>
      <c r="H201" s="53"/>
    </row>
    <row r="202" spans="4:8" x14ac:dyDescent="0.2">
      <c r="D202" s="53"/>
      <c r="E202" s="53"/>
      <c r="F202" s="53"/>
      <c r="G202" s="53"/>
      <c r="H202" s="53"/>
    </row>
    <row r="203" spans="4:8" x14ac:dyDescent="0.2">
      <c r="D203" s="53"/>
      <c r="E203" s="53"/>
      <c r="F203" s="53"/>
      <c r="G203" s="53"/>
      <c r="H203" s="53"/>
    </row>
    <row r="204" spans="4:8" x14ac:dyDescent="0.2">
      <c r="D204" s="53"/>
      <c r="E204" s="53"/>
      <c r="F204" s="53"/>
      <c r="G204" s="53"/>
      <c r="H204" s="53"/>
    </row>
    <row r="205" spans="4:8" x14ac:dyDescent="0.2">
      <c r="D205" s="53"/>
      <c r="E205" s="53"/>
      <c r="F205" s="53"/>
      <c r="G205" s="53"/>
      <c r="H205" s="53"/>
    </row>
    <row r="206" spans="4:8" x14ac:dyDescent="0.2">
      <c r="D206" s="53"/>
      <c r="E206" s="53"/>
      <c r="F206" s="53"/>
      <c r="G206" s="53"/>
      <c r="H206" s="53"/>
    </row>
    <row r="207" spans="4:8" x14ac:dyDescent="0.2">
      <c r="D207" s="53"/>
      <c r="E207" s="53"/>
      <c r="F207" s="53"/>
      <c r="G207" s="53"/>
      <c r="H207" s="53"/>
    </row>
    <row r="208" spans="4:8" x14ac:dyDescent="0.2">
      <c r="D208" s="53"/>
      <c r="E208" s="53"/>
      <c r="F208" s="53"/>
      <c r="G208" s="53"/>
      <c r="H208" s="53"/>
    </row>
    <row r="209" spans="4:8" x14ac:dyDescent="0.2">
      <c r="D209" s="53"/>
      <c r="E209" s="53"/>
      <c r="F209" s="53"/>
      <c r="G209" s="53"/>
      <c r="H209" s="53"/>
    </row>
    <row r="210" spans="4:8" x14ac:dyDescent="0.2">
      <c r="D210" s="53"/>
      <c r="E210" s="53"/>
      <c r="F210" s="53"/>
      <c r="G210" s="53"/>
      <c r="H210" s="53"/>
    </row>
    <row r="211" spans="4:8" x14ac:dyDescent="0.2">
      <c r="D211" s="53"/>
      <c r="E211" s="53"/>
      <c r="F211" s="53"/>
      <c r="G211" s="53"/>
      <c r="H211" s="53"/>
    </row>
    <row r="212" spans="4:8" x14ac:dyDescent="0.2">
      <c r="D212" s="53"/>
      <c r="E212" s="53"/>
      <c r="F212" s="53"/>
      <c r="G212" s="53"/>
      <c r="H212" s="53"/>
    </row>
    <row r="213" spans="4:8" x14ac:dyDescent="0.2">
      <c r="D213" s="53"/>
      <c r="E213" s="53"/>
      <c r="F213" s="53"/>
      <c r="G213" s="53"/>
      <c r="H213" s="53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1" fitToHeight="1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6C82-EC0E-4A12-AA81-22111AD9FE7B}">
  <sheetPr>
    <pageSetUpPr fitToPage="1"/>
  </sheetPr>
  <dimension ref="A1:AT337"/>
  <sheetViews>
    <sheetView topLeftCell="A43" workbookViewId="0">
      <selection activeCell="A66" sqref="A66"/>
    </sheetView>
  </sheetViews>
  <sheetFormatPr baseColWidth="10" defaultRowHeight="11.25" x14ac:dyDescent="0.2"/>
  <cols>
    <col min="1" max="1" width="21.140625" style="305" customWidth="1"/>
    <col min="2" max="2" width="69.42578125" style="305" customWidth="1"/>
    <col min="3" max="3" width="12.5703125" style="305" customWidth="1"/>
    <col min="4" max="4" width="35.140625" style="305" customWidth="1"/>
    <col min="5" max="5" width="24.85546875" style="305" customWidth="1"/>
    <col min="6" max="6" width="48.42578125" style="305" customWidth="1"/>
    <col min="7" max="7" width="17.85546875" style="305" customWidth="1"/>
    <col min="8" max="8" width="18.5703125" style="305" customWidth="1"/>
    <col min="9" max="9" width="16.5703125" style="305" customWidth="1"/>
    <col min="10" max="10" width="11.42578125" style="305" customWidth="1"/>
    <col min="11" max="11" width="11.28515625" style="305" customWidth="1"/>
    <col min="12" max="13" width="11.42578125" style="305"/>
    <col min="14" max="14" width="10.85546875" style="305" customWidth="1"/>
    <col min="15" max="17" width="11.42578125" style="305"/>
    <col min="18" max="46" width="11.42578125" style="326"/>
    <col min="47" max="16384" width="11.42578125" style="305"/>
  </cols>
  <sheetData>
    <row r="1" spans="1:17" ht="47.1" customHeight="1" x14ac:dyDescent="0.2">
      <c r="A1" s="307" t="s">
        <v>502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x14ac:dyDescent="0.2">
      <c r="A2" s="308"/>
      <c r="B2" s="308"/>
      <c r="C2" s="308"/>
      <c r="D2" s="308"/>
      <c r="E2" s="308"/>
      <c r="F2" s="308"/>
      <c r="G2" s="309" t="s">
        <v>503</v>
      </c>
      <c r="H2" s="310"/>
      <c r="I2" s="311"/>
      <c r="J2" s="309" t="s">
        <v>504</v>
      </c>
      <c r="K2" s="310"/>
      <c r="L2" s="310"/>
      <c r="M2" s="311"/>
      <c r="N2" s="312" t="s">
        <v>505</v>
      </c>
      <c r="O2" s="313"/>
      <c r="P2" s="314" t="s">
        <v>506</v>
      </c>
      <c r="Q2" s="315"/>
    </row>
    <row r="3" spans="1:17" ht="22.5" x14ac:dyDescent="0.2">
      <c r="A3" s="316" t="s">
        <v>507</v>
      </c>
      <c r="B3" s="316" t="s">
        <v>508</v>
      </c>
      <c r="C3" s="316" t="s">
        <v>509</v>
      </c>
      <c r="D3" s="316" t="s">
        <v>510</v>
      </c>
      <c r="E3" s="316" t="s">
        <v>511</v>
      </c>
      <c r="F3" s="316" t="s">
        <v>512</v>
      </c>
      <c r="G3" s="317" t="s">
        <v>256</v>
      </c>
      <c r="H3" s="317" t="s">
        <v>11</v>
      </c>
      <c r="I3" s="317" t="s">
        <v>12</v>
      </c>
      <c r="J3" s="317" t="s">
        <v>513</v>
      </c>
      <c r="K3" s="317" t="s">
        <v>11</v>
      </c>
      <c r="L3" s="317" t="s">
        <v>514</v>
      </c>
      <c r="M3" s="317" t="s">
        <v>515</v>
      </c>
      <c r="N3" s="318" t="s">
        <v>516</v>
      </c>
      <c r="O3" s="318" t="s">
        <v>517</v>
      </c>
      <c r="P3" s="319" t="s">
        <v>518</v>
      </c>
      <c r="Q3" s="319" t="s">
        <v>519</v>
      </c>
    </row>
    <row r="4" spans="1:17" x14ac:dyDescent="0.2">
      <c r="A4" s="320" t="s">
        <v>520</v>
      </c>
      <c r="B4" s="320" t="s">
        <v>521</v>
      </c>
      <c r="C4" s="320" t="s">
        <v>522</v>
      </c>
      <c r="D4" s="320" t="s">
        <v>523</v>
      </c>
      <c r="E4" s="320" t="s">
        <v>524</v>
      </c>
      <c r="F4" s="320" t="s">
        <v>525</v>
      </c>
      <c r="G4" s="321">
        <v>0</v>
      </c>
      <c r="H4" s="321">
        <v>72520</v>
      </c>
      <c r="I4" s="321">
        <v>0</v>
      </c>
      <c r="J4" s="322"/>
      <c r="K4" s="322"/>
      <c r="L4" s="322"/>
      <c r="M4" s="323" t="s">
        <v>526</v>
      </c>
      <c r="N4" s="324">
        <f t="shared" ref="N4:N64" si="0">IF(G4&gt;0,I4/G4,0)</f>
        <v>0</v>
      </c>
      <c r="O4" s="324">
        <f t="shared" ref="O4:O64" si="1">IF(H4&gt;0,I4/H4,0)</f>
        <v>0</v>
      </c>
      <c r="P4" s="325">
        <f t="shared" ref="P4:P65" si="2">IF(J4=0,0,L4/J4)</f>
        <v>0</v>
      </c>
      <c r="Q4" s="325">
        <f t="shared" ref="Q4:Q65" si="3">IF(L4=0,0,L4/K4)</f>
        <v>0</v>
      </c>
    </row>
    <row r="5" spans="1:17" x14ac:dyDescent="0.2">
      <c r="A5" s="320" t="s">
        <v>527</v>
      </c>
      <c r="B5" s="320" t="s">
        <v>528</v>
      </c>
      <c r="C5" s="320" t="s">
        <v>522</v>
      </c>
      <c r="D5" s="320" t="s">
        <v>523</v>
      </c>
      <c r="E5" s="320" t="s">
        <v>529</v>
      </c>
      <c r="F5" s="320" t="s">
        <v>530</v>
      </c>
      <c r="G5" s="321">
        <v>0</v>
      </c>
      <c r="H5" s="321">
        <v>9850</v>
      </c>
      <c r="I5" s="321">
        <v>0</v>
      </c>
      <c r="J5" s="322"/>
      <c r="K5" s="322"/>
      <c r="L5" s="322"/>
      <c r="M5" s="323" t="s">
        <v>526</v>
      </c>
      <c r="N5" s="324">
        <f t="shared" si="0"/>
        <v>0</v>
      </c>
      <c r="O5" s="324">
        <f t="shared" si="1"/>
        <v>0</v>
      </c>
      <c r="P5" s="325">
        <f t="shared" si="2"/>
        <v>0</v>
      </c>
      <c r="Q5" s="325">
        <f t="shared" si="3"/>
        <v>0</v>
      </c>
    </row>
    <row r="6" spans="1:17" x14ac:dyDescent="0.2">
      <c r="A6" s="320" t="s">
        <v>531</v>
      </c>
      <c r="B6" s="320" t="s">
        <v>532</v>
      </c>
      <c r="C6" s="320" t="s">
        <v>522</v>
      </c>
      <c r="D6" s="320" t="s">
        <v>523</v>
      </c>
      <c r="E6" s="320" t="s">
        <v>533</v>
      </c>
      <c r="F6" s="320" t="s">
        <v>534</v>
      </c>
      <c r="G6" s="321">
        <v>0</v>
      </c>
      <c r="H6" s="321">
        <v>39400</v>
      </c>
      <c r="I6" s="321">
        <v>0</v>
      </c>
      <c r="J6" s="322"/>
      <c r="K6" s="322"/>
      <c r="L6" s="322"/>
      <c r="M6" s="323" t="s">
        <v>526</v>
      </c>
      <c r="N6" s="324">
        <f t="shared" si="0"/>
        <v>0</v>
      </c>
      <c r="O6" s="324">
        <f t="shared" si="1"/>
        <v>0</v>
      </c>
      <c r="P6" s="325">
        <f t="shared" si="2"/>
        <v>0</v>
      </c>
      <c r="Q6" s="325">
        <f t="shared" si="3"/>
        <v>0</v>
      </c>
    </row>
    <row r="7" spans="1:17" x14ac:dyDescent="0.2">
      <c r="A7" s="320" t="s">
        <v>535</v>
      </c>
      <c r="B7" s="320" t="s">
        <v>536</v>
      </c>
      <c r="C7" s="320" t="s">
        <v>522</v>
      </c>
      <c r="D7" s="320" t="s">
        <v>523</v>
      </c>
      <c r="E7" s="320" t="s">
        <v>537</v>
      </c>
      <c r="F7" s="320" t="s">
        <v>538</v>
      </c>
      <c r="G7" s="321">
        <v>0</v>
      </c>
      <c r="H7" s="321">
        <v>69924.800000000003</v>
      </c>
      <c r="I7" s="321">
        <v>0</v>
      </c>
      <c r="J7" s="322"/>
      <c r="K7" s="322"/>
      <c r="L7" s="322"/>
      <c r="M7" s="323" t="s">
        <v>526</v>
      </c>
      <c r="N7" s="324">
        <f t="shared" si="0"/>
        <v>0</v>
      </c>
      <c r="O7" s="324">
        <f t="shared" si="1"/>
        <v>0</v>
      </c>
      <c r="P7" s="325">
        <f t="shared" si="2"/>
        <v>0</v>
      </c>
      <c r="Q7" s="325">
        <f t="shared" si="3"/>
        <v>0</v>
      </c>
    </row>
    <row r="8" spans="1:17" x14ac:dyDescent="0.2">
      <c r="A8" s="320" t="s">
        <v>539</v>
      </c>
      <c r="B8" s="320" t="s">
        <v>540</v>
      </c>
      <c r="C8" s="320" t="s">
        <v>522</v>
      </c>
      <c r="D8" s="320" t="s">
        <v>523</v>
      </c>
      <c r="E8" s="320" t="s">
        <v>541</v>
      </c>
      <c r="F8" s="320" t="s">
        <v>542</v>
      </c>
      <c r="G8" s="321">
        <v>0</v>
      </c>
      <c r="H8" s="321">
        <v>92894.8</v>
      </c>
      <c r="I8" s="321">
        <v>0</v>
      </c>
      <c r="J8" s="322"/>
      <c r="K8" s="322"/>
      <c r="L8" s="322"/>
      <c r="M8" s="323" t="s">
        <v>526</v>
      </c>
      <c r="N8" s="324">
        <f t="shared" si="0"/>
        <v>0</v>
      </c>
      <c r="O8" s="324">
        <f t="shared" si="1"/>
        <v>0</v>
      </c>
      <c r="P8" s="325">
        <f t="shared" si="2"/>
        <v>0</v>
      </c>
      <c r="Q8" s="325">
        <f t="shared" si="3"/>
        <v>0</v>
      </c>
    </row>
    <row r="9" spans="1:17" x14ac:dyDescent="0.2">
      <c r="A9" s="320" t="s">
        <v>543</v>
      </c>
      <c r="B9" s="320" t="s">
        <v>544</v>
      </c>
      <c r="C9" s="320" t="s">
        <v>522</v>
      </c>
      <c r="D9" s="320" t="s">
        <v>523</v>
      </c>
      <c r="E9" s="320" t="s">
        <v>545</v>
      </c>
      <c r="F9" s="320" t="s">
        <v>546</v>
      </c>
      <c r="G9" s="321">
        <v>0</v>
      </c>
      <c r="H9" s="321">
        <v>618465.6</v>
      </c>
      <c r="I9" s="321">
        <v>0</v>
      </c>
      <c r="J9" s="322"/>
      <c r="K9" s="322"/>
      <c r="L9" s="322"/>
      <c r="M9" s="323" t="s">
        <v>526</v>
      </c>
      <c r="N9" s="324">
        <f t="shared" si="0"/>
        <v>0</v>
      </c>
      <c r="O9" s="324">
        <f t="shared" si="1"/>
        <v>0</v>
      </c>
      <c r="P9" s="325">
        <f t="shared" si="2"/>
        <v>0</v>
      </c>
      <c r="Q9" s="325">
        <f t="shared" si="3"/>
        <v>0</v>
      </c>
    </row>
    <row r="10" spans="1:17" x14ac:dyDescent="0.2">
      <c r="A10" s="320" t="s">
        <v>547</v>
      </c>
      <c r="B10" s="320" t="s">
        <v>548</v>
      </c>
      <c r="C10" s="320" t="s">
        <v>522</v>
      </c>
      <c r="D10" s="320" t="s">
        <v>523</v>
      </c>
      <c r="E10" s="320" t="s">
        <v>549</v>
      </c>
      <c r="F10" s="320" t="s">
        <v>550</v>
      </c>
      <c r="G10" s="321">
        <v>0</v>
      </c>
      <c r="H10" s="321">
        <v>173754.8</v>
      </c>
      <c r="I10" s="321">
        <v>0</v>
      </c>
      <c r="J10" s="322"/>
      <c r="K10" s="322"/>
      <c r="L10" s="322"/>
      <c r="M10" s="323" t="s">
        <v>526</v>
      </c>
      <c r="N10" s="324">
        <f t="shared" si="0"/>
        <v>0</v>
      </c>
      <c r="O10" s="324">
        <f t="shared" si="1"/>
        <v>0</v>
      </c>
      <c r="P10" s="325">
        <f t="shared" si="2"/>
        <v>0</v>
      </c>
      <c r="Q10" s="325">
        <f t="shared" si="3"/>
        <v>0</v>
      </c>
    </row>
    <row r="11" spans="1:17" x14ac:dyDescent="0.2">
      <c r="A11" s="320" t="s">
        <v>551</v>
      </c>
      <c r="B11" s="320" t="s">
        <v>552</v>
      </c>
      <c r="C11" s="320" t="s">
        <v>522</v>
      </c>
      <c r="D11" s="320" t="s">
        <v>523</v>
      </c>
      <c r="E11" s="320" t="s">
        <v>553</v>
      </c>
      <c r="F11" s="320" t="s">
        <v>554</v>
      </c>
      <c r="G11" s="321">
        <v>0</v>
      </c>
      <c r="H11" s="321">
        <v>168000</v>
      </c>
      <c r="I11" s="321">
        <v>0</v>
      </c>
      <c r="J11" s="322"/>
      <c r="K11" s="322"/>
      <c r="L11" s="322"/>
      <c r="M11" s="323" t="s">
        <v>526</v>
      </c>
      <c r="N11" s="324">
        <f t="shared" si="0"/>
        <v>0</v>
      </c>
      <c r="O11" s="324">
        <f t="shared" si="1"/>
        <v>0</v>
      </c>
      <c r="P11" s="325">
        <f t="shared" si="2"/>
        <v>0</v>
      </c>
      <c r="Q11" s="325">
        <f t="shared" si="3"/>
        <v>0</v>
      </c>
    </row>
    <row r="12" spans="1:17" x14ac:dyDescent="0.2">
      <c r="A12" s="320" t="s">
        <v>555</v>
      </c>
      <c r="B12" s="320" t="s">
        <v>556</v>
      </c>
      <c r="C12" s="320" t="s">
        <v>522</v>
      </c>
      <c r="D12" s="320" t="s">
        <v>523</v>
      </c>
      <c r="E12" s="320" t="s">
        <v>557</v>
      </c>
      <c r="F12" s="320" t="s">
        <v>558</v>
      </c>
      <c r="G12" s="321">
        <v>0</v>
      </c>
      <c r="H12" s="321">
        <v>49764</v>
      </c>
      <c r="I12" s="321">
        <v>0</v>
      </c>
      <c r="J12" s="322"/>
      <c r="K12" s="322"/>
      <c r="L12" s="322"/>
      <c r="M12" s="323" t="s">
        <v>526</v>
      </c>
      <c r="N12" s="324">
        <f t="shared" si="0"/>
        <v>0</v>
      </c>
      <c r="O12" s="324">
        <f t="shared" si="1"/>
        <v>0</v>
      </c>
      <c r="P12" s="325">
        <f t="shared" si="2"/>
        <v>0</v>
      </c>
      <c r="Q12" s="325">
        <f t="shared" si="3"/>
        <v>0</v>
      </c>
    </row>
    <row r="13" spans="1:17" x14ac:dyDescent="0.2">
      <c r="A13" s="320" t="s">
        <v>527</v>
      </c>
      <c r="B13" s="320" t="s">
        <v>528</v>
      </c>
      <c r="C13" s="320" t="s">
        <v>559</v>
      </c>
      <c r="D13" s="320" t="s">
        <v>523</v>
      </c>
      <c r="E13" s="320" t="s">
        <v>529</v>
      </c>
      <c r="F13" s="320" t="s">
        <v>530</v>
      </c>
      <c r="G13" s="321">
        <v>0</v>
      </c>
      <c r="H13" s="321">
        <v>39500</v>
      </c>
      <c r="I13" s="321">
        <v>0</v>
      </c>
      <c r="J13" s="322"/>
      <c r="K13" s="322"/>
      <c r="L13" s="322"/>
      <c r="M13" s="323" t="s">
        <v>526</v>
      </c>
      <c r="N13" s="324">
        <f t="shared" si="0"/>
        <v>0</v>
      </c>
      <c r="O13" s="324">
        <f t="shared" si="1"/>
        <v>0</v>
      </c>
      <c r="P13" s="325">
        <f t="shared" si="2"/>
        <v>0</v>
      </c>
      <c r="Q13" s="325">
        <f t="shared" si="3"/>
        <v>0</v>
      </c>
    </row>
    <row r="14" spans="1:17" x14ac:dyDescent="0.2">
      <c r="A14" s="320" t="s">
        <v>560</v>
      </c>
      <c r="B14" s="320" t="s">
        <v>528</v>
      </c>
      <c r="C14" s="320" t="s">
        <v>561</v>
      </c>
      <c r="D14" s="320" t="s">
        <v>523</v>
      </c>
      <c r="E14" s="320" t="s">
        <v>529</v>
      </c>
      <c r="F14" s="320" t="s">
        <v>530</v>
      </c>
      <c r="G14" s="321">
        <v>0</v>
      </c>
      <c r="H14" s="321">
        <v>29612.48</v>
      </c>
      <c r="I14" s="321">
        <v>0</v>
      </c>
      <c r="J14" s="322"/>
      <c r="K14" s="322"/>
      <c r="L14" s="322"/>
      <c r="M14" s="323" t="s">
        <v>526</v>
      </c>
      <c r="N14" s="324">
        <f t="shared" si="0"/>
        <v>0</v>
      </c>
      <c r="O14" s="324">
        <f t="shared" si="1"/>
        <v>0</v>
      </c>
      <c r="P14" s="325">
        <f t="shared" si="2"/>
        <v>0</v>
      </c>
      <c r="Q14" s="325">
        <f t="shared" si="3"/>
        <v>0</v>
      </c>
    </row>
    <row r="15" spans="1:17" x14ac:dyDescent="0.2">
      <c r="A15" s="320" t="s">
        <v>562</v>
      </c>
      <c r="B15" s="320" t="s">
        <v>563</v>
      </c>
      <c r="C15" s="320" t="s">
        <v>561</v>
      </c>
      <c r="D15" s="320" t="s">
        <v>523</v>
      </c>
      <c r="E15" s="320" t="s">
        <v>564</v>
      </c>
      <c r="F15" s="320" t="s">
        <v>565</v>
      </c>
      <c r="G15" s="321">
        <v>0</v>
      </c>
      <c r="H15" s="321">
        <v>8642</v>
      </c>
      <c r="I15" s="321">
        <v>0</v>
      </c>
      <c r="J15" s="322"/>
      <c r="K15" s="322"/>
      <c r="L15" s="322"/>
      <c r="M15" s="323" t="s">
        <v>526</v>
      </c>
      <c r="N15" s="324">
        <f t="shared" si="0"/>
        <v>0</v>
      </c>
      <c r="O15" s="324">
        <f t="shared" si="1"/>
        <v>0</v>
      </c>
      <c r="P15" s="325">
        <f t="shared" si="2"/>
        <v>0</v>
      </c>
      <c r="Q15" s="325">
        <f t="shared" si="3"/>
        <v>0</v>
      </c>
    </row>
    <row r="16" spans="1:17" x14ac:dyDescent="0.2">
      <c r="A16" s="320" t="s">
        <v>566</v>
      </c>
      <c r="B16" s="320" t="s">
        <v>567</v>
      </c>
      <c r="C16" s="320" t="s">
        <v>561</v>
      </c>
      <c r="D16" s="320" t="s">
        <v>523</v>
      </c>
      <c r="E16" s="320" t="s">
        <v>568</v>
      </c>
      <c r="F16" s="320" t="s">
        <v>569</v>
      </c>
      <c r="G16" s="321">
        <v>0</v>
      </c>
      <c r="H16" s="321">
        <v>4849950.7199999997</v>
      </c>
      <c r="I16" s="321">
        <v>0</v>
      </c>
      <c r="J16" s="322"/>
      <c r="K16" s="322"/>
      <c r="L16" s="322"/>
      <c r="M16" s="323" t="s">
        <v>526</v>
      </c>
      <c r="N16" s="324">
        <f t="shared" si="0"/>
        <v>0</v>
      </c>
      <c r="O16" s="324">
        <f t="shared" si="1"/>
        <v>0</v>
      </c>
      <c r="P16" s="325">
        <f t="shared" si="2"/>
        <v>0</v>
      </c>
      <c r="Q16" s="325">
        <f t="shared" si="3"/>
        <v>0</v>
      </c>
    </row>
    <row r="17" spans="1:17" x14ac:dyDescent="0.2">
      <c r="A17" s="320" t="s">
        <v>570</v>
      </c>
      <c r="B17" s="320" t="s">
        <v>571</v>
      </c>
      <c r="C17" s="320" t="s">
        <v>561</v>
      </c>
      <c r="D17" s="320" t="s">
        <v>523</v>
      </c>
      <c r="E17" s="320" t="s">
        <v>568</v>
      </c>
      <c r="F17" s="320" t="s">
        <v>569</v>
      </c>
      <c r="G17" s="321">
        <v>0</v>
      </c>
      <c r="H17" s="321">
        <v>3902694.72</v>
      </c>
      <c r="I17" s="321">
        <v>0</v>
      </c>
      <c r="J17" s="322"/>
      <c r="K17" s="322"/>
      <c r="L17" s="322"/>
      <c r="M17" s="323" t="s">
        <v>526</v>
      </c>
      <c r="N17" s="324">
        <f t="shared" si="0"/>
        <v>0</v>
      </c>
      <c r="O17" s="324">
        <f t="shared" si="1"/>
        <v>0</v>
      </c>
      <c r="P17" s="325">
        <f t="shared" si="2"/>
        <v>0</v>
      </c>
      <c r="Q17" s="325">
        <f t="shared" si="3"/>
        <v>0</v>
      </c>
    </row>
    <row r="18" spans="1:17" x14ac:dyDescent="0.2">
      <c r="A18" s="320" t="s">
        <v>572</v>
      </c>
      <c r="B18" s="320" t="s">
        <v>573</v>
      </c>
      <c r="C18" s="320" t="s">
        <v>561</v>
      </c>
      <c r="D18" s="320" t="s">
        <v>523</v>
      </c>
      <c r="E18" s="320" t="s">
        <v>574</v>
      </c>
      <c r="F18" s="320" t="s">
        <v>575</v>
      </c>
      <c r="G18" s="321">
        <v>432000</v>
      </c>
      <c r="H18" s="321">
        <v>432000</v>
      </c>
      <c r="I18" s="321">
        <v>0</v>
      </c>
      <c r="J18" s="322"/>
      <c r="K18" s="322"/>
      <c r="L18" s="322"/>
      <c r="M18" s="323" t="s">
        <v>526</v>
      </c>
      <c r="N18" s="324">
        <f t="shared" si="0"/>
        <v>0</v>
      </c>
      <c r="O18" s="324">
        <f t="shared" si="1"/>
        <v>0</v>
      </c>
      <c r="P18" s="325">
        <f t="shared" si="2"/>
        <v>0</v>
      </c>
      <c r="Q18" s="325">
        <f t="shared" si="3"/>
        <v>0</v>
      </c>
    </row>
    <row r="19" spans="1:17" x14ac:dyDescent="0.2">
      <c r="A19" s="320" t="s">
        <v>551</v>
      </c>
      <c r="B19" s="320" t="s">
        <v>552</v>
      </c>
      <c r="C19" s="320" t="s">
        <v>561</v>
      </c>
      <c r="D19" s="320" t="s">
        <v>523</v>
      </c>
      <c r="E19" s="320" t="s">
        <v>553</v>
      </c>
      <c r="F19" s="320" t="s">
        <v>554</v>
      </c>
      <c r="G19" s="321">
        <v>1586586</v>
      </c>
      <c r="H19" s="321">
        <v>0</v>
      </c>
      <c r="I19" s="321">
        <v>0</v>
      </c>
      <c r="J19" s="322"/>
      <c r="K19" s="322"/>
      <c r="L19" s="322"/>
      <c r="M19" s="323" t="s">
        <v>526</v>
      </c>
      <c r="N19" s="324">
        <f t="shared" si="0"/>
        <v>0</v>
      </c>
      <c r="O19" s="324">
        <f t="shared" si="1"/>
        <v>0</v>
      </c>
      <c r="P19" s="325">
        <f t="shared" si="2"/>
        <v>0</v>
      </c>
      <c r="Q19" s="325">
        <f t="shared" si="3"/>
        <v>0</v>
      </c>
    </row>
    <row r="20" spans="1:17" x14ac:dyDescent="0.2">
      <c r="A20" s="320" t="s">
        <v>576</v>
      </c>
      <c r="B20" s="320" t="s">
        <v>577</v>
      </c>
      <c r="C20" s="320" t="s">
        <v>561</v>
      </c>
      <c r="D20" s="320" t="s">
        <v>523</v>
      </c>
      <c r="E20" s="320" t="s">
        <v>553</v>
      </c>
      <c r="F20" s="320" t="s">
        <v>554</v>
      </c>
      <c r="G20" s="321">
        <v>0</v>
      </c>
      <c r="H20" s="321">
        <v>61723.6</v>
      </c>
      <c r="I20" s="321">
        <v>0</v>
      </c>
      <c r="J20" s="322"/>
      <c r="K20" s="322"/>
      <c r="L20" s="322"/>
      <c r="M20" s="323" t="s">
        <v>526</v>
      </c>
      <c r="N20" s="324">
        <f t="shared" si="0"/>
        <v>0</v>
      </c>
      <c r="O20" s="324">
        <f t="shared" si="1"/>
        <v>0</v>
      </c>
      <c r="P20" s="325">
        <f t="shared" si="2"/>
        <v>0</v>
      </c>
      <c r="Q20" s="325">
        <f t="shared" si="3"/>
        <v>0</v>
      </c>
    </row>
    <row r="21" spans="1:17" x14ac:dyDescent="0.2">
      <c r="A21" s="320" t="s">
        <v>578</v>
      </c>
      <c r="B21" s="320" t="s">
        <v>577</v>
      </c>
      <c r="C21" s="320" t="s">
        <v>561</v>
      </c>
      <c r="D21" s="320" t="s">
        <v>523</v>
      </c>
      <c r="E21" s="320" t="s">
        <v>553</v>
      </c>
      <c r="F21" s="320" t="s">
        <v>554</v>
      </c>
      <c r="G21" s="321">
        <v>0</v>
      </c>
      <c r="H21" s="321">
        <v>1586586</v>
      </c>
      <c r="I21" s="321">
        <v>0</v>
      </c>
      <c r="J21" s="322"/>
      <c r="K21" s="322"/>
      <c r="L21" s="322"/>
      <c r="M21" s="323" t="s">
        <v>526</v>
      </c>
      <c r="N21" s="324">
        <f t="shared" si="0"/>
        <v>0</v>
      </c>
      <c r="O21" s="324">
        <f t="shared" si="1"/>
        <v>0</v>
      </c>
      <c r="P21" s="325">
        <f t="shared" si="2"/>
        <v>0</v>
      </c>
      <c r="Q21" s="325">
        <f t="shared" si="3"/>
        <v>0</v>
      </c>
    </row>
    <row r="22" spans="1:17" x14ac:dyDescent="0.2">
      <c r="A22" s="320" t="s">
        <v>551</v>
      </c>
      <c r="B22" s="320" t="s">
        <v>552</v>
      </c>
      <c r="C22" s="320" t="s">
        <v>579</v>
      </c>
      <c r="D22" s="320" t="s">
        <v>523</v>
      </c>
      <c r="E22" s="320" t="s">
        <v>553</v>
      </c>
      <c r="F22" s="320" t="s">
        <v>554</v>
      </c>
      <c r="G22" s="321">
        <v>0</v>
      </c>
      <c r="H22" s="321">
        <v>73000</v>
      </c>
      <c r="I22" s="321">
        <v>0</v>
      </c>
      <c r="J22" s="322"/>
      <c r="K22" s="322"/>
      <c r="L22" s="322"/>
      <c r="M22" s="323" t="s">
        <v>526</v>
      </c>
      <c r="N22" s="324">
        <f t="shared" si="0"/>
        <v>0</v>
      </c>
      <c r="O22" s="324">
        <f t="shared" si="1"/>
        <v>0</v>
      </c>
      <c r="P22" s="325">
        <f t="shared" si="2"/>
        <v>0</v>
      </c>
      <c r="Q22" s="325">
        <f t="shared" si="3"/>
        <v>0</v>
      </c>
    </row>
    <row r="23" spans="1:17" x14ac:dyDescent="0.2">
      <c r="A23" s="320" t="s">
        <v>555</v>
      </c>
      <c r="B23" s="320" t="s">
        <v>556</v>
      </c>
      <c r="C23" s="320" t="s">
        <v>579</v>
      </c>
      <c r="D23" s="320" t="s">
        <v>523</v>
      </c>
      <c r="E23" s="320" t="s">
        <v>557</v>
      </c>
      <c r="F23" s="320" t="s">
        <v>558</v>
      </c>
      <c r="G23" s="321">
        <v>0</v>
      </c>
      <c r="H23" s="321">
        <v>14339</v>
      </c>
      <c r="I23" s="321">
        <v>0</v>
      </c>
      <c r="J23" s="322"/>
      <c r="K23" s="322"/>
      <c r="L23" s="322"/>
      <c r="M23" s="323" t="s">
        <v>526</v>
      </c>
      <c r="N23" s="324">
        <f t="shared" si="0"/>
        <v>0</v>
      </c>
      <c r="O23" s="324">
        <f t="shared" si="1"/>
        <v>0</v>
      </c>
      <c r="P23" s="325">
        <f t="shared" si="2"/>
        <v>0</v>
      </c>
      <c r="Q23" s="325">
        <f t="shared" si="3"/>
        <v>0</v>
      </c>
    </row>
    <row r="24" spans="1:17" x14ac:dyDescent="0.2">
      <c r="A24" s="320" t="s">
        <v>580</v>
      </c>
      <c r="B24" s="320" t="s">
        <v>581</v>
      </c>
      <c r="C24" s="320" t="s">
        <v>582</v>
      </c>
      <c r="D24" s="320" t="s">
        <v>523</v>
      </c>
      <c r="E24" s="320" t="s">
        <v>537</v>
      </c>
      <c r="F24" s="320" t="s">
        <v>538</v>
      </c>
      <c r="G24" s="321">
        <v>0</v>
      </c>
      <c r="H24" s="321">
        <v>0</v>
      </c>
      <c r="I24" s="321">
        <v>0</v>
      </c>
      <c r="J24" s="322"/>
      <c r="K24" s="322"/>
      <c r="L24" s="322"/>
      <c r="M24" s="323" t="s">
        <v>526</v>
      </c>
      <c r="N24" s="324">
        <f t="shared" si="0"/>
        <v>0</v>
      </c>
      <c r="O24" s="324">
        <f t="shared" si="1"/>
        <v>0</v>
      </c>
      <c r="P24" s="325">
        <f t="shared" si="2"/>
        <v>0</v>
      </c>
      <c r="Q24" s="325">
        <f t="shared" si="3"/>
        <v>0</v>
      </c>
    </row>
    <row r="25" spans="1:17" x14ac:dyDescent="0.2">
      <c r="A25" s="320" t="s">
        <v>583</v>
      </c>
      <c r="B25" s="320" t="s">
        <v>584</v>
      </c>
      <c r="C25" s="320" t="s">
        <v>582</v>
      </c>
      <c r="D25" s="320" t="s">
        <v>523</v>
      </c>
      <c r="E25" s="320" t="s">
        <v>585</v>
      </c>
      <c r="F25" s="320" t="s">
        <v>586</v>
      </c>
      <c r="G25" s="321">
        <v>0</v>
      </c>
      <c r="H25" s="321">
        <v>1968456</v>
      </c>
      <c r="I25" s="321">
        <v>1870616</v>
      </c>
      <c r="J25" s="322"/>
      <c r="K25" s="322"/>
      <c r="L25" s="322"/>
      <c r="M25" s="323" t="s">
        <v>526</v>
      </c>
      <c r="N25" s="324">
        <f t="shared" si="0"/>
        <v>0</v>
      </c>
      <c r="O25" s="324">
        <f t="shared" si="1"/>
        <v>0.95029606960988711</v>
      </c>
      <c r="P25" s="325">
        <f t="shared" si="2"/>
        <v>0</v>
      </c>
      <c r="Q25" s="325">
        <f t="shared" si="3"/>
        <v>0</v>
      </c>
    </row>
    <row r="26" spans="1:17" x14ac:dyDescent="0.2">
      <c r="A26" s="320" t="s">
        <v>587</v>
      </c>
      <c r="B26" s="320" t="s">
        <v>588</v>
      </c>
      <c r="C26" s="320" t="s">
        <v>582</v>
      </c>
      <c r="D26" s="320" t="s">
        <v>523</v>
      </c>
      <c r="E26" s="320" t="s">
        <v>589</v>
      </c>
      <c r="F26" s="320" t="s">
        <v>590</v>
      </c>
      <c r="G26" s="321">
        <v>0</v>
      </c>
      <c r="H26" s="321">
        <v>41180000</v>
      </c>
      <c r="I26" s="321">
        <v>0</v>
      </c>
      <c r="J26" s="322"/>
      <c r="K26" s="322"/>
      <c r="L26" s="322"/>
      <c r="M26" s="323" t="s">
        <v>526</v>
      </c>
      <c r="N26" s="324">
        <f t="shared" si="0"/>
        <v>0</v>
      </c>
      <c r="O26" s="324">
        <f t="shared" si="1"/>
        <v>0</v>
      </c>
      <c r="P26" s="325">
        <f t="shared" si="2"/>
        <v>0</v>
      </c>
      <c r="Q26" s="325">
        <f t="shared" si="3"/>
        <v>0</v>
      </c>
    </row>
    <row r="27" spans="1:17" x14ac:dyDescent="0.2">
      <c r="A27" s="320" t="s">
        <v>591</v>
      </c>
      <c r="B27" s="320" t="s">
        <v>592</v>
      </c>
      <c r="C27" s="320" t="s">
        <v>582</v>
      </c>
      <c r="D27" s="320" t="s">
        <v>523</v>
      </c>
      <c r="E27" s="320" t="s">
        <v>589</v>
      </c>
      <c r="F27" s="320" t="s">
        <v>590</v>
      </c>
      <c r="G27" s="321">
        <v>14000000</v>
      </c>
      <c r="H27" s="321">
        <v>14000000</v>
      </c>
      <c r="I27" s="321">
        <v>0</v>
      </c>
      <c r="J27" s="322"/>
      <c r="K27" s="322"/>
      <c r="L27" s="322"/>
      <c r="M27" s="323" t="s">
        <v>526</v>
      </c>
      <c r="N27" s="324">
        <f t="shared" si="0"/>
        <v>0</v>
      </c>
      <c r="O27" s="324">
        <f t="shared" si="1"/>
        <v>0</v>
      </c>
      <c r="P27" s="325">
        <f t="shared" si="2"/>
        <v>0</v>
      </c>
      <c r="Q27" s="325">
        <f t="shared" si="3"/>
        <v>0</v>
      </c>
    </row>
    <row r="28" spans="1:17" x14ac:dyDescent="0.2">
      <c r="A28" s="320" t="s">
        <v>593</v>
      </c>
      <c r="B28" s="320" t="s">
        <v>594</v>
      </c>
      <c r="C28" s="320" t="s">
        <v>582</v>
      </c>
      <c r="D28" s="320" t="s">
        <v>523</v>
      </c>
      <c r="E28" s="320" t="s">
        <v>545</v>
      </c>
      <c r="F28" s="320" t="s">
        <v>546</v>
      </c>
      <c r="G28" s="321">
        <v>0</v>
      </c>
      <c r="H28" s="321">
        <v>13137598.220000001</v>
      </c>
      <c r="I28" s="321">
        <v>665670</v>
      </c>
      <c r="J28" s="322"/>
      <c r="K28" s="322"/>
      <c r="L28" s="322"/>
      <c r="M28" s="323" t="s">
        <v>526</v>
      </c>
      <c r="N28" s="324">
        <f t="shared" si="0"/>
        <v>0</v>
      </c>
      <c r="O28" s="324">
        <f t="shared" si="1"/>
        <v>5.0669078841718451E-2</v>
      </c>
      <c r="P28" s="325">
        <f t="shared" si="2"/>
        <v>0</v>
      </c>
      <c r="Q28" s="325">
        <f t="shared" si="3"/>
        <v>0</v>
      </c>
    </row>
    <row r="29" spans="1:17" x14ac:dyDescent="0.2">
      <c r="A29" s="320" t="s">
        <v>595</v>
      </c>
      <c r="B29" s="320" t="s">
        <v>596</v>
      </c>
      <c r="C29" s="320" t="s">
        <v>582</v>
      </c>
      <c r="D29" s="320" t="s">
        <v>523</v>
      </c>
      <c r="E29" s="320" t="s">
        <v>597</v>
      </c>
      <c r="F29" s="320" t="s">
        <v>598</v>
      </c>
      <c r="G29" s="321">
        <v>0</v>
      </c>
      <c r="H29" s="321">
        <v>6187466.7199999997</v>
      </c>
      <c r="I29" s="321">
        <v>0</v>
      </c>
      <c r="J29" s="322"/>
      <c r="K29" s="322"/>
      <c r="L29" s="322"/>
      <c r="M29" s="323" t="s">
        <v>526</v>
      </c>
      <c r="N29" s="324">
        <f t="shared" si="0"/>
        <v>0</v>
      </c>
      <c r="O29" s="324">
        <f t="shared" si="1"/>
        <v>0</v>
      </c>
      <c r="P29" s="325">
        <f t="shared" si="2"/>
        <v>0</v>
      </c>
      <c r="Q29" s="325">
        <f t="shared" si="3"/>
        <v>0</v>
      </c>
    </row>
    <row r="30" spans="1:17" x14ac:dyDescent="0.2">
      <c r="A30" s="320" t="s">
        <v>599</v>
      </c>
      <c r="B30" s="320" t="s">
        <v>600</v>
      </c>
      <c r="C30" s="320" t="s">
        <v>582</v>
      </c>
      <c r="D30" s="320" t="s">
        <v>523</v>
      </c>
      <c r="E30" s="320" t="s">
        <v>549</v>
      </c>
      <c r="F30" s="320" t="s">
        <v>550</v>
      </c>
      <c r="G30" s="321">
        <v>0</v>
      </c>
      <c r="H30" s="321">
        <v>144652</v>
      </c>
      <c r="I30" s="321">
        <v>46168</v>
      </c>
      <c r="J30" s="322"/>
      <c r="K30" s="322"/>
      <c r="L30" s="322"/>
      <c r="M30" s="323" t="s">
        <v>526</v>
      </c>
      <c r="N30" s="324">
        <f t="shared" si="0"/>
        <v>0</v>
      </c>
      <c r="O30" s="324">
        <f t="shared" si="1"/>
        <v>0.31916599839615079</v>
      </c>
      <c r="P30" s="325">
        <f t="shared" si="2"/>
        <v>0</v>
      </c>
      <c r="Q30" s="325">
        <f t="shared" si="3"/>
        <v>0</v>
      </c>
    </row>
    <row r="31" spans="1:17" x14ac:dyDescent="0.2">
      <c r="A31" s="320" t="s">
        <v>601</v>
      </c>
      <c r="B31" s="320" t="s">
        <v>602</v>
      </c>
      <c r="C31" s="320" t="s">
        <v>582</v>
      </c>
      <c r="D31" s="320" t="s">
        <v>523</v>
      </c>
      <c r="E31" s="320" t="s">
        <v>568</v>
      </c>
      <c r="F31" s="320" t="s">
        <v>569</v>
      </c>
      <c r="G31" s="321">
        <v>0</v>
      </c>
      <c r="H31" s="321">
        <v>1557000</v>
      </c>
      <c r="I31" s="321">
        <v>0</v>
      </c>
      <c r="J31" s="322"/>
      <c r="K31" s="322"/>
      <c r="L31" s="322"/>
      <c r="M31" s="323" t="s">
        <v>526</v>
      </c>
      <c r="N31" s="324">
        <f t="shared" si="0"/>
        <v>0</v>
      </c>
      <c r="O31" s="324">
        <f t="shared" si="1"/>
        <v>0</v>
      </c>
      <c r="P31" s="325">
        <f t="shared" si="2"/>
        <v>0</v>
      </c>
      <c r="Q31" s="325">
        <f t="shared" si="3"/>
        <v>0</v>
      </c>
    </row>
    <row r="32" spans="1:17" x14ac:dyDescent="0.2">
      <c r="A32" s="320" t="s">
        <v>603</v>
      </c>
      <c r="B32" s="320" t="s">
        <v>604</v>
      </c>
      <c r="C32" s="320" t="s">
        <v>582</v>
      </c>
      <c r="D32" s="320" t="s">
        <v>523</v>
      </c>
      <c r="E32" s="320" t="s">
        <v>568</v>
      </c>
      <c r="F32" s="320" t="s">
        <v>569</v>
      </c>
      <c r="G32" s="321">
        <v>0</v>
      </c>
      <c r="H32" s="321">
        <v>2412800</v>
      </c>
      <c r="I32" s="321">
        <v>0</v>
      </c>
      <c r="J32" s="322"/>
      <c r="K32" s="322"/>
      <c r="L32" s="322"/>
      <c r="M32" s="323" t="s">
        <v>526</v>
      </c>
      <c r="N32" s="324">
        <f t="shared" si="0"/>
        <v>0</v>
      </c>
      <c r="O32" s="324">
        <f t="shared" si="1"/>
        <v>0</v>
      </c>
      <c r="P32" s="325">
        <f t="shared" si="2"/>
        <v>0</v>
      </c>
      <c r="Q32" s="325">
        <f t="shared" si="3"/>
        <v>0</v>
      </c>
    </row>
    <row r="33" spans="1:17" x14ac:dyDescent="0.2">
      <c r="A33" s="320" t="s">
        <v>605</v>
      </c>
      <c r="B33" s="320" t="s">
        <v>606</v>
      </c>
      <c r="C33" s="320" t="s">
        <v>582</v>
      </c>
      <c r="D33" s="320" t="s">
        <v>523</v>
      </c>
      <c r="E33" s="320" t="s">
        <v>568</v>
      </c>
      <c r="F33" s="320" t="s">
        <v>569</v>
      </c>
      <c r="G33" s="321">
        <v>0</v>
      </c>
      <c r="H33" s="321">
        <v>350052</v>
      </c>
      <c r="I33" s="321">
        <v>147204</v>
      </c>
      <c r="J33" s="322"/>
      <c r="K33" s="322"/>
      <c r="L33" s="322"/>
      <c r="M33" s="323" t="s">
        <v>526</v>
      </c>
      <c r="N33" s="324">
        <f t="shared" si="0"/>
        <v>0</v>
      </c>
      <c r="O33" s="324">
        <f t="shared" si="1"/>
        <v>0.42052037982928253</v>
      </c>
      <c r="P33" s="325">
        <f t="shared" si="2"/>
        <v>0</v>
      </c>
      <c r="Q33" s="325">
        <f t="shared" si="3"/>
        <v>0</v>
      </c>
    </row>
    <row r="34" spans="1:17" x14ac:dyDescent="0.2">
      <c r="A34" s="320" t="s">
        <v>607</v>
      </c>
      <c r="B34" s="320" t="s">
        <v>608</v>
      </c>
      <c r="C34" s="320" t="s">
        <v>582</v>
      </c>
      <c r="D34" s="320" t="s">
        <v>523</v>
      </c>
      <c r="E34" s="320" t="s">
        <v>568</v>
      </c>
      <c r="F34" s="320" t="s">
        <v>569</v>
      </c>
      <c r="G34" s="321">
        <v>0</v>
      </c>
      <c r="H34" s="321">
        <v>480854</v>
      </c>
      <c r="I34" s="321">
        <v>0</v>
      </c>
      <c r="J34" s="322"/>
      <c r="K34" s="322"/>
      <c r="L34" s="322"/>
      <c r="M34" s="323" t="s">
        <v>526</v>
      </c>
      <c r="N34" s="324">
        <f t="shared" si="0"/>
        <v>0</v>
      </c>
      <c r="O34" s="324">
        <f t="shared" si="1"/>
        <v>0</v>
      </c>
      <c r="P34" s="325">
        <f t="shared" si="2"/>
        <v>0</v>
      </c>
      <c r="Q34" s="325">
        <f t="shared" si="3"/>
        <v>0</v>
      </c>
    </row>
    <row r="35" spans="1:17" x14ac:dyDescent="0.2">
      <c r="A35" s="320" t="s">
        <v>609</v>
      </c>
      <c r="B35" s="320" t="s">
        <v>610</v>
      </c>
      <c r="C35" s="320" t="s">
        <v>582</v>
      </c>
      <c r="D35" s="320" t="s">
        <v>523</v>
      </c>
      <c r="E35" s="320" t="s">
        <v>568</v>
      </c>
      <c r="F35" s="320" t="s">
        <v>569</v>
      </c>
      <c r="G35" s="321">
        <v>0</v>
      </c>
      <c r="H35" s="321">
        <v>426706</v>
      </c>
      <c r="I35" s="321">
        <v>426706</v>
      </c>
      <c r="J35" s="322"/>
      <c r="K35" s="322"/>
      <c r="L35" s="322"/>
      <c r="M35" s="323" t="s">
        <v>526</v>
      </c>
      <c r="N35" s="324">
        <f t="shared" si="0"/>
        <v>0</v>
      </c>
      <c r="O35" s="324">
        <f t="shared" si="1"/>
        <v>1</v>
      </c>
      <c r="P35" s="325">
        <f t="shared" si="2"/>
        <v>0</v>
      </c>
      <c r="Q35" s="325">
        <f t="shared" si="3"/>
        <v>0</v>
      </c>
    </row>
    <row r="36" spans="1:17" x14ac:dyDescent="0.2">
      <c r="A36" s="320" t="s">
        <v>611</v>
      </c>
      <c r="B36" s="320" t="s">
        <v>612</v>
      </c>
      <c r="C36" s="320" t="s">
        <v>582</v>
      </c>
      <c r="D36" s="320" t="s">
        <v>523</v>
      </c>
      <c r="E36" s="320" t="s">
        <v>568</v>
      </c>
      <c r="F36" s="320" t="s">
        <v>569</v>
      </c>
      <c r="G36" s="321">
        <v>0</v>
      </c>
      <c r="H36" s="321">
        <v>3474200</v>
      </c>
      <c r="I36" s="321">
        <v>3474200</v>
      </c>
      <c r="J36" s="322"/>
      <c r="K36" s="322"/>
      <c r="L36" s="322"/>
      <c r="M36" s="323" t="s">
        <v>526</v>
      </c>
      <c r="N36" s="324">
        <f t="shared" si="0"/>
        <v>0</v>
      </c>
      <c r="O36" s="324">
        <f t="shared" si="1"/>
        <v>1</v>
      </c>
      <c r="P36" s="325">
        <f t="shared" si="2"/>
        <v>0</v>
      </c>
      <c r="Q36" s="325">
        <f t="shared" si="3"/>
        <v>0</v>
      </c>
    </row>
    <row r="37" spans="1:17" x14ac:dyDescent="0.2">
      <c r="A37" s="320" t="s">
        <v>583</v>
      </c>
      <c r="B37" s="320" t="s">
        <v>584</v>
      </c>
      <c r="C37" s="320" t="s">
        <v>613</v>
      </c>
      <c r="D37" s="320" t="s">
        <v>523</v>
      </c>
      <c r="E37" s="320" t="s">
        <v>585</v>
      </c>
      <c r="F37" s="320" t="s">
        <v>586</v>
      </c>
      <c r="G37" s="321">
        <v>0</v>
      </c>
      <c r="H37" s="321">
        <v>78996</v>
      </c>
      <c r="I37" s="321">
        <v>78996</v>
      </c>
      <c r="J37" s="322"/>
      <c r="K37" s="322"/>
      <c r="L37" s="322"/>
      <c r="M37" s="323" t="s">
        <v>526</v>
      </c>
      <c r="N37" s="324">
        <f t="shared" si="0"/>
        <v>0</v>
      </c>
      <c r="O37" s="324">
        <f t="shared" si="1"/>
        <v>1</v>
      </c>
      <c r="P37" s="325">
        <f t="shared" si="2"/>
        <v>0</v>
      </c>
      <c r="Q37" s="325">
        <f t="shared" si="3"/>
        <v>0</v>
      </c>
    </row>
    <row r="38" spans="1:17" x14ac:dyDescent="0.2">
      <c r="A38" s="320" t="s">
        <v>593</v>
      </c>
      <c r="B38" s="320" t="s">
        <v>594</v>
      </c>
      <c r="C38" s="320" t="s">
        <v>613</v>
      </c>
      <c r="D38" s="320" t="s">
        <v>523</v>
      </c>
      <c r="E38" s="320" t="s">
        <v>545</v>
      </c>
      <c r="F38" s="320" t="s">
        <v>546</v>
      </c>
      <c r="G38" s="321">
        <v>0</v>
      </c>
      <c r="H38" s="321">
        <v>505190</v>
      </c>
      <c r="I38" s="321">
        <v>126450</v>
      </c>
      <c r="J38" s="322"/>
      <c r="K38" s="322"/>
      <c r="L38" s="322"/>
      <c r="M38" s="323" t="s">
        <v>526</v>
      </c>
      <c r="N38" s="324">
        <f t="shared" si="0"/>
        <v>0</v>
      </c>
      <c r="O38" s="324">
        <f t="shared" si="1"/>
        <v>0.25030186662443832</v>
      </c>
      <c r="P38" s="325">
        <f t="shared" si="2"/>
        <v>0</v>
      </c>
      <c r="Q38" s="325">
        <f t="shared" si="3"/>
        <v>0</v>
      </c>
    </row>
    <row r="39" spans="1:17" x14ac:dyDescent="0.2">
      <c r="A39" s="320" t="s">
        <v>605</v>
      </c>
      <c r="B39" s="320" t="s">
        <v>606</v>
      </c>
      <c r="C39" s="320" t="s">
        <v>613</v>
      </c>
      <c r="D39" s="320" t="s">
        <v>523</v>
      </c>
      <c r="E39" s="320" t="s">
        <v>568</v>
      </c>
      <c r="F39" s="320" t="s">
        <v>569</v>
      </c>
      <c r="G39" s="321">
        <v>0</v>
      </c>
      <c r="H39" s="321">
        <v>50576</v>
      </c>
      <c r="I39" s="321">
        <v>50576</v>
      </c>
      <c r="J39" s="322"/>
      <c r="K39" s="322"/>
      <c r="L39" s="322"/>
      <c r="M39" s="323" t="s">
        <v>526</v>
      </c>
      <c r="N39" s="324">
        <f t="shared" si="0"/>
        <v>0</v>
      </c>
      <c r="O39" s="324">
        <f t="shared" si="1"/>
        <v>1</v>
      </c>
      <c r="P39" s="325">
        <f t="shared" si="2"/>
        <v>0</v>
      </c>
      <c r="Q39" s="325">
        <f t="shared" si="3"/>
        <v>0</v>
      </c>
    </row>
    <row r="40" spans="1:17" x14ac:dyDescent="0.2">
      <c r="A40" s="320" t="s">
        <v>614</v>
      </c>
      <c r="B40" s="320" t="s">
        <v>615</v>
      </c>
      <c r="C40" s="320" t="s">
        <v>616</v>
      </c>
      <c r="D40" s="320" t="s">
        <v>523</v>
      </c>
      <c r="E40" s="320" t="s">
        <v>597</v>
      </c>
      <c r="F40" s="320" t="s">
        <v>598</v>
      </c>
      <c r="G40" s="321">
        <v>0</v>
      </c>
      <c r="H40" s="321">
        <v>69344.800000000003</v>
      </c>
      <c r="I40" s="321">
        <v>0</v>
      </c>
      <c r="J40" s="322"/>
      <c r="K40" s="322"/>
      <c r="L40" s="322"/>
      <c r="M40" s="323" t="s">
        <v>526</v>
      </c>
      <c r="N40" s="324">
        <f t="shared" si="0"/>
        <v>0</v>
      </c>
      <c r="O40" s="324">
        <f t="shared" si="1"/>
        <v>0</v>
      </c>
      <c r="P40" s="325">
        <f t="shared" si="2"/>
        <v>0</v>
      </c>
      <c r="Q40" s="325">
        <f t="shared" si="3"/>
        <v>0</v>
      </c>
    </row>
    <row r="41" spans="1:17" x14ac:dyDescent="0.2">
      <c r="A41" s="320" t="s">
        <v>617</v>
      </c>
      <c r="B41" s="320" t="s">
        <v>618</v>
      </c>
      <c r="C41" s="320" t="s">
        <v>616</v>
      </c>
      <c r="D41" s="320" t="s">
        <v>523</v>
      </c>
      <c r="E41" s="320" t="s">
        <v>619</v>
      </c>
      <c r="F41" s="320" t="s">
        <v>620</v>
      </c>
      <c r="G41" s="321">
        <v>0</v>
      </c>
      <c r="H41" s="321">
        <v>106362.03</v>
      </c>
      <c r="I41" s="321">
        <v>0</v>
      </c>
      <c r="J41" s="322"/>
      <c r="K41" s="322"/>
      <c r="L41" s="322"/>
      <c r="M41" s="323" t="s">
        <v>526</v>
      </c>
      <c r="N41" s="324">
        <f t="shared" si="0"/>
        <v>0</v>
      </c>
      <c r="O41" s="324">
        <f t="shared" si="1"/>
        <v>0</v>
      </c>
      <c r="P41" s="325">
        <f t="shared" si="2"/>
        <v>0</v>
      </c>
      <c r="Q41" s="325">
        <f t="shared" si="3"/>
        <v>0</v>
      </c>
    </row>
    <row r="42" spans="1:17" x14ac:dyDescent="0.2">
      <c r="A42" s="320" t="s">
        <v>551</v>
      </c>
      <c r="B42" s="320" t="s">
        <v>552</v>
      </c>
      <c r="C42" s="320" t="s">
        <v>616</v>
      </c>
      <c r="D42" s="320" t="s">
        <v>523</v>
      </c>
      <c r="E42" s="320" t="s">
        <v>553</v>
      </c>
      <c r="F42" s="320" t="s">
        <v>554</v>
      </c>
      <c r="G42" s="321">
        <v>294266</v>
      </c>
      <c r="H42" s="321">
        <v>0</v>
      </c>
      <c r="I42" s="321">
        <v>0</v>
      </c>
      <c r="J42" s="322"/>
      <c r="K42" s="322"/>
      <c r="L42" s="322"/>
      <c r="M42" s="323" t="s">
        <v>526</v>
      </c>
      <c r="N42" s="324">
        <f t="shared" si="0"/>
        <v>0</v>
      </c>
      <c r="O42" s="324">
        <f t="shared" si="1"/>
        <v>0</v>
      </c>
      <c r="P42" s="325">
        <f t="shared" si="2"/>
        <v>0</v>
      </c>
      <c r="Q42" s="325">
        <f t="shared" si="3"/>
        <v>0</v>
      </c>
    </row>
    <row r="43" spans="1:17" x14ac:dyDescent="0.2">
      <c r="A43" s="320" t="s">
        <v>578</v>
      </c>
      <c r="B43" s="320" t="s">
        <v>577</v>
      </c>
      <c r="C43" s="320" t="s">
        <v>616</v>
      </c>
      <c r="D43" s="320" t="s">
        <v>523</v>
      </c>
      <c r="E43" s="320" t="s">
        <v>553</v>
      </c>
      <c r="F43" s="320" t="s">
        <v>554</v>
      </c>
      <c r="G43" s="321">
        <v>0</v>
      </c>
      <c r="H43" s="321">
        <v>294266</v>
      </c>
      <c r="I43" s="321">
        <v>0</v>
      </c>
      <c r="J43" s="322"/>
      <c r="K43" s="322"/>
      <c r="L43" s="322"/>
      <c r="M43" s="323" t="s">
        <v>526</v>
      </c>
      <c r="N43" s="324">
        <f t="shared" si="0"/>
        <v>0</v>
      </c>
      <c r="O43" s="324">
        <f t="shared" si="1"/>
        <v>0</v>
      </c>
      <c r="P43" s="325">
        <f t="shared" si="2"/>
        <v>0</v>
      </c>
      <c r="Q43" s="325">
        <f t="shared" si="3"/>
        <v>0</v>
      </c>
    </row>
    <row r="44" spans="1:17" x14ac:dyDescent="0.2">
      <c r="A44" s="320" t="s">
        <v>621</v>
      </c>
      <c r="B44" s="320" t="s">
        <v>622</v>
      </c>
      <c r="C44" s="320" t="s">
        <v>623</v>
      </c>
      <c r="D44" s="320" t="s">
        <v>624</v>
      </c>
      <c r="E44" s="320" t="s">
        <v>619</v>
      </c>
      <c r="F44" s="320" t="s">
        <v>620</v>
      </c>
      <c r="G44" s="321">
        <v>0</v>
      </c>
      <c r="H44" s="321">
        <v>48213.27</v>
      </c>
      <c r="I44" s="321">
        <v>48213.27</v>
      </c>
      <c r="J44" s="322"/>
      <c r="K44" s="322"/>
      <c r="L44" s="322"/>
      <c r="M44" s="323" t="s">
        <v>526</v>
      </c>
      <c r="N44" s="324">
        <f t="shared" si="0"/>
        <v>0</v>
      </c>
      <c r="O44" s="324">
        <f t="shared" si="1"/>
        <v>1</v>
      </c>
      <c r="P44" s="325">
        <f t="shared" si="2"/>
        <v>0</v>
      </c>
      <c r="Q44" s="325">
        <f t="shared" si="3"/>
        <v>0</v>
      </c>
    </row>
    <row r="45" spans="1:17" x14ac:dyDescent="0.2">
      <c r="A45" s="320" t="s">
        <v>625</v>
      </c>
      <c r="B45" s="320" t="s">
        <v>626</v>
      </c>
      <c r="C45" s="320" t="s">
        <v>623</v>
      </c>
      <c r="D45" s="320" t="s">
        <v>624</v>
      </c>
      <c r="E45" s="320" t="s">
        <v>537</v>
      </c>
      <c r="F45" s="320" t="s">
        <v>538</v>
      </c>
      <c r="G45" s="321">
        <v>0</v>
      </c>
      <c r="H45" s="321">
        <v>8357541.6699999999</v>
      </c>
      <c r="I45" s="321">
        <v>0</v>
      </c>
      <c r="J45" s="322"/>
      <c r="K45" s="322"/>
      <c r="L45" s="322"/>
      <c r="M45" s="323" t="s">
        <v>526</v>
      </c>
      <c r="N45" s="324">
        <f t="shared" si="0"/>
        <v>0</v>
      </c>
      <c r="O45" s="324">
        <f t="shared" si="1"/>
        <v>0</v>
      </c>
      <c r="P45" s="325">
        <f t="shared" si="2"/>
        <v>0</v>
      </c>
      <c r="Q45" s="325">
        <f t="shared" si="3"/>
        <v>0</v>
      </c>
    </row>
    <row r="46" spans="1:17" x14ac:dyDescent="0.2">
      <c r="A46" s="320" t="s">
        <v>627</v>
      </c>
      <c r="B46" s="320" t="s">
        <v>628</v>
      </c>
      <c r="C46" s="320" t="s">
        <v>623</v>
      </c>
      <c r="D46" s="320" t="s">
        <v>624</v>
      </c>
      <c r="E46" s="320" t="s">
        <v>537</v>
      </c>
      <c r="F46" s="320" t="s">
        <v>538</v>
      </c>
      <c r="G46" s="321">
        <v>0</v>
      </c>
      <c r="H46" s="321">
        <v>26452332.949999999</v>
      </c>
      <c r="I46" s="321">
        <v>0</v>
      </c>
      <c r="J46" s="322"/>
      <c r="K46" s="322"/>
      <c r="L46" s="322"/>
      <c r="M46" s="323" t="s">
        <v>526</v>
      </c>
      <c r="N46" s="324">
        <f t="shared" si="0"/>
        <v>0</v>
      </c>
      <c r="O46" s="324">
        <f t="shared" si="1"/>
        <v>0</v>
      </c>
      <c r="P46" s="325">
        <f t="shared" si="2"/>
        <v>0</v>
      </c>
      <c r="Q46" s="325">
        <f t="shared" si="3"/>
        <v>0</v>
      </c>
    </row>
    <row r="47" spans="1:17" x14ac:dyDescent="0.2">
      <c r="A47" s="320" t="s">
        <v>629</v>
      </c>
      <c r="B47" s="320" t="s">
        <v>630</v>
      </c>
      <c r="C47" s="320" t="s">
        <v>623</v>
      </c>
      <c r="D47" s="320" t="s">
        <v>624</v>
      </c>
      <c r="E47" s="320" t="s">
        <v>631</v>
      </c>
      <c r="F47" s="320" t="s">
        <v>632</v>
      </c>
      <c r="G47" s="321">
        <v>0</v>
      </c>
      <c r="H47" s="321">
        <v>119623.36</v>
      </c>
      <c r="I47" s="321">
        <v>0</v>
      </c>
      <c r="J47" s="322"/>
      <c r="K47" s="322"/>
      <c r="L47" s="322"/>
      <c r="M47" s="323" t="s">
        <v>526</v>
      </c>
      <c r="N47" s="324">
        <f t="shared" si="0"/>
        <v>0</v>
      </c>
      <c r="O47" s="324">
        <f t="shared" si="1"/>
        <v>0</v>
      </c>
      <c r="P47" s="325">
        <f t="shared" si="2"/>
        <v>0</v>
      </c>
      <c r="Q47" s="325">
        <f t="shared" si="3"/>
        <v>0</v>
      </c>
    </row>
    <row r="48" spans="1:17" x14ac:dyDescent="0.2">
      <c r="A48" s="320" t="s">
        <v>633</v>
      </c>
      <c r="B48" s="320" t="s">
        <v>634</v>
      </c>
      <c r="C48" s="320" t="s">
        <v>623</v>
      </c>
      <c r="D48" s="320" t="s">
        <v>624</v>
      </c>
      <c r="E48" s="320" t="s">
        <v>635</v>
      </c>
      <c r="F48" s="320" t="s">
        <v>636</v>
      </c>
      <c r="G48" s="321">
        <v>0</v>
      </c>
      <c r="H48" s="321">
        <v>2826626.56</v>
      </c>
      <c r="I48" s="321">
        <v>1537401.24</v>
      </c>
      <c r="J48" s="322"/>
      <c r="K48" s="322"/>
      <c r="L48" s="322"/>
      <c r="M48" s="323" t="s">
        <v>526</v>
      </c>
      <c r="N48" s="324">
        <f t="shared" si="0"/>
        <v>0</v>
      </c>
      <c r="O48" s="324">
        <f t="shared" si="1"/>
        <v>0.54389966533110057</v>
      </c>
      <c r="P48" s="325">
        <f t="shared" si="2"/>
        <v>0</v>
      </c>
      <c r="Q48" s="325">
        <f t="shared" si="3"/>
        <v>0</v>
      </c>
    </row>
    <row r="49" spans="1:17" x14ac:dyDescent="0.2">
      <c r="A49" s="320" t="s">
        <v>637</v>
      </c>
      <c r="B49" s="320" t="s">
        <v>638</v>
      </c>
      <c r="C49" s="320" t="s">
        <v>623</v>
      </c>
      <c r="D49" s="320" t="s">
        <v>624</v>
      </c>
      <c r="E49" s="320" t="s">
        <v>639</v>
      </c>
      <c r="F49" s="320" t="s">
        <v>640</v>
      </c>
      <c r="G49" s="321">
        <v>0</v>
      </c>
      <c r="H49" s="321">
        <v>6085032.2300000004</v>
      </c>
      <c r="I49" s="321">
        <v>312961.8</v>
      </c>
      <c r="J49" s="322"/>
      <c r="K49" s="322"/>
      <c r="L49" s="322"/>
      <c r="M49" s="323" t="s">
        <v>526</v>
      </c>
      <c r="N49" s="324">
        <f t="shared" si="0"/>
        <v>0</v>
      </c>
      <c r="O49" s="324">
        <f t="shared" si="1"/>
        <v>5.1431412056793656E-2</v>
      </c>
      <c r="P49" s="325">
        <f t="shared" si="2"/>
        <v>0</v>
      </c>
      <c r="Q49" s="325">
        <f t="shared" si="3"/>
        <v>0</v>
      </c>
    </row>
    <row r="50" spans="1:17" x14ac:dyDescent="0.2">
      <c r="A50" s="320" t="s">
        <v>641</v>
      </c>
      <c r="B50" s="320" t="s">
        <v>642</v>
      </c>
      <c r="C50" s="320" t="s">
        <v>623</v>
      </c>
      <c r="D50" s="320" t="s">
        <v>624</v>
      </c>
      <c r="E50" s="320" t="s">
        <v>643</v>
      </c>
      <c r="F50" s="320" t="s">
        <v>644</v>
      </c>
      <c r="G50" s="321">
        <v>0</v>
      </c>
      <c r="H50" s="321">
        <v>5546586.3099999996</v>
      </c>
      <c r="I50" s="321">
        <v>1093738.43</v>
      </c>
      <c r="J50" s="322"/>
      <c r="K50" s="322"/>
      <c r="L50" s="322"/>
      <c r="M50" s="323" t="s">
        <v>526</v>
      </c>
      <c r="N50" s="324">
        <f t="shared" si="0"/>
        <v>0</v>
      </c>
      <c r="O50" s="324">
        <f t="shared" si="1"/>
        <v>0.19719127565509748</v>
      </c>
      <c r="P50" s="325">
        <f t="shared" si="2"/>
        <v>0</v>
      </c>
      <c r="Q50" s="325">
        <f t="shared" si="3"/>
        <v>0</v>
      </c>
    </row>
    <row r="51" spans="1:17" x14ac:dyDescent="0.2">
      <c r="A51" s="320" t="s">
        <v>645</v>
      </c>
      <c r="B51" s="320" t="s">
        <v>646</v>
      </c>
      <c r="C51" s="320" t="s">
        <v>623</v>
      </c>
      <c r="D51" s="320" t="s">
        <v>624</v>
      </c>
      <c r="E51" s="320" t="s">
        <v>647</v>
      </c>
      <c r="F51" s="320" t="s">
        <v>648</v>
      </c>
      <c r="G51" s="321">
        <v>0</v>
      </c>
      <c r="H51" s="321">
        <v>12356087.970000001</v>
      </c>
      <c r="I51" s="321">
        <v>0</v>
      </c>
      <c r="J51" s="322"/>
      <c r="K51" s="322"/>
      <c r="L51" s="322"/>
      <c r="M51" s="323" t="s">
        <v>526</v>
      </c>
      <c r="N51" s="324">
        <f t="shared" si="0"/>
        <v>0</v>
      </c>
      <c r="O51" s="324">
        <f t="shared" si="1"/>
        <v>0</v>
      </c>
      <c r="P51" s="325">
        <f t="shared" si="2"/>
        <v>0</v>
      </c>
      <c r="Q51" s="325">
        <f t="shared" si="3"/>
        <v>0</v>
      </c>
    </row>
    <row r="52" spans="1:17" x14ac:dyDescent="0.2">
      <c r="A52" s="320" t="s">
        <v>649</v>
      </c>
      <c r="B52" s="320" t="s">
        <v>650</v>
      </c>
      <c r="C52" s="320" t="s">
        <v>623</v>
      </c>
      <c r="D52" s="320" t="s">
        <v>624</v>
      </c>
      <c r="E52" s="320" t="s">
        <v>651</v>
      </c>
      <c r="F52" s="320" t="s">
        <v>652</v>
      </c>
      <c r="G52" s="321">
        <v>0</v>
      </c>
      <c r="H52" s="321">
        <v>560228.43000000005</v>
      </c>
      <c r="I52" s="321">
        <v>0</v>
      </c>
      <c r="J52" s="322"/>
      <c r="K52" s="322"/>
      <c r="L52" s="322"/>
      <c r="M52" s="323" t="s">
        <v>526</v>
      </c>
      <c r="N52" s="324">
        <f t="shared" si="0"/>
        <v>0</v>
      </c>
      <c r="O52" s="324">
        <f t="shared" si="1"/>
        <v>0</v>
      </c>
      <c r="P52" s="325">
        <f t="shared" si="2"/>
        <v>0</v>
      </c>
      <c r="Q52" s="325">
        <f t="shared" si="3"/>
        <v>0</v>
      </c>
    </row>
    <row r="53" spans="1:17" x14ac:dyDescent="0.2">
      <c r="A53" s="320" t="s">
        <v>653</v>
      </c>
      <c r="B53" s="320" t="s">
        <v>654</v>
      </c>
      <c r="C53" s="320" t="s">
        <v>623</v>
      </c>
      <c r="D53" s="320" t="s">
        <v>624</v>
      </c>
      <c r="E53" s="320" t="s">
        <v>643</v>
      </c>
      <c r="F53" s="320" t="s">
        <v>644</v>
      </c>
      <c r="G53" s="321">
        <v>0</v>
      </c>
      <c r="H53" s="321">
        <v>167789.45</v>
      </c>
      <c r="I53" s="321">
        <v>0</v>
      </c>
      <c r="J53" s="322"/>
      <c r="K53" s="322"/>
      <c r="L53" s="322"/>
      <c r="M53" s="323" t="s">
        <v>526</v>
      </c>
      <c r="N53" s="324">
        <f t="shared" si="0"/>
        <v>0</v>
      </c>
      <c r="O53" s="324">
        <f t="shared" si="1"/>
        <v>0</v>
      </c>
      <c r="P53" s="325">
        <f t="shared" si="2"/>
        <v>0</v>
      </c>
      <c r="Q53" s="325">
        <f t="shared" si="3"/>
        <v>0</v>
      </c>
    </row>
    <row r="54" spans="1:17" x14ac:dyDescent="0.2">
      <c r="A54" s="320" t="s">
        <v>655</v>
      </c>
      <c r="B54" s="320" t="s">
        <v>656</v>
      </c>
      <c r="C54" s="320" t="s">
        <v>623</v>
      </c>
      <c r="D54" s="320" t="s">
        <v>624</v>
      </c>
      <c r="E54" s="320" t="s">
        <v>545</v>
      </c>
      <c r="F54" s="320" t="s">
        <v>546</v>
      </c>
      <c r="G54" s="321">
        <v>0</v>
      </c>
      <c r="H54" s="321">
        <v>19725573.27</v>
      </c>
      <c r="I54" s="321">
        <v>0</v>
      </c>
      <c r="J54" s="322"/>
      <c r="K54" s="322"/>
      <c r="L54" s="322"/>
      <c r="M54" s="323" t="s">
        <v>526</v>
      </c>
      <c r="N54" s="324">
        <f t="shared" si="0"/>
        <v>0</v>
      </c>
      <c r="O54" s="324">
        <f t="shared" si="1"/>
        <v>0</v>
      </c>
      <c r="P54" s="325">
        <f t="shared" si="2"/>
        <v>0</v>
      </c>
      <c r="Q54" s="325">
        <f t="shared" si="3"/>
        <v>0</v>
      </c>
    </row>
    <row r="55" spans="1:17" x14ac:dyDescent="0.2">
      <c r="A55" s="320" t="s">
        <v>657</v>
      </c>
      <c r="B55" s="320" t="s">
        <v>658</v>
      </c>
      <c r="C55" s="320" t="s">
        <v>623</v>
      </c>
      <c r="D55" s="320" t="s">
        <v>624</v>
      </c>
      <c r="E55" s="320" t="s">
        <v>545</v>
      </c>
      <c r="F55" s="320" t="s">
        <v>546</v>
      </c>
      <c r="G55" s="321">
        <v>0</v>
      </c>
      <c r="H55" s="321">
        <v>73797994.659999996</v>
      </c>
      <c r="I55" s="321">
        <v>1699081.63</v>
      </c>
      <c r="J55" s="322"/>
      <c r="K55" s="322"/>
      <c r="L55" s="322"/>
      <c r="M55" s="323" t="s">
        <v>526</v>
      </c>
      <c r="N55" s="324">
        <f t="shared" si="0"/>
        <v>0</v>
      </c>
      <c r="O55" s="324">
        <f t="shared" si="1"/>
        <v>2.3023411920987284E-2</v>
      </c>
      <c r="P55" s="325">
        <f t="shared" si="2"/>
        <v>0</v>
      </c>
      <c r="Q55" s="325">
        <f t="shared" si="3"/>
        <v>0</v>
      </c>
    </row>
    <row r="56" spans="1:17" x14ac:dyDescent="0.2">
      <c r="A56" s="320" t="s">
        <v>659</v>
      </c>
      <c r="B56" s="320" t="s">
        <v>660</v>
      </c>
      <c r="C56" s="320" t="s">
        <v>623</v>
      </c>
      <c r="D56" s="320" t="s">
        <v>624</v>
      </c>
      <c r="E56" s="320" t="s">
        <v>597</v>
      </c>
      <c r="F56" s="320" t="s">
        <v>598</v>
      </c>
      <c r="G56" s="321">
        <v>0</v>
      </c>
      <c r="H56" s="321">
        <v>23840330.289999999</v>
      </c>
      <c r="I56" s="321">
        <v>0</v>
      </c>
      <c r="J56" s="322"/>
      <c r="K56" s="322"/>
      <c r="L56" s="322"/>
      <c r="M56" s="323" t="s">
        <v>526</v>
      </c>
      <c r="N56" s="324">
        <f t="shared" si="0"/>
        <v>0</v>
      </c>
      <c r="O56" s="324">
        <f t="shared" si="1"/>
        <v>0</v>
      </c>
      <c r="P56" s="325">
        <f t="shared" si="2"/>
        <v>0</v>
      </c>
      <c r="Q56" s="325">
        <f t="shared" si="3"/>
        <v>0</v>
      </c>
    </row>
    <row r="57" spans="1:17" x14ac:dyDescent="0.2">
      <c r="A57" s="320" t="s">
        <v>661</v>
      </c>
      <c r="B57" s="320" t="s">
        <v>662</v>
      </c>
      <c r="C57" s="320" t="s">
        <v>623</v>
      </c>
      <c r="D57" s="320" t="s">
        <v>624</v>
      </c>
      <c r="E57" s="320" t="s">
        <v>541</v>
      </c>
      <c r="F57" s="320" t="s">
        <v>542</v>
      </c>
      <c r="G57" s="321">
        <v>0</v>
      </c>
      <c r="H57" s="321">
        <v>4673927.5599999996</v>
      </c>
      <c r="I57" s="321">
        <v>0</v>
      </c>
      <c r="J57" s="322"/>
      <c r="K57" s="322"/>
      <c r="L57" s="322"/>
      <c r="M57" s="323" t="s">
        <v>526</v>
      </c>
      <c r="N57" s="324">
        <f t="shared" si="0"/>
        <v>0</v>
      </c>
      <c r="O57" s="324">
        <f t="shared" si="1"/>
        <v>0</v>
      </c>
      <c r="P57" s="325">
        <f t="shared" si="2"/>
        <v>0</v>
      </c>
      <c r="Q57" s="325">
        <f t="shared" si="3"/>
        <v>0</v>
      </c>
    </row>
    <row r="58" spans="1:17" x14ac:dyDescent="0.2">
      <c r="A58" s="320" t="s">
        <v>663</v>
      </c>
      <c r="B58" s="320" t="s">
        <v>664</v>
      </c>
      <c r="C58" s="320" t="s">
        <v>623</v>
      </c>
      <c r="D58" s="320" t="s">
        <v>624</v>
      </c>
      <c r="E58" s="320" t="s">
        <v>541</v>
      </c>
      <c r="F58" s="320" t="s">
        <v>542</v>
      </c>
      <c r="G58" s="321">
        <v>0</v>
      </c>
      <c r="H58" s="321">
        <v>2920329.55</v>
      </c>
      <c r="I58" s="321">
        <v>0</v>
      </c>
      <c r="J58" s="322"/>
      <c r="K58" s="322"/>
      <c r="L58" s="322"/>
      <c r="M58" s="323" t="s">
        <v>526</v>
      </c>
      <c r="N58" s="324">
        <f t="shared" si="0"/>
        <v>0</v>
      </c>
      <c r="O58" s="324">
        <f t="shared" si="1"/>
        <v>0</v>
      </c>
      <c r="P58" s="325">
        <f t="shared" si="2"/>
        <v>0</v>
      </c>
      <c r="Q58" s="325">
        <f t="shared" si="3"/>
        <v>0</v>
      </c>
    </row>
    <row r="59" spans="1:17" x14ac:dyDescent="0.2">
      <c r="A59" s="320" t="s">
        <v>665</v>
      </c>
      <c r="B59" s="320" t="s">
        <v>666</v>
      </c>
      <c r="C59" s="320" t="s">
        <v>623</v>
      </c>
      <c r="D59" s="320" t="s">
        <v>624</v>
      </c>
      <c r="E59" s="320" t="s">
        <v>643</v>
      </c>
      <c r="F59" s="320" t="s">
        <v>644</v>
      </c>
      <c r="G59" s="321">
        <v>0</v>
      </c>
      <c r="H59" s="321">
        <v>441692.63</v>
      </c>
      <c r="I59" s="321">
        <v>0</v>
      </c>
      <c r="J59" s="322"/>
      <c r="K59" s="322"/>
      <c r="L59" s="322"/>
      <c r="M59" s="323" t="s">
        <v>526</v>
      </c>
      <c r="N59" s="324">
        <f t="shared" si="0"/>
        <v>0</v>
      </c>
      <c r="O59" s="324">
        <f t="shared" si="1"/>
        <v>0</v>
      </c>
      <c r="P59" s="325">
        <f t="shared" si="2"/>
        <v>0</v>
      </c>
      <c r="Q59" s="325">
        <f t="shared" si="3"/>
        <v>0</v>
      </c>
    </row>
    <row r="60" spans="1:17" x14ac:dyDescent="0.2">
      <c r="A60" s="320" t="s">
        <v>667</v>
      </c>
      <c r="B60" s="320" t="s">
        <v>668</v>
      </c>
      <c r="C60" s="320" t="s">
        <v>623</v>
      </c>
      <c r="D60" s="320" t="s">
        <v>624</v>
      </c>
      <c r="E60" s="320" t="s">
        <v>549</v>
      </c>
      <c r="F60" s="320" t="s">
        <v>550</v>
      </c>
      <c r="G60" s="321">
        <v>0</v>
      </c>
      <c r="H60" s="321">
        <v>5268588.45</v>
      </c>
      <c r="I60" s="321">
        <v>5242097.1500000004</v>
      </c>
      <c r="J60" s="322"/>
      <c r="K60" s="322"/>
      <c r="L60" s="322"/>
      <c r="M60" s="323" t="s">
        <v>526</v>
      </c>
      <c r="N60" s="324">
        <f t="shared" si="0"/>
        <v>0</v>
      </c>
      <c r="O60" s="324">
        <f t="shared" si="1"/>
        <v>0.99497184108202652</v>
      </c>
      <c r="P60" s="325">
        <f t="shared" si="2"/>
        <v>0</v>
      </c>
      <c r="Q60" s="325">
        <f t="shared" si="3"/>
        <v>0</v>
      </c>
    </row>
    <row r="61" spans="1:17" x14ac:dyDescent="0.2">
      <c r="A61" s="320" t="s">
        <v>669</v>
      </c>
      <c r="B61" s="320" t="s">
        <v>670</v>
      </c>
      <c r="C61" s="320" t="s">
        <v>623</v>
      </c>
      <c r="D61" s="320" t="s">
        <v>624</v>
      </c>
      <c r="E61" s="320" t="s">
        <v>651</v>
      </c>
      <c r="F61" s="320" t="s">
        <v>652</v>
      </c>
      <c r="G61" s="321">
        <v>0</v>
      </c>
      <c r="H61" s="321">
        <v>622546.21</v>
      </c>
      <c r="I61" s="321">
        <v>0</v>
      </c>
      <c r="J61" s="322"/>
      <c r="K61" s="322"/>
      <c r="L61" s="322"/>
      <c r="M61" s="323" t="s">
        <v>526</v>
      </c>
      <c r="N61" s="324">
        <f t="shared" si="0"/>
        <v>0</v>
      </c>
      <c r="O61" s="324">
        <f t="shared" si="1"/>
        <v>0</v>
      </c>
      <c r="P61" s="325">
        <f t="shared" si="2"/>
        <v>0</v>
      </c>
      <c r="Q61" s="325">
        <f t="shared" si="3"/>
        <v>0</v>
      </c>
    </row>
    <row r="62" spans="1:17" x14ac:dyDescent="0.2">
      <c r="A62" s="320" t="s">
        <v>671</v>
      </c>
      <c r="B62" s="320" t="s">
        <v>672</v>
      </c>
      <c r="C62" s="320" t="s">
        <v>623</v>
      </c>
      <c r="D62" s="320" t="s">
        <v>624</v>
      </c>
      <c r="E62" s="320" t="s">
        <v>673</v>
      </c>
      <c r="F62" s="320" t="s">
        <v>674</v>
      </c>
      <c r="G62" s="321">
        <v>0</v>
      </c>
      <c r="H62" s="321">
        <v>59505.63</v>
      </c>
      <c r="I62" s="321">
        <v>59505.63</v>
      </c>
      <c r="J62" s="322"/>
      <c r="K62" s="322"/>
      <c r="L62" s="322"/>
      <c r="M62" s="323" t="s">
        <v>526</v>
      </c>
      <c r="N62" s="324">
        <f t="shared" si="0"/>
        <v>0</v>
      </c>
      <c r="O62" s="324">
        <f t="shared" si="1"/>
        <v>1</v>
      </c>
      <c r="P62" s="325">
        <f t="shared" si="2"/>
        <v>0</v>
      </c>
      <c r="Q62" s="325">
        <f t="shared" si="3"/>
        <v>0</v>
      </c>
    </row>
    <row r="63" spans="1:17" x14ac:dyDescent="0.2">
      <c r="A63" s="320" t="s">
        <v>675</v>
      </c>
      <c r="B63" s="320" t="s">
        <v>676</v>
      </c>
      <c r="C63" s="320" t="s">
        <v>623</v>
      </c>
      <c r="D63" s="320" t="s">
        <v>624</v>
      </c>
      <c r="E63" s="320" t="s">
        <v>631</v>
      </c>
      <c r="F63" s="320" t="s">
        <v>632</v>
      </c>
      <c r="G63" s="321">
        <v>0</v>
      </c>
      <c r="H63" s="321">
        <v>1239985.76</v>
      </c>
      <c r="I63" s="321">
        <v>0</v>
      </c>
      <c r="J63" s="322"/>
      <c r="K63" s="322"/>
      <c r="L63" s="322"/>
      <c r="M63" s="323" t="s">
        <v>526</v>
      </c>
      <c r="N63" s="324">
        <f t="shared" si="0"/>
        <v>0</v>
      </c>
      <c r="O63" s="324">
        <f t="shared" si="1"/>
        <v>0</v>
      </c>
      <c r="P63" s="325">
        <f t="shared" si="2"/>
        <v>0</v>
      </c>
      <c r="Q63" s="325">
        <f t="shared" si="3"/>
        <v>0</v>
      </c>
    </row>
    <row r="64" spans="1:17" x14ac:dyDescent="0.2">
      <c r="A64" s="320" t="s">
        <v>677</v>
      </c>
      <c r="B64" s="320" t="s">
        <v>678</v>
      </c>
      <c r="C64" s="320" t="s">
        <v>623</v>
      </c>
      <c r="D64" s="320" t="s">
        <v>624</v>
      </c>
      <c r="E64" s="320" t="s">
        <v>631</v>
      </c>
      <c r="F64" s="320" t="s">
        <v>632</v>
      </c>
      <c r="G64" s="321">
        <v>60000000</v>
      </c>
      <c r="H64" s="321">
        <v>60000000</v>
      </c>
      <c r="I64" s="321">
        <v>0</v>
      </c>
      <c r="J64" s="322"/>
      <c r="K64" s="322"/>
      <c r="L64" s="322"/>
      <c r="M64" s="323" t="s">
        <v>526</v>
      </c>
      <c r="N64" s="324">
        <f t="shared" si="0"/>
        <v>0</v>
      </c>
      <c r="O64" s="324">
        <f t="shared" si="1"/>
        <v>0</v>
      </c>
      <c r="P64" s="325">
        <f t="shared" si="2"/>
        <v>0</v>
      </c>
      <c r="Q64" s="325">
        <f t="shared" si="3"/>
        <v>0</v>
      </c>
    </row>
    <row r="65" spans="1:18" s="326" customFormat="1" ht="15" x14ac:dyDescent="0.25">
      <c r="G65" s="327">
        <f>SUM(G4:G64)</f>
        <v>76312852</v>
      </c>
      <c r="H65" s="327">
        <f>SUM(H4:H64)</f>
        <v>353827678.49999994</v>
      </c>
      <c r="I65" s="327">
        <f>SUM(I4:I64)</f>
        <v>16879585.150000002</v>
      </c>
      <c r="P65" s="328">
        <f t="shared" si="2"/>
        <v>0</v>
      </c>
      <c r="Q65" s="328">
        <f t="shared" si="3"/>
        <v>0</v>
      </c>
      <c r="R65" s="329"/>
    </row>
    <row r="66" spans="1:18" s="326" customFormat="1" x14ac:dyDescent="0.2">
      <c r="A66" s="268" t="s">
        <v>250</v>
      </c>
      <c r="P66" s="329"/>
      <c r="Q66" s="329"/>
    </row>
    <row r="67" spans="1:18" s="326" customFormat="1" x14ac:dyDescent="0.2"/>
    <row r="68" spans="1:18" s="326" customFormat="1" x14ac:dyDescent="0.2"/>
    <row r="69" spans="1:18" s="326" customFormat="1" x14ac:dyDescent="0.2"/>
    <row r="70" spans="1:18" s="326" customFormat="1" x14ac:dyDescent="0.2"/>
    <row r="71" spans="1:18" s="326" customFormat="1" x14ac:dyDescent="0.2"/>
    <row r="72" spans="1:18" s="326" customFormat="1" x14ac:dyDescent="0.2"/>
    <row r="73" spans="1:18" s="326" customFormat="1" x14ac:dyDescent="0.2"/>
    <row r="74" spans="1:18" s="326" customFormat="1" x14ac:dyDescent="0.2"/>
    <row r="75" spans="1:18" s="326" customFormat="1" x14ac:dyDescent="0.2"/>
    <row r="76" spans="1:18" s="326" customFormat="1" x14ac:dyDescent="0.2"/>
    <row r="77" spans="1:18" s="326" customFormat="1" x14ac:dyDescent="0.2"/>
    <row r="78" spans="1:18" s="326" customFormat="1" x14ac:dyDescent="0.2"/>
    <row r="79" spans="1:18" s="326" customFormat="1" x14ac:dyDescent="0.2"/>
    <row r="80" spans="1:18" s="326" customFormat="1" x14ac:dyDescent="0.2"/>
    <row r="81" s="326" customFormat="1" x14ac:dyDescent="0.2"/>
    <row r="82" s="326" customFormat="1" x14ac:dyDescent="0.2"/>
    <row r="83" s="326" customFormat="1" x14ac:dyDescent="0.2"/>
    <row r="84" s="326" customFormat="1" x14ac:dyDescent="0.2"/>
    <row r="85" s="326" customFormat="1" x14ac:dyDescent="0.2"/>
    <row r="86" s="326" customFormat="1" x14ac:dyDescent="0.2"/>
    <row r="87" s="326" customFormat="1" x14ac:dyDescent="0.2"/>
    <row r="88" s="326" customFormat="1" x14ac:dyDescent="0.2"/>
    <row r="89" s="326" customFormat="1" x14ac:dyDescent="0.2"/>
    <row r="90" s="326" customFormat="1" x14ac:dyDescent="0.2"/>
    <row r="91" s="326" customFormat="1" x14ac:dyDescent="0.2"/>
    <row r="92" s="326" customFormat="1" x14ac:dyDescent="0.2"/>
    <row r="93" s="326" customFormat="1" x14ac:dyDescent="0.2"/>
    <row r="94" s="326" customFormat="1" x14ac:dyDescent="0.2"/>
    <row r="95" s="326" customFormat="1" x14ac:dyDescent="0.2"/>
    <row r="96" s="326" customFormat="1" x14ac:dyDescent="0.2"/>
    <row r="97" s="326" customFormat="1" x14ac:dyDescent="0.2"/>
    <row r="98" s="326" customFormat="1" x14ac:dyDescent="0.2"/>
    <row r="99" s="326" customFormat="1" x14ac:dyDescent="0.2"/>
    <row r="100" s="326" customFormat="1" x14ac:dyDescent="0.2"/>
    <row r="101" s="326" customFormat="1" x14ac:dyDescent="0.2"/>
    <row r="102" s="326" customFormat="1" x14ac:dyDescent="0.2"/>
    <row r="103" s="326" customFormat="1" x14ac:dyDescent="0.2"/>
    <row r="104" s="326" customFormat="1" x14ac:dyDescent="0.2"/>
    <row r="105" s="326" customFormat="1" x14ac:dyDescent="0.2"/>
    <row r="106" s="326" customFormat="1" x14ac:dyDescent="0.2"/>
    <row r="107" s="326" customFormat="1" x14ac:dyDescent="0.2"/>
    <row r="108" s="326" customFormat="1" x14ac:dyDescent="0.2"/>
    <row r="109" s="326" customFormat="1" x14ac:dyDescent="0.2"/>
    <row r="110" s="326" customFormat="1" x14ac:dyDescent="0.2"/>
    <row r="111" s="326" customFormat="1" x14ac:dyDescent="0.2"/>
    <row r="112" s="326" customFormat="1" x14ac:dyDescent="0.2"/>
    <row r="113" s="326" customFormat="1" x14ac:dyDescent="0.2"/>
    <row r="114" s="326" customFormat="1" x14ac:dyDescent="0.2"/>
    <row r="115" s="326" customFormat="1" x14ac:dyDescent="0.2"/>
    <row r="116" s="326" customFormat="1" x14ac:dyDescent="0.2"/>
    <row r="117" s="326" customFormat="1" x14ac:dyDescent="0.2"/>
    <row r="118" s="326" customFormat="1" x14ac:dyDescent="0.2"/>
    <row r="119" s="326" customFormat="1" x14ac:dyDescent="0.2"/>
    <row r="120" s="326" customFormat="1" x14ac:dyDescent="0.2"/>
    <row r="121" s="326" customFormat="1" x14ac:dyDescent="0.2"/>
    <row r="122" s="326" customFormat="1" x14ac:dyDescent="0.2"/>
    <row r="123" s="326" customFormat="1" x14ac:dyDescent="0.2"/>
    <row r="124" s="326" customFormat="1" x14ac:dyDescent="0.2"/>
    <row r="125" s="326" customFormat="1" x14ac:dyDescent="0.2"/>
    <row r="126" s="326" customFormat="1" x14ac:dyDescent="0.2"/>
    <row r="127" s="326" customFormat="1" x14ac:dyDescent="0.2"/>
    <row r="128" s="326" customFormat="1" x14ac:dyDescent="0.2"/>
    <row r="129" s="326" customFormat="1" x14ac:dyDescent="0.2"/>
    <row r="130" s="326" customFormat="1" x14ac:dyDescent="0.2"/>
    <row r="131" s="326" customFormat="1" x14ac:dyDescent="0.2"/>
    <row r="132" s="326" customFormat="1" x14ac:dyDescent="0.2"/>
    <row r="133" s="326" customFormat="1" x14ac:dyDescent="0.2"/>
    <row r="134" s="326" customFormat="1" x14ac:dyDescent="0.2"/>
    <row r="135" s="326" customFormat="1" x14ac:dyDescent="0.2"/>
    <row r="136" s="326" customFormat="1" x14ac:dyDescent="0.2"/>
    <row r="137" s="326" customFormat="1" x14ac:dyDescent="0.2"/>
    <row r="138" s="326" customFormat="1" x14ac:dyDescent="0.2"/>
    <row r="139" s="326" customFormat="1" x14ac:dyDescent="0.2"/>
    <row r="140" s="326" customFormat="1" x14ac:dyDescent="0.2"/>
    <row r="141" s="326" customFormat="1" x14ac:dyDescent="0.2"/>
    <row r="142" s="326" customFormat="1" x14ac:dyDescent="0.2"/>
    <row r="143" s="326" customFormat="1" x14ac:dyDescent="0.2"/>
    <row r="144" s="326" customFormat="1" x14ac:dyDescent="0.2"/>
    <row r="145" s="326" customFormat="1" x14ac:dyDescent="0.2"/>
    <row r="146" s="326" customFormat="1" x14ac:dyDescent="0.2"/>
    <row r="147" s="326" customFormat="1" x14ac:dyDescent="0.2"/>
    <row r="148" s="326" customFormat="1" x14ac:dyDescent="0.2"/>
    <row r="149" s="326" customFormat="1" x14ac:dyDescent="0.2"/>
    <row r="150" s="326" customFormat="1" x14ac:dyDescent="0.2"/>
    <row r="151" s="326" customFormat="1" x14ac:dyDescent="0.2"/>
    <row r="152" s="326" customFormat="1" x14ac:dyDescent="0.2"/>
    <row r="153" s="326" customFormat="1" x14ac:dyDescent="0.2"/>
    <row r="154" s="326" customFormat="1" x14ac:dyDescent="0.2"/>
    <row r="155" s="326" customFormat="1" x14ac:dyDescent="0.2"/>
    <row r="156" s="326" customFormat="1" x14ac:dyDescent="0.2"/>
    <row r="157" s="326" customFormat="1" x14ac:dyDescent="0.2"/>
    <row r="158" s="326" customFormat="1" x14ac:dyDescent="0.2"/>
    <row r="159" s="326" customFormat="1" x14ac:dyDescent="0.2"/>
    <row r="160" s="326" customFormat="1" x14ac:dyDescent="0.2"/>
    <row r="161" s="326" customFormat="1" x14ac:dyDescent="0.2"/>
    <row r="162" s="326" customFormat="1" x14ac:dyDescent="0.2"/>
    <row r="163" s="326" customFormat="1" x14ac:dyDescent="0.2"/>
    <row r="164" s="326" customFormat="1" x14ac:dyDescent="0.2"/>
    <row r="165" s="326" customFormat="1" x14ac:dyDescent="0.2"/>
    <row r="166" s="326" customFormat="1" x14ac:dyDescent="0.2"/>
    <row r="167" s="326" customFormat="1" x14ac:dyDescent="0.2"/>
    <row r="168" s="326" customFormat="1" x14ac:dyDescent="0.2"/>
    <row r="169" s="326" customFormat="1" x14ac:dyDescent="0.2"/>
    <row r="170" s="326" customFormat="1" x14ac:dyDescent="0.2"/>
    <row r="171" s="326" customFormat="1" x14ac:dyDescent="0.2"/>
    <row r="172" s="326" customFormat="1" x14ac:dyDescent="0.2"/>
    <row r="173" s="326" customFormat="1" x14ac:dyDescent="0.2"/>
    <row r="174" s="326" customFormat="1" x14ac:dyDescent="0.2"/>
    <row r="175" s="326" customFormat="1" x14ac:dyDescent="0.2"/>
    <row r="176" s="326" customFormat="1" x14ac:dyDescent="0.2"/>
    <row r="177" s="326" customFormat="1" x14ac:dyDescent="0.2"/>
    <row r="178" s="326" customFormat="1" x14ac:dyDescent="0.2"/>
    <row r="179" s="326" customFormat="1" x14ac:dyDescent="0.2"/>
    <row r="180" s="326" customFormat="1" x14ac:dyDescent="0.2"/>
    <row r="181" s="326" customFormat="1" x14ac:dyDescent="0.2"/>
    <row r="182" s="326" customFormat="1" x14ac:dyDescent="0.2"/>
    <row r="183" s="326" customFormat="1" x14ac:dyDescent="0.2"/>
    <row r="184" s="326" customFormat="1" x14ac:dyDescent="0.2"/>
    <row r="185" s="326" customFormat="1" x14ac:dyDescent="0.2"/>
    <row r="186" s="326" customFormat="1" x14ac:dyDescent="0.2"/>
    <row r="187" s="326" customFormat="1" x14ac:dyDescent="0.2"/>
    <row r="188" s="326" customFormat="1" x14ac:dyDescent="0.2"/>
    <row r="189" s="326" customFormat="1" x14ac:dyDescent="0.2"/>
    <row r="190" s="326" customFormat="1" x14ac:dyDescent="0.2"/>
    <row r="191" s="326" customFormat="1" x14ac:dyDescent="0.2"/>
    <row r="192" s="326" customFormat="1" x14ac:dyDescent="0.2"/>
    <row r="193" s="326" customFormat="1" x14ac:dyDescent="0.2"/>
    <row r="194" s="326" customFormat="1" x14ac:dyDescent="0.2"/>
    <row r="195" s="326" customFormat="1" x14ac:dyDescent="0.2"/>
    <row r="196" s="326" customFormat="1" x14ac:dyDescent="0.2"/>
    <row r="197" s="326" customFormat="1" x14ac:dyDescent="0.2"/>
    <row r="198" s="326" customFormat="1" x14ac:dyDescent="0.2"/>
    <row r="199" s="326" customFormat="1" x14ac:dyDescent="0.2"/>
    <row r="200" s="326" customFormat="1" x14ac:dyDescent="0.2"/>
    <row r="201" s="326" customFormat="1" x14ac:dyDescent="0.2"/>
    <row r="202" s="326" customFormat="1" x14ac:dyDescent="0.2"/>
    <row r="203" s="326" customFormat="1" x14ac:dyDescent="0.2"/>
    <row r="204" s="326" customFormat="1" x14ac:dyDescent="0.2"/>
    <row r="205" s="326" customFormat="1" x14ac:dyDescent="0.2"/>
    <row r="206" s="326" customFormat="1" x14ac:dyDescent="0.2"/>
    <row r="207" s="326" customFormat="1" x14ac:dyDescent="0.2"/>
    <row r="208" s="326" customFormat="1" x14ac:dyDescent="0.2"/>
    <row r="209" s="326" customFormat="1" x14ac:dyDescent="0.2"/>
    <row r="210" s="326" customFormat="1" x14ac:dyDescent="0.2"/>
    <row r="211" s="326" customFormat="1" x14ac:dyDescent="0.2"/>
    <row r="212" s="326" customFormat="1" x14ac:dyDescent="0.2"/>
    <row r="213" s="326" customFormat="1" x14ac:dyDescent="0.2"/>
    <row r="214" s="326" customFormat="1" x14ac:dyDescent="0.2"/>
    <row r="215" s="326" customFormat="1" x14ac:dyDescent="0.2"/>
    <row r="216" s="326" customFormat="1" x14ac:dyDescent="0.2"/>
    <row r="217" s="326" customFormat="1" x14ac:dyDescent="0.2"/>
    <row r="218" s="326" customFormat="1" x14ac:dyDescent="0.2"/>
    <row r="219" s="326" customFormat="1" x14ac:dyDescent="0.2"/>
    <row r="220" s="326" customFormat="1" x14ac:dyDescent="0.2"/>
    <row r="221" s="326" customFormat="1" x14ac:dyDescent="0.2"/>
    <row r="222" s="326" customFormat="1" x14ac:dyDescent="0.2"/>
    <row r="223" s="326" customFormat="1" x14ac:dyDescent="0.2"/>
    <row r="224" s="326" customFormat="1" x14ac:dyDescent="0.2"/>
    <row r="225" s="326" customFormat="1" x14ac:dyDescent="0.2"/>
    <row r="226" s="326" customFormat="1" x14ac:dyDescent="0.2"/>
    <row r="227" s="326" customFormat="1" x14ac:dyDescent="0.2"/>
    <row r="228" s="326" customFormat="1" x14ac:dyDescent="0.2"/>
    <row r="229" s="326" customFormat="1" x14ac:dyDescent="0.2"/>
    <row r="230" s="326" customFormat="1" x14ac:dyDescent="0.2"/>
    <row r="231" s="326" customFormat="1" x14ac:dyDescent="0.2"/>
    <row r="232" s="326" customFormat="1" x14ac:dyDescent="0.2"/>
    <row r="233" s="326" customFormat="1" x14ac:dyDescent="0.2"/>
    <row r="234" s="326" customFormat="1" x14ac:dyDescent="0.2"/>
    <row r="235" s="326" customFormat="1" x14ac:dyDescent="0.2"/>
    <row r="236" s="326" customFormat="1" x14ac:dyDescent="0.2"/>
    <row r="237" s="326" customFormat="1" x14ac:dyDescent="0.2"/>
    <row r="238" s="326" customFormat="1" x14ac:dyDescent="0.2"/>
    <row r="239" s="326" customFormat="1" x14ac:dyDescent="0.2"/>
    <row r="240" s="326" customFormat="1" x14ac:dyDescent="0.2"/>
    <row r="241" s="326" customFormat="1" x14ac:dyDescent="0.2"/>
    <row r="242" s="326" customFormat="1" x14ac:dyDescent="0.2"/>
    <row r="243" s="326" customFormat="1" x14ac:dyDescent="0.2"/>
    <row r="244" s="326" customFormat="1" x14ac:dyDescent="0.2"/>
    <row r="245" s="326" customFormat="1" x14ac:dyDescent="0.2"/>
    <row r="246" s="326" customFormat="1" x14ac:dyDescent="0.2"/>
    <row r="247" s="326" customFormat="1" x14ac:dyDescent="0.2"/>
    <row r="248" s="326" customFormat="1" x14ac:dyDescent="0.2"/>
    <row r="249" s="326" customFormat="1" x14ac:dyDescent="0.2"/>
    <row r="250" s="326" customFormat="1" x14ac:dyDescent="0.2"/>
    <row r="251" s="326" customFormat="1" x14ac:dyDescent="0.2"/>
    <row r="252" s="326" customFormat="1" x14ac:dyDescent="0.2"/>
    <row r="253" s="326" customFormat="1" x14ac:dyDescent="0.2"/>
    <row r="254" s="326" customFormat="1" x14ac:dyDescent="0.2"/>
    <row r="255" s="326" customFormat="1" x14ac:dyDescent="0.2"/>
    <row r="256" s="326" customFormat="1" x14ac:dyDescent="0.2"/>
    <row r="257" s="326" customFormat="1" x14ac:dyDescent="0.2"/>
    <row r="258" s="326" customFormat="1" x14ac:dyDescent="0.2"/>
    <row r="259" s="326" customFormat="1" x14ac:dyDescent="0.2"/>
    <row r="260" s="326" customFormat="1" x14ac:dyDescent="0.2"/>
    <row r="261" s="326" customFormat="1" x14ac:dyDescent="0.2"/>
    <row r="262" s="326" customFormat="1" x14ac:dyDescent="0.2"/>
    <row r="263" s="326" customFormat="1" x14ac:dyDescent="0.2"/>
    <row r="264" s="326" customFormat="1" x14ac:dyDescent="0.2"/>
    <row r="265" s="326" customFormat="1" x14ac:dyDescent="0.2"/>
    <row r="266" s="326" customFormat="1" x14ac:dyDescent="0.2"/>
    <row r="267" s="326" customFormat="1" x14ac:dyDescent="0.2"/>
    <row r="268" s="326" customFormat="1" x14ac:dyDescent="0.2"/>
    <row r="269" s="326" customFormat="1" x14ac:dyDescent="0.2"/>
    <row r="270" s="326" customFormat="1" x14ac:dyDescent="0.2"/>
    <row r="271" s="326" customFormat="1" x14ac:dyDescent="0.2"/>
    <row r="272" s="326" customFormat="1" x14ac:dyDescent="0.2"/>
    <row r="273" s="326" customFormat="1" x14ac:dyDescent="0.2"/>
    <row r="274" s="326" customFormat="1" x14ac:dyDescent="0.2"/>
    <row r="275" s="326" customFormat="1" x14ac:dyDescent="0.2"/>
    <row r="276" s="326" customFormat="1" x14ac:dyDescent="0.2"/>
    <row r="277" s="326" customFormat="1" x14ac:dyDescent="0.2"/>
    <row r="278" s="326" customFormat="1" x14ac:dyDescent="0.2"/>
    <row r="279" s="326" customFormat="1" x14ac:dyDescent="0.2"/>
    <row r="280" s="326" customFormat="1" x14ac:dyDescent="0.2"/>
    <row r="281" s="326" customFormat="1" x14ac:dyDescent="0.2"/>
    <row r="282" s="326" customFormat="1" x14ac:dyDescent="0.2"/>
    <row r="283" s="326" customFormat="1" x14ac:dyDescent="0.2"/>
    <row r="284" s="326" customFormat="1" x14ac:dyDescent="0.2"/>
    <row r="285" s="326" customFormat="1" x14ac:dyDescent="0.2"/>
    <row r="286" s="326" customFormat="1" x14ac:dyDescent="0.2"/>
    <row r="287" s="326" customFormat="1" x14ac:dyDescent="0.2"/>
    <row r="288" s="326" customFormat="1" x14ac:dyDescent="0.2"/>
    <row r="289" s="326" customFormat="1" x14ac:dyDescent="0.2"/>
    <row r="290" s="326" customFormat="1" x14ac:dyDescent="0.2"/>
    <row r="291" s="326" customFormat="1" x14ac:dyDescent="0.2"/>
    <row r="292" s="326" customFormat="1" x14ac:dyDescent="0.2"/>
    <row r="293" s="326" customFormat="1" x14ac:dyDescent="0.2"/>
    <row r="294" s="326" customFormat="1" x14ac:dyDescent="0.2"/>
    <row r="295" s="326" customFormat="1" x14ac:dyDescent="0.2"/>
    <row r="296" s="326" customFormat="1" x14ac:dyDescent="0.2"/>
    <row r="297" s="326" customFormat="1" x14ac:dyDescent="0.2"/>
    <row r="298" s="326" customFormat="1" x14ac:dyDescent="0.2"/>
    <row r="299" s="326" customFormat="1" x14ac:dyDescent="0.2"/>
    <row r="300" s="326" customFormat="1" x14ac:dyDescent="0.2"/>
    <row r="301" s="326" customFormat="1" x14ac:dyDescent="0.2"/>
    <row r="302" s="326" customFormat="1" x14ac:dyDescent="0.2"/>
    <row r="303" s="326" customFormat="1" x14ac:dyDescent="0.2"/>
    <row r="304" s="326" customFormat="1" x14ac:dyDescent="0.2"/>
    <row r="305" s="326" customFormat="1" x14ac:dyDescent="0.2"/>
    <row r="306" s="326" customFormat="1" x14ac:dyDescent="0.2"/>
    <row r="307" s="326" customFormat="1" x14ac:dyDescent="0.2"/>
    <row r="308" s="326" customFormat="1" x14ac:dyDescent="0.2"/>
    <row r="309" s="326" customFormat="1" x14ac:dyDescent="0.2"/>
    <row r="310" s="326" customFormat="1" x14ac:dyDescent="0.2"/>
    <row r="311" s="326" customFormat="1" x14ac:dyDescent="0.2"/>
    <row r="312" s="326" customFormat="1" x14ac:dyDescent="0.2"/>
    <row r="313" s="326" customFormat="1" x14ac:dyDescent="0.2"/>
    <row r="314" s="326" customFormat="1" x14ac:dyDescent="0.2"/>
    <row r="315" s="326" customFormat="1" x14ac:dyDescent="0.2"/>
    <row r="316" s="326" customFormat="1" x14ac:dyDescent="0.2"/>
    <row r="317" s="326" customFormat="1" x14ac:dyDescent="0.2"/>
    <row r="318" s="326" customFormat="1" x14ac:dyDescent="0.2"/>
    <row r="319" s="326" customFormat="1" x14ac:dyDescent="0.2"/>
    <row r="320" s="326" customFormat="1" x14ac:dyDescent="0.2"/>
    <row r="321" s="326" customFormat="1" x14ac:dyDescent="0.2"/>
    <row r="322" s="326" customFormat="1" x14ac:dyDescent="0.2"/>
    <row r="323" s="326" customFormat="1" x14ac:dyDescent="0.2"/>
    <row r="324" s="326" customFormat="1" x14ac:dyDescent="0.2"/>
    <row r="325" s="326" customFormat="1" x14ac:dyDescent="0.2"/>
    <row r="326" s="326" customFormat="1" x14ac:dyDescent="0.2"/>
    <row r="327" s="326" customFormat="1" x14ac:dyDescent="0.2"/>
    <row r="328" s="326" customFormat="1" x14ac:dyDescent="0.2"/>
    <row r="329" s="326" customFormat="1" x14ac:dyDescent="0.2"/>
    <row r="330" s="326" customFormat="1" x14ac:dyDescent="0.2"/>
    <row r="331" s="326" customFormat="1" x14ac:dyDescent="0.2"/>
    <row r="332" s="326" customFormat="1" x14ac:dyDescent="0.2"/>
    <row r="333" s="326" customFormat="1" x14ac:dyDescent="0.2"/>
    <row r="334" s="326" customFormat="1" x14ac:dyDescent="0.2"/>
    <row r="335" s="326" customFormat="1" x14ac:dyDescent="0.2"/>
    <row r="336" s="326" customFormat="1" x14ac:dyDescent="0.2"/>
    <row r="337" s="326" customFormat="1" x14ac:dyDescent="0.2"/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D539-6747-46D3-9C85-C86B87E19F50}">
  <sheetPr>
    <tabColor theme="7" tint="-0.249977111117893"/>
    <pageSetUpPr fitToPage="1"/>
  </sheetPr>
  <dimension ref="A1:I45"/>
  <sheetViews>
    <sheetView showGridLines="0" topLeftCell="A37" zoomScaleNormal="100" workbookViewId="0">
      <selection activeCell="B58" sqref="B58"/>
    </sheetView>
  </sheetViews>
  <sheetFormatPr baseColWidth="10" defaultColWidth="10.28515625" defaultRowHeight="11.25" x14ac:dyDescent="0.25"/>
  <cols>
    <col min="1" max="1" width="1.5703125" style="79" customWidth="1"/>
    <col min="2" max="2" width="53.5703125" style="79" customWidth="1"/>
    <col min="3" max="3" width="15.28515625" style="79" customWidth="1"/>
    <col min="4" max="4" width="17" style="79" customWidth="1"/>
    <col min="5" max="5" width="15.28515625" style="79" customWidth="1"/>
    <col min="6" max="7" width="17.85546875" style="79" customWidth="1"/>
    <col min="8" max="8" width="16.140625" style="79" customWidth="1"/>
    <col min="9" max="9" width="2.140625" style="79" hidden="1" customWidth="1"/>
    <col min="10" max="16384" width="10.28515625" style="79"/>
  </cols>
  <sheetData>
    <row r="1" spans="1:9" s="60" customFormat="1" ht="43.5" customHeight="1" x14ac:dyDescent="0.25">
      <c r="A1" s="57" t="s">
        <v>209</v>
      </c>
      <c r="B1" s="58"/>
      <c r="C1" s="58"/>
      <c r="D1" s="58"/>
      <c r="E1" s="58"/>
      <c r="F1" s="58"/>
      <c r="G1" s="58"/>
      <c r="H1" s="59"/>
    </row>
    <row r="2" spans="1:9" s="60" customFormat="1" x14ac:dyDescent="0.25">
      <c r="A2" s="61" t="s">
        <v>210</v>
      </c>
      <c r="B2" s="62"/>
      <c r="C2" s="57" t="s">
        <v>211</v>
      </c>
      <c r="D2" s="58"/>
      <c r="E2" s="58"/>
      <c r="F2" s="58"/>
      <c r="G2" s="59"/>
      <c r="H2" s="63" t="s">
        <v>8</v>
      </c>
    </row>
    <row r="3" spans="1:9" s="70" customFormat="1" ht="24.95" customHeight="1" x14ac:dyDescent="0.25">
      <c r="A3" s="64"/>
      <c r="B3" s="65"/>
      <c r="C3" s="66" t="s">
        <v>9</v>
      </c>
      <c r="D3" s="67" t="s">
        <v>212</v>
      </c>
      <c r="E3" s="67" t="s">
        <v>11</v>
      </c>
      <c r="F3" s="67" t="s">
        <v>12</v>
      </c>
      <c r="G3" s="68" t="s">
        <v>213</v>
      </c>
      <c r="H3" s="69"/>
    </row>
    <row r="4" spans="1:9" s="70" customFormat="1" x14ac:dyDescent="0.25">
      <c r="A4" s="71"/>
      <c r="B4" s="72"/>
      <c r="C4" s="73" t="s">
        <v>214</v>
      </c>
      <c r="D4" s="74" t="s">
        <v>215</v>
      </c>
      <c r="E4" s="74" t="s">
        <v>216</v>
      </c>
      <c r="F4" s="74" t="s">
        <v>217</v>
      </c>
      <c r="G4" s="74" t="s">
        <v>218</v>
      </c>
      <c r="H4" s="74" t="s">
        <v>219</v>
      </c>
    </row>
    <row r="5" spans="1:9" x14ac:dyDescent="0.25">
      <c r="A5" s="75"/>
      <c r="B5" s="76" t="s">
        <v>17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f t="shared" ref="H5:H15" si="0">+G5-C5</f>
        <v>0</v>
      </c>
      <c r="I5" s="78" t="s">
        <v>220</v>
      </c>
    </row>
    <row r="6" spans="1:9" x14ac:dyDescent="0.25">
      <c r="A6" s="80"/>
      <c r="B6" s="81" t="s">
        <v>221</v>
      </c>
      <c r="C6" s="82">
        <v>0</v>
      </c>
      <c r="D6" s="82">
        <v>0</v>
      </c>
      <c r="E6" s="82">
        <v>0</v>
      </c>
      <c r="F6" s="82">
        <v>0</v>
      </c>
      <c r="G6" s="82">
        <v>0</v>
      </c>
      <c r="H6" s="82">
        <f t="shared" si="0"/>
        <v>0</v>
      </c>
      <c r="I6" s="78" t="s">
        <v>222</v>
      </c>
    </row>
    <row r="7" spans="1:9" x14ac:dyDescent="0.25">
      <c r="A7" s="75"/>
      <c r="B7" s="76" t="s">
        <v>70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f t="shared" si="0"/>
        <v>0</v>
      </c>
      <c r="I7" s="78" t="s">
        <v>223</v>
      </c>
    </row>
    <row r="8" spans="1:9" x14ac:dyDescent="0.25">
      <c r="A8" s="75"/>
      <c r="B8" s="76" t="s">
        <v>224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  <c r="H8" s="82">
        <f t="shared" si="0"/>
        <v>0</v>
      </c>
      <c r="I8" s="78" t="s">
        <v>225</v>
      </c>
    </row>
    <row r="9" spans="1:9" x14ac:dyDescent="0.25">
      <c r="A9" s="75"/>
      <c r="B9" s="76" t="s">
        <v>226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f t="shared" si="0"/>
        <v>0</v>
      </c>
      <c r="I9" s="78" t="s">
        <v>227</v>
      </c>
    </row>
    <row r="10" spans="1:9" x14ac:dyDescent="0.25">
      <c r="A10" s="80"/>
      <c r="B10" s="81" t="s">
        <v>228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f t="shared" si="0"/>
        <v>0</v>
      </c>
      <c r="I10" s="78" t="s">
        <v>229</v>
      </c>
    </row>
    <row r="11" spans="1:9" ht="15" x14ac:dyDescent="0.25">
      <c r="A11" s="83"/>
      <c r="B11" s="76" t="s">
        <v>230</v>
      </c>
      <c r="C11" s="84">
        <v>51397536</v>
      </c>
      <c r="D11" s="84">
        <v>249099317.75</v>
      </c>
      <c r="E11" s="82">
        <f>C11+D11</f>
        <v>300496853.75</v>
      </c>
      <c r="F11" s="84">
        <v>11883360.789999999</v>
      </c>
      <c r="G11" s="84">
        <v>11883360.789999999</v>
      </c>
      <c r="H11" s="82">
        <f t="shared" si="0"/>
        <v>-39514175.210000001</v>
      </c>
      <c r="I11" s="78" t="s">
        <v>231</v>
      </c>
    </row>
    <row r="12" spans="1:9" ht="22.5" x14ac:dyDescent="0.25">
      <c r="A12" s="83"/>
      <c r="B12" s="76" t="s">
        <v>232</v>
      </c>
      <c r="C12" s="84">
        <v>9036876197</v>
      </c>
      <c r="D12" s="84">
        <v>317596778.95999998</v>
      </c>
      <c r="E12" s="82">
        <f>C12+D12</f>
        <v>9354472975.9599991</v>
      </c>
      <c r="F12" s="84">
        <v>1239274082.5999999</v>
      </c>
      <c r="G12" s="84">
        <v>1239274082.5999999</v>
      </c>
      <c r="H12" s="82">
        <f t="shared" si="0"/>
        <v>-7797602114.3999996</v>
      </c>
      <c r="I12" s="78" t="s">
        <v>233</v>
      </c>
    </row>
    <row r="13" spans="1:9" ht="22.5" x14ac:dyDescent="0.25">
      <c r="A13" s="83"/>
      <c r="B13" s="76" t="s">
        <v>234</v>
      </c>
      <c r="C13" s="84">
        <v>8377262478.6099997</v>
      </c>
      <c r="D13" s="84">
        <v>165599227.16</v>
      </c>
      <c r="E13" s="82">
        <f>C13+D13</f>
        <v>8542861705.7699995</v>
      </c>
      <c r="F13" s="84">
        <v>2388240871.3899999</v>
      </c>
      <c r="G13" s="84">
        <v>2388240871.3899999</v>
      </c>
      <c r="H13" s="82">
        <f t="shared" si="0"/>
        <v>-5989021607.2199993</v>
      </c>
      <c r="I13" s="78" t="s">
        <v>235</v>
      </c>
    </row>
    <row r="14" spans="1:9" x14ac:dyDescent="0.25">
      <c r="A14" s="75"/>
      <c r="B14" s="76" t="s">
        <v>236</v>
      </c>
      <c r="C14" s="82">
        <v>0</v>
      </c>
      <c r="D14" s="82">
        <v>0</v>
      </c>
      <c r="E14" s="82"/>
      <c r="F14" s="82">
        <v>0</v>
      </c>
      <c r="G14" s="82">
        <v>0</v>
      </c>
      <c r="H14" s="82">
        <f t="shared" si="0"/>
        <v>0</v>
      </c>
      <c r="I14" s="78" t="s">
        <v>237</v>
      </c>
    </row>
    <row r="15" spans="1:9" x14ac:dyDescent="0.25">
      <c r="A15" s="75"/>
      <c r="C15" s="85"/>
      <c r="D15" s="85"/>
      <c r="E15" s="85"/>
      <c r="F15" s="85">
        <v>0</v>
      </c>
      <c r="G15" s="85">
        <v>0</v>
      </c>
      <c r="H15" s="85">
        <f t="shared" si="0"/>
        <v>0</v>
      </c>
      <c r="I15" s="78" t="s">
        <v>238</v>
      </c>
    </row>
    <row r="16" spans="1:9" x14ac:dyDescent="0.25">
      <c r="A16" s="86"/>
      <c r="B16" s="87" t="s">
        <v>239</v>
      </c>
      <c r="C16" s="88">
        <f t="shared" ref="C16:H16" si="1">SUM(C5:C15)</f>
        <v>17465536211.610001</v>
      </c>
      <c r="D16" s="88">
        <f t="shared" si="1"/>
        <v>732295323.87</v>
      </c>
      <c r="E16" s="88">
        <f t="shared" si="1"/>
        <v>18197831535.48</v>
      </c>
      <c r="F16" s="88">
        <f t="shared" si="1"/>
        <v>3639398314.7799997</v>
      </c>
      <c r="G16" s="88">
        <f t="shared" si="1"/>
        <v>3639398314.7799997</v>
      </c>
      <c r="H16" s="88">
        <f t="shared" si="1"/>
        <v>-13826137896.829998</v>
      </c>
      <c r="I16" s="78" t="s">
        <v>238</v>
      </c>
    </row>
    <row r="17" spans="1:9" x14ac:dyDescent="0.25">
      <c r="A17" s="89"/>
      <c r="B17" s="90"/>
      <c r="C17" s="91"/>
      <c r="D17" s="91"/>
      <c r="E17" s="92"/>
      <c r="F17" s="93" t="s">
        <v>240</v>
      </c>
      <c r="G17" s="94"/>
      <c r="H17" s="95">
        <v>0</v>
      </c>
      <c r="I17" s="78" t="s">
        <v>238</v>
      </c>
    </row>
    <row r="18" spans="1:9" ht="10.15" customHeight="1" x14ac:dyDescent="0.25">
      <c r="A18" s="96" t="s">
        <v>241</v>
      </c>
      <c r="B18" s="97"/>
      <c r="C18" s="98" t="s">
        <v>211</v>
      </c>
      <c r="D18" s="99"/>
      <c r="E18" s="99"/>
      <c r="F18" s="99"/>
      <c r="G18" s="100"/>
      <c r="H18" s="101" t="s">
        <v>8</v>
      </c>
      <c r="I18" s="78" t="s">
        <v>238</v>
      </c>
    </row>
    <row r="19" spans="1:9" ht="22.5" x14ac:dyDescent="0.25">
      <c r="A19" s="102"/>
      <c r="B19" s="103"/>
      <c r="C19" s="104" t="s">
        <v>9</v>
      </c>
      <c r="D19" s="105" t="s">
        <v>212</v>
      </c>
      <c r="E19" s="105" t="s">
        <v>11</v>
      </c>
      <c r="F19" s="105" t="s">
        <v>12</v>
      </c>
      <c r="G19" s="106" t="s">
        <v>213</v>
      </c>
      <c r="H19" s="107"/>
      <c r="I19" s="78" t="s">
        <v>238</v>
      </c>
    </row>
    <row r="20" spans="1:9" x14ac:dyDescent="0.25">
      <c r="A20" s="108"/>
      <c r="B20" s="109"/>
      <c r="C20" s="110" t="s">
        <v>214</v>
      </c>
      <c r="D20" s="111" t="s">
        <v>215</v>
      </c>
      <c r="E20" s="111" t="s">
        <v>216</v>
      </c>
      <c r="F20" s="111" t="s">
        <v>217</v>
      </c>
      <c r="G20" s="111" t="s">
        <v>218</v>
      </c>
      <c r="H20" s="111" t="s">
        <v>219</v>
      </c>
      <c r="I20" s="78" t="s">
        <v>238</v>
      </c>
    </row>
    <row r="21" spans="1:9" x14ac:dyDescent="0.25">
      <c r="A21" s="112" t="s">
        <v>242</v>
      </c>
      <c r="B21" s="113"/>
      <c r="C21" s="114">
        <f>SUM(C22+C23+C24+C25+C26+C27+C28+C29)</f>
        <v>0</v>
      </c>
      <c r="D21" s="114">
        <f>SUM(D22+D23+D24+D25+D26+D27+D28+D29)</f>
        <v>0</v>
      </c>
      <c r="E21" s="114">
        <f>SUM(E22+E23+E24+E25+E26+E27+E28+E29)</f>
        <v>0</v>
      </c>
      <c r="F21" s="114">
        <f>SUM(F22+F23+F24+F25+F26+F27+F28+F29)</f>
        <v>0</v>
      </c>
      <c r="G21" s="114">
        <f>SUM(G22+G23+G24+G25+G26+G27+G28+G29)</f>
        <v>0</v>
      </c>
      <c r="H21" s="114">
        <f>SUM(H22:H29)</f>
        <v>0</v>
      </c>
      <c r="I21" s="78" t="s">
        <v>238</v>
      </c>
    </row>
    <row r="22" spans="1:9" x14ac:dyDescent="0.25">
      <c r="A22" s="115"/>
      <c r="B22" s="116" t="s">
        <v>17</v>
      </c>
      <c r="C22" s="117">
        <v>0</v>
      </c>
      <c r="D22" s="117">
        <v>0</v>
      </c>
      <c r="E22" s="117">
        <v>0</v>
      </c>
      <c r="F22" s="118">
        <v>0</v>
      </c>
      <c r="G22" s="117">
        <v>0</v>
      </c>
      <c r="H22" s="117">
        <v>0</v>
      </c>
      <c r="I22" s="78" t="s">
        <v>220</v>
      </c>
    </row>
    <row r="23" spans="1:9" x14ac:dyDescent="0.25">
      <c r="A23" s="115"/>
      <c r="B23" s="116" t="s">
        <v>221</v>
      </c>
      <c r="C23" s="117">
        <v>0</v>
      </c>
      <c r="D23" s="117">
        <v>0</v>
      </c>
      <c r="E23" s="117">
        <v>0</v>
      </c>
      <c r="F23" s="118">
        <v>0</v>
      </c>
      <c r="G23" s="117">
        <v>0</v>
      </c>
      <c r="H23" s="117">
        <v>0</v>
      </c>
      <c r="I23" s="78" t="s">
        <v>222</v>
      </c>
    </row>
    <row r="24" spans="1:9" x14ac:dyDescent="0.25">
      <c r="A24" s="115"/>
      <c r="B24" s="116" t="s">
        <v>70</v>
      </c>
      <c r="C24" s="117">
        <v>0</v>
      </c>
      <c r="D24" s="117">
        <v>0</v>
      </c>
      <c r="E24" s="117">
        <v>0</v>
      </c>
      <c r="F24" s="118">
        <v>0</v>
      </c>
      <c r="G24" s="117">
        <v>0</v>
      </c>
      <c r="H24" s="117">
        <v>0</v>
      </c>
      <c r="I24" s="78" t="s">
        <v>223</v>
      </c>
    </row>
    <row r="25" spans="1:9" x14ac:dyDescent="0.25">
      <c r="A25" s="115"/>
      <c r="B25" s="116" t="s">
        <v>224</v>
      </c>
      <c r="C25" s="117">
        <v>0</v>
      </c>
      <c r="D25" s="117">
        <v>0</v>
      </c>
      <c r="E25" s="117">
        <v>0</v>
      </c>
      <c r="F25" s="118">
        <v>0</v>
      </c>
      <c r="G25" s="117">
        <v>0</v>
      </c>
      <c r="H25" s="117">
        <v>0</v>
      </c>
      <c r="I25" s="78" t="s">
        <v>225</v>
      </c>
    </row>
    <row r="26" spans="1:9" x14ac:dyDescent="0.25">
      <c r="A26" s="115"/>
      <c r="B26" s="116" t="s">
        <v>243</v>
      </c>
      <c r="C26" s="117">
        <v>0</v>
      </c>
      <c r="D26" s="117">
        <v>0</v>
      </c>
      <c r="E26" s="117">
        <v>0</v>
      </c>
      <c r="F26" s="118">
        <v>0</v>
      </c>
      <c r="G26" s="117">
        <v>0</v>
      </c>
      <c r="H26" s="117">
        <v>0</v>
      </c>
      <c r="I26" s="78" t="s">
        <v>227</v>
      </c>
    </row>
    <row r="27" spans="1:9" x14ac:dyDescent="0.25">
      <c r="A27" s="115"/>
      <c r="B27" s="116" t="s">
        <v>244</v>
      </c>
      <c r="C27" s="119">
        <v>0</v>
      </c>
      <c r="D27" s="119">
        <v>0</v>
      </c>
      <c r="E27" s="119">
        <v>0</v>
      </c>
      <c r="F27" s="120">
        <v>0</v>
      </c>
      <c r="G27" s="119">
        <v>0</v>
      </c>
      <c r="H27" s="117">
        <v>0</v>
      </c>
      <c r="I27" s="78" t="s">
        <v>229</v>
      </c>
    </row>
    <row r="28" spans="1:9" ht="22.5" x14ac:dyDescent="0.25">
      <c r="A28" s="115"/>
      <c r="B28" s="116" t="s">
        <v>245</v>
      </c>
      <c r="C28" s="82">
        <v>0</v>
      </c>
      <c r="D28" s="82">
        <v>0</v>
      </c>
      <c r="E28" s="82">
        <f>C28+D28</f>
        <v>0</v>
      </c>
      <c r="F28" s="82">
        <v>0</v>
      </c>
      <c r="G28" s="82">
        <v>0</v>
      </c>
      <c r="H28" s="82">
        <f t="shared" ref="H28" si="2">+G28-C28</f>
        <v>0</v>
      </c>
      <c r="I28" s="78" t="s">
        <v>233</v>
      </c>
    </row>
    <row r="29" spans="1:9" ht="22.5" x14ac:dyDescent="0.25">
      <c r="A29" s="115"/>
      <c r="B29" s="116" t="s">
        <v>234</v>
      </c>
      <c r="C29" s="117">
        <v>0</v>
      </c>
      <c r="D29" s="117">
        <v>0</v>
      </c>
      <c r="E29" s="117">
        <v>0</v>
      </c>
      <c r="F29" s="121">
        <v>0</v>
      </c>
      <c r="G29" s="82">
        <v>0</v>
      </c>
      <c r="H29" s="117">
        <v>0</v>
      </c>
      <c r="I29" s="78" t="s">
        <v>235</v>
      </c>
    </row>
    <row r="30" spans="1:9" x14ac:dyDescent="0.25">
      <c r="A30" s="115"/>
      <c r="B30" s="116"/>
      <c r="C30" s="117"/>
      <c r="D30" s="117"/>
      <c r="E30" s="117"/>
      <c r="F30" s="118"/>
      <c r="G30" s="117"/>
      <c r="H30" s="117"/>
      <c r="I30" s="78" t="s">
        <v>238</v>
      </c>
    </row>
    <row r="31" spans="1:9" ht="48" customHeight="1" x14ac:dyDescent="0.25">
      <c r="A31" s="122" t="s">
        <v>246</v>
      </c>
      <c r="B31" s="123"/>
      <c r="C31" s="124">
        <f t="shared" ref="C31:H31" si="3">SUM(C32:C35)</f>
        <v>8428660014.6099997</v>
      </c>
      <c r="D31" s="124">
        <f t="shared" si="3"/>
        <v>414698544.90999997</v>
      </c>
      <c r="E31" s="124">
        <f t="shared" si="3"/>
        <v>8843358559.5200005</v>
      </c>
      <c r="F31" s="125">
        <f t="shared" si="3"/>
        <v>2400124232.1799998</v>
      </c>
      <c r="G31" s="124">
        <f t="shared" si="3"/>
        <v>2400124232.1799998</v>
      </c>
      <c r="H31" s="124">
        <f t="shared" si="3"/>
        <v>-6028535782.4299994</v>
      </c>
      <c r="I31" s="78" t="s">
        <v>238</v>
      </c>
    </row>
    <row r="32" spans="1:9" x14ac:dyDescent="0.25">
      <c r="A32" s="115"/>
      <c r="B32" s="116" t="s">
        <v>221</v>
      </c>
      <c r="C32" s="117">
        <v>0</v>
      </c>
      <c r="D32" s="117">
        <v>0</v>
      </c>
      <c r="E32" s="117">
        <v>0</v>
      </c>
      <c r="F32" s="118">
        <v>0</v>
      </c>
      <c r="G32" s="117">
        <v>0</v>
      </c>
      <c r="H32" s="117">
        <v>0</v>
      </c>
      <c r="I32" s="78" t="s">
        <v>222</v>
      </c>
    </row>
    <row r="33" spans="1:9" x14ac:dyDescent="0.25">
      <c r="A33" s="115"/>
      <c r="B33" s="116" t="s">
        <v>247</v>
      </c>
      <c r="C33" s="117">
        <v>0</v>
      </c>
      <c r="D33" s="117">
        <v>0</v>
      </c>
      <c r="E33" s="117">
        <v>0</v>
      </c>
      <c r="F33" s="118">
        <v>0</v>
      </c>
      <c r="G33" s="117">
        <v>0</v>
      </c>
      <c r="H33" s="117">
        <v>0</v>
      </c>
      <c r="I33" s="78" t="s">
        <v>227</v>
      </c>
    </row>
    <row r="34" spans="1:9" x14ac:dyDescent="0.25">
      <c r="A34" s="115"/>
      <c r="B34" s="116" t="s">
        <v>248</v>
      </c>
      <c r="C34" s="126">
        <v>51397536</v>
      </c>
      <c r="D34" s="126">
        <v>249099317.75</v>
      </c>
      <c r="E34" s="119">
        <f>C34+D34</f>
        <v>300496853.75</v>
      </c>
      <c r="F34" s="126">
        <v>11883360.789999999</v>
      </c>
      <c r="G34" s="126">
        <v>11883360.789999999</v>
      </c>
      <c r="H34" s="117">
        <f>G34-C34</f>
        <v>-39514175.210000001</v>
      </c>
      <c r="I34" s="78" t="s">
        <v>231</v>
      </c>
    </row>
    <row r="35" spans="1:9" ht="22.5" x14ac:dyDescent="0.25">
      <c r="A35" s="115"/>
      <c r="B35" s="116" t="s">
        <v>234</v>
      </c>
      <c r="C35" s="126">
        <v>8377262478.6099997</v>
      </c>
      <c r="D35" s="126">
        <v>165599227.16</v>
      </c>
      <c r="E35" s="119">
        <f>C35+D35</f>
        <v>8542861705.7699995</v>
      </c>
      <c r="F35" s="126">
        <v>2388240871.3899999</v>
      </c>
      <c r="G35" s="126">
        <v>2388240871.3899999</v>
      </c>
      <c r="H35" s="117">
        <f>G35-C35</f>
        <v>-5989021607.2199993</v>
      </c>
      <c r="I35" s="78" t="s">
        <v>235</v>
      </c>
    </row>
    <row r="36" spans="1:9" x14ac:dyDescent="0.25">
      <c r="A36" s="115"/>
      <c r="B36" s="116"/>
      <c r="C36" s="117"/>
      <c r="D36" s="117"/>
      <c r="E36" s="117"/>
      <c r="F36" s="118"/>
      <c r="G36" s="117"/>
      <c r="H36" s="117"/>
      <c r="I36" s="78" t="s">
        <v>238</v>
      </c>
    </row>
    <row r="37" spans="1:9" x14ac:dyDescent="0.25">
      <c r="A37" s="127" t="s">
        <v>249</v>
      </c>
      <c r="B37" s="128"/>
      <c r="C37" s="124">
        <f>SUM(C38)</f>
        <v>0</v>
      </c>
      <c r="D37" s="124">
        <v>0</v>
      </c>
      <c r="E37" s="124">
        <v>0</v>
      </c>
      <c r="F37" s="125">
        <f>+F38</f>
        <v>0</v>
      </c>
      <c r="G37" s="124">
        <f>+G38</f>
        <v>0</v>
      </c>
      <c r="H37" s="124">
        <f>+H38</f>
        <v>0</v>
      </c>
      <c r="I37" s="78" t="s">
        <v>238</v>
      </c>
    </row>
    <row r="38" spans="1:9" x14ac:dyDescent="0.25">
      <c r="A38" s="129"/>
      <c r="B38" s="116" t="s">
        <v>236</v>
      </c>
      <c r="C38" s="117">
        <v>0</v>
      </c>
      <c r="D38" s="117">
        <v>0</v>
      </c>
      <c r="E38" s="117">
        <f>+C38+D38</f>
        <v>0</v>
      </c>
      <c r="F38" s="120">
        <v>0</v>
      </c>
      <c r="G38" s="119">
        <v>0</v>
      </c>
      <c r="H38" s="117">
        <f>+G38-C38</f>
        <v>0</v>
      </c>
      <c r="I38" s="78" t="s">
        <v>237</v>
      </c>
    </row>
    <row r="39" spans="1:9" x14ac:dyDescent="0.25">
      <c r="A39" s="130"/>
      <c r="B39" s="131" t="s">
        <v>239</v>
      </c>
      <c r="C39" s="88">
        <f t="shared" ref="C39:H39" si="4">+C21+C31+C37</f>
        <v>8428660014.6099997</v>
      </c>
      <c r="D39" s="88">
        <f t="shared" si="4"/>
        <v>414698544.90999997</v>
      </c>
      <c r="E39" s="88">
        <f t="shared" si="4"/>
        <v>8843358559.5200005</v>
      </c>
      <c r="F39" s="88">
        <f t="shared" si="4"/>
        <v>2400124232.1799998</v>
      </c>
      <c r="G39" s="88">
        <f t="shared" si="4"/>
        <v>2400124232.1799998</v>
      </c>
      <c r="H39" s="88">
        <f t="shared" si="4"/>
        <v>-6028535782.4299994</v>
      </c>
      <c r="I39" s="78" t="s">
        <v>238</v>
      </c>
    </row>
    <row r="40" spans="1:9" x14ac:dyDescent="0.25">
      <c r="A40" s="132"/>
      <c r="B40" s="90"/>
      <c r="C40" s="133"/>
      <c r="D40" s="133"/>
      <c r="E40" s="133"/>
      <c r="F40" s="134" t="s">
        <v>240</v>
      </c>
      <c r="G40" s="135"/>
      <c r="H40" s="136">
        <v>0</v>
      </c>
      <c r="I40" s="78" t="s">
        <v>238</v>
      </c>
    </row>
    <row r="41" spans="1:9" x14ac:dyDescent="0.25">
      <c r="A41" s="137"/>
      <c r="B41" s="138"/>
      <c r="C41" s="139"/>
      <c r="D41" s="139"/>
      <c r="E41" s="139"/>
      <c r="F41" s="140"/>
      <c r="G41" s="140"/>
      <c r="H41" s="139"/>
      <c r="I41" s="78"/>
    </row>
    <row r="42" spans="1:9" x14ac:dyDescent="0.2">
      <c r="B42" s="141" t="s">
        <v>250</v>
      </c>
    </row>
    <row r="43" spans="1:9" ht="15.75" customHeight="1" x14ac:dyDescent="0.25">
      <c r="B43" s="142" t="s">
        <v>251</v>
      </c>
      <c r="C43" s="142"/>
      <c r="D43" s="142"/>
      <c r="E43" s="142"/>
      <c r="F43" s="142"/>
    </row>
    <row r="44" spans="1:9" ht="16.5" customHeight="1" x14ac:dyDescent="0.25">
      <c r="B44" s="143" t="s">
        <v>252</v>
      </c>
    </row>
    <row r="45" spans="1:9" ht="30.75" customHeight="1" x14ac:dyDescent="0.25">
      <c r="B45" s="142" t="s">
        <v>253</v>
      </c>
      <c r="C45" s="142"/>
      <c r="D45" s="142"/>
      <c r="E45" s="142"/>
      <c r="F45" s="142"/>
      <c r="G45" s="142"/>
      <c r="H45" s="142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F8C4-02CE-4610-99F4-F315FAF1B78F}">
  <sheetPr>
    <tabColor theme="4" tint="-0.249977111117893"/>
    <pageSetUpPr fitToPage="1"/>
  </sheetPr>
  <dimension ref="A1:G75"/>
  <sheetViews>
    <sheetView showGridLines="0" workbookViewId="0">
      <selection activeCell="G76" sqref="A1:G76"/>
    </sheetView>
  </sheetViews>
  <sheetFormatPr baseColWidth="10" defaultColWidth="10.28515625" defaultRowHeight="14.25" customHeight="1" x14ac:dyDescent="0.2"/>
  <cols>
    <col min="1" max="1" width="61.28515625" style="147" customWidth="1"/>
    <col min="2" max="2" width="13.85546875" style="147" customWidth="1"/>
    <col min="3" max="3" width="13" style="147" bestFit="1" customWidth="1"/>
    <col min="4" max="6" width="14" style="147" bestFit="1" customWidth="1"/>
    <col min="7" max="7" width="11.7109375" style="147" bestFit="1" customWidth="1"/>
    <col min="8" max="16384" width="10.28515625" style="147"/>
  </cols>
  <sheetData>
    <row r="1" spans="1:7" ht="49.5" customHeight="1" thickBot="1" x14ac:dyDescent="0.25">
      <c r="A1" s="144" t="s">
        <v>254</v>
      </c>
      <c r="B1" s="145"/>
      <c r="C1" s="145"/>
      <c r="D1" s="145"/>
      <c r="E1" s="145"/>
      <c r="F1" s="145"/>
      <c r="G1" s="146"/>
    </row>
    <row r="2" spans="1:7" s="153" customFormat="1" ht="14.25" customHeight="1" thickBot="1" x14ac:dyDescent="0.25">
      <c r="A2" s="148" t="s">
        <v>6</v>
      </c>
      <c r="B2" s="149" t="s">
        <v>7</v>
      </c>
      <c r="C2" s="150"/>
      <c r="D2" s="150"/>
      <c r="E2" s="150"/>
      <c r="F2" s="151"/>
      <c r="G2" s="152" t="s">
        <v>255</v>
      </c>
    </row>
    <row r="3" spans="1:7" s="153" customFormat="1" ht="23.25" thickBot="1" x14ac:dyDescent="0.25">
      <c r="A3" s="154"/>
      <c r="B3" s="155" t="s">
        <v>256</v>
      </c>
      <c r="C3" s="156" t="s">
        <v>10</v>
      </c>
      <c r="D3" s="157" t="s">
        <v>11</v>
      </c>
      <c r="E3" s="156" t="s">
        <v>12</v>
      </c>
      <c r="F3" s="157" t="s">
        <v>257</v>
      </c>
      <c r="G3" s="158"/>
    </row>
    <row r="4" spans="1:7" s="153" customFormat="1" ht="14.25" customHeight="1" thickBot="1" x14ac:dyDescent="0.25">
      <c r="A4" s="159"/>
      <c r="B4" s="160">
        <v>1</v>
      </c>
      <c r="C4" s="156">
        <v>2</v>
      </c>
      <c r="D4" s="157" t="s">
        <v>258</v>
      </c>
      <c r="E4" s="156">
        <v>4</v>
      </c>
      <c r="F4" s="157">
        <v>5</v>
      </c>
      <c r="G4" s="156" t="s">
        <v>259</v>
      </c>
    </row>
    <row r="5" spans="1:7" s="153" customFormat="1" ht="14.25" customHeight="1" x14ac:dyDescent="0.2">
      <c r="A5" s="330" t="s">
        <v>260</v>
      </c>
      <c r="B5" s="331">
        <v>14893267</v>
      </c>
      <c r="C5" s="331">
        <v>85154.47</v>
      </c>
      <c r="D5" s="331">
        <f>B5+C5</f>
        <v>14978421.470000001</v>
      </c>
      <c r="E5" s="331">
        <v>3952677.11</v>
      </c>
      <c r="F5" s="331">
        <v>3952677.11</v>
      </c>
      <c r="G5" s="332">
        <f>D5-E5</f>
        <v>11025744.360000001</v>
      </c>
    </row>
    <row r="6" spans="1:7" s="153" customFormat="1" ht="14.25" customHeight="1" x14ac:dyDescent="0.2">
      <c r="A6" s="162" t="s">
        <v>261</v>
      </c>
      <c r="B6" s="161">
        <v>28727902</v>
      </c>
      <c r="C6" s="161">
        <v>41106</v>
      </c>
      <c r="D6" s="161">
        <f t="shared" ref="D6:D69" si="0">B6+C6</f>
        <v>28769008</v>
      </c>
      <c r="E6" s="161">
        <v>7452471.1600000001</v>
      </c>
      <c r="F6" s="161">
        <v>7452471.1600000001</v>
      </c>
      <c r="G6" s="163">
        <f t="shared" ref="G6:G69" si="1">D6-E6</f>
        <v>21316536.84</v>
      </c>
    </row>
    <row r="7" spans="1:7" s="153" customFormat="1" ht="14.25" customHeight="1" x14ac:dyDescent="0.2">
      <c r="A7" s="162" t="s">
        <v>262</v>
      </c>
      <c r="B7" s="161">
        <v>17939186</v>
      </c>
      <c r="C7" s="161">
        <v>17639452.73</v>
      </c>
      <c r="D7" s="161">
        <f t="shared" si="0"/>
        <v>35578638.730000004</v>
      </c>
      <c r="E7" s="161">
        <v>4728130.95</v>
      </c>
      <c r="F7" s="161">
        <v>4728130.95</v>
      </c>
      <c r="G7" s="163">
        <f t="shared" si="1"/>
        <v>30850507.780000005</v>
      </c>
    </row>
    <row r="8" spans="1:7" s="153" customFormat="1" ht="14.25" customHeight="1" x14ac:dyDescent="0.2">
      <c r="A8" s="162" t="s">
        <v>263</v>
      </c>
      <c r="B8" s="161">
        <v>6148817</v>
      </c>
      <c r="C8" s="161">
        <v>-2200</v>
      </c>
      <c r="D8" s="161">
        <f t="shared" si="0"/>
        <v>6146617</v>
      </c>
      <c r="E8" s="161">
        <v>906046.08</v>
      </c>
      <c r="F8" s="161">
        <v>906046.08</v>
      </c>
      <c r="G8" s="163">
        <f t="shared" si="1"/>
        <v>5240570.92</v>
      </c>
    </row>
    <row r="9" spans="1:7" s="153" customFormat="1" ht="14.25" customHeight="1" x14ac:dyDescent="0.2">
      <c r="A9" s="162" t="s">
        <v>264</v>
      </c>
      <c r="B9" s="161">
        <v>12821098</v>
      </c>
      <c r="C9" s="161">
        <v>303140</v>
      </c>
      <c r="D9" s="161">
        <f t="shared" si="0"/>
        <v>13124238</v>
      </c>
      <c r="E9" s="161">
        <v>2548378.81</v>
      </c>
      <c r="F9" s="161">
        <v>2548378.81</v>
      </c>
      <c r="G9" s="163">
        <f t="shared" si="1"/>
        <v>10575859.189999999</v>
      </c>
    </row>
    <row r="10" spans="1:7" s="153" customFormat="1" ht="14.25" customHeight="1" x14ac:dyDescent="0.2">
      <c r="A10" s="162" t="s">
        <v>265</v>
      </c>
      <c r="B10" s="161">
        <v>80146090</v>
      </c>
      <c r="C10" s="161">
        <v>17739616.359999999</v>
      </c>
      <c r="D10" s="161">
        <f t="shared" si="0"/>
        <v>97885706.359999999</v>
      </c>
      <c r="E10" s="161">
        <v>19562144.289999999</v>
      </c>
      <c r="F10" s="161">
        <v>19562144.289999999</v>
      </c>
      <c r="G10" s="163">
        <f t="shared" si="1"/>
        <v>78323562.069999993</v>
      </c>
    </row>
    <row r="11" spans="1:7" s="153" customFormat="1" ht="14.25" customHeight="1" x14ac:dyDescent="0.2">
      <c r="A11" s="162" t="s">
        <v>266</v>
      </c>
      <c r="B11" s="161">
        <v>143120176</v>
      </c>
      <c r="C11" s="161">
        <v>1198650.52</v>
      </c>
      <c r="D11" s="161">
        <f t="shared" si="0"/>
        <v>144318826.52000001</v>
      </c>
      <c r="E11" s="161">
        <v>13687842.57</v>
      </c>
      <c r="F11" s="161">
        <v>13687842.57</v>
      </c>
      <c r="G11" s="163">
        <f t="shared" si="1"/>
        <v>130630983.95000002</v>
      </c>
    </row>
    <row r="12" spans="1:7" s="153" customFormat="1" ht="14.25" customHeight="1" x14ac:dyDescent="0.2">
      <c r="A12" s="162" t="s">
        <v>267</v>
      </c>
      <c r="B12" s="161">
        <v>185945965.46000001</v>
      </c>
      <c r="C12" s="161">
        <v>3025413.87</v>
      </c>
      <c r="D12" s="161">
        <f t="shared" si="0"/>
        <v>188971379.33000001</v>
      </c>
      <c r="E12" s="161">
        <v>16219450.9</v>
      </c>
      <c r="F12" s="161">
        <v>16219450.9</v>
      </c>
      <c r="G12" s="163">
        <f t="shared" si="1"/>
        <v>172751928.43000001</v>
      </c>
    </row>
    <row r="13" spans="1:7" s="153" customFormat="1" ht="14.25" customHeight="1" x14ac:dyDescent="0.2">
      <c r="A13" s="162" t="s">
        <v>268</v>
      </c>
      <c r="B13" s="161">
        <v>91933240</v>
      </c>
      <c r="C13" s="161">
        <v>14735719.48</v>
      </c>
      <c r="D13" s="161">
        <f t="shared" si="0"/>
        <v>106668959.48</v>
      </c>
      <c r="E13" s="161">
        <v>18757489.030000001</v>
      </c>
      <c r="F13" s="161">
        <v>18757489.030000001</v>
      </c>
      <c r="G13" s="163">
        <f t="shared" si="1"/>
        <v>87911470.450000003</v>
      </c>
    </row>
    <row r="14" spans="1:7" s="153" customFormat="1" ht="14.25" customHeight="1" x14ac:dyDescent="0.2">
      <c r="A14" s="162" t="s">
        <v>269</v>
      </c>
      <c r="B14" s="161">
        <v>7799571</v>
      </c>
      <c r="C14" s="161">
        <v>36194</v>
      </c>
      <c r="D14" s="161">
        <f t="shared" si="0"/>
        <v>7835765</v>
      </c>
      <c r="E14" s="161">
        <v>1274552.4099999999</v>
      </c>
      <c r="F14" s="161">
        <v>1274552.4099999999</v>
      </c>
      <c r="G14" s="163">
        <f t="shared" si="1"/>
        <v>6561212.5899999999</v>
      </c>
    </row>
    <row r="15" spans="1:7" s="153" customFormat="1" ht="14.25" customHeight="1" x14ac:dyDescent="0.2">
      <c r="A15" s="162" t="s">
        <v>270</v>
      </c>
      <c r="B15" s="161">
        <v>951320604</v>
      </c>
      <c r="C15" s="161">
        <v>167004137.63999999</v>
      </c>
      <c r="D15" s="161">
        <f t="shared" si="0"/>
        <v>1118324741.6399999</v>
      </c>
      <c r="E15" s="161">
        <v>182418196.69999999</v>
      </c>
      <c r="F15" s="161">
        <v>182418196.69999999</v>
      </c>
      <c r="G15" s="163">
        <f t="shared" si="1"/>
        <v>935906544.93999982</v>
      </c>
    </row>
    <row r="16" spans="1:7" s="153" customFormat="1" ht="14.25" customHeight="1" x14ac:dyDescent="0.2">
      <c r="A16" s="162" t="s">
        <v>271</v>
      </c>
      <c r="B16" s="161">
        <v>37402152</v>
      </c>
      <c r="C16" s="161">
        <v>128923.76</v>
      </c>
      <c r="D16" s="161">
        <f t="shared" si="0"/>
        <v>37531075.759999998</v>
      </c>
      <c r="E16" s="161">
        <v>7202441.3899999997</v>
      </c>
      <c r="F16" s="161">
        <v>7202441.3899999997</v>
      </c>
      <c r="G16" s="163">
        <f t="shared" si="1"/>
        <v>30328634.369999997</v>
      </c>
    </row>
    <row r="17" spans="1:7" s="153" customFormat="1" ht="14.25" customHeight="1" x14ac:dyDescent="0.2">
      <c r="A17" s="162" t="s">
        <v>272</v>
      </c>
      <c r="B17" s="161">
        <v>563675619</v>
      </c>
      <c r="C17" s="161">
        <v>2962130.63</v>
      </c>
      <c r="D17" s="161">
        <f t="shared" si="0"/>
        <v>566637749.63</v>
      </c>
      <c r="E17" s="161">
        <v>81017084.450000003</v>
      </c>
      <c r="F17" s="161">
        <v>81017084.450000003</v>
      </c>
      <c r="G17" s="163">
        <f t="shared" si="1"/>
        <v>485620665.18000001</v>
      </c>
    </row>
    <row r="18" spans="1:7" s="153" customFormat="1" ht="14.25" customHeight="1" x14ac:dyDescent="0.2">
      <c r="A18" s="162" t="s">
        <v>273</v>
      </c>
      <c r="B18" s="161">
        <v>617633469</v>
      </c>
      <c r="C18" s="161">
        <v>9625700.0500000007</v>
      </c>
      <c r="D18" s="161">
        <f t="shared" si="0"/>
        <v>627259169.04999995</v>
      </c>
      <c r="E18" s="161">
        <v>93746704.090000004</v>
      </c>
      <c r="F18" s="161">
        <v>93746704.090000004</v>
      </c>
      <c r="G18" s="163">
        <f t="shared" si="1"/>
        <v>533512464.95999992</v>
      </c>
    </row>
    <row r="19" spans="1:7" s="153" customFormat="1" ht="14.25" customHeight="1" x14ac:dyDescent="0.2">
      <c r="A19" s="162" t="s">
        <v>274</v>
      </c>
      <c r="B19" s="161">
        <v>757283793</v>
      </c>
      <c r="C19" s="161">
        <v>6599848.6399999997</v>
      </c>
      <c r="D19" s="161">
        <f t="shared" si="0"/>
        <v>763883641.63999999</v>
      </c>
      <c r="E19" s="161">
        <v>99595221.099999994</v>
      </c>
      <c r="F19" s="161">
        <v>99595221.099999994</v>
      </c>
      <c r="G19" s="163">
        <f t="shared" si="1"/>
        <v>664288420.53999996</v>
      </c>
    </row>
    <row r="20" spans="1:7" s="153" customFormat="1" ht="14.25" customHeight="1" x14ac:dyDescent="0.2">
      <c r="A20" s="162" t="s">
        <v>275</v>
      </c>
      <c r="B20" s="161">
        <v>475494639</v>
      </c>
      <c r="C20" s="161">
        <v>1950769.09</v>
      </c>
      <c r="D20" s="161">
        <f t="shared" si="0"/>
        <v>477445408.08999997</v>
      </c>
      <c r="E20" s="161">
        <v>63283405.039999999</v>
      </c>
      <c r="F20" s="161">
        <v>63283405.039999999</v>
      </c>
      <c r="G20" s="163">
        <f t="shared" si="1"/>
        <v>414162003.04999995</v>
      </c>
    </row>
    <row r="21" spans="1:7" s="153" customFormat="1" ht="14.25" customHeight="1" x14ac:dyDescent="0.2">
      <c r="A21" s="162" t="s">
        <v>276</v>
      </c>
      <c r="B21" s="161">
        <v>584757234</v>
      </c>
      <c r="C21" s="161">
        <v>9178488.9100000001</v>
      </c>
      <c r="D21" s="161">
        <f t="shared" si="0"/>
        <v>593935722.90999997</v>
      </c>
      <c r="E21" s="161">
        <v>70867257.450000003</v>
      </c>
      <c r="F21" s="161">
        <v>70867257.450000003</v>
      </c>
      <c r="G21" s="163">
        <f t="shared" si="1"/>
        <v>523068465.45999998</v>
      </c>
    </row>
    <row r="22" spans="1:7" s="153" customFormat="1" ht="14.25" customHeight="1" x14ac:dyDescent="0.2">
      <c r="A22" s="162" t="s">
        <v>277</v>
      </c>
      <c r="B22" s="161">
        <v>762747974</v>
      </c>
      <c r="C22" s="161">
        <v>5941039</v>
      </c>
      <c r="D22" s="161">
        <f t="shared" si="0"/>
        <v>768689013</v>
      </c>
      <c r="E22" s="161">
        <v>103321245.12</v>
      </c>
      <c r="F22" s="161">
        <v>103321245.12</v>
      </c>
      <c r="G22" s="163">
        <f t="shared" si="1"/>
        <v>665367767.88</v>
      </c>
    </row>
    <row r="23" spans="1:7" s="153" customFormat="1" ht="14.25" customHeight="1" x14ac:dyDescent="0.2">
      <c r="A23" s="162" t="s">
        <v>278</v>
      </c>
      <c r="B23" s="161">
        <v>883780798</v>
      </c>
      <c r="C23" s="161">
        <v>10391496.57</v>
      </c>
      <c r="D23" s="161">
        <f t="shared" si="0"/>
        <v>894172294.57000005</v>
      </c>
      <c r="E23" s="161">
        <v>142563204.43000001</v>
      </c>
      <c r="F23" s="161">
        <v>142563204.43000001</v>
      </c>
      <c r="G23" s="163">
        <f t="shared" si="1"/>
        <v>751609090.1400001</v>
      </c>
    </row>
    <row r="24" spans="1:7" s="153" customFormat="1" ht="14.25" customHeight="1" x14ac:dyDescent="0.2">
      <c r="A24" s="162" t="s">
        <v>279</v>
      </c>
      <c r="B24" s="161">
        <v>504898845</v>
      </c>
      <c r="C24" s="161">
        <v>10196251.060000001</v>
      </c>
      <c r="D24" s="161">
        <f t="shared" si="0"/>
        <v>515095096.06</v>
      </c>
      <c r="E24" s="161">
        <v>77798366.609999999</v>
      </c>
      <c r="F24" s="161">
        <v>77798366.609999999</v>
      </c>
      <c r="G24" s="163">
        <f t="shared" si="1"/>
        <v>437296729.44999999</v>
      </c>
    </row>
    <row r="25" spans="1:7" s="153" customFormat="1" ht="14.25" customHeight="1" x14ac:dyDescent="0.2">
      <c r="A25" s="162" t="s">
        <v>280</v>
      </c>
      <c r="B25" s="161">
        <v>347669933</v>
      </c>
      <c r="C25" s="161">
        <v>2382847.36</v>
      </c>
      <c r="D25" s="161">
        <f t="shared" si="0"/>
        <v>350052780.36000001</v>
      </c>
      <c r="E25" s="161">
        <v>37690614.310000002</v>
      </c>
      <c r="F25" s="161">
        <v>37690614.310000002</v>
      </c>
      <c r="G25" s="163">
        <f t="shared" si="1"/>
        <v>312362166.05000001</v>
      </c>
    </row>
    <row r="26" spans="1:7" s="153" customFormat="1" ht="14.25" customHeight="1" x14ac:dyDescent="0.2">
      <c r="A26" s="162" t="s">
        <v>281</v>
      </c>
      <c r="B26" s="161">
        <v>268695982</v>
      </c>
      <c r="C26" s="161">
        <v>-2140021.86</v>
      </c>
      <c r="D26" s="161">
        <f t="shared" si="0"/>
        <v>266555960.13999999</v>
      </c>
      <c r="E26" s="161">
        <v>36398084.170000002</v>
      </c>
      <c r="F26" s="161">
        <v>36398084.170000002</v>
      </c>
      <c r="G26" s="163">
        <f t="shared" si="1"/>
        <v>230157875.96999997</v>
      </c>
    </row>
    <row r="27" spans="1:7" s="153" customFormat="1" ht="14.25" customHeight="1" x14ac:dyDescent="0.2">
      <c r="A27" s="162" t="s">
        <v>282</v>
      </c>
      <c r="B27" s="161">
        <v>574596332</v>
      </c>
      <c r="C27" s="161">
        <v>46776023.890000001</v>
      </c>
      <c r="D27" s="161">
        <f t="shared" si="0"/>
        <v>621372355.88999999</v>
      </c>
      <c r="E27" s="161">
        <v>71922406.629999995</v>
      </c>
      <c r="F27" s="161">
        <v>71922406.629999995</v>
      </c>
      <c r="G27" s="163">
        <f t="shared" si="1"/>
        <v>549449949.25999999</v>
      </c>
    </row>
    <row r="28" spans="1:7" s="153" customFormat="1" ht="14.25" customHeight="1" x14ac:dyDescent="0.2">
      <c r="A28" s="162" t="s">
        <v>283</v>
      </c>
      <c r="B28" s="161">
        <v>261528906</v>
      </c>
      <c r="C28" s="161">
        <v>-1277415.23</v>
      </c>
      <c r="D28" s="161">
        <f t="shared" si="0"/>
        <v>260251490.77000001</v>
      </c>
      <c r="E28" s="161">
        <v>32957675.879999999</v>
      </c>
      <c r="F28" s="161">
        <v>32957675.879999999</v>
      </c>
      <c r="G28" s="163">
        <f t="shared" si="1"/>
        <v>227293814.89000002</v>
      </c>
    </row>
    <row r="29" spans="1:7" s="153" customFormat="1" ht="14.25" customHeight="1" x14ac:dyDescent="0.2">
      <c r="A29" s="162" t="s">
        <v>284</v>
      </c>
      <c r="B29" s="161">
        <v>325253380</v>
      </c>
      <c r="C29" s="161">
        <v>-2174600.92</v>
      </c>
      <c r="D29" s="161">
        <f t="shared" si="0"/>
        <v>323078779.07999998</v>
      </c>
      <c r="E29" s="161">
        <v>45089436.689999998</v>
      </c>
      <c r="F29" s="161">
        <v>45089436.689999998</v>
      </c>
      <c r="G29" s="163">
        <f t="shared" si="1"/>
        <v>277989342.38999999</v>
      </c>
    </row>
    <row r="30" spans="1:7" s="153" customFormat="1" ht="14.25" customHeight="1" x14ac:dyDescent="0.2">
      <c r="A30" s="162" t="s">
        <v>285</v>
      </c>
      <c r="B30" s="161">
        <v>590951884</v>
      </c>
      <c r="C30" s="161">
        <v>41836808.310000002</v>
      </c>
      <c r="D30" s="161">
        <f t="shared" si="0"/>
        <v>632788692.30999994</v>
      </c>
      <c r="E30" s="161">
        <v>72372329.180000007</v>
      </c>
      <c r="F30" s="161">
        <v>72372329.180000007</v>
      </c>
      <c r="G30" s="163">
        <f t="shared" si="1"/>
        <v>560416363.12999988</v>
      </c>
    </row>
    <row r="31" spans="1:7" s="153" customFormat="1" ht="14.25" customHeight="1" x14ac:dyDescent="0.2">
      <c r="A31" s="162" t="s">
        <v>286</v>
      </c>
      <c r="B31" s="161">
        <v>2184486136.71</v>
      </c>
      <c r="C31" s="161">
        <v>96389415.280000001</v>
      </c>
      <c r="D31" s="161">
        <f t="shared" si="0"/>
        <v>2280875551.9900002</v>
      </c>
      <c r="E31" s="161">
        <v>289230834.81</v>
      </c>
      <c r="F31" s="161">
        <v>289230834.81</v>
      </c>
      <c r="G31" s="163">
        <f t="shared" si="1"/>
        <v>1991644717.1800003</v>
      </c>
    </row>
    <row r="32" spans="1:7" s="153" customFormat="1" ht="14.25" customHeight="1" x14ac:dyDescent="0.2">
      <c r="A32" s="162" t="s">
        <v>287</v>
      </c>
      <c r="B32" s="161">
        <v>243347198</v>
      </c>
      <c r="C32" s="161">
        <v>3320109.32</v>
      </c>
      <c r="D32" s="161">
        <f t="shared" si="0"/>
        <v>246667307.31999999</v>
      </c>
      <c r="E32" s="161">
        <v>30169903.84</v>
      </c>
      <c r="F32" s="161">
        <v>30169903.84</v>
      </c>
      <c r="G32" s="163">
        <f t="shared" si="1"/>
        <v>216497403.47999999</v>
      </c>
    </row>
    <row r="33" spans="1:7" s="153" customFormat="1" ht="14.25" customHeight="1" x14ac:dyDescent="0.2">
      <c r="A33" s="162" t="s">
        <v>288</v>
      </c>
      <c r="B33" s="161">
        <v>264718362</v>
      </c>
      <c r="C33" s="161">
        <v>440529.21</v>
      </c>
      <c r="D33" s="161">
        <f t="shared" si="0"/>
        <v>265158891.21000001</v>
      </c>
      <c r="E33" s="161">
        <v>41966025.469999999</v>
      </c>
      <c r="F33" s="161">
        <v>41966025.469999999</v>
      </c>
      <c r="G33" s="163">
        <f t="shared" si="1"/>
        <v>223192865.74000001</v>
      </c>
    </row>
    <row r="34" spans="1:7" s="153" customFormat="1" ht="14.25" customHeight="1" x14ac:dyDescent="0.2">
      <c r="A34" s="162" t="s">
        <v>289</v>
      </c>
      <c r="B34" s="161">
        <v>238348717</v>
      </c>
      <c r="C34" s="161">
        <v>108152740.26000001</v>
      </c>
      <c r="D34" s="161">
        <f t="shared" si="0"/>
        <v>346501457.25999999</v>
      </c>
      <c r="E34" s="161">
        <v>34649614.07</v>
      </c>
      <c r="F34" s="161">
        <v>34649614.07</v>
      </c>
      <c r="G34" s="163">
        <f t="shared" si="1"/>
        <v>311851843.19</v>
      </c>
    </row>
    <row r="35" spans="1:7" s="153" customFormat="1" ht="14.25" customHeight="1" x14ac:dyDescent="0.2">
      <c r="A35" s="162" t="s">
        <v>290</v>
      </c>
      <c r="B35" s="161">
        <v>247132127</v>
      </c>
      <c r="C35" s="161">
        <v>721220.09</v>
      </c>
      <c r="D35" s="161">
        <f t="shared" si="0"/>
        <v>247853347.09</v>
      </c>
      <c r="E35" s="161">
        <v>34028495.079999998</v>
      </c>
      <c r="F35" s="161">
        <v>34028495.079999998</v>
      </c>
      <c r="G35" s="163">
        <f t="shared" si="1"/>
        <v>213824852.00999999</v>
      </c>
    </row>
    <row r="36" spans="1:7" s="153" customFormat="1" ht="14.25" customHeight="1" x14ac:dyDescent="0.2">
      <c r="A36" s="162" t="s">
        <v>291</v>
      </c>
      <c r="B36" s="161">
        <v>205345743</v>
      </c>
      <c r="C36" s="161">
        <v>1817217.11</v>
      </c>
      <c r="D36" s="161">
        <f t="shared" si="0"/>
        <v>207162960.11000001</v>
      </c>
      <c r="E36" s="161">
        <v>23881480.949999999</v>
      </c>
      <c r="F36" s="161">
        <v>23881480.949999999</v>
      </c>
      <c r="G36" s="163">
        <f t="shared" si="1"/>
        <v>183281479.16000003</v>
      </c>
    </row>
    <row r="37" spans="1:7" s="153" customFormat="1" ht="14.25" customHeight="1" x14ac:dyDescent="0.2">
      <c r="A37" s="162" t="s">
        <v>292</v>
      </c>
      <c r="B37" s="161">
        <v>411187765</v>
      </c>
      <c r="C37" s="161">
        <v>10205334.210000001</v>
      </c>
      <c r="D37" s="161">
        <f t="shared" si="0"/>
        <v>421393099.20999998</v>
      </c>
      <c r="E37" s="161">
        <v>57541465.729999997</v>
      </c>
      <c r="F37" s="161">
        <v>57541465.729999997</v>
      </c>
      <c r="G37" s="163">
        <f t="shared" si="1"/>
        <v>363851633.47999996</v>
      </c>
    </row>
    <row r="38" spans="1:7" s="153" customFormat="1" ht="14.25" customHeight="1" x14ac:dyDescent="0.2">
      <c r="A38" s="162" t="s">
        <v>293</v>
      </c>
      <c r="B38" s="161">
        <v>219367889</v>
      </c>
      <c r="C38" s="161">
        <v>9171498.8100000005</v>
      </c>
      <c r="D38" s="161">
        <f t="shared" si="0"/>
        <v>228539387.81</v>
      </c>
      <c r="E38" s="161">
        <v>39044950.950000003</v>
      </c>
      <c r="F38" s="161">
        <v>39044950.950000003</v>
      </c>
      <c r="G38" s="163">
        <f t="shared" si="1"/>
        <v>189494436.86000001</v>
      </c>
    </row>
    <row r="39" spans="1:7" s="153" customFormat="1" ht="14.25" customHeight="1" x14ac:dyDescent="0.2">
      <c r="A39" s="162" t="s">
        <v>294</v>
      </c>
      <c r="B39" s="161">
        <v>194425200</v>
      </c>
      <c r="C39" s="161">
        <v>1372906.1</v>
      </c>
      <c r="D39" s="161">
        <f t="shared" si="0"/>
        <v>195798106.09999999</v>
      </c>
      <c r="E39" s="161">
        <v>24527248.039999999</v>
      </c>
      <c r="F39" s="161">
        <v>24527248.039999999</v>
      </c>
      <c r="G39" s="163">
        <f t="shared" si="1"/>
        <v>171270858.06</v>
      </c>
    </row>
    <row r="40" spans="1:7" s="153" customFormat="1" ht="14.25" customHeight="1" x14ac:dyDescent="0.2">
      <c r="A40" s="162" t="s">
        <v>295</v>
      </c>
      <c r="B40" s="161">
        <v>368274617</v>
      </c>
      <c r="C40" s="161">
        <v>8909265.6999999993</v>
      </c>
      <c r="D40" s="161">
        <f t="shared" si="0"/>
        <v>377183882.69999999</v>
      </c>
      <c r="E40" s="161">
        <v>51082852</v>
      </c>
      <c r="F40" s="161">
        <v>51082852</v>
      </c>
      <c r="G40" s="163">
        <f t="shared" si="1"/>
        <v>326101030.69999999</v>
      </c>
    </row>
    <row r="41" spans="1:7" s="153" customFormat="1" ht="14.25" customHeight="1" x14ac:dyDescent="0.2">
      <c r="A41" s="162" t="s">
        <v>296</v>
      </c>
      <c r="B41" s="161">
        <v>263327111</v>
      </c>
      <c r="C41" s="161">
        <v>2138962.33</v>
      </c>
      <c r="D41" s="161">
        <f t="shared" si="0"/>
        <v>265466073.33000001</v>
      </c>
      <c r="E41" s="161">
        <v>29119007.43</v>
      </c>
      <c r="F41" s="161">
        <v>29119007.43</v>
      </c>
      <c r="G41" s="163">
        <f t="shared" si="1"/>
        <v>236347065.90000001</v>
      </c>
    </row>
    <row r="42" spans="1:7" s="153" customFormat="1" ht="14.25" customHeight="1" x14ac:dyDescent="0.2">
      <c r="A42" s="162" t="s">
        <v>297</v>
      </c>
      <c r="B42" s="161">
        <v>444183924</v>
      </c>
      <c r="C42" s="161">
        <v>47579157.920000002</v>
      </c>
      <c r="D42" s="161">
        <f t="shared" si="0"/>
        <v>491763081.92000002</v>
      </c>
      <c r="E42" s="161">
        <v>69071858.530000001</v>
      </c>
      <c r="F42" s="161">
        <v>69071858.530000001</v>
      </c>
      <c r="G42" s="163">
        <f t="shared" si="1"/>
        <v>422691223.38999999</v>
      </c>
    </row>
    <row r="43" spans="1:7" s="153" customFormat="1" ht="14.25" customHeight="1" x14ac:dyDescent="0.2">
      <c r="A43" s="162" t="s">
        <v>298</v>
      </c>
      <c r="B43" s="161">
        <v>190837042</v>
      </c>
      <c r="C43" s="161">
        <v>2001570</v>
      </c>
      <c r="D43" s="161">
        <f t="shared" si="0"/>
        <v>192838612</v>
      </c>
      <c r="E43" s="161">
        <v>24649036.82</v>
      </c>
      <c r="F43" s="161">
        <v>24649036.82</v>
      </c>
      <c r="G43" s="163">
        <f t="shared" si="1"/>
        <v>168189575.18000001</v>
      </c>
    </row>
    <row r="44" spans="1:7" s="153" customFormat="1" ht="14.25" customHeight="1" x14ac:dyDescent="0.2">
      <c r="A44" s="162" t="s">
        <v>299</v>
      </c>
      <c r="B44" s="161">
        <v>364305134</v>
      </c>
      <c r="C44" s="161">
        <v>7947674.9299999997</v>
      </c>
      <c r="D44" s="161">
        <f t="shared" si="0"/>
        <v>372252808.93000001</v>
      </c>
      <c r="E44" s="161">
        <v>60256545.649999999</v>
      </c>
      <c r="F44" s="161">
        <v>60256545.649999999</v>
      </c>
      <c r="G44" s="163">
        <f t="shared" si="1"/>
        <v>311996263.28000003</v>
      </c>
    </row>
    <row r="45" spans="1:7" s="153" customFormat="1" ht="14.25" customHeight="1" x14ac:dyDescent="0.2">
      <c r="A45" s="162" t="s">
        <v>300</v>
      </c>
      <c r="B45" s="161">
        <v>96467519</v>
      </c>
      <c r="C45" s="161">
        <v>566922.74</v>
      </c>
      <c r="D45" s="161">
        <f t="shared" si="0"/>
        <v>97034441.739999995</v>
      </c>
      <c r="E45" s="161">
        <v>17065444.609999999</v>
      </c>
      <c r="F45" s="161">
        <v>17065444.609999999</v>
      </c>
      <c r="G45" s="163">
        <f t="shared" si="1"/>
        <v>79968997.129999995</v>
      </c>
    </row>
    <row r="46" spans="1:7" s="153" customFormat="1" ht="14.25" customHeight="1" x14ac:dyDescent="0.2">
      <c r="A46" s="162" t="s">
        <v>301</v>
      </c>
      <c r="B46" s="161">
        <v>29698952</v>
      </c>
      <c r="C46" s="161">
        <v>433644</v>
      </c>
      <c r="D46" s="161">
        <f t="shared" si="0"/>
        <v>30132596</v>
      </c>
      <c r="E46" s="161">
        <v>5329466.8</v>
      </c>
      <c r="F46" s="161">
        <v>5329466.8</v>
      </c>
      <c r="G46" s="163">
        <f t="shared" si="1"/>
        <v>24803129.199999999</v>
      </c>
    </row>
    <row r="47" spans="1:7" s="153" customFormat="1" ht="14.25" customHeight="1" x14ac:dyDescent="0.2">
      <c r="A47" s="162" t="s">
        <v>302</v>
      </c>
      <c r="B47" s="161">
        <v>96896324</v>
      </c>
      <c r="C47" s="161">
        <v>14155901.310000001</v>
      </c>
      <c r="D47" s="161">
        <f t="shared" si="0"/>
        <v>111052225.31</v>
      </c>
      <c r="E47" s="161">
        <v>12614036.960000001</v>
      </c>
      <c r="F47" s="161">
        <v>12614036.960000001</v>
      </c>
      <c r="G47" s="163">
        <f t="shared" si="1"/>
        <v>98438188.349999994</v>
      </c>
    </row>
    <row r="48" spans="1:7" s="153" customFormat="1" ht="14.25" customHeight="1" x14ac:dyDescent="0.2">
      <c r="A48" s="162" t="s">
        <v>303</v>
      </c>
      <c r="B48" s="161">
        <v>79249667</v>
      </c>
      <c r="C48" s="161">
        <v>565646.88</v>
      </c>
      <c r="D48" s="161">
        <f t="shared" si="0"/>
        <v>79815313.879999995</v>
      </c>
      <c r="E48" s="161">
        <v>9690709.9700000007</v>
      </c>
      <c r="F48" s="161">
        <v>9690709.9700000007</v>
      </c>
      <c r="G48" s="163">
        <f t="shared" si="1"/>
        <v>70124603.909999996</v>
      </c>
    </row>
    <row r="49" spans="1:7" s="153" customFormat="1" ht="14.25" customHeight="1" x14ac:dyDescent="0.2">
      <c r="A49" s="162" t="s">
        <v>304</v>
      </c>
      <c r="B49" s="161">
        <v>68531304</v>
      </c>
      <c r="C49" s="161">
        <v>35525001.299999997</v>
      </c>
      <c r="D49" s="161">
        <f t="shared" si="0"/>
        <v>104056305.3</v>
      </c>
      <c r="E49" s="161">
        <v>8282822.1299999999</v>
      </c>
      <c r="F49" s="161">
        <v>8282822.1299999999</v>
      </c>
      <c r="G49" s="163">
        <f t="shared" si="1"/>
        <v>95773483.170000002</v>
      </c>
    </row>
    <row r="50" spans="1:7" s="153" customFormat="1" ht="14.25" customHeight="1" x14ac:dyDescent="0.2">
      <c r="A50" s="162" t="s">
        <v>305</v>
      </c>
      <c r="B50" s="161">
        <v>90972093</v>
      </c>
      <c r="C50" s="161">
        <v>710816.92</v>
      </c>
      <c r="D50" s="161">
        <f t="shared" si="0"/>
        <v>91682909.920000002</v>
      </c>
      <c r="E50" s="161">
        <v>12514661.939999999</v>
      </c>
      <c r="F50" s="161">
        <v>12514661.939999999</v>
      </c>
      <c r="G50" s="163">
        <f t="shared" si="1"/>
        <v>79168247.980000004</v>
      </c>
    </row>
    <row r="51" spans="1:7" s="153" customFormat="1" ht="14.25" customHeight="1" x14ac:dyDescent="0.2">
      <c r="A51" s="162" t="s">
        <v>306</v>
      </c>
      <c r="B51" s="161">
        <v>86522861</v>
      </c>
      <c r="C51" s="161">
        <v>-331707.2</v>
      </c>
      <c r="D51" s="161">
        <f t="shared" si="0"/>
        <v>86191153.799999997</v>
      </c>
      <c r="E51" s="161">
        <v>12482537.439999999</v>
      </c>
      <c r="F51" s="161">
        <v>12482537.439999999</v>
      </c>
      <c r="G51" s="163">
        <f t="shared" si="1"/>
        <v>73708616.359999999</v>
      </c>
    </row>
    <row r="52" spans="1:7" s="153" customFormat="1" ht="14.25" customHeight="1" x14ac:dyDescent="0.2">
      <c r="A52" s="162" t="s">
        <v>307</v>
      </c>
      <c r="B52" s="161">
        <v>67713499</v>
      </c>
      <c r="C52" s="161">
        <v>585788.09</v>
      </c>
      <c r="D52" s="161">
        <f t="shared" si="0"/>
        <v>68299287.090000004</v>
      </c>
      <c r="E52" s="161">
        <v>9178434.6400000006</v>
      </c>
      <c r="F52" s="161">
        <v>9178434.6400000006</v>
      </c>
      <c r="G52" s="163">
        <f t="shared" si="1"/>
        <v>59120852.450000003</v>
      </c>
    </row>
    <row r="53" spans="1:7" s="153" customFormat="1" ht="14.25" customHeight="1" x14ac:dyDescent="0.2">
      <c r="A53" s="162" t="s">
        <v>308</v>
      </c>
      <c r="B53" s="161">
        <v>80427486</v>
      </c>
      <c r="C53" s="161">
        <v>109982.24</v>
      </c>
      <c r="D53" s="161">
        <f t="shared" si="0"/>
        <v>80537468.239999995</v>
      </c>
      <c r="E53" s="161">
        <v>8877442.8499999996</v>
      </c>
      <c r="F53" s="161">
        <v>8877442.8499999996</v>
      </c>
      <c r="G53" s="163">
        <f t="shared" si="1"/>
        <v>71660025.390000001</v>
      </c>
    </row>
    <row r="54" spans="1:7" s="153" customFormat="1" ht="14.25" customHeight="1" x14ac:dyDescent="0.2">
      <c r="A54" s="162" t="s">
        <v>309</v>
      </c>
      <c r="B54" s="161">
        <v>80228538</v>
      </c>
      <c r="C54" s="161">
        <v>407697.5</v>
      </c>
      <c r="D54" s="161">
        <f t="shared" si="0"/>
        <v>80636235.5</v>
      </c>
      <c r="E54" s="161">
        <v>9906305.7799999993</v>
      </c>
      <c r="F54" s="161">
        <v>9906305.7799999993</v>
      </c>
      <c r="G54" s="163">
        <f t="shared" si="1"/>
        <v>70729929.719999999</v>
      </c>
    </row>
    <row r="55" spans="1:7" s="153" customFormat="1" ht="14.25" customHeight="1" x14ac:dyDescent="0.2">
      <c r="A55" s="162" t="s">
        <v>310</v>
      </c>
      <c r="B55" s="161">
        <v>63200279</v>
      </c>
      <c r="C55" s="161">
        <v>855113.04</v>
      </c>
      <c r="D55" s="161">
        <f t="shared" si="0"/>
        <v>64055392.039999999</v>
      </c>
      <c r="E55" s="161">
        <v>6705719.5</v>
      </c>
      <c r="F55" s="161">
        <v>6705719.5</v>
      </c>
      <c r="G55" s="163">
        <f t="shared" si="1"/>
        <v>57349672.539999999</v>
      </c>
    </row>
    <row r="56" spans="1:7" s="153" customFormat="1" ht="14.25" customHeight="1" x14ac:dyDescent="0.2">
      <c r="A56" s="162" t="s">
        <v>311</v>
      </c>
      <c r="B56" s="161">
        <v>54060780</v>
      </c>
      <c r="C56" s="161">
        <v>17568.55</v>
      </c>
      <c r="D56" s="161">
        <f t="shared" si="0"/>
        <v>54078348.549999997</v>
      </c>
      <c r="E56" s="161">
        <v>7253264.3600000003</v>
      </c>
      <c r="F56" s="161">
        <v>7253264.3600000003</v>
      </c>
      <c r="G56" s="163">
        <f t="shared" si="1"/>
        <v>46825084.189999998</v>
      </c>
    </row>
    <row r="57" spans="1:7" s="153" customFormat="1" ht="14.25" customHeight="1" x14ac:dyDescent="0.2">
      <c r="A57" s="162" t="s">
        <v>312</v>
      </c>
      <c r="B57" s="161">
        <v>78456256</v>
      </c>
      <c r="C57" s="161">
        <v>828682.2</v>
      </c>
      <c r="D57" s="161">
        <f t="shared" si="0"/>
        <v>79284938.200000003</v>
      </c>
      <c r="E57" s="161">
        <v>10749720.73</v>
      </c>
      <c r="F57" s="161">
        <v>10749720.73</v>
      </c>
      <c r="G57" s="163">
        <f t="shared" si="1"/>
        <v>68535217.469999999</v>
      </c>
    </row>
    <row r="58" spans="1:7" s="153" customFormat="1" ht="14.25" customHeight="1" x14ac:dyDescent="0.2">
      <c r="A58" s="162" t="s">
        <v>313</v>
      </c>
      <c r="B58" s="161">
        <v>64248457</v>
      </c>
      <c r="C58" s="161">
        <v>496975.67</v>
      </c>
      <c r="D58" s="161">
        <f t="shared" si="0"/>
        <v>64745432.670000002</v>
      </c>
      <c r="E58" s="161">
        <v>8435751.1999999993</v>
      </c>
      <c r="F58" s="161">
        <v>8435751.1999999993</v>
      </c>
      <c r="G58" s="163">
        <f t="shared" si="1"/>
        <v>56309681.469999999</v>
      </c>
    </row>
    <row r="59" spans="1:7" s="153" customFormat="1" ht="14.25" customHeight="1" x14ac:dyDescent="0.2">
      <c r="A59" s="162" t="s">
        <v>314</v>
      </c>
      <c r="B59" s="161">
        <v>74453632</v>
      </c>
      <c r="C59" s="161">
        <v>166572.5</v>
      </c>
      <c r="D59" s="161">
        <f t="shared" si="0"/>
        <v>74620204.5</v>
      </c>
      <c r="E59" s="161">
        <v>10909780.800000001</v>
      </c>
      <c r="F59" s="161">
        <v>10909780.800000001</v>
      </c>
      <c r="G59" s="163">
        <f t="shared" si="1"/>
        <v>63710423.700000003</v>
      </c>
    </row>
    <row r="60" spans="1:7" s="153" customFormat="1" ht="14.25" customHeight="1" x14ac:dyDescent="0.2">
      <c r="A60" s="162" t="s">
        <v>315</v>
      </c>
      <c r="B60" s="161">
        <v>70674690</v>
      </c>
      <c r="C60" s="161">
        <v>-580236.93999999994</v>
      </c>
      <c r="D60" s="161">
        <f t="shared" si="0"/>
        <v>70094453.060000002</v>
      </c>
      <c r="E60" s="161">
        <v>10286992.699999999</v>
      </c>
      <c r="F60" s="161">
        <v>10286992.699999999</v>
      </c>
      <c r="G60" s="163">
        <f t="shared" si="1"/>
        <v>59807460.359999999</v>
      </c>
    </row>
    <row r="61" spans="1:7" s="153" customFormat="1" ht="14.25" customHeight="1" x14ac:dyDescent="0.2">
      <c r="A61" s="162" t="s">
        <v>316</v>
      </c>
      <c r="B61" s="161">
        <v>45503150</v>
      </c>
      <c r="C61" s="161">
        <v>214560.85</v>
      </c>
      <c r="D61" s="161">
        <f t="shared" si="0"/>
        <v>45717710.850000001</v>
      </c>
      <c r="E61" s="161">
        <v>7014981.9299999997</v>
      </c>
      <c r="F61" s="161">
        <v>7014981.9299999997</v>
      </c>
      <c r="G61" s="163">
        <f t="shared" si="1"/>
        <v>38702728.920000002</v>
      </c>
    </row>
    <row r="62" spans="1:7" s="153" customFormat="1" ht="14.25" customHeight="1" x14ac:dyDescent="0.2">
      <c r="A62" s="162" t="s">
        <v>317</v>
      </c>
      <c r="B62" s="161">
        <v>82880002</v>
      </c>
      <c r="C62" s="161">
        <v>435838.44</v>
      </c>
      <c r="D62" s="161">
        <f t="shared" si="0"/>
        <v>83315840.439999998</v>
      </c>
      <c r="E62" s="161">
        <v>10528670.57</v>
      </c>
      <c r="F62" s="161">
        <v>10528670.57</v>
      </c>
      <c r="G62" s="163">
        <f t="shared" si="1"/>
        <v>72787169.870000005</v>
      </c>
    </row>
    <row r="63" spans="1:7" s="153" customFormat="1" ht="14.25" customHeight="1" x14ac:dyDescent="0.2">
      <c r="A63" s="162" t="s">
        <v>318</v>
      </c>
      <c r="B63" s="161">
        <v>54286448</v>
      </c>
      <c r="C63" s="161">
        <v>701620.93</v>
      </c>
      <c r="D63" s="161">
        <f t="shared" si="0"/>
        <v>54988068.93</v>
      </c>
      <c r="E63" s="161">
        <v>7138947.6799999997</v>
      </c>
      <c r="F63" s="161">
        <v>7138947.6799999997</v>
      </c>
      <c r="G63" s="163">
        <f t="shared" si="1"/>
        <v>47849121.25</v>
      </c>
    </row>
    <row r="64" spans="1:7" s="153" customFormat="1" ht="14.25" customHeight="1" x14ac:dyDescent="0.2">
      <c r="A64" s="162" t="s">
        <v>319</v>
      </c>
      <c r="B64" s="161">
        <v>67132373</v>
      </c>
      <c r="C64" s="161">
        <v>36187.629999999997</v>
      </c>
      <c r="D64" s="161">
        <f t="shared" si="0"/>
        <v>67168560.629999995</v>
      </c>
      <c r="E64" s="161">
        <v>8661128.6300000008</v>
      </c>
      <c r="F64" s="161">
        <v>8661128.6300000008</v>
      </c>
      <c r="G64" s="163">
        <f t="shared" si="1"/>
        <v>58507431.999999993</v>
      </c>
    </row>
    <row r="65" spans="1:7" s="153" customFormat="1" ht="14.25" customHeight="1" x14ac:dyDescent="0.2">
      <c r="A65" s="162" t="s">
        <v>320</v>
      </c>
      <c r="B65" s="161">
        <v>85884247</v>
      </c>
      <c r="C65" s="161">
        <v>531942.63</v>
      </c>
      <c r="D65" s="161">
        <f t="shared" si="0"/>
        <v>86416189.629999995</v>
      </c>
      <c r="E65" s="161">
        <v>13862980.41</v>
      </c>
      <c r="F65" s="161">
        <v>13862980.41</v>
      </c>
      <c r="G65" s="163">
        <f t="shared" si="1"/>
        <v>72553209.219999999</v>
      </c>
    </row>
    <row r="66" spans="1:7" s="153" customFormat="1" ht="14.25" customHeight="1" x14ac:dyDescent="0.2">
      <c r="A66" s="162" t="s">
        <v>321</v>
      </c>
      <c r="B66" s="161">
        <v>132188993</v>
      </c>
      <c r="C66" s="161">
        <v>288321.3</v>
      </c>
      <c r="D66" s="161">
        <f t="shared" si="0"/>
        <v>132477314.3</v>
      </c>
      <c r="E66" s="161">
        <v>14416584.52</v>
      </c>
      <c r="F66" s="161">
        <v>14416584.52</v>
      </c>
      <c r="G66" s="163">
        <f t="shared" si="1"/>
        <v>118060729.78</v>
      </c>
    </row>
    <row r="67" spans="1:7" s="153" customFormat="1" ht="14.25" customHeight="1" x14ac:dyDescent="0.2">
      <c r="A67" s="162" t="s">
        <v>322</v>
      </c>
      <c r="B67" s="161">
        <v>87480236</v>
      </c>
      <c r="C67" s="161">
        <v>153588.10999999999</v>
      </c>
      <c r="D67" s="161">
        <f t="shared" si="0"/>
        <v>87633824.109999999</v>
      </c>
      <c r="E67" s="161">
        <v>14217409.130000001</v>
      </c>
      <c r="F67" s="161">
        <v>14217409.130000001</v>
      </c>
      <c r="G67" s="163">
        <f t="shared" si="1"/>
        <v>73416414.980000004</v>
      </c>
    </row>
    <row r="68" spans="1:7" s="153" customFormat="1" ht="14.25" customHeight="1" x14ac:dyDescent="0.2">
      <c r="A68" s="162" t="s">
        <v>323</v>
      </c>
      <c r="B68" s="161">
        <v>220765045</v>
      </c>
      <c r="C68" s="161">
        <v>3413852.48</v>
      </c>
      <c r="D68" s="161">
        <f t="shared" si="0"/>
        <v>224178897.47999999</v>
      </c>
      <c r="E68" s="161">
        <v>49221005.799999997</v>
      </c>
      <c r="F68" s="161">
        <v>49221005.799999997</v>
      </c>
      <c r="G68" s="163">
        <f t="shared" si="1"/>
        <v>174957891.68000001</v>
      </c>
    </row>
    <row r="69" spans="1:7" s="153" customFormat="1" ht="14.25" customHeight="1" x14ac:dyDescent="0.2">
      <c r="A69" s="162" t="s">
        <v>324</v>
      </c>
      <c r="B69" s="161">
        <v>28215075</v>
      </c>
      <c r="C69" s="161">
        <v>2824121</v>
      </c>
      <c r="D69" s="161">
        <f t="shared" si="0"/>
        <v>31039196</v>
      </c>
      <c r="E69" s="161">
        <v>6867521.2199999997</v>
      </c>
      <c r="F69" s="161">
        <v>6867521.2199999997</v>
      </c>
      <c r="G69" s="163">
        <f t="shared" si="1"/>
        <v>24171674.780000001</v>
      </c>
    </row>
    <row r="70" spans="1:7" s="153" customFormat="1" ht="14.25" customHeight="1" x14ac:dyDescent="0.2">
      <c r="A70" s="162" t="s">
        <v>325</v>
      </c>
      <c r="B70" s="161">
        <v>358630231</v>
      </c>
      <c r="C70" s="161">
        <v>3204426.1</v>
      </c>
      <c r="D70" s="161">
        <f t="shared" ref="D70:D72" si="2">B70+C70</f>
        <v>361834657.10000002</v>
      </c>
      <c r="E70" s="161">
        <v>53824752.799999997</v>
      </c>
      <c r="F70" s="161">
        <v>53824752.799999997</v>
      </c>
      <c r="G70" s="163">
        <f t="shared" ref="G70:G72" si="3">D70-E70</f>
        <v>308009904.30000001</v>
      </c>
    </row>
    <row r="71" spans="1:7" s="153" customFormat="1" ht="14.25" customHeight="1" x14ac:dyDescent="0.2">
      <c r="A71" s="162" t="s">
        <v>326</v>
      </c>
      <c r="B71" s="161">
        <v>165717477</v>
      </c>
      <c r="C71" s="161">
        <v>1591290</v>
      </c>
      <c r="D71" s="161">
        <f t="shared" si="2"/>
        <v>167308767</v>
      </c>
      <c r="E71" s="161">
        <v>22215095.829999998</v>
      </c>
      <c r="F71" s="161">
        <v>22215095.829999998</v>
      </c>
      <c r="G71" s="163">
        <f t="shared" si="3"/>
        <v>145093671.17000002</v>
      </c>
    </row>
    <row r="72" spans="1:7" s="153" customFormat="1" ht="14.25" customHeight="1" x14ac:dyDescent="0.2">
      <c r="A72" s="162" t="s">
        <v>327</v>
      </c>
      <c r="B72" s="161">
        <v>18596775.440000001</v>
      </c>
      <c r="C72" s="161">
        <v>32930</v>
      </c>
      <c r="D72" s="161">
        <f t="shared" si="2"/>
        <v>18629705.440000001</v>
      </c>
      <c r="E72" s="161">
        <v>3825506.23</v>
      </c>
      <c r="F72" s="161">
        <v>3825506.23</v>
      </c>
      <c r="G72" s="163">
        <f t="shared" si="3"/>
        <v>14804199.210000001</v>
      </c>
    </row>
    <row r="73" spans="1:7" s="153" customFormat="1" ht="14.25" customHeight="1" thickBot="1" x14ac:dyDescent="0.25">
      <c r="A73" s="162"/>
      <c r="B73" s="161"/>
      <c r="C73" s="161"/>
      <c r="D73" s="161"/>
      <c r="E73" s="161"/>
      <c r="F73" s="161"/>
      <c r="G73" s="163"/>
    </row>
    <row r="74" spans="1:7" s="153" customFormat="1" ht="14.25" customHeight="1" thickBot="1" x14ac:dyDescent="0.25">
      <c r="A74" s="164" t="s">
        <v>328</v>
      </c>
      <c r="B74" s="165">
        <f t="shared" ref="B74:G74" si="4">SUM(B5:B73)</f>
        <v>17465536211.609997</v>
      </c>
      <c r="C74" s="166">
        <f t="shared" si="4"/>
        <v>732295323.86999965</v>
      </c>
      <c r="D74" s="165">
        <f t="shared" si="4"/>
        <v>18197831535.479996</v>
      </c>
      <c r="E74" s="166">
        <f t="shared" si="4"/>
        <v>2488629853.0799999</v>
      </c>
      <c r="F74" s="165">
        <f t="shared" si="4"/>
        <v>2488629853.0799999</v>
      </c>
      <c r="G74" s="167">
        <f t="shared" si="4"/>
        <v>15709201682.400003</v>
      </c>
    </row>
    <row r="75" spans="1:7" s="153" customFormat="1" ht="14.25" customHeight="1" x14ac:dyDescent="0.2">
      <c r="A75" s="168" t="s">
        <v>250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ECF7-740F-4543-99E4-1BEE7A7DFF1F}">
  <sheetPr>
    <tabColor theme="4" tint="-0.249977111117893"/>
    <pageSetUpPr fitToPage="1"/>
  </sheetPr>
  <dimension ref="A1:G11"/>
  <sheetViews>
    <sheetView showGridLines="0" workbookViewId="0">
      <selection activeCell="F21" sqref="F21"/>
    </sheetView>
  </sheetViews>
  <sheetFormatPr baseColWidth="10" defaultColWidth="11.42578125" defaultRowHeight="12" x14ac:dyDescent="0.25"/>
  <cols>
    <col min="1" max="1" width="34.42578125" style="172" customWidth="1"/>
    <col min="2" max="7" width="15" style="172" customWidth="1"/>
    <col min="8" max="8" width="2.28515625" style="172" customWidth="1"/>
    <col min="9" max="16384" width="11.42578125" style="172"/>
  </cols>
  <sheetData>
    <row r="1" spans="1:7" ht="48" customHeight="1" x14ac:dyDescent="0.2">
      <c r="A1" s="169" t="s">
        <v>329</v>
      </c>
      <c r="B1" s="170"/>
      <c r="C1" s="170"/>
      <c r="D1" s="170"/>
      <c r="E1" s="170"/>
      <c r="F1" s="170"/>
      <c r="G1" s="171"/>
    </row>
    <row r="2" spans="1:7" x14ac:dyDescent="0.25">
      <c r="A2" s="173" t="s">
        <v>6</v>
      </c>
      <c r="B2" s="174" t="s">
        <v>330</v>
      </c>
      <c r="C2" s="174"/>
      <c r="D2" s="174"/>
      <c r="E2" s="174"/>
      <c r="F2" s="174"/>
      <c r="G2" s="174" t="s">
        <v>255</v>
      </c>
    </row>
    <row r="3" spans="1:7" ht="22.5" x14ac:dyDescent="0.25">
      <c r="A3" s="173"/>
      <c r="B3" s="175" t="s">
        <v>256</v>
      </c>
      <c r="C3" s="175" t="s">
        <v>10</v>
      </c>
      <c r="D3" s="175" t="s">
        <v>11</v>
      </c>
      <c r="E3" s="175" t="s">
        <v>12</v>
      </c>
      <c r="F3" s="175" t="s">
        <v>257</v>
      </c>
      <c r="G3" s="174"/>
    </row>
    <row r="4" spans="1:7" x14ac:dyDescent="0.25">
      <c r="A4" s="173"/>
      <c r="B4" s="175">
        <v>1</v>
      </c>
      <c r="C4" s="175">
        <v>2</v>
      </c>
      <c r="D4" s="175" t="s">
        <v>258</v>
      </c>
      <c r="E4" s="175">
        <v>4</v>
      </c>
      <c r="F4" s="175">
        <v>5</v>
      </c>
      <c r="G4" s="175" t="s">
        <v>259</v>
      </c>
    </row>
    <row r="5" spans="1:7" x14ac:dyDescent="0.2">
      <c r="A5" s="176" t="s">
        <v>331</v>
      </c>
      <c r="B5" s="161">
        <v>0</v>
      </c>
      <c r="C5" s="161">
        <v>0</v>
      </c>
      <c r="D5" s="161">
        <v>0</v>
      </c>
      <c r="E5" s="161">
        <v>0</v>
      </c>
      <c r="F5" s="161">
        <v>0</v>
      </c>
      <c r="G5" s="161">
        <v>0</v>
      </c>
    </row>
    <row r="6" spans="1:7" x14ac:dyDescent="0.2">
      <c r="A6" s="177" t="s">
        <v>332</v>
      </c>
      <c r="B6" s="161">
        <v>0</v>
      </c>
      <c r="C6" s="161">
        <v>0</v>
      </c>
      <c r="D6" s="161">
        <f>B6+C6</f>
        <v>0</v>
      </c>
      <c r="E6" s="161">
        <v>0</v>
      </c>
      <c r="F6" s="161">
        <v>0</v>
      </c>
      <c r="G6" s="161">
        <f>D6-E6</f>
        <v>0</v>
      </c>
    </row>
    <row r="7" spans="1:7" x14ac:dyDescent="0.2">
      <c r="A7" s="177" t="s">
        <v>333</v>
      </c>
      <c r="B7" s="161">
        <v>0</v>
      </c>
      <c r="C7" s="161">
        <v>0</v>
      </c>
      <c r="D7" s="161">
        <f>B7+C7</f>
        <v>0</v>
      </c>
      <c r="E7" s="161">
        <v>0</v>
      </c>
      <c r="F7" s="161">
        <v>0</v>
      </c>
      <c r="G7" s="161">
        <f>D7-E7</f>
        <v>0</v>
      </c>
    </row>
    <row r="8" spans="1:7" x14ac:dyDescent="0.2">
      <c r="A8" s="177" t="s">
        <v>334</v>
      </c>
      <c r="B8" s="161">
        <v>0</v>
      </c>
      <c r="C8" s="161">
        <v>0</v>
      </c>
      <c r="D8" s="161">
        <f>B8+C8</f>
        <v>0</v>
      </c>
      <c r="E8" s="161">
        <v>0</v>
      </c>
      <c r="F8" s="161">
        <v>0</v>
      </c>
      <c r="G8" s="161">
        <f>D8-E8</f>
        <v>0</v>
      </c>
    </row>
    <row r="9" spans="1:7" x14ac:dyDescent="0.25">
      <c r="A9" s="178" t="s">
        <v>328</v>
      </c>
      <c r="B9" s="179">
        <f>+B5+B6+B7+B8</f>
        <v>0</v>
      </c>
      <c r="C9" s="179">
        <f>+C5+C6+C7+C8</f>
        <v>0</v>
      </c>
      <c r="D9" s="179">
        <f>SUM(D5:D8)</f>
        <v>0</v>
      </c>
      <c r="E9" s="179">
        <f>+E5+E6+E7+E8</f>
        <v>0</v>
      </c>
      <c r="F9" s="179">
        <f>+F5+F6+F7+F8</f>
        <v>0</v>
      </c>
      <c r="G9" s="179">
        <f>SUM(G5:G8)</f>
        <v>0</v>
      </c>
    </row>
    <row r="10" spans="1:7" ht="15.75" customHeight="1" x14ac:dyDescent="0.25">
      <c r="A10" s="180" t="s">
        <v>250</v>
      </c>
      <c r="B10" s="180"/>
      <c r="C10" s="180"/>
      <c r="D10" s="180"/>
      <c r="E10" s="180"/>
      <c r="F10" s="180"/>
      <c r="G10" s="180"/>
    </row>
    <row r="11" spans="1:7" x14ac:dyDescent="0.2">
      <c r="B11" s="181"/>
      <c r="C11" s="181"/>
      <c r="D11" s="181"/>
      <c r="E11" s="181"/>
      <c r="F11" s="181"/>
      <c r="G11" s="181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AAE0-E01D-4BCF-9BF4-229746347C8A}">
  <sheetPr>
    <tabColor theme="4" tint="-0.249977111117893"/>
    <pageSetUpPr fitToPage="1"/>
  </sheetPr>
  <dimension ref="A1:G14"/>
  <sheetViews>
    <sheetView showGridLines="0" workbookViewId="0">
      <selection activeCell="A16" sqref="A16"/>
    </sheetView>
  </sheetViews>
  <sheetFormatPr baseColWidth="10" defaultColWidth="11.42578125" defaultRowHeight="12.75" x14ac:dyDescent="0.25"/>
  <cols>
    <col min="1" max="1" width="71.42578125" style="182" customWidth="1"/>
    <col min="2" max="7" width="13.7109375" style="182" customWidth="1"/>
    <col min="8" max="8" width="2.7109375" style="182" customWidth="1"/>
    <col min="9" max="9" width="11.42578125" style="182"/>
    <col min="10" max="10" width="14.85546875" style="182" bestFit="1" customWidth="1"/>
    <col min="11" max="16384" width="11.42578125" style="182"/>
  </cols>
  <sheetData>
    <row r="1" spans="1:7" ht="57.75" customHeight="1" thickBot="1" x14ac:dyDescent="0.25">
      <c r="A1" s="347" t="s">
        <v>335</v>
      </c>
      <c r="B1" s="348"/>
      <c r="C1" s="348"/>
      <c r="D1" s="348"/>
      <c r="E1" s="348"/>
      <c r="F1" s="348"/>
      <c r="G1" s="349"/>
    </row>
    <row r="2" spans="1:7" x14ac:dyDescent="0.25">
      <c r="A2" s="333" t="s">
        <v>6</v>
      </c>
      <c r="B2" s="343" t="s">
        <v>330</v>
      </c>
      <c r="C2" s="344"/>
      <c r="D2" s="344"/>
      <c r="E2" s="344"/>
      <c r="F2" s="345"/>
      <c r="G2" s="346" t="s">
        <v>255</v>
      </c>
    </row>
    <row r="3" spans="1:7" ht="22.5" x14ac:dyDescent="0.25">
      <c r="A3" s="333"/>
      <c r="B3" s="175" t="s">
        <v>256</v>
      </c>
      <c r="C3" s="175" t="s">
        <v>10</v>
      </c>
      <c r="D3" s="175" t="s">
        <v>11</v>
      </c>
      <c r="E3" s="175" t="s">
        <v>12</v>
      </c>
      <c r="F3" s="175" t="s">
        <v>257</v>
      </c>
      <c r="G3" s="334"/>
    </row>
    <row r="4" spans="1:7" ht="13.5" thickBot="1" x14ac:dyDescent="0.3">
      <c r="A4" s="340"/>
      <c r="B4" s="341">
        <v>1</v>
      </c>
      <c r="C4" s="341">
        <v>2</v>
      </c>
      <c r="D4" s="341" t="s">
        <v>258</v>
      </c>
      <c r="E4" s="341">
        <v>4</v>
      </c>
      <c r="F4" s="341">
        <v>5</v>
      </c>
      <c r="G4" s="342" t="s">
        <v>259</v>
      </c>
    </row>
    <row r="5" spans="1:7" ht="21" customHeight="1" x14ac:dyDescent="0.2">
      <c r="A5" s="335" t="s">
        <v>336</v>
      </c>
      <c r="B5" s="161">
        <v>17465536211.610001</v>
      </c>
      <c r="C5" s="161">
        <v>732295323.87</v>
      </c>
      <c r="D5" s="161">
        <f t="shared" ref="D5:D11" si="0">B5+C5</f>
        <v>18197831535.48</v>
      </c>
      <c r="E5" s="161">
        <v>2488629853.0799999</v>
      </c>
      <c r="F5" s="161">
        <v>2488629853.0799999</v>
      </c>
      <c r="G5" s="163">
        <f t="shared" ref="G5:G11" si="1">D5-E5</f>
        <v>15709201682.4</v>
      </c>
    </row>
    <row r="6" spans="1:7" ht="21" customHeight="1" x14ac:dyDescent="0.2">
      <c r="A6" s="335" t="s">
        <v>337</v>
      </c>
      <c r="B6" s="161">
        <v>0</v>
      </c>
      <c r="C6" s="161">
        <v>0</v>
      </c>
      <c r="D6" s="161">
        <f t="shared" si="0"/>
        <v>0</v>
      </c>
      <c r="E6" s="161">
        <v>0</v>
      </c>
      <c r="F6" s="161">
        <v>0</v>
      </c>
      <c r="G6" s="163">
        <f t="shared" si="1"/>
        <v>0</v>
      </c>
    </row>
    <row r="7" spans="1:7" ht="21" customHeight="1" x14ac:dyDescent="0.2">
      <c r="A7" s="336" t="s">
        <v>338</v>
      </c>
      <c r="B7" s="161">
        <v>0</v>
      </c>
      <c r="C7" s="161">
        <v>0</v>
      </c>
      <c r="D7" s="161">
        <f t="shared" si="0"/>
        <v>0</v>
      </c>
      <c r="E7" s="161">
        <v>0</v>
      </c>
      <c r="F7" s="161">
        <v>0</v>
      </c>
      <c r="G7" s="163">
        <f t="shared" si="1"/>
        <v>0</v>
      </c>
    </row>
    <row r="8" spans="1:7" ht="21" customHeight="1" x14ac:dyDescent="0.2">
      <c r="A8" s="336" t="s">
        <v>339</v>
      </c>
      <c r="B8" s="161">
        <v>0</v>
      </c>
      <c r="C8" s="161">
        <v>0</v>
      </c>
      <c r="D8" s="161">
        <f t="shared" si="0"/>
        <v>0</v>
      </c>
      <c r="E8" s="161">
        <v>0</v>
      </c>
      <c r="F8" s="161">
        <v>0</v>
      </c>
      <c r="G8" s="163">
        <f t="shared" si="1"/>
        <v>0</v>
      </c>
    </row>
    <row r="9" spans="1:7" ht="21" customHeight="1" x14ac:dyDescent="0.2">
      <c r="A9" s="336" t="s">
        <v>340</v>
      </c>
      <c r="B9" s="161">
        <v>0</v>
      </c>
      <c r="C9" s="161">
        <v>0</v>
      </c>
      <c r="D9" s="161">
        <f t="shared" si="0"/>
        <v>0</v>
      </c>
      <c r="E9" s="161">
        <v>0</v>
      </c>
      <c r="F9" s="161">
        <v>0</v>
      </c>
      <c r="G9" s="163">
        <f t="shared" si="1"/>
        <v>0</v>
      </c>
    </row>
    <row r="10" spans="1:7" ht="21" customHeight="1" x14ac:dyDescent="0.2">
      <c r="A10" s="336" t="s">
        <v>341</v>
      </c>
      <c r="B10" s="161">
        <v>0</v>
      </c>
      <c r="C10" s="161">
        <v>0</v>
      </c>
      <c r="D10" s="161">
        <f t="shared" si="0"/>
        <v>0</v>
      </c>
      <c r="E10" s="161">
        <v>0</v>
      </c>
      <c r="F10" s="161">
        <v>0</v>
      </c>
      <c r="G10" s="163">
        <f t="shared" si="1"/>
        <v>0</v>
      </c>
    </row>
    <row r="11" spans="1:7" ht="21" customHeight="1" x14ac:dyDescent="0.2">
      <c r="A11" s="336" t="s">
        <v>342</v>
      </c>
      <c r="B11" s="161">
        <v>0</v>
      </c>
      <c r="C11" s="161">
        <v>0</v>
      </c>
      <c r="D11" s="161">
        <f t="shared" si="0"/>
        <v>0</v>
      </c>
      <c r="E11" s="161">
        <v>0</v>
      </c>
      <c r="F11" s="161">
        <v>0</v>
      </c>
      <c r="G11" s="163">
        <f t="shared" si="1"/>
        <v>0</v>
      </c>
    </row>
    <row r="12" spans="1:7" ht="13.5" thickBot="1" x14ac:dyDescent="0.3">
      <c r="A12" s="337" t="s">
        <v>328</v>
      </c>
      <c r="B12" s="338">
        <f t="shared" ref="B12:G12" si="2">SUM(B5:B11)</f>
        <v>17465536211.610001</v>
      </c>
      <c r="C12" s="338">
        <f t="shared" si="2"/>
        <v>732295323.87</v>
      </c>
      <c r="D12" s="338">
        <f t="shared" si="2"/>
        <v>18197831535.48</v>
      </c>
      <c r="E12" s="338">
        <f t="shared" si="2"/>
        <v>2488629853.0799999</v>
      </c>
      <c r="F12" s="338">
        <f t="shared" si="2"/>
        <v>2488629853.0799999</v>
      </c>
      <c r="G12" s="339">
        <f t="shared" si="2"/>
        <v>15709201682.4</v>
      </c>
    </row>
    <row r="13" spans="1:7" ht="21" customHeight="1" x14ac:dyDescent="0.25">
      <c r="A13" s="183" t="s">
        <v>250</v>
      </c>
      <c r="B13" s="184"/>
      <c r="C13" s="184"/>
      <c r="D13" s="184"/>
      <c r="E13" s="184"/>
      <c r="F13" s="184"/>
      <c r="G13" s="184"/>
    </row>
    <row r="14" spans="1:7" x14ac:dyDescent="0.25">
      <c r="B14" s="185"/>
      <c r="C14" s="185"/>
      <c r="D14" s="185"/>
      <c r="E14" s="185"/>
      <c r="F14" s="185"/>
      <c r="G14" s="185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623E-4C01-42C1-9FD3-ADDE14C1FEE6}">
  <sheetPr>
    <tabColor theme="4" tint="-0.249977111117893"/>
    <pageSetUpPr fitToPage="1"/>
  </sheetPr>
  <dimension ref="A1:H78"/>
  <sheetViews>
    <sheetView showGridLines="0" zoomScale="90" zoomScaleNormal="90" workbookViewId="0">
      <selection activeCell="B17" sqref="B17"/>
    </sheetView>
  </sheetViews>
  <sheetFormatPr baseColWidth="10" defaultColWidth="21.85546875" defaultRowHeight="12" x14ac:dyDescent="0.25"/>
  <cols>
    <col min="1" max="1" width="5.140625" style="189" customWidth="1"/>
    <col min="2" max="2" width="61" style="189" bestFit="1" customWidth="1"/>
    <col min="3" max="8" width="20" style="189" customWidth="1"/>
    <col min="9" max="16384" width="21.85546875" style="189"/>
  </cols>
  <sheetData>
    <row r="1" spans="1:8" ht="60" customHeight="1" x14ac:dyDescent="0.25">
      <c r="A1" s="186" t="s">
        <v>343</v>
      </c>
      <c r="B1" s="187"/>
      <c r="C1" s="187"/>
      <c r="D1" s="187"/>
      <c r="E1" s="187"/>
      <c r="F1" s="187"/>
      <c r="G1" s="187"/>
      <c r="H1" s="188"/>
    </row>
    <row r="2" spans="1:8" ht="12" customHeight="1" x14ac:dyDescent="0.25">
      <c r="A2" s="190" t="s">
        <v>6</v>
      </c>
      <c r="B2" s="191"/>
      <c r="C2" s="186" t="s">
        <v>330</v>
      </c>
      <c r="D2" s="187"/>
      <c r="E2" s="187"/>
      <c r="F2" s="187"/>
      <c r="G2" s="188"/>
      <c r="H2" s="192" t="s">
        <v>255</v>
      </c>
    </row>
    <row r="3" spans="1:8" ht="33" customHeight="1" x14ac:dyDescent="0.25">
      <c r="A3" s="193"/>
      <c r="B3" s="194"/>
      <c r="C3" s="195" t="s">
        <v>256</v>
      </c>
      <c r="D3" s="195" t="s">
        <v>10</v>
      </c>
      <c r="E3" s="195" t="s">
        <v>11</v>
      </c>
      <c r="F3" s="195" t="s">
        <v>12</v>
      </c>
      <c r="G3" s="195" t="s">
        <v>257</v>
      </c>
      <c r="H3" s="196"/>
    </row>
    <row r="4" spans="1:8" x14ac:dyDescent="0.25">
      <c r="A4" s="197"/>
      <c r="B4" s="198"/>
      <c r="C4" s="199">
        <v>1</v>
      </c>
      <c r="D4" s="199">
        <v>2</v>
      </c>
      <c r="E4" s="199" t="s">
        <v>258</v>
      </c>
      <c r="F4" s="199">
        <v>4</v>
      </c>
      <c r="G4" s="199">
        <v>5</v>
      </c>
      <c r="H4" s="199" t="s">
        <v>259</v>
      </c>
    </row>
    <row r="5" spans="1:8" ht="12.95" customHeight="1" x14ac:dyDescent="0.25">
      <c r="A5" s="200" t="s">
        <v>344</v>
      </c>
      <c r="B5" s="201"/>
      <c r="C5" s="202">
        <f t="shared" ref="C5:H5" si="0">SUM(C6:C12)</f>
        <v>10196366061.640001</v>
      </c>
      <c r="D5" s="202">
        <f t="shared" si="0"/>
        <v>2553583.87</v>
      </c>
      <c r="E5" s="202">
        <f t="shared" si="0"/>
        <v>10198919645.51</v>
      </c>
      <c r="F5" s="202">
        <f t="shared" si="0"/>
        <v>1792384918.6599998</v>
      </c>
      <c r="G5" s="202">
        <f t="shared" si="0"/>
        <v>1792384918.6599998</v>
      </c>
      <c r="H5" s="202">
        <f t="shared" si="0"/>
        <v>8406534726.8500004</v>
      </c>
    </row>
    <row r="6" spans="1:8" ht="12.95" customHeight="1" x14ac:dyDescent="0.2">
      <c r="A6" s="203">
        <v>1100</v>
      </c>
      <c r="B6" s="204" t="s">
        <v>345</v>
      </c>
      <c r="C6" s="205">
        <v>2823025241.46</v>
      </c>
      <c r="D6" s="205">
        <v>0</v>
      </c>
      <c r="E6" s="161">
        <f t="shared" ref="E6:E12" si="1">C6+D6</f>
        <v>2823025241.46</v>
      </c>
      <c r="F6" s="205">
        <v>526062310.75</v>
      </c>
      <c r="G6" s="205">
        <v>526062310.75</v>
      </c>
      <c r="H6" s="161">
        <f t="shared" ref="H6:H12" si="2">E6-F6</f>
        <v>2296962930.71</v>
      </c>
    </row>
    <row r="7" spans="1:8" ht="12.95" customHeight="1" x14ac:dyDescent="0.2">
      <c r="A7" s="203">
        <v>1200</v>
      </c>
      <c r="B7" s="204" t="s">
        <v>346</v>
      </c>
      <c r="C7" s="205">
        <v>905619416.36000001</v>
      </c>
      <c r="D7" s="205">
        <v>0</v>
      </c>
      <c r="E7" s="161">
        <f t="shared" si="1"/>
        <v>905619416.36000001</v>
      </c>
      <c r="F7" s="205">
        <v>274739358.56</v>
      </c>
      <c r="G7" s="205">
        <v>274739358.56</v>
      </c>
      <c r="H7" s="161">
        <f t="shared" si="2"/>
        <v>630880057.79999995</v>
      </c>
    </row>
    <row r="8" spans="1:8" ht="12.95" customHeight="1" x14ac:dyDescent="0.2">
      <c r="A8" s="203">
        <v>1300</v>
      </c>
      <c r="B8" s="204" t="s">
        <v>347</v>
      </c>
      <c r="C8" s="205">
        <v>2376361829.3800001</v>
      </c>
      <c r="D8" s="205">
        <v>0</v>
      </c>
      <c r="E8" s="161">
        <f t="shared" si="1"/>
        <v>2376361829.3800001</v>
      </c>
      <c r="F8" s="205">
        <v>309414168.88</v>
      </c>
      <c r="G8" s="205">
        <v>309414168.88</v>
      </c>
      <c r="H8" s="161">
        <f t="shared" si="2"/>
        <v>2066947660.5</v>
      </c>
    </row>
    <row r="9" spans="1:8" ht="12.95" customHeight="1" x14ac:dyDescent="0.2">
      <c r="A9" s="203">
        <v>1400</v>
      </c>
      <c r="B9" s="204" t="s">
        <v>348</v>
      </c>
      <c r="C9" s="205">
        <v>679613002</v>
      </c>
      <c r="D9" s="205">
        <v>2553583.87</v>
      </c>
      <c r="E9" s="161">
        <f t="shared" si="1"/>
        <v>682166585.87</v>
      </c>
      <c r="F9" s="205">
        <v>209325021.30000001</v>
      </c>
      <c r="G9" s="205">
        <v>209325021.30000001</v>
      </c>
      <c r="H9" s="161">
        <f t="shared" si="2"/>
        <v>472841564.56999999</v>
      </c>
    </row>
    <row r="10" spans="1:8" ht="12.95" customHeight="1" x14ac:dyDescent="0.2">
      <c r="A10" s="203">
        <v>1500</v>
      </c>
      <c r="B10" s="204" t="s">
        <v>349</v>
      </c>
      <c r="C10" s="205">
        <v>2549298064</v>
      </c>
      <c r="D10" s="205">
        <v>0</v>
      </c>
      <c r="E10" s="161">
        <f t="shared" si="1"/>
        <v>2549298064</v>
      </c>
      <c r="F10" s="205">
        <v>444919107.33999997</v>
      </c>
      <c r="G10" s="205">
        <v>444919107.33999997</v>
      </c>
      <c r="H10" s="161">
        <f t="shared" si="2"/>
        <v>2104378956.6600001</v>
      </c>
    </row>
    <row r="11" spans="1:8" ht="12.95" customHeight="1" x14ac:dyDescent="0.2">
      <c r="A11" s="203">
        <v>1600</v>
      </c>
      <c r="B11" s="204" t="s">
        <v>350</v>
      </c>
      <c r="C11" s="205">
        <v>713162344.44000006</v>
      </c>
      <c r="D11" s="205">
        <v>0</v>
      </c>
      <c r="E11" s="161">
        <f t="shared" si="1"/>
        <v>713162344.44000006</v>
      </c>
      <c r="F11" s="205">
        <v>0</v>
      </c>
      <c r="G11" s="205">
        <v>0</v>
      </c>
      <c r="H11" s="161">
        <f t="shared" si="2"/>
        <v>713162344.44000006</v>
      </c>
    </row>
    <row r="12" spans="1:8" ht="12.95" customHeight="1" x14ac:dyDescent="0.2">
      <c r="A12" s="203">
        <v>1700</v>
      </c>
      <c r="B12" s="204" t="s">
        <v>351</v>
      </c>
      <c r="C12" s="205">
        <v>149286164</v>
      </c>
      <c r="D12" s="205">
        <v>0</v>
      </c>
      <c r="E12" s="161">
        <f t="shared" si="1"/>
        <v>149286164</v>
      </c>
      <c r="F12" s="205">
        <v>27924951.829999998</v>
      </c>
      <c r="G12" s="205">
        <v>27924951.829999998</v>
      </c>
      <c r="H12" s="161">
        <f t="shared" si="2"/>
        <v>121361212.17</v>
      </c>
    </row>
    <row r="13" spans="1:8" ht="12.95" customHeight="1" x14ac:dyDescent="0.25">
      <c r="A13" s="200" t="s">
        <v>153</v>
      </c>
      <c r="B13" s="201"/>
      <c r="C13" s="202">
        <f t="shared" ref="C13:H13" si="3">SUM(C14:C22)</f>
        <v>3630714026.7399998</v>
      </c>
      <c r="D13" s="202">
        <f t="shared" si="3"/>
        <v>259748819.88999999</v>
      </c>
      <c r="E13" s="202">
        <f>D13+C13</f>
        <v>3890462846.6299996</v>
      </c>
      <c r="F13" s="202">
        <f t="shared" si="3"/>
        <v>244090995.59</v>
      </c>
      <c r="G13" s="202">
        <f t="shared" si="3"/>
        <v>244090995.59</v>
      </c>
      <c r="H13" s="202">
        <f t="shared" si="3"/>
        <v>3646371851.04</v>
      </c>
    </row>
    <row r="14" spans="1:8" ht="17.25" customHeight="1" x14ac:dyDescent="0.2">
      <c r="A14" s="203">
        <v>2100</v>
      </c>
      <c r="B14" s="204" t="s">
        <v>352</v>
      </c>
      <c r="C14" s="205">
        <v>132172731</v>
      </c>
      <c r="D14" s="205">
        <v>7922905.3399999999</v>
      </c>
      <c r="E14" s="161">
        <f t="shared" ref="E14:E22" si="4">C14+D14</f>
        <v>140095636.34</v>
      </c>
      <c r="F14" s="205">
        <v>13832554.5</v>
      </c>
      <c r="G14" s="205">
        <v>13832554.5</v>
      </c>
      <c r="H14" s="161">
        <f t="shared" ref="H14:H22" si="5">E14-F14</f>
        <v>126263081.84</v>
      </c>
    </row>
    <row r="15" spans="1:8" ht="12.95" customHeight="1" x14ac:dyDescent="0.2">
      <c r="A15" s="203">
        <v>2200</v>
      </c>
      <c r="B15" s="204" t="s">
        <v>353</v>
      </c>
      <c r="C15" s="205">
        <v>120308497</v>
      </c>
      <c r="D15" s="205">
        <v>4355823</v>
      </c>
      <c r="E15" s="161">
        <f t="shared" si="4"/>
        <v>124664320</v>
      </c>
      <c r="F15" s="205">
        <v>12876970.73</v>
      </c>
      <c r="G15" s="205">
        <v>12876970.73</v>
      </c>
      <c r="H15" s="161">
        <f t="shared" si="5"/>
        <v>111787349.27</v>
      </c>
    </row>
    <row r="16" spans="1:8" ht="12.95" customHeight="1" x14ac:dyDescent="0.2">
      <c r="A16" s="203">
        <v>2300</v>
      </c>
      <c r="B16" s="204" t="s">
        <v>354</v>
      </c>
      <c r="C16" s="205">
        <v>30000</v>
      </c>
      <c r="D16" s="205">
        <v>-20000</v>
      </c>
      <c r="E16" s="161">
        <f t="shared" si="4"/>
        <v>10000</v>
      </c>
      <c r="F16" s="205">
        <v>0</v>
      </c>
      <c r="G16" s="205">
        <v>0</v>
      </c>
      <c r="H16" s="161">
        <f t="shared" si="5"/>
        <v>10000</v>
      </c>
    </row>
    <row r="17" spans="1:8" ht="12.95" customHeight="1" x14ac:dyDescent="0.2">
      <c r="A17" s="203">
        <v>2400</v>
      </c>
      <c r="B17" s="204" t="s">
        <v>355</v>
      </c>
      <c r="C17" s="205">
        <v>9486720</v>
      </c>
      <c r="D17" s="205">
        <v>388834.83</v>
      </c>
      <c r="E17" s="161">
        <f t="shared" si="4"/>
        <v>9875554.8300000001</v>
      </c>
      <c r="F17" s="205">
        <v>156155.46</v>
      </c>
      <c r="G17" s="205">
        <v>156155.46</v>
      </c>
      <c r="H17" s="161">
        <f t="shared" si="5"/>
        <v>9719399.3699999992</v>
      </c>
    </row>
    <row r="18" spans="1:8" ht="12.95" customHeight="1" x14ac:dyDescent="0.2">
      <c r="A18" s="203">
        <v>2500</v>
      </c>
      <c r="B18" s="204" t="s">
        <v>356</v>
      </c>
      <c r="C18" s="205">
        <v>3233860756.7399998</v>
      </c>
      <c r="D18" s="205">
        <v>199371467.41999999</v>
      </c>
      <c r="E18" s="161">
        <f t="shared" si="4"/>
        <v>3433232224.1599998</v>
      </c>
      <c r="F18" s="205">
        <v>204124412.78</v>
      </c>
      <c r="G18" s="205">
        <v>204124412.78</v>
      </c>
      <c r="H18" s="161">
        <f t="shared" si="5"/>
        <v>3229107811.3799996</v>
      </c>
    </row>
    <row r="19" spans="1:8" ht="12.95" customHeight="1" x14ac:dyDescent="0.2">
      <c r="A19" s="203">
        <v>2600</v>
      </c>
      <c r="B19" s="204" t="s">
        <v>357</v>
      </c>
      <c r="C19" s="205">
        <v>57277977</v>
      </c>
      <c r="D19" s="205">
        <v>0</v>
      </c>
      <c r="E19" s="161">
        <f t="shared" si="4"/>
        <v>57277977</v>
      </c>
      <c r="F19" s="205">
        <v>9692032.0199999996</v>
      </c>
      <c r="G19" s="205">
        <v>9692032.0199999996</v>
      </c>
      <c r="H19" s="161">
        <f t="shared" si="5"/>
        <v>47585944.980000004</v>
      </c>
    </row>
    <row r="20" spans="1:8" ht="12.95" customHeight="1" x14ac:dyDescent="0.2">
      <c r="A20" s="203">
        <v>2700</v>
      </c>
      <c r="B20" s="204" t="s">
        <v>358</v>
      </c>
      <c r="C20" s="205">
        <v>40369766</v>
      </c>
      <c r="D20" s="205">
        <v>46651100</v>
      </c>
      <c r="E20" s="161">
        <f t="shared" si="4"/>
        <v>87020866</v>
      </c>
      <c r="F20" s="205">
        <v>3351698.1</v>
      </c>
      <c r="G20" s="205">
        <v>3351698.1</v>
      </c>
      <c r="H20" s="161">
        <f t="shared" si="5"/>
        <v>83669167.900000006</v>
      </c>
    </row>
    <row r="21" spans="1:8" ht="12.95" customHeight="1" x14ac:dyDescent="0.2">
      <c r="A21" s="203">
        <v>2800</v>
      </c>
      <c r="B21" s="204" t="s">
        <v>359</v>
      </c>
      <c r="C21" s="205">
        <v>0</v>
      </c>
      <c r="D21" s="205">
        <v>5877</v>
      </c>
      <c r="E21" s="161">
        <f t="shared" si="4"/>
        <v>5877</v>
      </c>
      <c r="F21" s="205">
        <v>0</v>
      </c>
      <c r="G21" s="205">
        <v>0</v>
      </c>
      <c r="H21" s="161">
        <f t="shared" si="5"/>
        <v>5877</v>
      </c>
    </row>
    <row r="22" spans="1:8" ht="12.95" customHeight="1" x14ac:dyDescent="0.2">
      <c r="A22" s="203">
        <v>2900</v>
      </c>
      <c r="B22" s="204" t="s">
        <v>360</v>
      </c>
      <c r="C22" s="205">
        <v>37207579</v>
      </c>
      <c r="D22" s="205">
        <v>1072812.3</v>
      </c>
      <c r="E22" s="161">
        <f t="shared" si="4"/>
        <v>38280391.299999997</v>
      </c>
      <c r="F22" s="205">
        <v>57172</v>
      </c>
      <c r="G22" s="205">
        <v>57172</v>
      </c>
      <c r="H22" s="161">
        <f t="shared" si="5"/>
        <v>38223219.299999997</v>
      </c>
    </row>
    <row r="23" spans="1:8" ht="12.95" customHeight="1" x14ac:dyDescent="0.25">
      <c r="A23" s="200" t="s">
        <v>361</v>
      </c>
      <c r="B23" s="201"/>
      <c r="C23" s="202">
        <f t="shared" ref="C23:H23" si="6">SUM(C24:C32)</f>
        <v>3481674236.2299995</v>
      </c>
      <c r="D23" s="202">
        <f t="shared" si="6"/>
        <v>173900593.60999998</v>
      </c>
      <c r="E23" s="202">
        <f>D23+C23</f>
        <v>3655574829.8399997</v>
      </c>
      <c r="F23" s="202">
        <f t="shared" si="6"/>
        <v>418048353.68000001</v>
      </c>
      <c r="G23" s="202">
        <f t="shared" si="6"/>
        <v>418048353.68000001</v>
      </c>
      <c r="H23" s="202">
        <f t="shared" si="6"/>
        <v>3237526476.1599998</v>
      </c>
    </row>
    <row r="24" spans="1:8" ht="12.95" customHeight="1" x14ac:dyDescent="0.2">
      <c r="A24" s="203">
        <v>3100</v>
      </c>
      <c r="B24" s="204" t="s">
        <v>362</v>
      </c>
      <c r="C24" s="205">
        <v>156319596</v>
      </c>
      <c r="D24" s="205">
        <v>507041.14</v>
      </c>
      <c r="E24" s="161">
        <f t="shared" ref="E24:E32" si="7">C24+D24</f>
        <v>156826637.13999999</v>
      </c>
      <c r="F24" s="205">
        <v>18626032.09</v>
      </c>
      <c r="G24" s="205">
        <v>18626032.09</v>
      </c>
      <c r="H24" s="161">
        <f t="shared" ref="H24:H32" si="8">E24-F24</f>
        <v>138200605.04999998</v>
      </c>
    </row>
    <row r="25" spans="1:8" ht="12.95" customHeight="1" x14ac:dyDescent="0.2">
      <c r="A25" s="203">
        <v>3200</v>
      </c>
      <c r="B25" s="204" t="s">
        <v>363</v>
      </c>
      <c r="C25" s="205">
        <v>25709700</v>
      </c>
      <c r="D25" s="205">
        <v>1273213.8899999999</v>
      </c>
      <c r="E25" s="161">
        <f t="shared" si="7"/>
        <v>26982913.890000001</v>
      </c>
      <c r="F25" s="205">
        <v>2815845.27</v>
      </c>
      <c r="G25" s="205">
        <v>2815845.27</v>
      </c>
      <c r="H25" s="161">
        <f t="shared" si="8"/>
        <v>24167068.620000001</v>
      </c>
    </row>
    <row r="26" spans="1:8" ht="12.95" customHeight="1" x14ac:dyDescent="0.2">
      <c r="A26" s="203">
        <v>3300</v>
      </c>
      <c r="B26" s="204" t="s">
        <v>364</v>
      </c>
      <c r="C26" s="205">
        <v>1129717115.8199999</v>
      </c>
      <c r="D26" s="205">
        <v>502666441.29000002</v>
      </c>
      <c r="E26" s="161">
        <f t="shared" si="7"/>
        <v>1632383557.1099999</v>
      </c>
      <c r="F26" s="205">
        <v>189122247.88</v>
      </c>
      <c r="G26" s="205">
        <v>189122247.88</v>
      </c>
      <c r="H26" s="161">
        <f t="shared" si="8"/>
        <v>1443261309.23</v>
      </c>
    </row>
    <row r="27" spans="1:8" ht="12.95" customHeight="1" x14ac:dyDescent="0.2">
      <c r="A27" s="203">
        <v>3400</v>
      </c>
      <c r="B27" s="204" t="s">
        <v>365</v>
      </c>
      <c r="C27" s="205">
        <v>454879231</v>
      </c>
      <c r="D27" s="205">
        <v>-437622709.18000001</v>
      </c>
      <c r="E27" s="161">
        <f t="shared" si="7"/>
        <v>17256521.819999993</v>
      </c>
      <c r="F27" s="205">
        <v>236336.74</v>
      </c>
      <c r="G27" s="205">
        <v>236336.74</v>
      </c>
      <c r="H27" s="161">
        <f t="shared" si="8"/>
        <v>17020185.079999994</v>
      </c>
    </row>
    <row r="28" spans="1:8" ht="12.95" customHeight="1" x14ac:dyDescent="0.2">
      <c r="A28" s="203">
        <v>3500</v>
      </c>
      <c r="B28" s="204" t="s">
        <v>366</v>
      </c>
      <c r="C28" s="205">
        <v>1362878097</v>
      </c>
      <c r="D28" s="205">
        <v>69766833.040000007</v>
      </c>
      <c r="E28" s="161">
        <f t="shared" si="7"/>
        <v>1432644930.04</v>
      </c>
      <c r="F28" s="205">
        <v>130922832.19</v>
      </c>
      <c r="G28" s="205">
        <v>130922832.19</v>
      </c>
      <c r="H28" s="161">
        <f t="shared" si="8"/>
        <v>1301722097.8499999</v>
      </c>
    </row>
    <row r="29" spans="1:8" ht="12.95" customHeight="1" x14ac:dyDescent="0.2">
      <c r="A29" s="203">
        <v>3600</v>
      </c>
      <c r="B29" s="204" t="s">
        <v>367</v>
      </c>
      <c r="C29" s="205">
        <v>13796520.880000001</v>
      </c>
      <c r="D29" s="205">
        <v>17616112.73</v>
      </c>
      <c r="E29" s="161">
        <f t="shared" si="7"/>
        <v>31412633.609999999</v>
      </c>
      <c r="F29" s="205">
        <v>2646666.7799999998</v>
      </c>
      <c r="G29" s="205">
        <v>2646666.7799999998</v>
      </c>
      <c r="H29" s="161">
        <f t="shared" si="8"/>
        <v>28765966.829999998</v>
      </c>
    </row>
    <row r="30" spans="1:8" ht="12.95" customHeight="1" x14ac:dyDescent="0.2">
      <c r="A30" s="203">
        <v>3700</v>
      </c>
      <c r="B30" s="204" t="s">
        <v>368</v>
      </c>
      <c r="C30" s="205">
        <v>2822974</v>
      </c>
      <c r="D30" s="205">
        <v>707482.79</v>
      </c>
      <c r="E30" s="161">
        <f t="shared" si="7"/>
        <v>3530456.79</v>
      </c>
      <c r="F30" s="205">
        <v>240514.85</v>
      </c>
      <c r="G30" s="205">
        <v>240514.85</v>
      </c>
      <c r="H30" s="161">
        <f t="shared" si="8"/>
        <v>3289941.94</v>
      </c>
    </row>
    <row r="31" spans="1:8" ht="12.95" customHeight="1" x14ac:dyDescent="0.2">
      <c r="A31" s="203">
        <v>3800</v>
      </c>
      <c r="B31" s="204" t="s">
        <v>369</v>
      </c>
      <c r="C31" s="205">
        <v>15860121</v>
      </c>
      <c r="D31" s="205">
        <v>18819452.489999998</v>
      </c>
      <c r="E31" s="161">
        <f t="shared" si="7"/>
        <v>34679573.489999995</v>
      </c>
      <c r="F31" s="205">
        <v>19034102.510000002</v>
      </c>
      <c r="G31" s="205">
        <v>19034102.510000002</v>
      </c>
      <c r="H31" s="161">
        <f t="shared" si="8"/>
        <v>15645470.979999993</v>
      </c>
    </row>
    <row r="32" spans="1:8" ht="12.95" customHeight="1" x14ac:dyDescent="0.2">
      <c r="A32" s="203">
        <v>3900</v>
      </c>
      <c r="B32" s="204" t="s">
        <v>370</v>
      </c>
      <c r="C32" s="205">
        <v>319690880.52999997</v>
      </c>
      <c r="D32" s="205">
        <v>166725.42000000001</v>
      </c>
      <c r="E32" s="161">
        <f t="shared" si="7"/>
        <v>319857605.94999999</v>
      </c>
      <c r="F32" s="205">
        <v>54403775.369999997</v>
      </c>
      <c r="G32" s="205">
        <v>54403775.369999997</v>
      </c>
      <c r="H32" s="161">
        <f t="shared" si="8"/>
        <v>265453830.57999998</v>
      </c>
    </row>
    <row r="33" spans="1:8" ht="12.95" customHeight="1" x14ac:dyDescent="0.25">
      <c r="A33" s="200" t="s">
        <v>371</v>
      </c>
      <c r="B33" s="201"/>
      <c r="C33" s="202">
        <f t="shared" ref="C33:H33" si="9">SUM(C34:C42)</f>
        <v>1762180</v>
      </c>
      <c r="D33" s="202">
        <f t="shared" si="9"/>
        <v>18577500</v>
      </c>
      <c r="E33" s="202">
        <f>D33+C33</f>
        <v>20339680</v>
      </c>
      <c r="F33" s="202">
        <f t="shared" si="9"/>
        <v>17226000</v>
      </c>
      <c r="G33" s="202">
        <f t="shared" si="9"/>
        <v>17226000</v>
      </c>
      <c r="H33" s="202">
        <f t="shared" si="9"/>
        <v>3113680</v>
      </c>
    </row>
    <row r="34" spans="1:8" ht="12.95" customHeight="1" x14ac:dyDescent="0.2">
      <c r="A34" s="203">
        <v>4100</v>
      </c>
      <c r="B34" s="204" t="s">
        <v>372</v>
      </c>
      <c r="C34" s="161">
        <v>0</v>
      </c>
      <c r="D34" s="161">
        <v>0</v>
      </c>
      <c r="E34" s="161">
        <f t="shared" ref="E34:E42" si="10">C34+D34</f>
        <v>0</v>
      </c>
      <c r="F34" s="205">
        <v>0</v>
      </c>
      <c r="G34" s="205">
        <v>0</v>
      </c>
      <c r="H34" s="161">
        <f t="shared" ref="H34:H42" si="11">E34-F34</f>
        <v>0</v>
      </c>
    </row>
    <row r="35" spans="1:8" ht="12.95" customHeight="1" x14ac:dyDescent="0.2">
      <c r="A35" s="203">
        <v>4200</v>
      </c>
      <c r="B35" s="204" t="s">
        <v>373</v>
      </c>
      <c r="C35" s="161">
        <v>0</v>
      </c>
      <c r="D35" s="161">
        <v>0</v>
      </c>
      <c r="E35" s="161">
        <f t="shared" si="10"/>
        <v>0</v>
      </c>
      <c r="F35" s="205">
        <v>0</v>
      </c>
      <c r="G35" s="205">
        <v>0</v>
      </c>
      <c r="H35" s="161">
        <f t="shared" si="11"/>
        <v>0</v>
      </c>
    </row>
    <row r="36" spans="1:8" ht="12.95" customHeight="1" x14ac:dyDescent="0.2">
      <c r="A36" s="203">
        <v>4300</v>
      </c>
      <c r="B36" s="204" t="s">
        <v>374</v>
      </c>
      <c r="C36" s="205">
        <v>390000</v>
      </c>
      <c r="D36" s="205">
        <v>0</v>
      </c>
      <c r="E36" s="161">
        <f t="shared" si="10"/>
        <v>390000</v>
      </c>
      <c r="F36" s="205">
        <v>0</v>
      </c>
      <c r="G36" s="205">
        <v>0</v>
      </c>
      <c r="H36" s="161">
        <f t="shared" si="11"/>
        <v>390000</v>
      </c>
    </row>
    <row r="37" spans="1:8" ht="12.95" customHeight="1" x14ac:dyDescent="0.2">
      <c r="A37" s="203">
        <v>4400</v>
      </c>
      <c r="B37" s="204" t="s">
        <v>375</v>
      </c>
      <c r="C37" s="205">
        <v>1372180</v>
      </c>
      <c r="D37" s="205">
        <v>18577500</v>
      </c>
      <c r="E37" s="161">
        <f t="shared" si="10"/>
        <v>19949680</v>
      </c>
      <c r="F37" s="205">
        <v>17226000</v>
      </c>
      <c r="G37" s="205">
        <v>17226000</v>
      </c>
      <c r="H37" s="161">
        <f t="shared" si="11"/>
        <v>2723680</v>
      </c>
    </row>
    <row r="38" spans="1:8" ht="12.95" customHeight="1" x14ac:dyDescent="0.2">
      <c r="A38" s="203">
        <v>4500</v>
      </c>
      <c r="B38" s="204" t="s">
        <v>120</v>
      </c>
      <c r="C38" s="161">
        <v>0</v>
      </c>
      <c r="D38" s="161">
        <v>0</v>
      </c>
      <c r="E38" s="161">
        <f t="shared" si="10"/>
        <v>0</v>
      </c>
      <c r="F38" s="205">
        <v>0</v>
      </c>
      <c r="G38" s="205">
        <v>0</v>
      </c>
      <c r="H38" s="161">
        <f t="shared" si="11"/>
        <v>0</v>
      </c>
    </row>
    <row r="39" spans="1:8" ht="12.95" customHeight="1" x14ac:dyDescent="0.2">
      <c r="A39" s="203">
        <v>4600</v>
      </c>
      <c r="B39" s="204" t="s">
        <v>376</v>
      </c>
      <c r="C39" s="161">
        <v>0</v>
      </c>
      <c r="D39" s="161">
        <v>0</v>
      </c>
      <c r="E39" s="161">
        <f t="shared" si="10"/>
        <v>0</v>
      </c>
      <c r="F39" s="205">
        <v>0</v>
      </c>
      <c r="G39" s="205">
        <v>0</v>
      </c>
      <c r="H39" s="161">
        <f t="shared" si="11"/>
        <v>0</v>
      </c>
    </row>
    <row r="40" spans="1:8" ht="12.95" customHeight="1" x14ac:dyDescent="0.2">
      <c r="A40" s="203">
        <v>4700</v>
      </c>
      <c r="B40" s="204" t="s">
        <v>377</v>
      </c>
      <c r="C40" s="161">
        <v>0</v>
      </c>
      <c r="D40" s="161">
        <v>0</v>
      </c>
      <c r="E40" s="161">
        <f t="shared" si="10"/>
        <v>0</v>
      </c>
      <c r="F40" s="205">
        <v>0</v>
      </c>
      <c r="G40" s="205">
        <v>0</v>
      </c>
      <c r="H40" s="161">
        <f t="shared" si="11"/>
        <v>0</v>
      </c>
    </row>
    <row r="41" spans="1:8" ht="12.95" customHeight="1" x14ac:dyDescent="0.2">
      <c r="A41" s="203">
        <v>4800</v>
      </c>
      <c r="B41" s="204" t="s">
        <v>378</v>
      </c>
      <c r="C41" s="161">
        <v>0</v>
      </c>
      <c r="D41" s="161">
        <v>0</v>
      </c>
      <c r="E41" s="161">
        <f t="shared" si="10"/>
        <v>0</v>
      </c>
      <c r="F41" s="205">
        <v>0</v>
      </c>
      <c r="G41" s="205">
        <v>0</v>
      </c>
      <c r="H41" s="161">
        <f t="shared" si="11"/>
        <v>0</v>
      </c>
    </row>
    <row r="42" spans="1:8" ht="12.95" customHeight="1" x14ac:dyDescent="0.2">
      <c r="A42" s="203">
        <v>4900</v>
      </c>
      <c r="B42" s="204" t="s">
        <v>379</v>
      </c>
      <c r="C42" s="161">
        <v>0</v>
      </c>
      <c r="D42" s="161">
        <v>0</v>
      </c>
      <c r="E42" s="161">
        <f t="shared" si="10"/>
        <v>0</v>
      </c>
      <c r="F42" s="205">
        <v>0</v>
      </c>
      <c r="G42" s="205">
        <v>0</v>
      </c>
      <c r="H42" s="161">
        <f t="shared" si="11"/>
        <v>0</v>
      </c>
    </row>
    <row r="43" spans="1:8" ht="12.95" customHeight="1" x14ac:dyDescent="0.25">
      <c r="A43" s="200" t="s">
        <v>380</v>
      </c>
      <c r="B43" s="201"/>
      <c r="C43" s="202">
        <f t="shared" ref="C43:H43" si="12">SUM(C44:C52)</f>
        <v>16312852</v>
      </c>
      <c r="D43" s="202">
        <f t="shared" si="12"/>
        <v>82404290.289999992</v>
      </c>
      <c r="E43" s="202">
        <f t="shared" ref="E43" si="13">D43+C43</f>
        <v>98717142.289999992</v>
      </c>
      <c r="F43" s="202">
        <f t="shared" si="12"/>
        <v>6886586</v>
      </c>
      <c r="G43" s="202">
        <f t="shared" si="12"/>
        <v>6886586</v>
      </c>
      <c r="H43" s="202">
        <f t="shared" si="12"/>
        <v>91830556.289999992</v>
      </c>
    </row>
    <row r="44" spans="1:8" ht="12.95" customHeight="1" x14ac:dyDescent="0.2">
      <c r="A44" s="203">
        <v>5100</v>
      </c>
      <c r="B44" s="204" t="s">
        <v>381</v>
      </c>
      <c r="C44" s="205">
        <v>2018586</v>
      </c>
      <c r="D44" s="205">
        <v>10274036.52</v>
      </c>
      <c r="E44" s="161">
        <f t="shared" ref="E44:E52" si="14">C44+D44</f>
        <v>12292622.52</v>
      </c>
      <c r="F44" s="205">
        <v>0</v>
      </c>
      <c r="G44" s="205">
        <v>0</v>
      </c>
      <c r="H44" s="161">
        <f t="shared" ref="H44:H52" si="15">E44-F44</f>
        <v>12292622.52</v>
      </c>
    </row>
    <row r="45" spans="1:8" ht="12.95" customHeight="1" x14ac:dyDescent="0.2">
      <c r="A45" s="203">
        <v>5200</v>
      </c>
      <c r="B45" s="204" t="s">
        <v>382</v>
      </c>
      <c r="C45" s="205">
        <v>0</v>
      </c>
      <c r="D45" s="205">
        <v>0</v>
      </c>
      <c r="E45" s="161">
        <f t="shared" si="14"/>
        <v>0</v>
      </c>
      <c r="F45" s="205">
        <v>0</v>
      </c>
      <c r="G45" s="205">
        <v>0</v>
      </c>
      <c r="H45" s="161">
        <f t="shared" si="15"/>
        <v>0</v>
      </c>
    </row>
    <row r="46" spans="1:8" ht="12.95" customHeight="1" x14ac:dyDescent="0.2">
      <c r="A46" s="203">
        <v>5300</v>
      </c>
      <c r="B46" s="204" t="s">
        <v>383</v>
      </c>
      <c r="C46" s="205">
        <v>14000000</v>
      </c>
      <c r="D46" s="205">
        <v>71954546.939999998</v>
      </c>
      <c r="E46" s="161">
        <f t="shared" si="14"/>
        <v>85954546.939999998</v>
      </c>
      <c r="F46" s="205">
        <v>6886586</v>
      </c>
      <c r="G46" s="205">
        <v>6886586</v>
      </c>
      <c r="H46" s="161">
        <f t="shared" si="15"/>
        <v>79067960.939999998</v>
      </c>
    </row>
    <row r="47" spans="1:8" ht="12.95" customHeight="1" x14ac:dyDescent="0.2">
      <c r="A47" s="203">
        <v>5400</v>
      </c>
      <c r="B47" s="204" t="s">
        <v>384</v>
      </c>
      <c r="C47" s="205">
        <v>0</v>
      </c>
      <c r="D47" s="205">
        <v>0</v>
      </c>
      <c r="E47" s="161">
        <f t="shared" si="14"/>
        <v>0</v>
      </c>
      <c r="F47" s="205">
        <v>0</v>
      </c>
      <c r="G47" s="205">
        <v>0</v>
      </c>
      <c r="H47" s="161">
        <f t="shared" si="15"/>
        <v>0</v>
      </c>
    </row>
    <row r="48" spans="1:8" ht="12.95" customHeight="1" x14ac:dyDescent="0.2">
      <c r="A48" s="203">
        <v>5500</v>
      </c>
      <c r="B48" s="204" t="s">
        <v>385</v>
      </c>
      <c r="C48" s="205">
        <v>0</v>
      </c>
      <c r="D48" s="205">
        <v>0</v>
      </c>
      <c r="E48" s="161">
        <f t="shared" si="14"/>
        <v>0</v>
      </c>
      <c r="F48" s="205">
        <v>0</v>
      </c>
      <c r="G48" s="205">
        <v>0</v>
      </c>
      <c r="H48" s="161">
        <f t="shared" si="15"/>
        <v>0</v>
      </c>
    </row>
    <row r="49" spans="1:8" ht="12.95" customHeight="1" x14ac:dyDescent="0.2">
      <c r="A49" s="203">
        <v>5600</v>
      </c>
      <c r="B49" s="204" t="s">
        <v>386</v>
      </c>
      <c r="C49" s="205">
        <v>294266</v>
      </c>
      <c r="D49" s="205">
        <v>175706.83</v>
      </c>
      <c r="E49" s="161">
        <f t="shared" si="14"/>
        <v>469972.82999999996</v>
      </c>
      <c r="F49" s="205">
        <v>0</v>
      </c>
      <c r="G49" s="205">
        <v>0</v>
      </c>
      <c r="H49" s="161">
        <f t="shared" si="15"/>
        <v>469972.82999999996</v>
      </c>
    </row>
    <row r="50" spans="1:8" ht="12.95" customHeight="1" x14ac:dyDescent="0.2">
      <c r="A50" s="203">
        <v>5700</v>
      </c>
      <c r="B50" s="204" t="s">
        <v>387</v>
      </c>
      <c r="C50" s="205">
        <v>0</v>
      </c>
      <c r="D50" s="205">
        <v>0</v>
      </c>
      <c r="E50" s="161">
        <f t="shared" si="14"/>
        <v>0</v>
      </c>
      <c r="F50" s="205">
        <v>0</v>
      </c>
      <c r="G50" s="205">
        <v>0</v>
      </c>
      <c r="H50" s="161">
        <f t="shared" si="15"/>
        <v>0</v>
      </c>
    </row>
    <row r="51" spans="1:8" ht="12.95" customHeight="1" x14ac:dyDescent="0.2">
      <c r="A51" s="203">
        <v>5800</v>
      </c>
      <c r="B51" s="204" t="s">
        <v>388</v>
      </c>
      <c r="C51" s="205">
        <v>0</v>
      </c>
      <c r="D51" s="205">
        <v>0</v>
      </c>
      <c r="E51" s="161">
        <f t="shared" si="14"/>
        <v>0</v>
      </c>
      <c r="F51" s="205">
        <v>0</v>
      </c>
      <c r="G51" s="205">
        <v>0</v>
      </c>
      <c r="H51" s="161">
        <f t="shared" si="15"/>
        <v>0</v>
      </c>
    </row>
    <row r="52" spans="1:8" ht="12.95" customHeight="1" x14ac:dyDescent="0.2">
      <c r="A52" s="203">
        <v>5900</v>
      </c>
      <c r="B52" s="204" t="s">
        <v>389</v>
      </c>
      <c r="C52" s="205">
        <v>0</v>
      </c>
      <c r="D52" s="205">
        <v>0</v>
      </c>
      <c r="E52" s="161">
        <f t="shared" si="14"/>
        <v>0</v>
      </c>
      <c r="F52" s="205">
        <v>0</v>
      </c>
      <c r="G52" s="205">
        <v>0</v>
      </c>
      <c r="H52" s="161">
        <f t="shared" si="15"/>
        <v>0</v>
      </c>
    </row>
    <row r="53" spans="1:8" ht="12.95" customHeight="1" x14ac:dyDescent="0.25">
      <c r="A53" s="200" t="s">
        <v>390</v>
      </c>
      <c r="B53" s="201"/>
      <c r="C53" s="202">
        <f t="shared" ref="C53:H53" si="16">SUM(C54:C56)</f>
        <v>60000000</v>
      </c>
      <c r="D53" s="202">
        <f t="shared" si="16"/>
        <v>195110536.21000001</v>
      </c>
      <c r="E53" s="202">
        <f>D53+C53</f>
        <v>255110536.21000001</v>
      </c>
      <c r="F53" s="202">
        <f t="shared" si="16"/>
        <v>9992999.1500000004</v>
      </c>
      <c r="G53" s="202">
        <f t="shared" si="16"/>
        <v>9992999.1500000004</v>
      </c>
      <c r="H53" s="202">
        <f t="shared" si="16"/>
        <v>245117537.06</v>
      </c>
    </row>
    <row r="54" spans="1:8" ht="12.95" customHeight="1" x14ac:dyDescent="0.2">
      <c r="A54" s="203">
        <v>6100</v>
      </c>
      <c r="B54" s="204" t="s">
        <v>391</v>
      </c>
      <c r="C54" s="205">
        <v>0</v>
      </c>
      <c r="D54" s="205">
        <v>0</v>
      </c>
      <c r="E54" s="161">
        <f>C54+D54</f>
        <v>0</v>
      </c>
      <c r="F54" s="161">
        <v>0</v>
      </c>
      <c r="G54" s="161">
        <v>0</v>
      </c>
      <c r="H54" s="161">
        <f>E54-F54</f>
        <v>0</v>
      </c>
    </row>
    <row r="55" spans="1:8" ht="12.95" customHeight="1" x14ac:dyDescent="0.2">
      <c r="A55" s="203">
        <v>6200</v>
      </c>
      <c r="B55" s="204" t="s">
        <v>392</v>
      </c>
      <c r="C55" s="205">
        <v>60000000</v>
      </c>
      <c r="D55" s="205">
        <v>195110536.21000001</v>
      </c>
      <c r="E55" s="161">
        <f t="shared" ref="E55" si="17">C55+D55</f>
        <v>255110536.21000001</v>
      </c>
      <c r="F55" s="205">
        <v>9992999.1500000004</v>
      </c>
      <c r="G55" s="205">
        <v>9992999.1500000004</v>
      </c>
      <c r="H55" s="161">
        <f t="shared" ref="H55" si="18">E55-F55</f>
        <v>245117537.06</v>
      </c>
    </row>
    <row r="56" spans="1:8" ht="12.95" customHeight="1" x14ac:dyDescent="0.2">
      <c r="A56" s="203">
        <v>6300</v>
      </c>
      <c r="B56" s="204" t="s">
        <v>393</v>
      </c>
      <c r="C56" s="161">
        <v>0</v>
      </c>
      <c r="D56" s="161">
        <v>0</v>
      </c>
      <c r="E56" s="161">
        <f>C56+D56</f>
        <v>0</v>
      </c>
      <c r="F56" s="161">
        <v>0</v>
      </c>
      <c r="G56" s="161">
        <v>0</v>
      </c>
      <c r="H56" s="161">
        <f>E56-F56</f>
        <v>0</v>
      </c>
    </row>
    <row r="57" spans="1:8" ht="12.95" customHeight="1" x14ac:dyDescent="0.25">
      <c r="A57" s="200" t="s">
        <v>394</v>
      </c>
      <c r="B57" s="201"/>
      <c r="C57" s="202">
        <f t="shared" ref="C57:H57" si="19">SUM(C58:C64)</f>
        <v>78706855</v>
      </c>
      <c r="D57" s="202">
        <f t="shared" si="19"/>
        <v>0</v>
      </c>
      <c r="E57" s="202">
        <f t="shared" ref="E57:E63" si="20">D57+C57</f>
        <v>78706855</v>
      </c>
      <c r="F57" s="202">
        <f t="shared" si="19"/>
        <v>0</v>
      </c>
      <c r="G57" s="202">
        <f t="shared" si="19"/>
        <v>0</v>
      </c>
      <c r="H57" s="202">
        <f t="shared" si="19"/>
        <v>78706855</v>
      </c>
    </row>
    <row r="58" spans="1:8" ht="12.95" customHeight="1" x14ac:dyDescent="0.25">
      <c r="A58" s="203">
        <v>7100</v>
      </c>
      <c r="B58" s="204" t="s">
        <v>395</v>
      </c>
      <c r="C58" s="206">
        <v>0</v>
      </c>
      <c r="D58" s="206">
        <v>0</v>
      </c>
      <c r="E58" s="207">
        <f t="shared" si="20"/>
        <v>0</v>
      </c>
      <c r="F58" s="206">
        <v>0</v>
      </c>
      <c r="G58" s="206">
        <v>0</v>
      </c>
      <c r="H58" s="207">
        <f t="shared" ref="H58:H64" si="21">E58-F58</f>
        <v>0</v>
      </c>
    </row>
    <row r="59" spans="1:8" ht="12.95" customHeight="1" x14ac:dyDescent="0.25">
      <c r="A59" s="203">
        <v>7200</v>
      </c>
      <c r="B59" s="204" t="s">
        <v>396</v>
      </c>
      <c r="C59" s="206">
        <v>0</v>
      </c>
      <c r="D59" s="206">
        <v>0</v>
      </c>
      <c r="E59" s="207">
        <f t="shared" si="20"/>
        <v>0</v>
      </c>
      <c r="F59" s="206">
        <v>0</v>
      </c>
      <c r="G59" s="206">
        <v>0</v>
      </c>
      <c r="H59" s="207">
        <f t="shared" si="21"/>
        <v>0</v>
      </c>
    </row>
    <row r="60" spans="1:8" ht="12.95" customHeight="1" x14ac:dyDescent="0.25">
      <c r="A60" s="203">
        <v>7300</v>
      </c>
      <c r="B60" s="204" t="s">
        <v>397</v>
      </c>
      <c r="C60" s="206">
        <v>0</v>
      </c>
      <c r="D60" s="206">
        <v>0</v>
      </c>
      <c r="E60" s="207">
        <f t="shared" si="20"/>
        <v>0</v>
      </c>
      <c r="F60" s="206">
        <v>0</v>
      </c>
      <c r="G60" s="206">
        <v>0</v>
      </c>
      <c r="H60" s="207">
        <f t="shared" si="21"/>
        <v>0</v>
      </c>
    </row>
    <row r="61" spans="1:8" ht="12.95" customHeight="1" x14ac:dyDescent="0.2">
      <c r="A61" s="203">
        <v>7400</v>
      </c>
      <c r="B61" s="204" t="s">
        <v>398</v>
      </c>
      <c r="C61" s="206">
        <v>0</v>
      </c>
      <c r="D61" s="206">
        <v>0</v>
      </c>
      <c r="E61" s="207">
        <f t="shared" si="20"/>
        <v>0</v>
      </c>
      <c r="F61" s="206">
        <v>0</v>
      </c>
      <c r="G61" s="161">
        <v>0</v>
      </c>
      <c r="H61" s="207">
        <f t="shared" si="21"/>
        <v>0</v>
      </c>
    </row>
    <row r="62" spans="1:8" ht="12.95" customHeight="1" x14ac:dyDescent="0.2">
      <c r="A62" s="203">
        <v>7500</v>
      </c>
      <c r="B62" s="204" t="s">
        <v>399</v>
      </c>
      <c r="C62" s="206">
        <v>0</v>
      </c>
      <c r="D62" s="206">
        <v>0</v>
      </c>
      <c r="E62" s="207">
        <f t="shared" si="20"/>
        <v>0</v>
      </c>
      <c r="F62" s="206">
        <v>0</v>
      </c>
      <c r="G62" s="161">
        <v>0</v>
      </c>
      <c r="H62" s="207">
        <f t="shared" si="21"/>
        <v>0</v>
      </c>
    </row>
    <row r="63" spans="1:8" ht="12.95" customHeight="1" x14ac:dyDescent="0.2">
      <c r="A63" s="203">
        <v>7600</v>
      </c>
      <c r="B63" s="204" t="s">
        <v>400</v>
      </c>
      <c r="C63" s="206">
        <v>0</v>
      </c>
      <c r="D63" s="206">
        <v>0</v>
      </c>
      <c r="E63" s="207">
        <f t="shared" si="20"/>
        <v>0</v>
      </c>
      <c r="F63" s="206">
        <v>0</v>
      </c>
      <c r="G63" s="161">
        <v>0</v>
      </c>
      <c r="H63" s="207">
        <f t="shared" si="21"/>
        <v>0</v>
      </c>
    </row>
    <row r="64" spans="1:8" ht="12.95" customHeight="1" x14ac:dyDescent="0.2">
      <c r="A64" s="203">
        <v>7900</v>
      </c>
      <c r="B64" s="204" t="s">
        <v>401</v>
      </c>
      <c r="C64" s="205">
        <v>78706855</v>
      </c>
      <c r="D64" s="205">
        <v>0</v>
      </c>
      <c r="E64" s="161">
        <f>C64+D64</f>
        <v>78706855</v>
      </c>
      <c r="F64" s="161">
        <v>0</v>
      </c>
      <c r="G64" s="161">
        <v>0</v>
      </c>
      <c r="H64" s="161">
        <f t="shared" si="21"/>
        <v>78706855</v>
      </c>
    </row>
    <row r="65" spans="1:8" ht="12.95" customHeight="1" x14ac:dyDescent="0.2">
      <c r="A65" s="200" t="s">
        <v>402</v>
      </c>
      <c r="B65" s="201"/>
      <c r="C65" s="161">
        <f t="shared" ref="C65:H65" si="22">SUM(C66:C68)</f>
        <v>0</v>
      </c>
      <c r="D65" s="161">
        <f t="shared" si="22"/>
        <v>0</v>
      </c>
      <c r="E65" s="207">
        <f t="shared" ref="E65:E77" si="23">D65+C65</f>
        <v>0</v>
      </c>
      <c r="F65" s="202">
        <f t="shared" si="22"/>
        <v>0</v>
      </c>
      <c r="G65" s="202">
        <f t="shared" si="22"/>
        <v>0</v>
      </c>
      <c r="H65" s="202">
        <f t="shared" si="22"/>
        <v>0</v>
      </c>
    </row>
    <row r="66" spans="1:8" ht="12.95" customHeight="1" x14ac:dyDescent="0.25">
      <c r="A66" s="203">
        <v>8100</v>
      </c>
      <c r="B66" s="204" t="s">
        <v>140</v>
      </c>
      <c r="C66" s="206">
        <v>0</v>
      </c>
      <c r="D66" s="206">
        <v>0</v>
      </c>
      <c r="E66" s="207">
        <f t="shared" si="23"/>
        <v>0</v>
      </c>
      <c r="F66" s="206">
        <v>0</v>
      </c>
      <c r="G66" s="206">
        <v>0</v>
      </c>
      <c r="H66" s="207">
        <f>E66-F66</f>
        <v>0</v>
      </c>
    </row>
    <row r="67" spans="1:8" ht="12.95" customHeight="1" x14ac:dyDescent="0.25">
      <c r="A67" s="203">
        <v>8300</v>
      </c>
      <c r="B67" s="204" t="s">
        <v>403</v>
      </c>
      <c r="C67" s="206">
        <v>0</v>
      </c>
      <c r="D67" s="206">
        <v>0</v>
      </c>
      <c r="E67" s="207">
        <f t="shared" si="23"/>
        <v>0</v>
      </c>
      <c r="F67" s="206">
        <v>0</v>
      </c>
      <c r="G67" s="206">
        <v>0</v>
      </c>
      <c r="H67" s="207">
        <f>E67-F67</f>
        <v>0</v>
      </c>
    </row>
    <row r="68" spans="1:8" ht="12.95" customHeight="1" x14ac:dyDescent="0.25">
      <c r="A68" s="203">
        <v>8500</v>
      </c>
      <c r="B68" s="204" t="s">
        <v>404</v>
      </c>
      <c r="C68" s="206">
        <v>0</v>
      </c>
      <c r="D68" s="206">
        <v>0</v>
      </c>
      <c r="E68" s="207">
        <f t="shared" si="23"/>
        <v>0</v>
      </c>
      <c r="F68" s="206">
        <v>0</v>
      </c>
      <c r="G68" s="206">
        <v>0</v>
      </c>
      <c r="H68" s="207">
        <f>E68-F68</f>
        <v>0</v>
      </c>
    </row>
    <row r="69" spans="1:8" ht="12.95" customHeight="1" x14ac:dyDescent="0.25">
      <c r="A69" s="200" t="s">
        <v>405</v>
      </c>
      <c r="B69" s="201"/>
      <c r="C69" s="202">
        <f t="shared" ref="C69:H69" si="24">SUM(C70:C76)</f>
        <v>0</v>
      </c>
      <c r="D69" s="202">
        <f t="shared" si="24"/>
        <v>0</v>
      </c>
      <c r="E69" s="207">
        <f t="shared" si="23"/>
        <v>0</v>
      </c>
      <c r="F69" s="202">
        <f t="shared" si="24"/>
        <v>0</v>
      </c>
      <c r="G69" s="202">
        <f t="shared" si="24"/>
        <v>0</v>
      </c>
      <c r="H69" s="202">
        <f t="shared" si="24"/>
        <v>0</v>
      </c>
    </row>
    <row r="70" spans="1:8" ht="12.95" customHeight="1" x14ac:dyDescent="0.25">
      <c r="A70" s="203">
        <v>9100</v>
      </c>
      <c r="B70" s="204" t="s">
        <v>406</v>
      </c>
      <c r="C70" s="206">
        <v>0</v>
      </c>
      <c r="D70" s="206">
        <v>0</v>
      </c>
      <c r="E70" s="207">
        <f t="shared" si="23"/>
        <v>0</v>
      </c>
      <c r="F70" s="206">
        <v>0</v>
      </c>
      <c r="G70" s="206">
        <v>0</v>
      </c>
      <c r="H70" s="207">
        <f t="shared" ref="H70:H76" si="25">E70-F70</f>
        <v>0</v>
      </c>
    </row>
    <row r="71" spans="1:8" ht="12.95" customHeight="1" x14ac:dyDescent="0.25">
      <c r="A71" s="203">
        <v>9200</v>
      </c>
      <c r="B71" s="204" t="s">
        <v>407</v>
      </c>
      <c r="C71" s="206">
        <v>0</v>
      </c>
      <c r="D71" s="206">
        <v>0</v>
      </c>
      <c r="E71" s="207">
        <f t="shared" si="23"/>
        <v>0</v>
      </c>
      <c r="F71" s="206">
        <v>0</v>
      </c>
      <c r="G71" s="206">
        <v>0</v>
      </c>
      <c r="H71" s="207">
        <f t="shared" si="25"/>
        <v>0</v>
      </c>
    </row>
    <row r="72" spans="1:8" ht="12.95" customHeight="1" x14ac:dyDescent="0.25">
      <c r="A72" s="203">
        <v>9300</v>
      </c>
      <c r="B72" s="204" t="s">
        <v>408</v>
      </c>
      <c r="C72" s="206">
        <v>0</v>
      </c>
      <c r="D72" s="206">
        <v>0</v>
      </c>
      <c r="E72" s="207">
        <f t="shared" si="23"/>
        <v>0</v>
      </c>
      <c r="F72" s="206">
        <v>0</v>
      </c>
      <c r="G72" s="206">
        <v>0</v>
      </c>
      <c r="H72" s="207">
        <f t="shared" si="25"/>
        <v>0</v>
      </c>
    </row>
    <row r="73" spans="1:8" ht="12.95" customHeight="1" x14ac:dyDescent="0.25">
      <c r="A73" s="203">
        <v>9400</v>
      </c>
      <c r="B73" s="204" t="s">
        <v>409</v>
      </c>
      <c r="C73" s="206">
        <v>0</v>
      </c>
      <c r="D73" s="206">
        <v>0</v>
      </c>
      <c r="E73" s="207">
        <f t="shared" si="23"/>
        <v>0</v>
      </c>
      <c r="F73" s="206">
        <v>0</v>
      </c>
      <c r="G73" s="206">
        <v>0</v>
      </c>
      <c r="H73" s="207">
        <f t="shared" si="25"/>
        <v>0</v>
      </c>
    </row>
    <row r="74" spans="1:8" ht="12.95" customHeight="1" x14ac:dyDescent="0.25">
      <c r="A74" s="203">
        <v>9500</v>
      </c>
      <c r="B74" s="204" t="s">
        <v>410</v>
      </c>
      <c r="C74" s="206">
        <v>0</v>
      </c>
      <c r="D74" s="206">
        <v>0</v>
      </c>
      <c r="E74" s="207">
        <f t="shared" si="23"/>
        <v>0</v>
      </c>
      <c r="F74" s="206">
        <v>0</v>
      </c>
      <c r="G74" s="206">
        <v>0</v>
      </c>
      <c r="H74" s="207">
        <f t="shared" si="25"/>
        <v>0</v>
      </c>
    </row>
    <row r="75" spans="1:8" ht="12.95" customHeight="1" x14ac:dyDescent="0.25">
      <c r="A75" s="203">
        <v>9600</v>
      </c>
      <c r="B75" s="204" t="s">
        <v>411</v>
      </c>
      <c r="C75" s="206">
        <v>0</v>
      </c>
      <c r="D75" s="206">
        <v>0</v>
      </c>
      <c r="E75" s="207">
        <f t="shared" si="23"/>
        <v>0</v>
      </c>
      <c r="F75" s="206">
        <v>0</v>
      </c>
      <c r="G75" s="206">
        <v>0</v>
      </c>
      <c r="H75" s="207">
        <f t="shared" si="25"/>
        <v>0</v>
      </c>
    </row>
    <row r="76" spans="1:8" ht="12.95" customHeight="1" x14ac:dyDescent="0.25">
      <c r="A76" s="203">
        <v>9900</v>
      </c>
      <c r="B76" s="204" t="s">
        <v>412</v>
      </c>
      <c r="C76" s="206">
        <v>0</v>
      </c>
      <c r="D76" s="206">
        <v>0</v>
      </c>
      <c r="E76" s="207">
        <f t="shared" si="23"/>
        <v>0</v>
      </c>
      <c r="F76" s="206">
        <v>0</v>
      </c>
      <c r="G76" s="206">
        <v>0</v>
      </c>
      <c r="H76" s="207">
        <f t="shared" si="25"/>
        <v>0</v>
      </c>
    </row>
    <row r="77" spans="1:8" ht="18.75" customHeight="1" x14ac:dyDescent="0.25">
      <c r="A77" s="208"/>
      <c r="B77" s="209" t="s">
        <v>328</v>
      </c>
      <c r="C77" s="210">
        <f t="shared" ref="C77:H77" si="26">C5+C13+C23+C33+C43+C53+C57+C65+C69</f>
        <v>17465536211.610001</v>
      </c>
      <c r="D77" s="210">
        <f t="shared" si="26"/>
        <v>732295323.87</v>
      </c>
      <c r="E77" s="210">
        <f t="shared" si="23"/>
        <v>18197831535.48</v>
      </c>
      <c r="F77" s="210">
        <f t="shared" si="26"/>
        <v>2488629853.0799999</v>
      </c>
      <c r="G77" s="210">
        <f t="shared" si="26"/>
        <v>2488629853.0799999</v>
      </c>
      <c r="H77" s="210">
        <f t="shared" si="26"/>
        <v>15709201682.4</v>
      </c>
    </row>
    <row r="78" spans="1:8" x14ac:dyDescent="0.2">
      <c r="A78" s="211" t="s">
        <v>250</v>
      </c>
      <c r="C78" s="212"/>
      <c r="D78" s="212"/>
      <c r="E78" s="212"/>
      <c r="F78" s="212"/>
      <c r="G78" s="212"/>
      <c r="H78" s="212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65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A100-1B3C-45E1-8E67-6AEF4E735723}">
  <sheetPr>
    <tabColor theme="4" tint="-0.249977111117893"/>
    <pageSetUpPr fitToPage="1"/>
  </sheetPr>
  <dimension ref="A1:J19"/>
  <sheetViews>
    <sheetView showGridLines="0" zoomScaleNormal="100" workbookViewId="0">
      <selection activeCell="G12" sqref="A1:G12"/>
    </sheetView>
  </sheetViews>
  <sheetFormatPr baseColWidth="10" defaultColWidth="10.28515625" defaultRowHeight="11.25" x14ac:dyDescent="0.2"/>
  <cols>
    <col min="1" max="1" width="40.85546875" style="216" customWidth="1"/>
    <col min="2" max="2" width="13.7109375" style="216" bestFit="1" customWidth="1"/>
    <col min="3" max="3" width="15.28515625" style="216" customWidth="1"/>
    <col min="4" max="4" width="13.7109375" style="216" bestFit="1" customWidth="1"/>
    <col min="5" max="7" width="15.140625" style="216" bestFit="1" customWidth="1"/>
    <col min="8" max="16384" width="10.28515625" style="216"/>
  </cols>
  <sheetData>
    <row r="1" spans="1:10" ht="57.75" customHeight="1" x14ac:dyDescent="0.2">
      <c r="A1" s="213" t="s">
        <v>413</v>
      </c>
      <c r="B1" s="214"/>
      <c r="C1" s="214"/>
      <c r="D1" s="214"/>
      <c r="E1" s="214"/>
      <c r="F1" s="214"/>
      <c r="G1" s="215"/>
    </row>
    <row r="2" spans="1:10" x14ac:dyDescent="0.2">
      <c r="A2" s="217"/>
      <c r="B2" s="218" t="s">
        <v>330</v>
      </c>
      <c r="C2" s="219"/>
      <c r="D2" s="219"/>
      <c r="E2" s="219"/>
      <c r="F2" s="220"/>
      <c r="G2" s="221" t="s">
        <v>255</v>
      </c>
    </row>
    <row r="3" spans="1:10" ht="24.95" customHeight="1" x14ac:dyDescent="0.2">
      <c r="A3" s="222"/>
      <c r="B3" s="223" t="s">
        <v>256</v>
      </c>
      <c r="C3" s="223" t="s">
        <v>10</v>
      </c>
      <c r="D3" s="223" t="s">
        <v>11</v>
      </c>
      <c r="E3" s="223" t="s">
        <v>12</v>
      </c>
      <c r="F3" s="223" t="s">
        <v>257</v>
      </c>
      <c r="G3" s="224"/>
    </row>
    <row r="4" spans="1:10" x14ac:dyDescent="0.2">
      <c r="A4" s="225"/>
      <c r="B4" s="226">
        <v>1</v>
      </c>
      <c r="C4" s="226">
        <v>2</v>
      </c>
      <c r="D4" s="226" t="s">
        <v>258</v>
      </c>
      <c r="E4" s="226">
        <v>4</v>
      </c>
      <c r="F4" s="226">
        <v>5</v>
      </c>
      <c r="G4" s="227" t="s">
        <v>259</v>
      </c>
    </row>
    <row r="5" spans="1:10" ht="12.75" customHeight="1" x14ac:dyDescent="0.2">
      <c r="A5" s="228" t="s">
        <v>414</v>
      </c>
      <c r="B5" s="229">
        <v>17389223359.610001</v>
      </c>
      <c r="C5" s="229">
        <v>454780497.37</v>
      </c>
      <c r="D5" s="230">
        <f>B5+C5</f>
        <v>17844003856.98</v>
      </c>
      <c r="E5" s="229">
        <v>2471750267.9299998</v>
      </c>
      <c r="F5" s="229">
        <v>2471750267.9299998</v>
      </c>
      <c r="G5" s="231">
        <f>D5-E5</f>
        <v>15372253589.049999</v>
      </c>
    </row>
    <row r="6" spans="1:10" ht="12.75" customHeight="1" x14ac:dyDescent="0.2">
      <c r="A6" s="228" t="s">
        <v>415</v>
      </c>
      <c r="B6" s="229">
        <v>76312852</v>
      </c>
      <c r="C6" s="229">
        <v>277514826.5</v>
      </c>
      <c r="D6" s="230">
        <f>B6+C6</f>
        <v>353827678.5</v>
      </c>
      <c r="E6" s="229">
        <v>16879585.149999999</v>
      </c>
      <c r="F6" s="229">
        <v>16879585.149999999</v>
      </c>
      <c r="G6" s="231">
        <f>D6-E6</f>
        <v>336948093.35000002</v>
      </c>
    </row>
    <row r="7" spans="1:10" ht="12.75" customHeight="1" x14ac:dyDescent="0.2">
      <c r="A7" s="228" t="s">
        <v>416</v>
      </c>
      <c r="B7" s="230">
        <v>0</v>
      </c>
      <c r="C7" s="230">
        <v>0</v>
      </c>
      <c r="D7" s="161">
        <v>0</v>
      </c>
      <c r="E7" s="161">
        <v>0</v>
      </c>
      <c r="F7" s="161">
        <v>0</v>
      </c>
      <c r="G7" s="163">
        <f>+D7-E7</f>
        <v>0</v>
      </c>
    </row>
    <row r="8" spans="1:10" ht="12.75" customHeight="1" x14ac:dyDescent="0.2">
      <c r="A8" s="228" t="s">
        <v>120</v>
      </c>
      <c r="B8" s="230">
        <v>0</v>
      </c>
      <c r="C8" s="230">
        <v>0</v>
      </c>
      <c r="D8" s="161">
        <v>0</v>
      </c>
      <c r="E8" s="161">
        <v>0</v>
      </c>
      <c r="F8" s="230">
        <v>0</v>
      </c>
      <c r="G8" s="163">
        <f>+D8-E8</f>
        <v>0</v>
      </c>
      <c r="H8" s="232"/>
      <c r="I8" s="232"/>
      <c r="J8" s="232"/>
    </row>
    <row r="9" spans="1:10" ht="12.75" customHeight="1" x14ac:dyDescent="0.2">
      <c r="A9" s="228" t="s">
        <v>140</v>
      </c>
      <c r="B9" s="233">
        <v>0</v>
      </c>
      <c r="C9" s="233">
        <v>0</v>
      </c>
      <c r="D9" s="161">
        <v>0</v>
      </c>
      <c r="E9" s="161">
        <v>0</v>
      </c>
      <c r="F9" s="161">
        <v>0</v>
      </c>
      <c r="G9" s="163">
        <f>+D9-E9</f>
        <v>0</v>
      </c>
      <c r="H9" s="232"/>
      <c r="I9" s="232"/>
      <c r="J9" s="232"/>
    </row>
    <row r="10" spans="1:10" ht="12.75" customHeight="1" thickBot="1" x14ac:dyDescent="0.25">
      <c r="A10" s="234" t="s">
        <v>328</v>
      </c>
      <c r="B10" s="235">
        <f>SUM(B5:B9)</f>
        <v>17465536211.610001</v>
      </c>
      <c r="C10" s="235">
        <f>SUM(C5:C9)</f>
        <v>732295323.87</v>
      </c>
      <c r="D10" s="235">
        <f>SUM(D5+D6+D7+D8+D9)</f>
        <v>18197831535.48</v>
      </c>
      <c r="E10" s="235">
        <f>SUM(E5+E6+E7+E8+E9)</f>
        <v>2488629853.0799999</v>
      </c>
      <c r="F10" s="235">
        <f>SUM(F5+F6+F7+F8+F9)</f>
        <v>2488629853.0799999</v>
      </c>
      <c r="G10" s="236">
        <f>SUM(G5+G6+G7+G8+G9)</f>
        <v>15709201682.4</v>
      </c>
    </row>
    <row r="11" spans="1:10" ht="12.75" customHeight="1" x14ac:dyDescent="0.2">
      <c r="A11" s="141" t="s">
        <v>250</v>
      </c>
    </row>
    <row r="13" spans="1:10" x14ac:dyDescent="0.2">
      <c r="B13" s="238"/>
    </row>
    <row r="14" spans="1:10" x14ac:dyDescent="0.2">
      <c r="B14" s="238"/>
    </row>
    <row r="15" spans="1:10" x14ac:dyDescent="0.2">
      <c r="B15" s="238"/>
      <c r="D15" s="237"/>
      <c r="E15" s="237"/>
      <c r="F15" s="237"/>
    </row>
    <row r="16" spans="1:10" x14ac:dyDescent="0.2">
      <c r="B16" s="238"/>
      <c r="D16" s="237"/>
      <c r="E16" s="237"/>
      <c r="F16" s="237"/>
    </row>
    <row r="17" spans="2:6" x14ac:dyDescent="0.2">
      <c r="B17" s="238"/>
      <c r="D17" s="237"/>
      <c r="E17" s="239"/>
      <c r="F17" s="237"/>
    </row>
    <row r="18" spans="2:6" x14ac:dyDescent="0.2">
      <c r="B18" s="238"/>
      <c r="D18" s="237"/>
      <c r="E18" s="237"/>
      <c r="F18" s="237"/>
    </row>
    <row r="19" spans="2:6" x14ac:dyDescent="0.2">
      <c r="D19" s="237"/>
      <c r="E19" s="237"/>
      <c r="F19" s="237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E8F9-F9DD-4EA4-B819-4AD4B409C3FA}">
  <sheetPr>
    <tabColor theme="4" tint="-0.249977111117893"/>
    <pageSetUpPr fitToPage="1"/>
  </sheetPr>
  <dimension ref="A1:H40"/>
  <sheetViews>
    <sheetView showGridLines="0" zoomScale="90" zoomScaleNormal="90" workbookViewId="0">
      <selection activeCell="C41" sqref="C41"/>
    </sheetView>
  </sheetViews>
  <sheetFormatPr baseColWidth="10" defaultColWidth="10.28515625" defaultRowHeight="12" x14ac:dyDescent="0.25"/>
  <cols>
    <col min="1" max="1" width="4.5703125" style="264" customWidth="1"/>
    <col min="2" max="2" width="62.28515625" style="189" customWidth="1"/>
    <col min="3" max="3" width="18.5703125" style="189" bestFit="1" customWidth="1"/>
    <col min="4" max="4" width="15.42578125" style="189" customWidth="1"/>
    <col min="5" max="5" width="18.5703125" style="189" bestFit="1" customWidth="1"/>
    <col min="6" max="6" width="18.28515625" style="189" bestFit="1" customWidth="1"/>
    <col min="7" max="8" width="18.5703125" style="189" bestFit="1" customWidth="1"/>
    <col min="9" max="16384" width="10.28515625" style="189"/>
  </cols>
  <sheetData>
    <row r="1" spans="1:8" ht="58.5" customHeight="1" x14ac:dyDescent="0.25">
      <c r="A1" s="240" t="s">
        <v>417</v>
      </c>
      <c r="B1" s="241"/>
      <c r="C1" s="241"/>
      <c r="D1" s="241"/>
      <c r="E1" s="241"/>
      <c r="F1" s="241"/>
      <c r="G1" s="241"/>
      <c r="H1" s="242"/>
    </row>
    <row r="2" spans="1:8" ht="12.75" x14ac:dyDescent="0.25">
      <c r="A2" s="243" t="s">
        <v>6</v>
      </c>
      <c r="B2" s="244"/>
      <c r="C2" s="240" t="s">
        <v>330</v>
      </c>
      <c r="D2" s="241"/>
      <c r="E2" s="241"/>
      <c r="F2" s="241"/>
      <c r="G2" s="242"/>
      <c r="H2" s="245" t="s">
        <v>255</v>
      </c>
    </row>
    <row r="3" spans="1:8" ht="30" customHeight="1" x14ac:dyDescent="0.25">
      <c r="A3" s="246"/>
      <c r="B3" s="247"/>
      <c r="C3" s="248" t="s">
        <v>256</v>
      </c>
      <c r="D3" s="248" t="s">
        <v>10</v>
      </c>
      <c r="E3" s="248" t="s">
        <v>11</v>
      </c>
      <c r="F3" s="248" t="s">
        <v>12</v>
      </c>
      <c r="G3" s="248" t="s">
        <v>257</v>
      </c>
      <c r="H3" s="249"/>
    </row>
    <row r="4" spans="1:8" ht="12.75" x14ac:dyDescent="0.25">
      <c r="A4" s="250"/>
      <c r="B4" s="251"/>
      <c r="C4" s="252">
        <v>1</v>
      </c>
      <c r="D4" s="252">
        <v>2</v>
      </c>
      <c r="E4" s="252" t="s">
        <v>258</v>
      </c>
      <c r="F4" s="252">
        <v>4</v>
      </c>
      <c r="G4" s="252">
        <v>5</v>
      </c>
      <c r="H4" s="252" t="s">
        <v>259</v>
      </c>
    </row>
    <row r="5" spans="1:8" s="256" customFormat="1" ht="12.95" customHeight="1" x14ac:dyDescent="0.25">
      <c r="A5" s="253" t="s">
        <v>418</v>
      </c>
      <c r="B5" s="254"/>
      <c r="C5" s="255">
        <f>SUM(C6:C13)</f>
        <v>0</v>
      </c>
      <c r="D5" s="255">
        <f>SUM(D6:D13)</f>
        <v>0</v>
      </c>
      <c r="E5" s="255">
        <f>+C5+D5</f>
        <v>0</v>
      </c>
      <c r="F5" s="255">
        <f>SUM(F6:F13)</f>
        <v>0</v>
      </c>
      <c r="G5" s="255">
        <f>SUM(G6:G13)</f>
        <v>0</v>
      </c>
      <c r="H5" s="255">
        <f>E5-F5</f>
        <v>0</v>
      </c>
    </row>
    <row r="6" spans="1:8" ht="12.95" customHeight="1" x14ac:dyDescent="0.25">
      <c r="A6" s="257">
        <v>11</v>
      </c>
      <c r="B6" s="258" t="s">
        <v>419</v>
      </c>
      <c r="C6" s="259">
        <v>0</v>
      </c>
      <c r="D6" s="259">
        <v>0</v>
      </c>
      <c r="E6" s="259">
        <v>0</v>
      </c>
      <c r="F6" s="259">
        <v>0</v>
      </c>
      <c r="G6" s="259">
        <v>0</v>
      </c>
      <c r="H6" s="259">
        <f t="shared" ref="H6:H36" si="0">+E6-F6</f>
        <v>0</v>
      </c>
    </row>
    <row r="7" spans="1:8" ht="12.95" customHeight="1" x14ac:dyDescent="0.25">
      <c r="A7" s="257">
        <v>12</v>
      </c>
      <c r="B7" s="258" t="s">
        <v>420</v>
      </c>
      <c r="C7" s="259">
        <v>0</v>
      </c>
      <c r="D7" s="259">
        <v>0</v>
      </c>
      <c r="E7" s="259">
        <v>0</v>
      </c>
      <c r="F7" s="259">
        <v>0</v>
      </c>
      <c r="G7" s="259">
        <v>0</v>
      </c>
      <c r="H7" s="259">
        <f t="shared" si="0"/>
        <v>0</v>
      </c>
    </row>
    <row r="8" spans="1:8" ht="12.95" customHeight="1" x14ac:dyDescent="0.25">
      <c r="A8" s="257">
        <v>13</v>
      </c>
      <c r="B8" s="258" t="s">
        <v>421</v>
      </c>
      <c r="C8" s="259">
        <v>0</v>
      </c>
      <c r="D8" s="259">
        <v>0</v>
      </c>
      <c r="E8" s="259">
        <v>0</v>
      </c>
      <c r="F8" s="259">
        <v>0</v>
      </c>
      <c r="G8" s="259">
        <v>0</v>
      </c>
      <c r="H8" s="259">
        <f t="shared" si="0"/>
        <v>0</v>
      </c>
    </row>
    <row r="9" spans="1:8" ht="12.95" customHeight="1" x14ac:dyDescent="0.25">
      <c r="A9" s="257">
        <v>14</v>
      </c>
      <c r="B9" s="258" t="s">
        <v>422</v>
      </c>
      <c r="C9" s="260">
        <v>0</v>
      </c>
      <c r="D9" s="260">
        <v>0</v>
      </c>
      <c r="E9" s="259">
        <v>0</v>
      </c>
      <c r="F9" s="260">
        <v>0</v>
      </c>
      <c r="G9" s="260">
        <v>0</v>
      </c>
      <c r="H9" s="259">
        <f t="shared" si="0"/>
        <v>0</v>
      </c>
    </row>
    <row r="10" spans="1:8" ht="12.95" customHeight="1" x14ac:dyDescent="0.25">
      <c r="A10" s="257">
        <v>15</v>
      </c>
      <c r="B10" s="258" t="s">
        <v>423</v>
      </c>
      <c r="C10" s="259">
        <v>0</v>
      </c>
      <c r="D10" s="259">
        <v>0</v>
      </c>
      <c r="E10" s="259">
        <v>0</v>
      </c>
      <c r="F10" s="259">
        <v>0</v>
      </c>
      <c r="G10" s="259">
        <v>0</v>
      </c>
      <c r="H10" s="259">
        <f t="shared" si="0"/>
        <v>0</v>
      </c>
    </row>
    <row r="11" spans="1:8" ht="12.95" customHeight="1" x14ac:dyDescent="0.25">
      <c r="A11" s="257">
        <v>16</v>
      </c>
      <c r="B11" s="258" t="s">
        <v>424</v>
      </c>
      <c r="C11" s="260">
        <v>0</v>
      </c>
      <c r="D11" s="260">
        <v>0</v>
      </c>
      <c r="E11" s="259">
        <v>0</v>
      </c>
      <c r="F11" s="260">
        <v>0</v>
      </c>
      <c r="G11" s="260">
        <v>0</v>
      </c>
      <c r="H11" s="259">
        <f t="shared" si="0"/>
        <v>0</v>
      </c>
    </row>
    <row r="12" spans="1:8" ht="12.95" customHeight="1" x14ac:dyDescent="0.25">
      <c r="A12" s="257">
        <v>17</v>
      </c>
      <c r="B12" s="258" t="s">
        <v>425</v>
      </c>
      <c r="C12" s="259">
        <v>0</v>
      </c>
      <c r="D12" s="259">
        <v>0</v>
      </c>
      <c r="E12" s="259">
        <v>0</v>
      </c>
      <c r="F12" s="259">
        <v>0</v>
      </c>
      <c r="G12" s="259">
        <v>0</v>
      </c>
      <c r="H12" s="259">
        <f t="shared" si="0"/>
        <v>0</v>
      </c>
    </row>
    <row r="13" spans="1:8" ht="12.95" customHeight="1" x14ac:dyDescent="0.25">
      <c r="A13" s="257">
        <v>18</v>
      </c>
      <c r="B13" s="258" t="s">
        <v>370</v>
      </c>
      <c r="C13" s="259">
        <v>0</v>
      </c>
      <c r="D13" s="259">
        <v>0</v>
      </c>
      <c r="E13" s="259">
        <v>0</v>
      </c>
      <c r="F13" s="259">
        <v>0</v>
      </c>
      <c r="G13" s="259">
        <v>0</v>
      </c>
      <c r="H13" s="259">
        <f t="shared" si="0"/>
        <v>0</v>
      </c>
    </row>
    <row r="14" spans="1:8" s="256" customFormat="1" ht="12.95" customHeight="1" x14ac:dyDescent="0.25">
      <c r="A14" s="253" t="s">
        <v>426</v>
      </c>
      <c r="B14" s="254"/>
      <c r="C14" s="255">
        <f>SUM(C15:C21)</f>
        <v>17465536211.610001</v>
      </c>
      <c r="D14" s="255">
        <f>SUM(D15:D21)</f>
        <v>732295323.87</v>
      </c>
      <c r="E14" s="255">
        <f>+C14+D14</f>
        <v>18197831535.48</v>
      </c>
      <c r="F14" s="255">
        <f>SUM(F15:F21)</f>
        <v>2488629853.0799999</v>
      </c>
      <c r="G14" s="255">
        <f>SUM(G15:G21)</f>
        <v>2488629853.0799999</v>
      </c>
      <c r="H14" s="255">
        <f t="shared" si="0"/>
        <v>15709201682.4</v>
      </c>
    </row>
    <row r="15" spans="1:8" ht="12.95" customHeight="1" x14ac:dyDescent="0.25">
      <c r="A15" s="257">
        <v>21</v>
      </c>
      <c r="B15" s="258" t="s">
        <v>427</v>
      </c>
      <c r="C15" s="259">
        <v>0</v>
      </c>
      <c r="D15" s="259">
        <v>0</v>
      </c>
      <c r="E15" s="259">
        <v>0</v>
      </c>
      <c r="F15" s="259">
        <v>0</v>
      </c>
      <c r="G15" s="259">
        <v>0</v>
      </c>
      <c r="H15" s="259">
        <f t="shared" si="0"/>
        <v>0</v>
      </c>
    </row>
    <row r="16" spans="1:8" ht="12.95" customHeight="1" x14ac:dyDescent="0.25">
      <c r="A16" s="257">
        <v>22</v>
      </c>
      <c r="B16" s="258" t="s">
        <v>428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f t="shared" si="0"/>
        <v>0</v>
      </c>
    </row>
    <row r="17" spans="1:8" ht="12.95" customHeight="1" x14ac:dyDescent="0.2">
      <c r="A17" s="257">
        <v>23</v>
      </c>
      <c r="B17" s="258" t="s">
        <v>429</v>
      </c>
      <c r="C17" s="161">
        <v>17465536211.610001</v>
      </c>
      <c r="D17" s="161">
        <v>732295323.87</v>
      </c>
      <c r="E17" s="161">
        <f t="shared" ref="E17" si="1">C17+D17</f>
        <v>18197831535.48</v>
      </c>
      <c r="F17" s="161">
        <v>2488629853.0799999</v>
      </c>
      <c r="G17" s="161">
        <v>2488629853.0799999</v>
      </c>
      <c r="H17" s="161">
        <f t="shared" ref="H17" si="2">E17-F17</f>
        <v>15709201682.4</v>
      </c>
    </row>
    <row r="18" spans="1:8" ht="12.95" customHeight="1" x14ac:dyDescent="0.25">
      <c r="A18" s="257">
        <v>24</v>
      </c>
      <c r="B18" s="258" t="s">
        <v>430</v>
      </c>
      <c r="C18" s="259">
        <v>0</v>
      </c>
      <c r="D18" s="259">
        <v>0</v>
      </c>
      <c r="E18" s="259">
        <v>0</v>
      </c>
      <c r="F18" s="259">
        <v>0</v>
      </c>
      <c r="G18" s="259">
        <v>0</v>
      </c>
      <c r="H18" s="259">
        <f t="shared" si="0"/>
        <v>0</v>
      </c>
    </row>
    <row r="19" spans="1:8" ht="12.95" customHeight="1" x14ac:dyDescent="0.25">
      <c r="A19" s="257">
        <v>25</v>
      </c>
      <c r="B19" s="258" t="s">
        <v>431</v>
      </c>
      <c r="C19" s="259">
        <v>0</v>
      </c>
      <c r="D19" s="259">
        <v>0</v>
      </c>
      <c r="E19" s="259">
        <v>0</v>
      </c>
      <c r="F19" s="259">
        <v>0</v>
      </c>
      <c r="G19" s="259">
        <v>0</v>
      </c>
      <c r="H19" s="259">
        <f t="shared" si="0"/>
        <v>0</v>
      </c>
    </row>
    <row r="20" spans="1:8" ht="12.95" customHeight="1" x14ac:dyDescent="0.25">
      <c r="A20" s="257">
        <v>26</v>
      </c>
      <c r="B20" s="258" t="s">
        <v>432</v>
      </c>
      <c r="C20" s="259"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f t="shared" si="0"/>
        <v>0</v>
      </c>
    </row>
    <row r="21" spans="1:8" ht="12.95" customHeight="1" x14ac:dyDescent="0.25">
      <c r="A21" s="257">
        <v>27</v>
      </c>
      <c r="B21" s="258" t="s">
        <v>433</v>
      </c>
      <c r="C21" s="259">
        <v>0</v>
      </c>
      <c r="D21" s="259">
        <v>0</v>
      </c>
      <c r="E21" s="259">
        <v>0</v>
      </c>
      <c r="F21" s="259">
        <v>0</v>
      </c>
      <c r="G21" s="259">
        <v>0</v>
      </c>
      <c r="H21" s="259">
        <f t="shared" si="0"/>
        <v>0</v>
      </c>
    </row>
    <row r="22" spans="1:8" s="256" customFormat="1" ht="12.95" customHeight="1" x14ac:dyDescent="0.25">
      <c r="A22" s="253" t="s">
        <v>434</v>
      </c>
      <c r="B22" s="254"/>
      <c r="C22" s="255">
        <f>+C23+C24+C25+C26+C27+C28+C29+C30+C31</f>
        <v>0</v>
      </c>
      <c r="D22" s="255">
        <f>+D23+D24+D25+D26+D27+D28+D29+D30+D31</f>
        <v>0</v>
      </c>
      <c r="E22" s="255">
        <f>+E23+E24+E25+E26+E27+E28+E29+E30+E31</f>
        <v>0</v>
      </c>
      <c r="F22" s="255">
        <f>+F23+F24+F25+F26+F27+F28+F29+F30+F31</f>
        <v>0</v>
      </c>
      <c r="G22" s="255">
        <f>+G23+G24+G25+G26+G27+G28+G29+G30+G31</f>
        <v>0</v>
      </c>
      <c r="H22" s="255">
        <f t="shared" si="0"/>
        <v>0</v>
      </c>
    </row>
    <row r="23" spans="1:8" ht="12.95" customHeight="1" x14ac:dyDescent="0.25">
      <c r="A23" s="257">
        <v>31</v>
      </c>
      <c r="B23" s="258" t="s">
        <v>435</v>
      </c>
      <c r="C23" s="259">
        <v>0</v>
      </c>
      <c r="D23" s="259">
        <v>0</v>
      </c>
      <c r="E23" s="259">
        <v>0</v>
      </c>
      <c r="F23" s="259">
        <v>0</v>
      </c>
      <c r="G23" s="259">
        <v>0</v>
      </c>
      <c r="H23" s="259">
        <f t="shared" si="0"/>
        <v>0</v>
      </c>
    </row>
    <row r="24" spans="1:8" ht="12.95" customHeight="1" x14ac:dyDescent="0.25">
      <c r="A24" s="257">
        <v>32</v>
      </c>
      <c r="B24" s="258" t="s">
        <v>436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f t="shared" si="0"/>
        <v>0</v>
      </c>
    </row>
    <row r="25" spans="1:8" ht="12.95" customHeight="1" x14ac:dyDescent="0.25">
      <c r="A25" s="257">
        <v>33</v>
      </c>
      <c r="B25" s="258" t="s">
        <v>437</v>
      </c>
      <c r="C25" s="260">
        <v>0</v>
      </c>
      <c r="D25" s="260">
        <v>0</v>
      </c>
      <c r="E25" s="259">
        <v>0</v>
      </c>
      <c r="F25" s="260">
        <v>0</v>
      </c>
      <c r="G25" s="260">
        <v>0</v>
      </c>
      <c r="H25" s="259">
        <f t="shared" si="0"/>
        <v>0</v>
      </c>
    </row>
    <row r="26" spans="1:8" ht="12.95" customHeight="1" x14ac:dyDescent="0.25">
      <c r="A26" s="257">
        <v>34</v>
      </c>
      <c r="B26" s="258" t="s">
        <v>438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9">
        <f t="shared" si="0"/>
        <v>0</v>
      </c>
    </row>
    <row r="27" spans="1:8" ht="12.95" customHeight="1" x14ac:dyDescent="0.25">
      <c r="A27" s="257">
        <v>35</v>
      </c>
      <c r="B27" s="258" t="s">
        <v>439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  <c r="H27" s="259">
        <f t="shared" si="0"/>
        <v>0</v>
      </c>
    </row>
    <row r="28" spans="1:8" ht="12.95" customHeight="1" x14ac:dyDescent="0.2">
      <c r="A28" s="257">
        <v>36</v>
      </c>
      <c r="B28" s="258" t="s">
        <v>440</v>
      </c>
      <c r="C28" s="259">
        <v>0</v>
      </c>
      <c r="D28" s="259">
        <v>0</v>
      </c>
      <c r="E28" s="161">
        <v>0</v>
      </c>
      <c r="F28" s="259">
        <v>0</v>
      </c>
      <c r="G28" s="259">
        <v>0</v>
      </c>
      <c r="H28" s="259">
        <f t="shared" si="0"/>
        <v>0</v>
      </c>
    </row>
    <row r="29" spans="1:8" ht="12.95" customHeight="1" x14ac:dyDescent="0.25">
      <c r="A29" s="257">
        <v>37</v>
      </c>
      <c r="B29" s="258" t="s">
        <v>441</v>
      </c>
      <c r="C29" s="259">
        <v>0</v>
      </c>
      <c r="D29" s="259">
        <v>0</v>
      </c>
      <c r="E29" s="259">
        <v>0</v>
      </c>
      <c r="F29" s="259">
        <v>0</v>
      </c>
      <c r="G29" s="259">
        <v>0</v>
      </c>
      <c r="H29" s="259">
        <f t="shared" si="0"/>
        <v>0</v>
      </c>
    </row>
    <row r="30" spans="1:8" ht="12.95" customHeight="1" x14ac:dyDescent="0.25">
      <c r="A30" s="257">
        <v>38</v>
      </c>
      <c r="B30" s="258" t="s">
        <v>442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  <c r="H30" s="259">
        <f t="shared" si="0"/>
        <v>0</v>
      </c>
    </row>
    <row r="31" spans="1:8" ht="12.95" customHeight="1" x14ac:dyDescent="0.25">
      <c r="A31" s="257">
        <v>39</v>
      </c>
      <c r="B31" s="258" t="s">
        <v>443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  <c r="H31" s="259">
        <f t="shared" si="0"/>
        <v>0</v>
      </c>
    </row>
    <row r="32" spans="1:8" s="256" customFormat="1" ht="12.95" customHeight="1" x14ac:dyDescent="0.25">
      <c r="A32" s="253" t="s">
        <v>444</v>
      </c>
      <c r="B32" s="254"/>
      <c r="C32" s="255">
        <f>SUM(C33:C36)</f>
        <v>0</v>
      </c>
      <c r="D32" s="255">
        <f>SUM(D33:D36)</f>
        <v>0</v>
      </c>
      <c r="E32" s="255">
        <f>+C32+D32</f>
        <v>0</v>
      </c>
      <c r="F32" s="255">
        <f>SUM(F33:F36)</f>
        <v>0</v>
      </c>
      <c r="G32" s="255">
        <f>SUM(G33:G36)</f>
        <v>0</v>
      </c>
      <c r="H32" s="255">
        <f t="shared" si="0"/>
        <v>0</v>
      </c>
    </row>
    <row r="33" spans="1:8" ht="12.95" customHeight="1" x14ac:dyDescent="0.25">
      <c r="A33" s="257">
        <v>41</v>
      </c>
      <c r="B33" s="258" t="s">
        <v>445</v>
      </c>
      <c r="C33" s="260">
        <v>0</v>
      </c>
      <c r="D33" s="260">
        <v>0</v>
      </c>
      <c r="E33" s="259">
        <v>0</v>
      </c>
      <c r="F33" s="260">
        <v>0</v>
      </c>
      <c r="G33" s="260">
        <v>0</v>
      </c>
      <c r="H33" s="259">
        <f t="shared" si="0"/>
        <v>0</v>
      </c>
    </row>
    <row r="34" spans="1:8" ht="27" customHeight="1" x14ac:dyDescent="0.25">
      <c r="A34" s="257">
        <v>42</v>
      </c>
      <c r="B34" s="258" t="s">
        <v>446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f t="shared" si="0"/>
        <v>0</v>
      </c>
    </row>
    <row r="35" spans="1:8" ht="12.95" customHeight="1" x14ac:dyDescent="0.25">
      <c r="A35" s="257">
        <v>43</v>
      </c>
      <c r="B35" s="258" t="s">
        <v>447</v>
      </c>
      <c r="C35" s="260">
        <v>0</v>
      </c>
      <c r="D35" s="260">
        <v>0</v>
      </c>
      <c r="E35" s="259">
        <v>0</v>
      </c>
      <c r="F35" s="260">
        <v>0</v>
      </c>
      <c r="G35" s="260">
        <v>0</v>
      </c>
      <c r="H35" s="259">
        <f t="shared" si="0"/>
        <v>0</v>
      </c>
    </row>
    <row r="36" spans="1:8" ht="12.95" customHeight="1" x14ac:dyDescent="0.25">
      <c r="A36" s="257">
        <v>44</v>
      </c>
      <c r="B36" s="258" t="s">
        <v>448</v>
      </c>
      <c r="C36" s="260">
        <v>0</v>
      </c>
      <c r="D36" s="260">
        <v>0</v>
      </c>
      <c r="E36" s="259">
        <v>0</v>
      </c>
      <c r="F36" s="260">
        <v>0</v>
      </c>
      <c r="G36" s="260">
        <v>0</v>
      </c>
      <c r="H36" s="259">
        <f t="shared" si="0"/>
        <v>0</v>
      </c>
    </row>
    <row r="37" spans="1:8" s="256" customFormat="1" x14ac:dyDescent="0.25">
      <c r="A37" s="261"/>
      <c r="B37" s="262" t="s">
        <v>328</v>
      </c>
      <c r="C37" s="263">
        <f t="shared" ref="C37:H37" si="3">+C5+C14+C22+C32</f>
        <v>17465536211.610001</v>
      </c>
      <c r="D37" s="263">
        <f t="shared" si="3"/>
        <v>732295323.87</v>
      </c>
      <c r="E37" s="263">
        <f t="shared" si="3"/>
        <v>18197831535.48</v>
      </c>
      <c r="F37" s="263">
        <f t="shared" si="3"/>
        <v>2488629853.0799999</v>
      </c>
      <c r="G37" s="263">
        <f t="shared" si="3"/>
        <v>2488629853.0799999</v>
      </c>
      <c r="H37" s="263">
        <f t="shared" si="3"/>
        <v>15709201682.4</v>
      </c>
    </row>
    <row r="38" spans="1:8" x14ac:dyDescent="0.25">
      <c r="A38" s="264" t="s">
        <v>250</v>
      </c>
      <c r="C38" s="212"/>
      <c r="D38" s="212"/>
      <c r="E38" s="212"/>
      <c r="F38" s="212"/>
      <c r="G38" s="212"/>
      <c r="H38" s="212"/>
    </row>
    <row r="39" spans="1:8" ht="12.75" x14ac:dyDescent="0.25">
      <c r="A39" s="265"/>
      <c r="C39" s="266"/>
      <c r="D39" s="266"/>
      <c r="E39" s="266"/>
      <c r="F39" s="266"/>
      <c r="G39" s="266"/>
      <c r="H39" s="266"/>
    </row>
    <row r="40" spans="1:8" x14ac:dyDescent="0.25">
      <c r="C40" s="267"/>
      <c r="D40" s="267"/>
      <c r="E40" s="267"/>
      <c r="F40" s="267"/>
      <c r="G40" s="267"/>
      <c r="H40" s="267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2B79-A224-4066-885E-8BEBD848EDA2}">
  <sheetPr>
    <tabColor theme="8" tint="0.39997558519241921"/>
  </sheetPr>
  <dimension ref="A1:I37"/>
  <sheetViews>
    <sheetView showGridLines="0" topLeftCell="A19" zoomScaleSheetLayoutView="90" workbookViewId="0">
      <selection activeCell="B36" sqref="B36"/>
    </sheetView>
  </sheetViews>
  <sheetFormatPr baseColWidth="10" defaultColWidth="10.28515625" defaultRowHeight="11.25" x14ac:dyDescent="0.2"/>
  <cols>
    <col min="1" max="2" width="1.7109375" style="268" customWidth="1"/>
    <col min="3" max="3" width="62.42578125" style="268" customWidth="1"/>
    <col min="4" max="4" width="15.7109375" style="268" customWidth="1"/>
    <col min="5" max="5" width="18.7109375" style="268" customWidth="1"/>
    <col min="6" max="6" width="15.7109375" style="268" customWidth="1"/>
    <col min="7" max="9" width="15.7109375" style="306" customWidth="1"/>
    <col min="10" max="16384" width="10.28515625" style="268"/>
  </cols>
  <sheetData>
    <row r="1" spans="1:9" ht="42" customHeight="1" x14ac:dyDescent="0.2">
      <c r="A1" s="218" t="s">
        <v>449</v>
      </c>
      <c r="B1" s="219"/>
      <c r="C1" s="219"/>
      <c r="D1" s="219"/>
      <c r="E1" s="219"/>
      <c r="F1" s="219"/>
      <c r="G1" s="219"/>
      <c r="H1" s="219"/>
      <c r="I1" s="220"/>
    </row>
    <row r="2" spans="1:9" ht="15" customHeight="1" x14ac:dyDescent="0.2">
      <c r="A2" s="269" t="s">
        <v>6</v>
      </c>
      <c r="B2" s="270"/>
      <c r="C2" s="271"/>
      <c r="D2" s="219" t="s">
        <v>330</v>
      </c>
      <c r="E2" s="219"/>
      <c r="F2" s="219"/>
      <c r="G2" s="219"/>
      <c r="H2" s="219"/>
      <c r="I2" s="272" t="s">
        <v>255</v>
      </c>
    </row>
    <row r="3" spans="1:9" ht="24.95" customHeight="1" x14ac:dyDescent="0.2">
      <c r="A3" s="273"/>
      <c r="B3" s="274"/>
      <c r="C3" s="275"/>
      <c r="D3" s="276" t="s">
        <v>256</v>
      </c>
      <c r="E3" s="223" t="s">
        <v>10</v>
      </c>
      <c r="F3" s="223" t="s">
        <v>11</v>
      </c>
      <c r="G3" s="223" t="s">
        <v>12</v>
      </c>
      <c r="H3" s="277" t="s">
        <v>257</v>
      </c>
      <c r="I3" s="278"/>
    </row>
    <row r="4" spans="1:9" x14ac:dyDescent="0.2">
      <c r="A4" s="279"/>
      <c r="B4" s="280"/>
      <c r="C4" s="281"/>
      <c r="D4" s="226">
        <v>1</v>
      </c>
      <c r="E4" s="226">
        <v>2</v>
      </c>
      <c r="F4" s="226" t="s">
        <v>258</v>
      </c>
      <c r="G4" s="226">
        <v>4</v>
      </c>
      <c r="H4" s="226">
        <v>5</v>
      </c>
      <c r="I4" s="226" t="s">
        <v>259</v>
      </c>
    </row>
    <row r="5" spans="1:9" x14ac:dyDescent="0.2">
      <c r="A5" s="282"/>
      <c r="B5" s="283" t="s">
        <v>450</v>
      </c>
      <c r="C5" s="216"/>
      <c r="D5" s="284"/>
      <c r="E5" s="284"/>
      <c r="F5" s="284"/>
      <c r="G5" s="284"/>
      <c r="H5" s="284"/>
      <c r="I5" s="284"/>
    </row>
    <row r="6" spans="1:9" x14ac:dyDescent="0.2">
      <c r="A6" s="285">
        <v>0</v>
      </c>
      <c r="B6" s="286" t="s">
        <v>451</v>
      </c>
      <c r="C6" s="287"/>
      <c r="D6" s="288">
        <f t="shared" ref="D6:I6" si="0">SUM(D7:D8)</f>
        <v>0</v>
      </c>
      <c r="E6" s="288">
        <f t="shared" si="0"/>
        <v>0</v>
      </c>
      <c r="F6" s="289">
        <f t="shared" si="0"/>
        <v>0</v>
      </c>
      <c r="G6" s="288">
        <f t="shared" si="0"/>
        <v>0</v>
      </c>
      <c r="H6" s="288">
        <f t="shared" si="0"/>
        <v>0</v>
      </c>
      <c r="I6" s="289">
        <f t="shared" si="0"/>
        <v>0</v>
      </c>
    </row>
    <row r="7" spans="1:9" x14ac:dyDescent="0.2">
      <c r="A7" s="290" t="s">
        <v>452</v>
      </c>
      <c r="B7" s="291"/>
      <c r="C7" s="292" t="s">
        <v>453</v>
      </c>
      <c r="D7" s="293">
        <v>0</v>
      </c>
      <c r="E7" s="293">
        <v>0</v>
      </c>
      <c r="F7" s="293">
        <f>D7+E7</f>
        <v>0</v>
      </c>
      <c r="G7" s="293">
        <v>0</v>
      </c>
      <c r="H7" s="293">
        <v>0</v>
      </c>
      <c r="I7" s="293">
        <f>F7-G7</f>
        <v>0</v>
      </c>
    </row>
    <row r="8" spans="1:9" x14ac:dyDescent="0.2">
      <c r="A8" s="290" t="s">
        <v>454</v>
      </c>
      <c r="B8" s="291"/>
      <c r="C8" s="292" t="s">
        <v>455</v>
      </c>
      <c r="D8" s="293">
        <v>0</v>
      </c>
      <c r="E8" s="293">
        <v>0</v>
      </c>
      <c r="F8" s="293">
        <f>D8+E8</f>
        <v>0</v>
      </c>
      <c r="G8" s="293">
        <v>0</v>
      </c>
      <c r="H8" s="293">
        <v>0</v>
      </c>
      <c r="I8" s="293">
        <f>F8-G8</f>
        <v>0</v>
      </c>
    </row>
    <row r="9" spans="1:9" ht="11.25" customHeight="1" x14ac:dyDescent="0.2">
      <c r="A9" s="290">
        <v>0</v>
      </c>
      <c r="B9" s="286" t="s">
        <v>456</v>
      </c>
      <c r="C9" s="287"/>
      <c r="D9" s="294">
        <f t="shared" ref="D9:I9" si="1">SUM(D10:D17)</f>
        <v>16863086421.709999</v>
      </c>
      <c r="E9" s="294">
        <f t="shared" si="1"/>
        <v>694981314.12</v>
      </c>
      <c r="F9" s="294">
        <f t="shared" si="1"/>
        <v>17558067735.829998</v>
      </c>
      <c r="G9" s="294">
        <f t="shared" si="1"/>
        <v>2399293410.3699999</v>
      </c>
      <c r="H9" s="294">
        <f t="shared" si="1"/>
        <v>2399293410.3699999</v>
      </c>
      <c r="I9" s="294">
        <f t="shared" si="1"/>
        <v>15158774325.459999</v>
      </c>
    </row>
    <row r="10" spans="1:9" x14ac:dyDescent="0.2">
      <c r="A10" s="290" t="s">
        <v>457</v>
      </c>
      <c r="B10" s="291"/>
      <c r="C10" s="292" t="s">
        <v>458</v>
      </c>
      <c r="D10" s="295">
        <v>16863086421.709999</v>
      </c>
      <c r="E10" s="295">
        <v>694981314.12</v>
      </c>
      <c r="F10" s="161">
        <f t="shared" ref="F10:F17" si="2">D10+E10</f>
        <v>17558067735.829998</v>
      </c>
      <c r="G10" s="296">
        <v>2399293410.3699999</v>
      </c>
      <c r="H10" s="296">
        <v>2399293410.3699999</v>
      </c>
      <c r="I10" s="161">
        <f t="shared" ref="I10:I17" si="3">F10-G10</f>
        <v>15158774325.459999</v>
      </c>
    </row>
    <row r="11" spans="1:9" x14ac:dyDescent="0.2">
      <c r="A11" s="290" t="s">
        <v>459</v>
      </c>
      <c r="B11" s="291"/>
      <c r="C11" s="292" t="s">
        <v>460</v>
      </c>
      <c r="D11" s="295">
        <v>0</v>
      </c>
      <c r="E11" s="295">
        <v>0</v>
      </c>
      <c r="F11" s="161">
        <f t="shared" si="2"/>
        <v>0</v>
      </c>
      <c r="G11" s="161">
        <v>0</v>
      </c>
      <c r="H11" s="161">
        <v>0</v>
      </c>
      <c r="I11" s="161">
        <f t="shared" si="3"/>
        <v>0</v>
      </c>
    </row>
    <row r="12" spans="1:9" x14ac:dyDescent="0.2">
      <c r="A12" s="290" t="s">
        <v>461</v>
      </c>
      <c r="B12" s="291"/>
      <c r="C12" s="292" t="s">
        <v>462</v>
      </c>
      <c r="D12" s="295">
        <v>0</v>
      </c>
      <c r="E12" s="295">
        <v>0</v>
      </c>
      <c r="F12" s="161">
        <f t="shared" si="2"/>
        <v>0</v>
      </c>
      <c r="G12" s="161">
        <v>0</v>
      </c>
      <c r="H12" s="161">
        <v>0</v>
      </c>
      <c r="I12" s="161">
        <f t="shared" si="3"/>
        <v>0</v>
      </c>
    </row>
    <row r="13" spans="1:9" x14ac:dyDescent="0.2">
      <c r="A13" s="290" t="s">
        <v>463</v>
      </c>
      <c r="B13" s="291"/>
      <c r="C13" s="292" t="s">
        <v>464</v>
      </c>
      <c r="D13" s="161">
        <v>0</v>
      </c>
      <c r="E13" s="161">
        <v>0</v>
      </c>
      <c r="F13" s="161">
        <f t="shared" si="2"/>
        <v>0</v>
      </c>
      <c r="G13" s="161">
        <v>0</v>
      </c>
      <c r="H13" s="161">
        <v>0</v>
      </c>
      <c r="I13" s="161">
        <f t="shared" si="3"/>
        <v>0</v>
      </c>
    </row>
    <row r="14" spans="1:9" x14ac:dyDescent="0.2">
      <c r="A14" s="290" t="s">
        <v>465</v>
      </c>
      <c r="B14" s="291"/>
      <c r="C14" s="292" t="s">
        <v>466</v>
      </c>
      <c r="D14" s="161">
        <v>0</v>
      </c>
      <c r="E14" s="161">
        <v>0</v>
      </c>
      <c r="F14" s="161">
        <f t="shared" si="2"/>
        <v>0</v>
      </c>
      <c r="G14" s="161">
        <v>0</v>
      </c>
      <c r="H14" s="161">
        <v>0</v>
      </c>
      <c r="I14" s="161">
        <f t="shared" si="3"/>
        <v>0</v>
      </c>
    </row>
    <row r="15" spans="1:9" x14ac:dyDescent="0.2">
      <c r="A15" s="290" t="s">
        <v>467</v>
      </c>
      <c r="B15" s="291"/>
      <c r="C15" s="292" t="s">
        <v>468</v>
      </c>
      <c r="D15" s="161">
        <v>0</v>
      </c>
      <c r="E15" s="161">
        <v>0</v>
      </c>
      <c r="F15" s="161">
        <f t="shared" si="2"/>
        <v>0</v>
      </c>
      <c r="G15" s="161">
        <v>0</v>
      </c>
      <c r="H15" s="161">
        <v>0</v>
      </c>
      <c r="I15" s="161">
        <f t="shared" si="3"/>
        <v>0</v>
      </c>
    </row>
    <row r="16" spans="1:9" x14ac:dyDescent="0.2">
      <c r="A16" s="290" t="s">
        <v>469</v>
      </c>
      <c r="B16" s="291"/>
      <c r="C16" s="292" t="s">
        <v>470</v>
      </c>
      <c r="D16" s="161">
        <v>0</v>
      </c>
      <c r="E16" s="161">
        <v>0</v>
      </c>
      <c r="F16" s="161">
        <f t="shared" si="2"/>
        <v>0</v>
      </c>
      <c r="G16" s="161">
        <v>0</v>
      </c>
      <c r="H16" s="161">
        <v>0</v>
      </c>
      <c r="I16" s="161">
        <f t="shared" si="3"/>
        <v>0</v>
      </c>
    </row>
    <row r="17" spans="1:9" x14ac:dyDescent="0.2">
      <c r="A17" s="290" t="s">
        <v>471</v>
      </c>
      <c r="B17" s="291"/>
      <c r="C17" s="292" t="s">
        <v>472</v>
      </c>
      <c r="D17" s="161">
        <v>0</v>
      </c>
      <c r="E17" s="161">
        <v>0</v>
      </c>
      <c r="F17" s="161">
        <f t="shared" si="2"/>
        <v>0</v>
      </c>
      <c r="G17" s="161">
        <v>0</v>
      </c>
      <c r="H17" s="161">
        <v>0</v>
      </c>
      <c r="I17" s="161">
        <f t="shared" si="3"/>
        <v>0</v>
      </c>
    </row>
    <row r="18" spans="1:9" ht="11.25" customHeight="1" x14ac:dyDescent="0.2">
      <c r="A18" s="290">
        <v>0</v>
      </c>
      <c r="B18" s="286" t="s">
        <v>473</v>
      </c>
      <c r="C18" s="287"/>
      <c r="D18" s="294">
        <f t="shared" ref="D18:I18" si="4">SUM(D19:D21)</f>
        <v>602449789.9000001</v>
      </c>
      <c r="E18" s="294">
        <f t="shared" si="4"/>
        <v>37314009.75</v>
      </c>
      <c r="F18" s="294">
        <f t="shared" si="4"/>
        <v>639763799.6500001</v>
      </c>
      <c r="G18" s="294">
        <f t="shared" si="4"/>
        <v>89336442.710000008</v>
      </c>
      <c r="H18" s="294">
        <f t="shared" si="4"/>
        <v>89336442.710000008</v>
      </c>
      <c r="I18" s="294">
        <f t="shared" si="4"/>
        <v>550427356.94000006</v>
      </c>
    </row>
    <row r="19" spans="1:9" x14ac:dyDescent="0.2">
      <c r="A19" s="290" t="s">
        <v>474</v>
      </c>
      <c r="B19" s="291"/>
      <c r="C19" s="292" t="s">
        <v>475</v>
      </c>
      <c r="D19" s="297">
        <v>583853014.46000004</v>
      </c>
      <c r="E19" s="297">
        <v>37281079.75</v>
      </c>
      <c r="F19" s="161">
        <f t="shared" ref="F19" si="5">D19+E19</f>
        <v>621134094.21000004</v>
      </c>
      <c r="G19" s="298">
        <v>85510936.480000004</v>
      </c>
      <c r="H19" s="298">
        <v>85510936.480000004</v>
      </c>
      <c r="I19" s="161">
        <f t="shared" ref="I19" si="6">F19-G19</f>
        <v>535623157.73000002</v>
      </c>
    </row>
    <row r="20" spans="1:9" ht="11.25" customHeight="1" x14ac:dyDescent="0.2">
      <c r="A20" s="290" t="s">
        <v>476</v>
      </c>
      <c r="B20" s="291"/>
      <c r="C20" s="292" t="s">
        <v>477</v>
      </c>
      <c r="D20" s="297">
        <v>18596775.440000001</v>
      </c>
      <c r="E20" s="297">
        <v>32930</v>
      </c>
      <c r="F20" s="161">
        <f>D20+E20</f>
        <v>18629705.440000001</v>
      </c>
      <c r="G20" s="298">
        <v>3825506.23</v>
      </c>
      <c r="H20" s="298">
        <v>3825506.23</v>
      </c>
      <c r="I20" s="161">
        <f>F20-G20</f>
        <v>14804199.210000001</v>
      </c>
    </row>
    <row r="21" spans="1:9" x14ac:dyDescent="0.2">
      <c r="A21" s="290" t="s">
        <v>478</v>
      </c>
      <c r="B21" s="291"/>
      <c r="C21" s="292" t="s">
        <v>479</v>
      </c>
      <c r="D21" s="297">
        <v>0</v>
      </c>
      <c r="E21" s="297">
        <v>0</v>
      </c>
      <c r="F21" s="293">
        <f>D21+E21</f>
        <v>0</v>
      </c>
      <c r="G21" s="161">
        <v>0</v>
      </c>
      <c r="H21" s="161">
        <v>0</v>
      </c>
      <c r="I21" s="293">
        <f>F21-G21</f>
        <v>0</v>
      </c>
    </row>
    <row r="22" spans="1:9" x14ac:dyDescent="0.2">
      <c r="A22" s="285">
        <v>0</v>
      </c>
      <c r="B22" s="286" t="s">
        <v>480</v>
      </c>
      <c r="C22" s="287"/>
      <c r="D22" s="289">
        <f t="shared" ref="D22:I22" si="7">SUM(D23:D24)</f>
        <v>0</v>
      </c>
      <c r="E22" s="289">
        <f t="shared" si="7"/>
        <v>0</v>
      </c>
      <c r="F22" s="289">
        <f t="shared" si="7"/>
        <v>0</v>
      </c>
      <c r="G22" s="289">
        <f t="shared" si="7"/>
        <v>0</v>
      </c>
      <c r="H22" s="289">
        <f t="shared" si="7"/>
        <v>0</v>
      </c>
      <c r="I22" s="289">
        <f t="shared" si="7"/>
        <v>0</v>
      </c>
    </row>
    <row r="23" spans="1:9" x14ac:dyDescent="0.2">
      <c r="A23" s="290" t="s">
        <v>481</v>
      </c>
      <c r="B23" s="291"/>
      <c r="C23" s="292" t="s">
        <v>482</v>
      </c>
      <c r="D23" s="293">
        <v>0</v>
      </c>
      <c r="E23" s="293">
        <v>0</v>
      </c>
      <c r="F23" s="293">
        <f>D23+E23</f>
        <v>0</v>
      </c>
      <c r="G23" s="293">
        <v>0</v>
      </c>
      <c r="H23" s="293">
        <v>0</v>
      </c>
      <c r="I23" s="293">
        <f>F23-G23</f>
        <v>0</v>
      </c>
    </row>
    <row r="24" spans="1:9" x14ac:dyDescent="0.2">
      <c r="A24" s="290" t="s">
        <v>483</v>
      </c>
      <c r="B24" s="291"/>
      <c r="C24" s="292" t="s">
        <v>484</v>
      </c>
      <c r="D24" s="293">
        <v>0</v>
      </c>
      <c r="E24" s="293">
        <v>0</v>
      </c>
      <c r="F24" s="293">
        <f>D24+E24</f>
        <v>0</v>
      </c>
      <c r="G24" s="293">
        <v>0</v>
      </c>
      <c r="H24" s="293">
        <v>0</v>
      </c>
      <c r="I24" s="293">
        <f>F24-G24</f>
        <v>0</v>
      </c>
    </row>
    <row r="25" spans="1:9" x14ac:dyDescent="0.2">
      <c r="A25" s="290">
        <v>0</v>
      </c>
      <c r="B25" s="286" t="s">
        <v>485</v>
      </c>
      <c r="C25" s="287"/>
      <c r="D25" s="289">
        <f t="shared" ref="D25:I25" si="8">SUM(D26:D29)</f>
        <v>0</v>
      </c>
      <c r="E25" s="289">
        <f t="shared" si="8"/>
        <v>0</v>
      </c>
      <c r="F25" s="289">
        <f t="shared" si="8"/>
        <v>0</v>
      </c>
      <c r="G25" s="289">
        <f t="shared" si="8"/>
        <v>0</v>
      </c>
      <c r="H25" s="289">
        <f t="shared" si="8"/>
        <v>0</v>
      </c>
      <c r="I25" s="289">
        <f t="shared" si="8"/>
        <v>0</v>
      </c>
    </row>
    <row r="26" spans="1:9" x14ac:dyDescent="0.2">
      <c r="A26" s="290" t="s">
        <v>486</v>
      </c>
      <c r="B26" s="291"/>
      <c r="C26" s="292" t="s">
        <v>487</v>
      </c>
      <c r="D26" s="293">
        <v>0</v>
      </c>
      <c r="E26" s="293">
        <v>0</v>
      </c>
      <c r="F26" s="293">
        <f>D26+E26</f>
        <v>0</v>
      </c>
      <c r="G26" s="293">
        <v>0</v>
      </c>
      <c r="H26" s="293">
        <v>0</v>
      </c>
      <c r="I26" s="293">
        <f>F26-G26</f>
        <v>0</v>
      </c>
    </row>
    <row r="27" spans="1:9" x14ac:dyDescent="0.2">
      <c r="A27" s="290" t="s">
        <v>488</v>
      </c>
      <c r="B27" s="291"/>
      <c r="C27" s="292" t="s">
        <v>489</v>
      </c>
      <c r="D27" s="293">
        <v>0</v>
      </c>
      <c r="E27" s="293">
        <v>0</v>
      </c>
      <c r="F27" s="293">
        <f>D27+E27</f>
        <v>0</v>
      </c>
      <c r="G27" s="293">
        <v>0</v>
      </c>
      <c r="H27" s="293">
        <v>0</v>
      </c>
      <c r="I27" s="293">
        <f>F27-G27</f>
        <v>0</v>
      </c>
    </row>
    <row r="28" spans="1:9" x14ac:dyDescent="0.2">
      <c r="A28" s="290" t="s">
        <v>490</v>
      </c>
      <c r="B28" s="291"/>
      <c r="C28" s="292" t="s">
        <v>491</v>
      </c>
      <c r="D28" s="293">
        <v>0</v>
      </c>
      <c r="E28" s="293">
        <v>0</v>
      </c>
      <c r="F28" s="293">
        <f>D28+E28</f>
        <v>0</v>
      </c>
      <c r="G28" s="293">
        <v>0</v>
      </c>
      <c r="H28" s="293">
        <v>0</v>
      </c>
      <c r="I28" s="293">
        <f>F28-G28</f>
        <v>0</v>
      </c>
    </row>
    <row r="29" spans="1:9" x14ac:dyDescent="0.2">
      <c r="A29" s="290" t="s">
        <v>492</v>
      </c>
      <c r="B29" s="291"/>
      <c r="C29" s="292" t="s">
        <v>493</v>
      </c>
      <c r="D29" s="293">
        <v>0</v>
      </c>
      <c r="E29" s="293">
        <v>0</v>
      </c>
      <c r="F29" s="293">
        <f>D29+E29</f>
        <v>0</v>
      </c>
      <c r="G29" s="293">
        <v>0</v>
      </c>
      <c r="H29" s="293">
        <v>0</v>
      </c>
      <c r="I29" s="293">
        <f>F29-G29</f>
        <v>0</v>
      </c>
    </row>
    <row r="30" spans="1:9" x14ac:dyDescent="0.2">
      <c r="A30" s="290">
        <v>0</v>
      </c>
      <c r="B30" s="286" t="s">
        <v>494</v>
      </c>
      <c r="C30" s="287"/>
      <c r="D30" s="289">
        <f t="shared" ref="D30:I30" si="9">SUM(D31:D34)</f>
        <v>0</v>
      </c>
      <c r="E30" s="289">
        <f t="shared" si="9"/>
        <v>0</v>
      </c>
      <c r="F30" s="289">
        <f t="shared" si="9"/>
        <v>0</v>
      </c>
      <c r="G30" s="289">
        <f t="shared" si="9"/>
        <v>0</v>
      </c>
      <c r="H30" s="289">
        <f t="shared" si="9"/>
        <v>0</v>
      </c>
      <c r="I30" s="289">
        <f t="shared" si="9"/>
        <v>0</v>
      </c>
    </row>
    <row r="31" spans="1:9" x14ac:dyDescent="0.2">
      <c r="A31" s="290" t="s">
        <v>495</v>
      </c>
      <c r="B31" s="291"/>
      <c r="C31" s="292" t="s">
        <v>496</v>
      </c>
      <c r="D31" s="293">
        <v>0</v>
      </c>
      <c r="E31" s="293">
        <v>0</v>
      </c>
      <c r="F31" s="293">
        <f>D31+E31</f>
        <v>0</v>
      </c>
      <c r="G31" s="293">
        <v>0</v>
      </c>
      <c r="H31" s="293">
        <v>0</v>
      </c>
      <c r="I31" s="293">
        <f>F31-G31</f>
        <v>0</v>
      </c>
    </row>
    <row r="32" spans="1:9" x14ac:dyDescent="0.2">
      <c r="A32" s="290" t="s">
        <v>497</v>
      </c>
      <c r="B32" s="287" t="s">
        <v>498</v>
      </c>
      <c r="C32" s="292"/>
      <c r="D32" s="293">
        <v>0</v>
      </c>
      <c r="E32" s="293">
        <v>0</v>
      </c>
      <c r="F32" s="293">
        <f>D32+E32</f>
        <v>0</v>
      </c>
      <c r="G32" s="293">
        <v>0</v>
      </c>
      <c r="H32" s="293">
        <v>0</v>
      </c>
      <c r="I32" s="293">
        <f>F32-G32</f>
        <v>0</v>
      </c>
    </row>
    <row r="33" spans="1:9" x14ac:dyDescent="0.2">
      <c r="A33" s="290" t="s">
        <v>499</v>
      </c>
      <c r="B33" s="287" t="s">
        <v>500</v>
      </c>
      <c r="C33" s="292"/>
      <c r="D33" s="293">
        <v>0</v>
      </c>
      <c r="E33" s="293">
        <v>0</v>
      </c>
      <c r="F33" s="293">
        <f>D33+E33</f>
        <v>0</v>
      </c>
      <c r="G33" s="293">
        <v>0</v>
      </c>
      <c r="H33" s="293">
        <v>0</v>
      </c>
      <c r="I33" s="293">
        <f>F33-G33</f>
        <v>0</v>
      </c>
    </row>
    <row r="34" spans="1:9" x14ac:dyDescent="0.2">
      <c r="A34" s="290" t="s">
        <v>501</v>
      </c>
      <c r="B34" s="287" t="s">
        <v>448</v>
      </c>
      <c r="C34" s="292"/>
      <c r="D34" s="293">
        <v>0</v>
      </c>
      <c r="E34" s="293">
        <v>0</v>
      </c>
      <c r="F34" s="293">
        <f>D34+E34</f>
        <v>0</v>
      </c>
      <c r="G34" s="293">
        <v>0</v>
      </c>
      <c r="H34" s="293">
        <v>0</v>
      </c>
      <c r="I34" s="293">
        <f>F34-G34</f>
        <v>0</v>
      </c>
    </row>
    <row r="35" spans="1:9" ht="15" customHeight="1" x14ac:dyDescent="0.2">
      <c r="A35" s="299" t="s">
        <v>328</v>
      </c>
      <c r="B35" s="300"/>
      <c r="C35" s="301"/>
      <c r="D35" s="302">
        <f t="shared" ref="D35:I35" si="10">+D6+D9+D18+D22+D25+D30</f>
        <v>17465536211.610001</v>
      </c>
      <c r="E35" s="302">
        <f t="shared" si="10"/>
        <v>732295323.87</v>
      </c>
      <c r="F35" s="302">
        <f t="shared" si="10"/>
        <v>18197831535.48</v>
      </c>
      <c r="G35" s="302">
        <f t="shared" si="10"/>
        <v>2488629853.0799999</v>
      </c>
      <c r="H35" s="302">
        <f t="shared" si="10"/>
        <v>2488629853.0799999</v>
      </c>
      <c r="I35" s="302">
        <f t="shared" si="10"/>
        <v>15709201682.4</v>
      </c>
    </row>
    <row r="36" spans="1:9" x14ac:dyDescent="0.2">
      <c r="B36" s="268" t="s">
        <v>250</v>
      </c>
      <c r="C36" s="211"/>
      <c r="D36" s="211"/>
      <c r="E36" s="211"/>
      <c r="F36" s="211"/>
      <c r="G36" s="211"/>
      <c r="H36" s="211"/>
      <c r="I36" s="303"/>
    </row>
    <row r="37" spans="1:9" x14ac:dyDescent="0.2">
      <c r="D37" s="304"/>
      <c r="E37" s="304"/>
      <c r="F37" s="304"/>
      <c r="G37" s="304"/>
      <c r="H37" s="304"/>
      <c r="I37" s="304"/>
    </row>
  </sheetData>
  <sheetProtection formatCells="0" formatColumns="0" formatRows="0" autoFilter="0"/>
  <protectedRanges>
    <protectedRange sqref="C35:I37 B38:I65502 B37" name="Rango1"/>
    <protectedRange sqref="D6:I8 D22:I34 F21 I21" name="Rango1_3"/>
    <protectedRange sqref="D4:I5" name="Rango1_2_2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:I20" name="Rango1_3_9"/>
    <protectedRange sqref="D14:I17 F10:F12 I10:I12 F13:I13" name="Rango1_3_3"/>
    <protectedRange sqref="F19 I19" name="Rango1_3_5"/>
    <protectedRange sqref="D20:E20" name="Rango1_3_7"/>
    <protectedRange sqref="D10:E13" name="Rango1_3_12"/>
    <protectedRange sqref="D19:E19" name="Rango1_3_13"/>
    <protectedRange sqref="G10:H12" name="Rango1_3_14"/>
    <protectedRange sqref="G19:H19" name="Rango1_3_15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CE Ingreso</vt:lpstr>
      <vt:lpstr>EAI</vt:lpstr>
      <vt:lpstr>CtasAdmvas 1</vt:lpstr>
      <vt:lpstr>CtasAdmvas 2</vt:lpstr>
      <vt:lpstr>CtasAdmvas 3</vt:lpstr>
      <vt:lpstr>COG</vt:lpstr>
      <vt:lpstr>CTG</vt:lpstr>
      <vt:lpstr>CFF</vt:lpstr>
      <vt:lpstr>GCP</vt:lpstr>
      <vt:lpstr>PPI SIRET</vt:lpstr>
      <vt:lpstr>'CE Ingreso'!Área_de_impresión</vt:lpstr>
      <vt:lpstr>COG!Área_de_impresión</vt:lpstr>
      <vt:lpstr>'CtasAdmvas 1'!Área_de_impresión</vt:lpstr>
      <vt:lpstr>CTG!Área_de_impresión</vt:lpstr>
      <vt:lpstr>EAI!Área_de_impresión</vt:lpstr>
      <vt:lpstr>'PPI SIRET'!Área_de_impresión</vt:lpstr>
      <vt:lpstr>'CE Ingreso'!Títulos_a_imprimir</vt:lpstr>
      <vt:lpstr>COG!Títulos_a_imprimir</vt:lpstr>
      <vt:lpstr>'CtasAdmvas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2024-04-23T21:18:24Z</cp:lastPrinted>
  <dcterms:created xsi:type="dcterms:W3CDTF">2024-04-23T21:08:28Z</dcterms:created>
  <dcterms:modified xsi:type="dcterms:W3CDTF">2024-04-23T21:28:56Z</dcterms:modified>
</cp:coreProperties>
</file>