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TERCER TRIMESTRE 2024\PLATAFORMA TRANSPARENCIA DEL GTO EN SALUD\"/>
    </mc:Choice>
  </mc:AlternateContent>
  <xr:revisionPtr revIDLastSave="0" documentId="13_ncr:1_{8C4F65E7-5B64-446F-8095-6DC039E069F0}" xr6:coauthVersionLast="36" xr6:coauthVersionMax="36" xr10:uidLastSave="{00000000-0000-0000-0000-000000000000}"/>
  <bookViews>
    <workbookView xWindow="0" yWindow="0" windowWidth="28800" windowHeight="10305" xr2:uid="{789B52CE-4455-4F0B-904C-CD3BD028E1B9}"/>
  </bookViews>
  <sheets>
    <sheet name="ESF" sheetId="2" r:id="rId1"/>
    <sheet name="EA" sheetId="1" r:id="rId2"/>
    <sheet name="ECSF" sheetId="4" r:id="rId3"/>
    <sheet name="EADOP" sheetId="6" r:id="rId4"/>
    <sheet name="EVHP" sheetId="3" r:id="rId5"/>
    <sheet name="EFE" sheetId="5" r:id="rId6"/>
    <sheet name="IPC" sheetId="7" r:id="rId7"/>
    <sheet name=" NOTAS " sheetId="8" r:id="rId8"/>
    <sheet name="N ACT" sheetId="9" r:id="rId9"/>
    <sheet name="N ESF" sheetId="10" r:id="rId10"/>
    <sheet name="N VHP" sheetId="11" r:id="rId11"/>
    <sheet name="N EFE" sheetId="12" r:id="rId12"/>
    <sheet name="N Conciliacion_Ig" sheetId="13" r:id="rId13"/>
    <sheet name="N Conciliacion_Eg" sheetId="14" r:id="rId14"/>
    <sheet name="N Memoria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1" hidden="1">#N/A</definedName>
    <definedName name="_xlnm._FilterDatabase" localSheetId="3" hidden="1">#N/A</definedName>
    <definedName name="_xlnm._FilterDatabase" localSheetId="2" hidden="1">#N/A</definedName>
    <definedName name="_xlnm._FilterDatabase" localSheetId="5" hidden="1">#N/A</definedName>
    <definedName name="_xlnm._FilterDatabase" localSheetId="0" hidden="1">#N/A</definedName>
    <definedName name="_xlnm._FilterDatabase" localSheetId="4" hidden="1">#N/A</definedName>
    <definedName name="A" localSheetId="11">[1]ECABR!#REF!</definedName>
    <definedName name="A">[1]ECABR!#REF!</definedName>
    <definedName name="A_impresión_IM" localSheetId="11">[1]ECABR!#REF!</definedName>
    <definedName name="A_impresión_IM">[1]ECABR!#REF!</definedName>
    <definedName name="abc" localSheetId="11">[2]TOTAL!#REF!</definedName>
    <definedName name="abc">[2]TOTAL!#REF!</definedName>
    <definedName name="ALFONSO" localSheetId="11">[1]ECABR!#REF!</definedName>
    <definedName name="ALFONSO">[1]ECABR!#REF!</definedName>
    <definedName name="_xlnm.Extract" localSheetId="11">[3]EGRESOS!#REF!</definedName>
    <definedName name="_xlnm.Extract">[3]EGRESOS!#REF!</definedName>
    <definedName name="_xlnm.Print_Area" localSheetId="7">' NOTAS '!$A$1:$F$49</definedName>
    <definedName name="_xlnm.Print_Area" localSheetId="8">'N ACT'!$A$1:$E$219</definedName>
    <definedName name="_xlnm.Print_Area" localSheetId="13">'N Conciliacion_Eg'!$A$1:$D$42</definedName>
    <definedName name="_xlnm.Print_Area" localSheetId="12">'N Conciliacion_Ig'!$A$1:$C$23</definedName>
    <definedName name="_xlnm.Print_Area" localSheetId="11">'N EFE'!$A$1:$E$147</definedName>
    <definedName name="_xlnm.Print_Area" localSheetId="9">'N ESF'!$A$1:$J$172</definedName>
    <definedName name="B" localSheetId="11">[3]EGRESOS!#REF!</definedName>
    <definedName name="B">[3]EGRESOS!#REF!</definedName>
    <definedName name="BASE" localSheetId="11">#REF!</definedName>
    <definedName name="BASE">#REF!</definedName>
    <definedName name="_xlnm.Database" localSheetId="11">[4]REPORTO!#REF!</definedName>
    <definedName name="_xlnm.Database">[4]REPORTO!#REF!</definedName>
    <definedName name="cba" localSheetId="11">[2]TOTAL!#REF!</definedName>
    <definedName name="cba">[2]TOTAL!#REF!</definedName>
    <definedName name="cie" localSheetId="11">[1]ECABR!#REF!</definedName>
    <definedName name="cie">[1]ECABR!#REF!</definedName>
    <definedName name="ELOY" localSheetId="11">#REF!</definedName>
    <definedName name="ELOY">#REF!</definedName>
    <definedName name="ESF" localSheetId="11">#REF!</definedName>
    <definedName name="ESF">#REF!</definedName>
    <definedName name="Fecha" localSheetId="11">#REF!</definedName>
    <definedName name="Fecha">#REF!</definedName>
    <definedName name="HF">[5]T1705HF!$B$20:$B$20</definedName>
    <definedName name="Instituto" localSheetId="11">#REF!</definedName>
    <definedName name="Instituto">#REF!</definedName>
    <definedName name="ju" localSheetId="11">[4]REPORTO!#REF!</definedName>
    <definedName name="ju">[4]REPORTO!#REF!</definedName>
    <definedName name="mao" localSheetId="11">[1]ECABR!#REF!</definedName>
    <definedName name="mao">[1]ECABR!#REF!</definedName>
    <definedName name="N" localSheetId="11">#REF!</definedName>
    <definedName name="N">#REF!</definedName>
    <definedName name="NDM" localSheetId="11">[4]REPORTO!#REF!</definedName>
    <definedName name="NDM">[4]REPORTO!#REF!</definedName>
    <definedName name="REPORTO" localSheetId="11">#REF!</definedName>
    <definedName name="REPORTO">#REF!</definedName>
    <definedName name="TCAIE">[6]CH1902!$B$20:$B$20</definedName>
    <definedName name="TCFEEIS" localSheetId="11">#REF!</definedName>
    <definedName name="TCFEEIS">#REF!</definedName>
    <definedName name="_xlnm.Print_Titles" localSheetId="8">'N ACT'!$1:$3</definedName>
    <definedName name="_xlnm.Print_Titles" localSheetId="11">'N EFE'!$1:$3</definedName>
    <definedName name="_xlnm.Print_Titles" localSheetId="9">'N ESF'!$1:$4</definedName>
    <definedName name="TRASP" localSheetId="11">#REF!</definedName>
    <definedName name="TRASP">#REF!</definedName>
    <definedName name="U" localSheetId="11">#REF!</definedName>
    <definedName name="U">#REF!</definedName>
    <definedName name="x" localSheetId="11">#REF!</definedName>
    <definedName name="x">#REF!</definedName>
    <definedName name="Z" localSheetId="11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4" l="1"/>
  <c r="C8" i="14"/>
  <c r="C40" i="14" s="1"/>
  <c r="C16" i="13"/>
  <c r="C8" i="13"/>
  <c r="D133" i="12"/>
  <c r="D125" i="12"/>
  <c r="C125" i="12"/>
  <c r="C111" i="12" s="1"/>
  <c r="C110" i="12" s="1"/>
  <c r="D112" i="12"/>
  <c r="C112" i="12"/>
  <c r="D111" i="12"/>
  <c r="D110" i="12" s="1"/>
  <c r="D100" i="12"/>
  <c r="D99" i="12" s="1"/>
  <c r="C100" i="12"/>
  <c r="C99" i="12" s="1"/>
  <c r="D93" i="12"/>
  <c r="C93" i="12"/>
  <c r="D81" i="12"/>
  <c r="C81" i="12"/>
  <c r="D75" i="12"/>
  <c r="C75" i="12"/>
  <c r="D72" i="12"/>
  <c r="C72" i="12"/>
  <c r="D63" i="12"/>
  <c r="D62" i="12" s="1"/>
  <c r="C63" i="12"/>
  <c r="C62" i="12"/>
  <c r="C49" i="12"/>
  <c r="D44" i="12"/>
  <c r="D29" i="12"/>
  <c r="C29" i="12"/>
  <c r="D21" i="12"/>
  <c r="C21" i="12"/>
  <c r="C44" i="12" s="1"/>
  <c r="D16" i="12"/>
  <c r="C16" i="12"/>
  <c r="E2" i="12"/>
  <c r="C17" i="11"/>
  <c r="C167" i="10"/>
  <c r="D123" i="10"/>
  <c r="D122" i="10"/>
  <c r="D121" i="10"/>
  <c r="D120" i="10"/>
  <c r="C120" i="10"/>
  <c r="D119" i="10"/>
  <c r="D118" i="10"/>
  <c r="D117" i="10"/>
  <c r="D116" i="10"/>
  <c r="D115" i="10"/>
  <c r="D114" i="10"/>
  <c r="D113" i="10"/>
  <c r="D112" i="10"/>
  <c r="D111" i="10"/>
  <c r="D110" i="10" s="1"/>
  <c r="C110" i="10"/>
  <c r="E64" i="10"/>
  <c r="C64" i="10"/>
  <c r="C56" i="10"/>
  <c r="C32" i="10"/>
  <c r="F14" i="10"/>
  <c r="G14" i="10" s="1"/>
  <c r="E14" i="10"/>
  <c r="C211" i="9"/>
  <c r="C210" i="9"/>
  <c r="C200" i="9"/>
  <c r="C194" i="9"/>
  <c r="C191" i="9"/>
  <c r="C182" i="9"/>
  <c r="C181" i="9"/>
  <c r="C178" i="9"/>
  <c r="C176" i="9"/>
  <c r="C173" i="9"/>
  <c r="C170" i="9"/>
  <c r="C167" i="9"/>
  <c r="C163" i="9"/>
  <c r="C160" i="9"/>
  <c r="C157" i="9"/>
  <c r="C156" i="9"/>
  <c r="C153" i="9"/>
  <c r="C147" i="9"/>
  <c r="C145" i="9"/>
  <c r="C142" i="9"/>
  <c r="C138" i="9"/>
  <c r="C133" i="9"/>
  <c r="C130" i="9"/>
  <c r="C127" i="9"/>
  <c r="C124" i="9"/>
  <c r="C113" i="9"/>
  <c r="C103" i="9"/>
  <c r="C96" i="9"/>
  <c r="C95" i="9"/>
  <c r="C83" i="9"/>
  <c r="D90" i="9" s="1"/>
  <c r="C81" i="9"/>
  <c r="D82" i="9" s="1"/>
  <c r="C79" i="9"/>
  <c r="D80" i="9" s="1"/>
  <c r="D78" i="9"/>
  <c r="D77" i="9"/>
  <c r="D75" i="9"/>
  <c r="D74" i="9"/>
  <c r="D73" i="9"/>
  <c r="C73" i="9"/>
  <c r="D76" i="9" s="1"/>
  <c r="D72" i="9"/>
  <c r="D71" i="9"/>
  <c r="D70" i="9"/>
  <c r="C70" i="9"/>
  <c r="C69" i="9" s="1"/>
  <c r="C64" i="9"/>
  <c r="D68" i="9" s="1"/>
  <c r="C58" i="9"/>
  <c r="D58" i="9" s="1"/>
  <c r="C57" i="9"/>
  <c r="D50" i="9"/>
  <c r="D49" i="9"/>
  <c r="C48" i="9"/>
  <c r="D56" i="9" s="1"/>
  <c r="D47" i="9"/>
  <c r="D46" i="9"/>
  <c r="D44" i="9"/>
  <c r="D43" i="9"/>
  <c r="D42" i="9"/>
  <c r="C39" i="9"/>
  <c r="D41" i="9" s="1"/>
  <c r="C36" i="9"/>
  <c r="D38" i="9" s="1"/>
  <c r="C30" i="9"/>
  <c r="D35" i="9" s="1"/>
  <c r="D29" i="9"/>
  <c r="D28" i="9"/>
  <c r="C27" i="9"/>
  <c r="D27" i="9" s="1"/>
  <c r="D23" i="9"/>
  <c r="D22" i="9"/>
  <c r="C21" i="9"/>
  <c r="D26" i="9" s="1"/>
  <c r="D20" i="9"/>
  <c r="D19" i="9"/>
  <c r="D18" i="9"/>
  <c r="D17" i="9"/>
  <c r="D16" i="9"/>
  <c r="D15" i="9"/>
  <c r="D14" i="9"/>
  <c r="D13" i="9"/>
  <c r="D12" i="9"/>
  <c r="C11" i="9"/>
  <c r="D11" i="9" s="1"/>
  <c r="E2" i="9"/>
  <c r="E1" i="9"/>
  <c r="E24" i="6"/>
  <c r="D24" i="6"/>
  <c r="E19" i="6"/>
  <c r="D19" i="6"/>
  <c r="D30" i="6" s="1"/>
  <c r="E10" i="6"/>
  <c r="E16" i="6" s="1"/>
  <c r="D10" i="6"/>
  <c r="D16" i="6" s="1"/>
  <c r="D3" i="6" s="1"/>
  <c r="D34" i="6" s="1"/>
  <c r="E5" i="6"/>
  <c r="D5" i="6"/>
  <c r="C54" i="5"/>
  <c r="B54" i="5"/>
  <c r="C48" i="5"/>
  <c r="C59" i="5" s="1"/>
  <c r="B48" i="5"/>
  <c r="B59" i="5" s="1"/>
  <c r="B45" i="5"/>
  <c r="C41" i="5"/>
  <c r="C45" i="5" s="1"/>
  <c r="B41" i="5"/>
  <c r="C36" i="5"/>
  <c r="B36" i="5"/>
  <c r="C16" i="5"/>
  <c r="B16" i="5"/>
  <c r="C4" i="5"/>
  <c r="C33" i="5" s="1"/>
  <c r="B4" i="5"/>
  <c r="B33" i="5" s="1"/>
  <c r="C57" i="4"/>
  <c r="B57" i="4"/>
  <c r="C50" i="4"/>
  <c r="B50" i="4"/>
  <c r="C45" i="4"/>
  <c r="B45" i="4"/>
  <c r="B43" i="4" s="1"/>
  <c r="C35" i="4"/>
  <c r="B35" i="4"/>
  <c r="C25" i="4"/>
  <c r="B25" i="4"/>
  <c r="B24" i="4"/>
  <c r="C13" i="4"/>
  <c r="B13" i="4"/>
  <c r="C4" i="4"/>
  <c r="B4" i="4"/>
  <c r="B3" i="4" s="1"/>
  <c r="C3" i="4"/>
  <c r="F36" i="3"/>
  <c r="F35" i="3"/>
  <c r="E34" i="3"/>
  <c r="F34" i="3" s="1"/>
  <c r="F32" i="3"/>
  <c r="F31" i="3"/>
  <c r="F30" i="3"/>
  <c r="F29" i="3"/>
  <c r="F28" i="3"/>
  <c r="F27" i="3"/>
  <c r="D27" i="3"/>
  <c r="C27" i="3"/>
  <c r="F25" i="3"/>
  <c r="F24" i="3"/>
  <c r="F23" i="3"/>
  <c r="B22" i="3"/>
  <c r="D20" i="3"/>
  <c r="D38" i="3" s="1"/>
  <c r="F18" i="3"/>
  <c r="F17" i="3"/>
  <c r="F16" i="3" s="1"/>
  <c r="E16" i="3"/>
  <c r="E20" i="3" s="1"/>
  <c r="E38" i="3" s="1"/>
  <c r="F14" i="3"/>
  <c r="F13" i="3"/>
  <c r="F12" i="3"/>
  <c r="F11" i="3"/>
  <c r="F10" i="3"/>
  <c r="D9" i="3"/>
  <c r="C9" i="3"/>
  <c r="C20" i="3" s="1"/>
  <c r="C38" i="3" s="1"/>
  <c r="F7" i="3"/>
  <c r="F6" i="3"/>
  <c r="F5" i="3"/>
  <c r="B4" i="3"/>
  <c r="F4" i="3" s="1"/>
  <c r="F42" i="2"/>
  <c r="E42" i="2"/>
  <c r="F35" i="2"/>
  <c r="E35" i="2"/>
  <c r="F30" i="2"/>
  <c r="F46" i="2" s="1"/>
  <c r="F48" i="2" s="1"/>
  <c r="E30" i="2"/>
  <c r="E46" i="2" s="1"/>
  <c r="C26" i="2"/>
  <c r="B26" i="2"/>
  <c r="F24" i="2"/>
  <c r="E24" i="2"/>
  <c r="F14" i="2"/>
  <c r="F26" i="2" s="1"/>
  <c r="E14" i="2"/>
  <c r="E26" i="2" s="1"/>
  <c r="C13" i="2"/>
  <c r="B13" i="2"/>
  <c r="B28" i="2" s="1"/>
  <c r="C61" i="1"/>
  <c r="B61" i="1"/>
  <c r="C55" i="1"/>
  <c r="B55" i="1"/>
  <c r="C48" i="1"/>
  <c r="B48" i="1"/>
  <c r="C43" i="1"/>
  <c r="B43" i="1"/>
  <c r="C32" i="1"/>
  <c r="B32" i="1"/>
  <c r="C27" i="1"/>
  <c r="B27" i="1"/>
  <c r="C17" i="1"/>
  <c r="B17" i="1"/>
  <c r="C13" i="1"/>
  <c r="B13" i="1"/>
  <c r="C4" i="1"/>
  <c r="C24" i="1" s="1"/>
  <c r="B4" i="1"/>
  <c r="B24" i="1" s="1"/>
  <c r="F9" i="3" l="1"/>
  <c r="F22" i="3"/>
  <c r="E30" i="6"/>
  <c r="E3" i="6" s="1"/>
  <c r="E34" i="6" s="1"/>
  <c r="C43" i="4"/>
  <c r="C24" i="4"/>
  <c r="B64" i="1"/>
  <c r="C64" i="1"/>
  <c r="C66" i="1" s="1"/>
  <c r="E48" i="2"/>
  <c r="C28" i="2"/>
  <c r="B61" i="5"/>
  <c r="B66" i="1"/>
  <c r="C61" i="5"/>
  <c r="F20" i="3"/>
  <c r="D176" i="9"/>
  <c r="D133" i="9"/>
  <c r="D156" i="9"/>
  <c r="D95" i="9"/>
  <c r="D31" i="9"/>
  <c r="D45" i="9"/>
  <c r="D59" i="9"/>
  <c r="D85" i="9"/>
  <c r="C166" i="9"/>
  <c r="D30" i="9"/>
  <c r="D32" i="9"/>
  <c r="D60" i="9"/>
  <c r="D86" i="9"/>
  <c r="D84" i="9"/>
  <c r="B20" i="3"/>
  <c r="B38" i="3" s="1"/>
  <c r="F38" i="3" s="1"/>
  <c r="D33" i="9"/>
  <c r="D87" i="9"/>
  <c r="D88" i="9"/>
  <c r="D61" i="9"/>
  <c r="D34" i="9"/>
  <c r="D62" i="9"/>
  <c r="D21" i="9"/>
  <c r="D48" i="9"/>
  <c r="D63" i="9"/>
  <c r="D89" i="9"/>
  <c r="C94" i="9"/>
  <c r="D83" i="9"/>
  <c r="D36" i="9"/>
  <c r="C10" i="9"/>
  <c r="C9" i="9" s="1"/>
  <c r="D24" i="9"/>
  <c r="D37" i="9"/>
  <c r="D51" i="9"/>
  <c r="D65" i="9"/>
  <c r="C123" i="9"/>
  <c r="D25" i="9"/>
  <c r="D52" i="9"/>
  <c r="D66" i="9"/>
  <c r="D79" i="9"/>
  <c r="D64" i="9"/>
  <c r="D53" i="9"/>
  <c r="D67" i="9"/>
  <c r="D39" i="9"/>
  <c r="D54" i="9"/>
  <c r="D40" i="9"/>
  <c r="D55" i="9"/>
  <c r="D81" i="9"/>
  <c r="D186" i="9" l="1"/>
  <c r="D174" i="9"/>
  <c r="D151" i="9"/>
  <c r="D138" i="9"/>
  <c r="D126" i="9"/>
  <c r="D98" i="9"/>
  <c r="D187" i="9"/>
  <c r="D212" i="9"/>
  <c r="D199" i="9"/>
  <c r="D185" i="9"/>
  <c r="D162" i="9"/>
  <c r="D150" i="9"/>
  <c r="D125" i="9"/>
  <c r="D112" i="9"/>
  <c r="D97" i="9"/>
  <c r="D164" i="9"/>
  <c r="D198" i="9"/>
  <c r="D184" i="9"/>
  <c r="D161" i="9"/>
  <c r="D149" i="9"/>
  <c r="D137" i="9"/>
  <c r="D111" i="9"/>
  <c r="D200" i="9"/>
  <c r="D197" i="9"/>
  <c r="D183" i="9"/>
  <c r="D172" i="9"/>
  <c r="D160" i="9"/>
  <c r="D148" i="9"/>
  <c r="D136" i="9"/>
  <c r="D110" i="9"/>
  <c r="D115" i="9"/>
  <c r="D114" i="9"/>
  <c r="D163" i="9"/>
  <c r="D196" i="9"/>
  <c r="D171" i="9"/>
  <c r="D135" i="9"/>
  <c r="D109" i="9"/>
  <c r="D208" i="9"/>
  <c r="D157" i="9"/>
  <c r="D145" i="9"/>
  <c r="D121" i="9"/>
  <c r="D195" i="9"/>
  <c r="D170" i="9"/>
  <c r="D159" i="9"/>
  <c r="D134" i="9"/>
  <c r="D108" i="9"/>
  <c r="D169" i="9"/>
  <c r="D106" i="9"/>
  <c r="D202" i="9"/>
  <c r="D101" i="9"/>
  <c r="D139" i="9"/>
  <c r="D209" i="9"/>
  <c r="D158" i="9"/>
  <c r="D146" i="9"/>
  <c r="D122" i="9"/>
  <c r="D107" i="9"/>
  <c r="D100" i="9"/>
  <c r="D175" i="9"/>
  <c r="D188" i="9"/>
  <c r="D207" i="9"/>
  <c r="D193" i="9"/>
  <c r="D180" i="9"/>
  <c r="D168" i="9"/>
  <c r="D132" i="9"/>
  <c r="D120" i="9"/>
  <c r="D105" i="9"/>
  <c r="D143" i="9"/>
  <c r="D103" i="9"/>
  <c r="D206" i="9"/>
  <c r="D192" i="9"/>
  <c r="D179" i="9"/>
  <c r="D144" i="9"/>
  <c r="D131" i="9"/>
  <c r="D119" i="9"/>
  <c r="D104" i="9"/>
  <c r="D178" i="9"/>
  <c r="D130" i="9"/>
  <c r="D118" i="9"/>
  <c r="D128" i="9"/>
  <c r="D140" i="9"/>
  <c r="D99" i="9"/>
  <c r="D205" i="9"/>
  <c r="D191" i="9"/>
  <c r="D189" i="9"/>
  <c r="D204" i="9"/>
  <c r="D155" i="9"/>
  <c r="D142" i="9"/>
  <c r="D117" i="9"/>
  <c r="D165" i="9"/>
  <c r="D113" i="9"/>
  <c r="D203" i="9"/>
  <c r="D190" i="9"/>
  <c r="D177" i="9"/>
  <c r="D154" i="9"/>
  <c r="D129" i="9"/>
  <c r="D116" i="9"/>
  <c r="D102" i="9"/>
  <c r="D141" i="9"/>
  <c r="D201" i="9"/>
  <c r="D152" i="9"/>
  <c r="D166" i="9"/>
  <c r="D173" i="9"/>
  <c r="D153" i="9"/>
  <c r="D147" i="9"/>
  <c r="D124" i="9"/>
  <c r="D194" i="9"/>
  <c r="D127" i="9"/>
  <c r="D123" i="9"/>
  <c r="D167" i="9"/>
  <c r="D182" i="9"/>
  <c r="D211" i="9"/>
  <c r="D210" i="9"/>
  <c r="D96" i="9"/>
  <c r="D181" i="9"/>
</calcChain>
</file>

<file path=xl/sharedStrings.xml><?xml version="1.0" encoding="utf-8"?>
<sst xmlns="http://schemas.openxmlformats.org/spreadsheetml/2006/main" count="1168" uniqueCount="710">
  <si>
    <t>INSTITUTO DE SALUD PUBLICA DEL ESTADO DE GUANAJUATO
Estado de Actividades
Del 1 de Enero al 30 deSeptiembre de 2024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</si>
  <si>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</si>
  <si>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</si>
  <si>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</si>
  <si>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</si>
  <si>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</si>
  <si>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</si>
  <si>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</si>
  <si>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</si>
  <si>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</si>
  <si>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</si>
  <si>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</si>
  <si>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</si>
  <si>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</si>
  <si>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</si>
  <si>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</si>
  <si>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</si>
  <si>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</si>
  <si>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</si>
  <si>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</si>
  <si>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</si>
  <si>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</si>
  <si>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</si>
  <si>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</si>
  <si>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</si>
  <si>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</si>
  <si>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</si>
  <si>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</si>
  <si>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</si>
  <si>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</si>
  <si>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</si>
  <si>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</si>
  <si>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</si>
  <si>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</si>
  <si>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</si>
  <si>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</si>
  <si>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</si>
  <si>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</si>
  <si>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</si>
  <si>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</si>
  <si>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</si>
  <si>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</si>
  <si>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</si>
  <si>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</si>
  <si>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</si>
  <si>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</si>
  <si>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</si>
  <si>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</si>
  <si>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</si>
  <si>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</si>
  <si>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</si>
  <si>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</si>
  <si>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</si>
  <si>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</si>
  <si>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</si>
  <si>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</si>
  <si>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DE SALUD PUBLICA DEL ESTADO DE GUANAJUATO
Estado de Situación Financiera
Al 30 de Septiembre de 2024
(Cifras en Pesos)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</si>
  <si>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</si>
  <si>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</si>
  <si>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</si>
  <si>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</si>
  <si>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</si>
  <si>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</si>
  <si>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</si>
  <si>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</si>
  <si>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</si>
  <si>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</si>
  <si>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</si>
  <si>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</si>
  <si>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</si>
  <si>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</si>
  <si>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</si>
  <si>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</si>
  <si>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</si>
  <si>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</si>
  <si>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</si>
  <si>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</si>
  <si>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</si>
  <si>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</si>
  <si>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</si>
  <si>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</si>
  <si>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</si>
  <si>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</si>
  <si>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</si>
  <si>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</si>
  <si>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</si>
  <si>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</si>
  <si>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</si>
  <si>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</si>
  <si>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</si>
  <si>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</si>
  <si>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</si>
  <si>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</si>
  <si>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</si>
  <si>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</si>
  <si>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</si>
  <si>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</si>
  <si>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</si>
  <si>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</si>
  <si>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</si>
  <si>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</si>
  <si>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</si>
  <si>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</si>
  <si>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</si>
  <si>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</si>
  <si>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</si>
  <si>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</si>
  <si>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</si>
  <si>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</si>
  <si>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</si>
  <si>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</si>
  <si>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</si>
  <si>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</si>
  <si>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</si>
  <si>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INSTITUTO DE SALUD PUBLICA DEL ESTADO DE GUANAJUATO
Estado de Variación en la Hacienda Pública
Del 1 de Enero 30 de Septiembre de 2024
(Cifras en Pesos)</t>
  </si>
  <si>
    <t xml:space="preserve">Hacienda Pública / Patrimonio
Contribuido
</t>
  </si>
  <si>
    <t>Hacienda Pública/ Patrimonio
Generado de 
Ejercicios Anteriores</t>
  </si>
  <si>
    <t>Hacienda Pública/ Patrimonio
Generado del Ejercicio</t>
  </si>
  <si>
    <t>Exceso o Insuficiencia en la Actualización de la Hacienda Pública/ Patrimonio</t>
  </si>
  <si>
    <t>Total</t>
  </si>
  <si>
    <t>Hacienda Pública/Patrimonio Contribuido Neto de 2023</t>
  </si>
  <si>
    <t>Hacienda Pública/Patrimonio Generado Neto de 2023</t>
  </si>
  <si>
    <t>Exceso o Insuficiencia en la Actualización de la Hacienda Pública / 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</si>
  <si>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</si>
  <si>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</si>
  <si>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</si>
  <si>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</si>
  <si>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</si>
  <si>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DE SALUD PUBLICA DEL ESTADO DE GUANAJUATO
Estado de Cambios en la Situación Financiera
Del 1 de Enero al al 30 de Septiembre de 2024
(Cifras en Pesos)</t>
  </si>
  <si>
    <t>Origen</t>
  </si>
  <si>
    <t>Aplicación</t>
  </si>
  <si>
    <t>INSTITUTO DE SALUD PUBLICA DEL ESTADO DE GUANAJUATO
Estado de Flujos de Efectivo
Del 1 de Enero al 30 de Septiembre de 2024
(Cifras en Pesos)</t>
  </si>
  <si>
    <t>Flujos de Efectivo de las Actividades de Operación</t>
  </si>
  <si>
    <t>Otros Orígenes de Operación</t>
  </si>
  <si>
    <t>Otras Aplicaciones de Operación</t>
  </si>
  <si>
    <t>Flujos Netos de Efectivo por Actividades de Operación</t>
  </si>
  <si>
    <t>Flujos de Efectivo de las Actividades de Inversión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</si>
  <si>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</si>
  <si>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</si>
  <si>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</si>
  <si>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</si>
  <si>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</si>
  <si>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</si>
  <si>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</si>
  <si>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</si>
  <si>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</si>
  <si>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</si>
  <si>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</si>
  <si>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</si>
  <si>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</si>
  <si>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</si>
  <si>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INSTITUTO DE SALUD PUBLICA DEL ESTADO DE GUANAJUATO
Estado Analítico de la Deuda y Otros Pasivos
Del 1 de Enero al 30 de Septiembre de 2024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</si>
  <si>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</si>
  <si>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</si>
  <si>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</si>
  <si>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</si>
  <si>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</si>
  <si>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</si>
  <si>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</si>
  <si>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</si>
  <si>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</si>
  <si>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</si>
  <si>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</si>
  <si>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</si>
  <si>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</si>
  <si>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</si>
  <si>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</si>
  <si>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</si>
  <si>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</si>
  <si>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</si>
  <si>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</si>
  <si>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INSTITUTO DE SALUD PUBLICA DEL ESTADO DE GUANAJUATO
Informes sobre Pasivos Contingentes
Al 30 de Septiembre de 2024</t>
  </si>
  <si>
    <t>NOMBRE</t>
  </si>
  <si>
    <t>CONCEPTO</t>
  </si>
  <si>
    <t>Juicios</t>
  </si>
  <si>
    <t>SIN INFORMACIÓN POR REVELAR EN EL PRESENTE TRIMESTRE</t>
  </si>
  <si>
    <t>Garantías</t>
  </si>
  <si>
    <t>Avales</t>
  </si>
  <si>
    <t>Deuda Contingente</t>
  </si>
  <si>
    <t>INSTITUTO DE SALUD PÚBLICA DEL ESTADO DE GUANAJUATO</t>
  </si>
  <si>
    <t>Ejercicio</t>
  </si>
  <si>
    <t>Notas de Desglose y Memoria</t>
  </si>
  <si>
    <t>Periodicidad</t>
  </si>
  <si>
    <t>Trimestral</t>
  </si>
  <si>
    <t>Correspondiente del 1 de Enero al 30 de Septiembre de 2024</t>
  </si>
  <si>
    <t>Corte</t>
  </si>
  <si>
    <t>(Cifras en Pesos)</t>
  </si>
  <si>
    <t>NOTAS</t>
  </si>
  <si>
    <t>DESCRIPCIÓN</t>
  </si>
  <si>
    <t>I. NOTAS DE DESGLOSE:</t>
  </si>
  <si>
    <t>INFORMACION CONTABLE</t>
  </si>
  <si>
    <t>ACT-01</t>
  </si>
  <si>
    <t>ACT-03</t>
  </si>
  <si>
    <t>GASTOS Y OTRAS PERDIDAS</t>
  </si>
  <si>
    <t>ESF-01</t>
  </si>
  <si>
    <t>FONDOS CON AFECTACION ESPECIFICA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</si>
  <si>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</si>
  <si>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</si>
  <si>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</si>
  <si>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</si>
  <si>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</si>
  <si>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</si>
  <si>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</si>
  <si>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 xml:space="preserve">ALMACENES 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</si>
  <si>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</si>
  <si>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</si>
  <si>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</si>
  <si>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</si>
  <si>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</si>
  <si>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</si>
  <si>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</si>
  <si>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</si>
  <si>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</si>
  <si>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</si>
  <si>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</si>
  <si>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</si>
  <si>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</si>
  <si>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</si>
  <si>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</si>
  <si>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</si>
  <si>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</si>
  <si>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</si>
  <si>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</si>
  <si>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</si>
  <si>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</si>
  <si>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</si>
  <si>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</si>
  <si>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</si>
  <si>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</si>
  <si>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</si>
  <si>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</si>
  <si>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</si>
  <si>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</si>
  <si>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ADS. DE ACT. DE INVERION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</si>
  <si>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</si>
  <si>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</si>
  <si>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</si>
  <si>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</si>
  <si>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</si>
  <si>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</si>
  <si>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</si>
  <si>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</si>
  <si>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</si>
  <si>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</si>
  <si>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</si>
  <si>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</si>
  <si>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Ejercicio:</t>
  </si>
  <si>
    <t>Notas de Desglose Estado de Actividades</t>
  </si>
  <si>
    <t>Periodicidad:</t>
  </si>
  <si>
    <t>Del 1 de Enero al 30 deSeptiembre de 2024</t>
  </si>
  <si>
    <t>Corte: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</si>
  <si>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</si>
  <si>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</si>
  <si>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</si>
  <si>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</si>
  <si>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</si>
  <si>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</si>
  <si>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</si>
  <si>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</si>
  <si>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</si>
  <si>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</si>
  <si>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</si>
  <si>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</si>
  <si>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</si>
  <si>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</si>
  <si>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</si>
  <si>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</si>
  <si>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</si>
  <si>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</si>
  <si>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</si>
  <si>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</si>
  <si>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</si>
  <si>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</si>
  <si>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</si>
  <si>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</si>
  <si>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</si>
  <si>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</si>
  <si>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</si>
  <si>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</si>
  <si>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</si>
  <si>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 no Comprendidos en la Ley de Ingresos Vigente, Causados en Ejercicios Fiscales Anteriores Pendientes de Liquidación o Pago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</si>
  <si>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</si>
  <si>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</si>
  <si>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</si>
  <si>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</si>
  <si>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</si>
  <si>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</si>
  <si>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</si>
  <si>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</si>
  <si>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</si>
  <si>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</si>
  <si>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</si>
  <si>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</si>
  <si>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</si>
  <si>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</si>
  <si>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</si>
  <si>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</si>
  <si>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</si>
  <si>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</si>
  <si>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</si>
  <si>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</si>
  <si>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</si>
  <si>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Transferencias del Fondo Mexicano del Petróleo para la Estabilización y el Desarrollo</t>
  </si>
  <si>
    <t>OTROS INGRESOS Y BENEFICIOS</t>
  </si>
  <si>
    <t>Intereses Ganados de Títulos, Valores y demás Instrumentos Financieros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</si>
  <si>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</si>
  <si>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</si>
  <si>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</si>
  <si>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</si>
  <si>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</si>
  <si>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</si>
  <si>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Bonificaciones y Descuentos Obtenidos</t>
  </si>
  <si>
    <t>Diferencias por Tipo de Cambio a Favor</t>
  </si>
  <si>
    <t>Diferencias de Cotizaciones a Favor en Valores Negociables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</si>
  <si>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</si>
  <si>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</si>
  <si>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</si>
  <si>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</si>
  <si>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</si>
  <si>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</si>
  <si>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</si>
  <si>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</si>
  <si>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</si>
  <si>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</si>
  <si>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</si>
  <si>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</si>
  <si>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</si>
  <si>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</si>
  <si>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</si>
  <si>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</si>
  <si>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</si>
  <si>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</si>
  <si>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</si>
  <si>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</si>
  <si>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</si>
  <si>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</si>
  <si>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</si>
  <si>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</si>
  <si>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</si>
  <si>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</si>
  <si>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</si>
  <si>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</si>
  <si>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</si>
  <si>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</si>
  <si>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</si>
  <si>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</si>
  <si>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</si>
  <si>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</si>
  <si>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</si>
  <si>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</si>
  <si>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</si>
  <si>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</si>
  <si>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</si>
  <si>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</si>
  <si>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</si>
  <si>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</si>
  <si>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</si>
  <si>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</si>
  <si>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</si>
  <si>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</si>
  <si>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</si>
  <si>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</si>
  <si>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</si>
  <si>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</si>
  <si>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</si>
  <si>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</si>
  <si>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</si>
  <si>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</si>
  <si>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</si>
  <si>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</si>
  <si>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</si>
  <si>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</si>
  <si>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</si>
  <si>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</si>
  <si>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</si>
  <si>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</si>
  <si>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</si>
  <si>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</si>
  <si>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</si>
  <si>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</si>
  <si>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</si>
  <si>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</si>
  <si>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</si>
  <si>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</si>
  <si>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</si>
  <si>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</si>
  <si>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</si>
  <si>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</si>
  <si>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</si>
  <si>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</si>
  <si>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</si>
  <si>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</si>
  <si>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</si>
  <si>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</si>
  <si>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</si>
  <si>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</si>
  <si>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</si>
  <si>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</si>
  <si>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</si>
  <si>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</si>
  <si>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</si>
  <si>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</si>
  <si>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</si>
  <si>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</si>
  <si>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</si>
  <si>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</si>
  <si>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</si>
  <si>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</si>
  <si>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</si>
  <si>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</si>
  <si>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</si>
  <si>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</si>
  <si>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</si>
  <si>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</si>
  <si>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</si>
  <si>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</si>
  <si>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</si>
  <si>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</si>
  <si>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</si>
  <si>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</si>
  <si>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</si>
  <si>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</si>
  <si>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</si>
  <si>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</si>
  <si>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</si>
  <si>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</si>
  <si>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</si>
  <si>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</si>
  <si>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</si>
  <si>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</si>
  <si>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</si>
  <si>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</si>
  <si>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</si>
  <si>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</si>
  <si>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</si>
  <si>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</si>
  <si>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</si>
  <si>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</si>
  <si>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</si>
  <si>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</si>
  <si>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</si>
  <si>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</si>
  <si>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</si>
  <si>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</si>
  <si>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</si>
  <si>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</si>
  <si>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</si>
  <si>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</si>
  <si>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</si>
  <si>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</si>
  <si>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</si>
  <si>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</si>
  <si>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</si>
  <si>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</si>
  <si>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</si>
  <si>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</si>
  <si>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</si>
  <si>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</si>
  <si>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</si>
  <si>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</si>
  <si>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</si>
  <si>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</si>
  <si>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</si>
  <si>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</si>
  <si>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</si>
  <si>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</si>
  <si>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</si>
  <si>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</si>
  <si>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</si>
  <si>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</si>
  <si>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</si>
  <si>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</si>
  <si>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</si>
  <si>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</si>
  <si>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</si>
  <si>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</si>
  <si>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</si>
  <si>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</si>
  <si>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</si>
  <si>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Software</t>
  </si>
  <si>
    <t>Patentes, Marcas y Derechos</t>
  </si>
  <si>
    <t>Concesiones y Franquicias</t>
  </si>
  <si>
    <t>Licencias</t>
  </si>
  <si>
    <t>Otros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</si>
  <si>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</si>
  <si>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</si>
  <si>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</si>
  <si>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</si>
  <si>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</si>
  <si>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</si>
  <si>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</si>
  <si>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Estimaciones para Cuentas Incobrables por Derechos a Recibir Efectivo o Equivalentes</t>
  </si>
  <si>
    <t>Estimación por Deterioro de Inventarios</t>
  </si>
  <si>
    <t>ESF-11 OTROS ACTIVOS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</si>
  <si>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</si>
  <si>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</si>
  <si>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</si>
  <si>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</si>
  <si>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</si>
  <si>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</si>
  <si>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</si>
  <si>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</si>
  <si>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</si>
  <si>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</si>
  <si>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</si>
  <si>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</si>
  <si>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</si>
  <si>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</si>
  <si>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</si>
  <si>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</si>
  <si>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</si>
  <si>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</si>
  <si>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</si>
  <si>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</si>
  <si>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</si>
  <si>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</si>
  <si>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</si>
  <si>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</si>
  <si>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</si>
  <si>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</si>
  <si>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</si>
  <si>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</si>
  <si>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</si>
  <si>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</si>
  <si>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</si>
  <si>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</si>
  <si>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</si>
  <si>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</si>
  <si>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</si>
  <si>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</si>
  <si>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</si>
  <si>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Ingresos Cobrados por Adelantado a Corto Plazo</t>
  </si>
  <si>
    <t>Intereses Cobrados por Adelantado a Corto Plazo</t>
  </si>
  <si>
    <t>Otros Pasivos Diferidos a Corto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</si>
  <si>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</si>
  <si>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</si>
  <si>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</si>
  <si>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</si>
  <si>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Provisión para Demandas y Juicios a Corto Plazo</t>
  </si>
  <si>
    <t>Provisión para contingencias a Corto Plazo</t>
  </si>
  <si>
    <t>Otras Provisiones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</si>
  <si>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</si>
  <si>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</si>
  <si>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</si>
  <si>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</si>
  <si>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</si>
  <si>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</si>
  <si>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</si>
  <si>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</si>
  <si>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</si>
  <si>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</si>
  <si>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VHP-02 PATRIMONIO GENERADO</t>
  </si>
  <si>
    <t>Procedencia</t>
  </si>
  <si>
    <t>Resultado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</si>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</sst>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#,##0_ ;[Red]\-#,##0\ "/>
    <numFmt numFmtId="166" formatCode="_-* #,##0_-;\-* #,##0_-;_-* &quot;-&quot;??_-;_-@_-"/>
  </numFmts>
  <fonts count="2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u/>
      <sz val="11"/>
      <color theme="10"/>
      <name val="Calibri"/>
      <family val="2"/>
      <scheme val="minor"/>
    </font>
    <font>
      <u/>
      <sz val="7"/>
      <color theme="10"/>
      <name val="Arial"/>
      <family val="2"/>
    </font>
    <font>
      <sz val="11"/>
      <name val="Calibri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6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1" fillId="0" borderId="0"/>
    <xf numFmtId="0" fontId="22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0" fontId="20" fillId="0" borderId="0"/>
    <xf numFmtId="0" fontId="1" fillId="0" borderId="0"/>
    <xf numFmtId="0" fontId="1" fillId="0" borderId="0"/>
  </cellStyleXfs>
  <cellXfs count="420">
    <xf numFmtId="0" fontId="0" fillId="0" borderId="0" xfId="0"/>
    <xf numFmtId="0" fontId="5" fillId="0" borderId="0" xfId="2" applyFont="1" applyFill="1" applyBorder="1" applyAlignment="1" applyProtection="1">
      <alignment vertical="top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left" vertical="top" wrapText="1" indent="1"/>
      <protection locked="0"/>
    </xf>
    <xf numFmtId="0" fontId="4" fillId="0" borderId="6" xfId="2" applyFont="1" applyFill="1" applyBorder="1" applyAlignment="1" applyProtection="1">
      <alignment horizontal="center" vertical="center"/>
      <protection locked="0"/>
    </xf>
    <xf numFmtId="0" fontId="4" fillId="0" borderId="7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4" fillId="0" borderId="8" xfId="2" applyFont="1" applyFill="1" applyBorder="1" applyAlignment="1" applyProtection="1">
      <alignment horizontal="left" vertical="top" wrapText="1" indent="2"/>
      <protection locked="0"/>
    </xf>
    <xf numFmtId="3" fontId="4" fillId="0" borderId="9" xfId="3" applyNumberFormat="1" applyFont="1" applyFill="1" applyBorder="1" applyAlignment="1" applyProtection="1">
      <alignment horizontal="right" vertical="top"/>
      <protection locked="0"/>
    </xf>
    <xf numFmtId="3" fontId="4" fillId="0" borderId="10" xfId="3" applyNumberFormat="1" applyFont="1" applyFill="1" applyBorder="1" applyAlignment="1" applyProtection="1">
      <alignment horizontal="right" vertical="top"/>
      <protection locked="0"/>
    </xf>
    <xf numFmtId="0" fontId="5" fillId="0" borderId="8" xfId="2" applyFont="1" applyFill="1" applyBorder="1" applyAlignment="1" applyProtection="1">
      <alignment horizontal="left" vertical="top" wrapText="1" indent="3"/>
      <protection locked="0"/>
    </xf>
    <xf numFmtId="3" fontId="5" fillId="0" borderId="9" xfId="2" applyNumberFormat="1" applyFont="1" applyFill="1" applyBorder="1" applyAlignment="1" applyProtection="1">
      <alignment horizontal="right"/>
      <protection locked="0"/>
    </xf>
    <xf numFmtId="3" fontId="5" fillId="0" borderId="10" xfId="2" applyNumberFormat="1" applyFont="1" applyFill="1" applyBorder="1" applyAlignment="1" applyProtection="1">
      <alignment horizontal="right"/>
      <protection locked="0"/>
    </xf>
    <xf numFmtId="3" fontId="5" fillId="0" borderId="9" xfId="2" applyNumberFormat="1" applyFont="1" applyFill="1" applyBorder="1" applyAlignment="1" applyProtection="1">
      <alignment horizontal="center" vertical="center"/>
      <protection locked="0"/>
    </xf>
    <xf numFmtId="3" fontId="5" fillId="0" borderId="10" xfId="2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Fill="1" applyBorder="1" applyAlignment="1" applyProtection="1">
      <alignment horizontal="left" vertical="top" wrapText="1"/>
      <protection locked="0"/>
    </xf>
    <xf numFmtId="0" fontId="4" fillId="0" borderId="8" xfId="2" applyFont="1" applyFill="1" applyBorder="1" applyAlignment="1" applyProtection="1">
      <alignment horizontal="left" vertical="top" wrapText="1" indent="1"/>
      <protection locked="0"/>
    </xf>
    <xf numFmtId="3" fontId="4" fillId="0" borderId="10" xfId="2" applyNumberFormat="1" applyFont="1" applyFill="1" applyBorder="1" applyAlignment="1" applyProtection="1">
      <alignment horizontal="right" vertical="top"/>
      <protection locked="0"/>
    </xf>
    <xf numFmtId="0" fontId="4" fillId="0" borderId="8" xfId="2" applyFont="1" applyFill="1" applyBorder="1" applyAlignment="1" applyProtection="1">
      <alignment horizontal="left" vertical="top" wrapText="1"/>
      <protection locked="0"/>
    </xf>
    <xf numFmtId="0" fontId="4" fillId="0" borderId="11" xfId="2" applyNumberFormat="1" applyFont="1" applyFill="1" applyBorder="1" applyAlignment="1" applyProtection="1">
      <alignment horizontal="right" vertical="top"/>
      <protection locked="0"/>
    </xf>
    <xf numFmtId="3" fontId="5" fillId="0" borderId="12" xfId="2" applyNumberFormat="1" applyFont="1" applyFill="1" applyBorder="1" applyAlignment="1" applyProtection="1">
      <alignment vertical="top"/>
      <protection locked="0"/>
    </xf>
    <xf numFmtId="3" fontId="5" fillId="0" borderId="13" xfId="2" applyNumberFormat="1" applyFont="1" applyFill="1" applyBorder="1" applyAlignment="1" applyProtection="1">
      <alignment vertical="top"/>
      <protection locked="0"/>
    </xf>
    <xf numFmtId="0" fontId="5" fillId="0" borderId="0" xfId="2" applyNumberFormat="1" applyFont="1" applyFill="1" applyBorder="1" applyAlignment="1" applyProtection="1">
      <alignment horizontal="right" vertical="top"/>
      <protection locked="0"/>
    </xf>
    <xf numFmtId="3" fontId="5" fillId="0" borderId="0" xfId="4" applyNumberFormat="1" applyFont="1" applyFill="1" applyBorder="1" applyAlignment="1" applyProtection="1">
      <alignment vertical="top" wrapText="1"/>
      <protection locked="0"/>
    </xf>
    <xf numFmtId="0" fontId="3" fillId="0" borderId="0" xfId="2" applyNumberFormat="1" applyFont="1" applyFill="1" applyBorder="1" applyAlignment="1" applyProtection="1">
      <alignment horizontal="right" vertical="top"/>
      <protection locked="0"/>
    </xf>
    <xf numFmtId="0" fontId="3" fillId="3" borderId="0" xfId="0" applyFont="1" applyFill="1" applyBorder="1" applyAlignment="1" applyProtection="1">
      <alignment vertical="center" wrapText="1"/>
    </xf>
    <xf numFmtId="0" fontId="8" fillId="3" borderId="0" xfId="0" applyFont="1" applyFill="1" applyAlignment="1" applyProtection="1">
      <alignment wrapText="1"/>
    </xf>
    <xf numFmtId="0" fontId="5" fillId="0" borderId="0" xfId="2" applyFont="1" applyAlignment="1" applyProtection="1">
      <alignment vertical="top"/>
      <protection locked="0"/>
    </xf>
    <xf numFmtId="0" fontId="4" fillId="2" borderId="19" xfId="2" applyFont="1" applyFill="1" applyBorder="1" applyAlignment="1" applyProtection="1">
      <alignment horizontal="center" vertical="center" wrapText="1"/>
      <protection locked="0"/>
    </xf>
    <xf numFmtId="0" fontId="4" fillId="2" borderId="20" xfId="2" applyFont="1" applyFill="1" applyBorder="1" applyAlignment="1" applyProtection="1">
      <alignment horizontal="center" vertical="center" wrapText="1"/>
      <protection locked="0"/>
    </xf>
    <xf numFmtId="0" fontId="4" fillId="2" borderId="21" xfId="2" applyFont="1" applyFill="1" applyBorder="1" applyAlignment="1" applyProtection="1">
      <alignment horizontal="center" vertical="center" wrapText="1"/>
      <protection locked="0"/>
    </xf>
    <xf numFmtId="0" fontId="9" fillId="0" borderId="6" xfId="2" applyFont="1" applyFill="1" applyBorder="1" applyAlignment="1" applyProtection="1">
      <alignment horizontal="left" vertical="center" wrapText="1" indent="4"/>
      <protection locked="0"/>
    </xf>
    <xf numFmtId="0" fontId="4" fillId="0" borderId="6" xfId="2" applyFont="1" applyFill="1" applyBorder="1" applyAlignment="1" applyProtection="1">
      <alignment horizontal="left" vertical="top" wrapText="1" indent="1"/>
      <protection locked="0"/>
    </xf>
    <xf numFmtId="0" fontId="9" fillId="0" borderId="7" xfId="2" applyFont="1" applyFill="1" applyBorder="1" applyAlignment="1" applyProtection="1">
      <alignment horizontal="left" vertical="center" wrapText="1" indent="4"/>
      <protection locked="0"/>
    </xf>
    <xf numFmtId="0" fontId="4" fillId="0" borderId="0" xfId="2" applyFont="1" applyAlignment="1" applyProtection="1">
      <alignment vertical="top"/>
      <protection locked="0"/>
    </xf>
    <xf numFmtId="4" fontId="4" fillId="0" borderId="9" xfId="5" applyNumberFormat="1" applyFont="1" applyFill="1" applyBorder="1" applyAlignment="1" applyProtection="1">
      <alignment vertical="top" wrapText="1"/>
      <protection locked="0"/>
    </xf>
    <xf numFmtId="0" fontId="4" fillId="0" borderId="9" xfId="2" applyFont="1" applyFill="1" applyBorder="1" applyAlignment="1" applyProtection="1">
      <alignment horizontal="left" vertical="top" wrapText="1" indent="2"/>
      <protection locked="0"/>
    </xf>
    <xf numFmtId="3" fontId="5" fillId="0" borderId="10" xfId="6" applyNumberFormat="1" applyFont="1" applyFill="1" applyBorder="1" applyAlignment="1" applyProtection="1">
      <alignment vertical="top" wrapText="1"/>
      <protection locked="0"/>
    </xf>
    <xf numFmtId="3" fontId="5" fillId="0" borderId="9" xfId="5" applyNumberFormat="1" applyFont="1" applyFill="1" applyBorder="1" applyAlignment="1" applyProtection="1">
      <alignment horizontal="right" vertical="top" wrapText="1"/>
      <protection locked="0"/>
    </xf>
    <xf numFmtId="0" fontId="5" fillId="0" borderId="9" xfId="2" applyFont="1" applyFill="1" applyBorder="1" applyAlignment="1" applyProtection="1">
      <alignment horizontal="left" vertical="top" wrapText="1" indent="3"/>
      <protection locked="0"/>
    </xf>
    <xf numFmtId="3" fontId="5" fillId="0" borderId="10" xfId="2" applyNumberFormat="1" applyFont="1" applyFill="1" applyBorder="1" applyAlignment="1" applyProtection="1">
      <alignment horizontal="right" vertical="top"/>
      <protection locked="0"/>
    </xf>
    <xf numFmtId="3" fontId="5" fillId="0" borderId="9" xfId="7" applyNumberFormat="1" applyFont="1" applyFill="1" applyBorder="1" applyAlignment="1" applyProtection="1">
      <alignment vertical="top" wrapText="1"/>
      <protection locked="0"/>
    </xf>
    <xf numFmtId="3" fontId="4" fillId="0" borderId="9" xfId="5" applyNumberFormat="1" applyFont="1" applyFill="1" applyBorder="1" applyAlignment="1" applyProtection="1">
      <alignment vertical="top" wrapText="1"/>
      <protection locked="0"/>
    </xf>
    <xf numFmtId="0" fontId="5" fillId="0" borderId="9" xfId="2" applyFont="1" applyFill="1" applyBorder="1" applyAlignment="1" applyProtection="1">
      <alignment horizontal="left" vertical="top" wrapText="1"/>
      <protection locked="0"/>
    </xf>
    <xf numFmtId="3" fontId="4" fillId="0" borderId="10" xfId="6" applyNumberFormat="1" applyFont="1" applyFill="1" applyBorder="1" applyAlignment="1" applyProtection="1">
      <alignment vertical="top" wrapText="1"/>
      <protection locked="0"/>
    </xf>
    <xf numFmtId="3" fontId="5" fillId="0" borderId="9" xfId="5" applyNumberFormat="1" applyFont="1" applyFill="1" applyBorder="1" applyAlignment="1" applyProtection="1">
      <alignment vertical="top" wrapText="1"/>
      <protection locked="0"/>
    </xf>
    <xf numFmtId="0" fontId="4" fillId="0" borderId="9" xfId="2" applyFont="1" applyFill="1" applyBorder="1" applyAlignment="1" applyProtection="1">
      <alignment horizontal="left" vertical="top" wrapText="1"/>
      <protection locked="0"/>
    </xf>
    <xf numFmtId="3" fontId="5" fillId="0" borderId="9" xfId="6" applyNumberFormat="1" applyFont="1" applyFill="1" applyBorder="1" applyAlignment="1" applyProtection="1">
      <alignment vertical="top" wrapText="1"/>
      <protection locked="0"/>
    </xf>
    <xf numFmtId="3" fontId="5" fillId="0" borderId="10" xfId="2" applyNumberFormat="1" applyFont="1" applyFill="1" applyBorder="1" applyAlignment="1" applyProtection="1">
      <alignment vertical="top"/>
      <protection locked="0"/>
    </xf>
    <xf numFmtId="3" fontId="4" fillId="0" borderId="10" xfId="2" applyNumberFormat="1" applyFont="1" applyFill="1" applyBorder="1" applyAlignment="1" applyProtection="1">
      <alignment vertical="top"/>
      <protection locked="0"/>
    </xf>
    <xf numFmtId="0" fontId="10" fillId="0" borderId="9" xfId="2" applyFont="1" applyFill="1" applyBorder="1" applyAlignment="1" applyProtection="1">
      <alignment horizontal="left" vertical="top" wrapText="1" indent="2"/>
      <protection locked="0"/>
    </xf>
    <xf numFmtId="3" fontId="5" fillId="0" borderId="9" xfId="0" applyNumberFormat="1" applyFont="1" applyBorder="1"/>
    <xf numFmtId="0" fontId="4" fillId="0" borderId="9" xfId="2" applyFont="1" applyFill="1" applyBorder="1" applyAlignment="1" applyProtection="1">
      <alignment horizontal="left" vertical="top" wrapText="1" indent="1"/>
      <protection locked="0"/>
    </xf>
    <xf numFmtId="3" fontId="4" fillId="0" borderId="10" xfId="5" applyNumberFormat="1" applyFont="1" applyFill="1" applyBorder="1" applyAlignment="1" applyProtection="1">
      <alignment vertical="top" wrapText="1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3" fontId="5" fillId="0" borderId="9" xfId="2" applyNumberFormat="1" applyFont="1" applyBorder="1" applyAlignment="1" applyProtection="1">
      <alignment vertical="top" wrapText="1"/>
      <protection locked="0"/>
    </xf>
    <xf numFmtId="3" fontId="5" fillId="0" borderId="9" xfId="2" applyNumberFormat="1" applyFont="1" applyBorder="1" applyAlignment="1" applyProtection="1">
      <alignment vertical="top"/>
      <protection locked="0"/>
    </xf>
    <xf numFmtId="0" fontId="5" fillId="0" borderId="8" xfId="2" applyFont="1" applyFill="1" applyBorder="1" applyAlignment="1" applyProtection="1">
      <alignment vertical="top"/>
      <protection locked="0"/>
    </xf>
    <xf numFmtId="0" fontId="3" fillId="0" borderId="8" xfId="2" applyFont="1" applyFill="1" applyBorder="1" applyAlignment="1" applyProtection="1">
      <alignment vertical="top"/>
      <protection locked="0"/>
    </xf>
    <xf numFmtId="3" fontId="5" fillId="0" borderId="0" xfId="2" applyNumberFormat="1" applyFont="1" applyAlignment="1" applyProtection="1">
      <alignment vertical="top"/>
      <protection locked="0"/>
    </xf>
    <xf numFmtId="3" fontId="5" fillId="0" borderId="9" xfId="2" applyNumberFormat="1" applyFont="1" applyFill="1" applyBorder="1" applyAlignment="1" applyProtection="1">
      <alignment vertical="top" wrapText="1"/>
      <protection locked="0"/>
    </xf>
    <xf numFmtId="3" fontId="5" fillId="0" borderId="9" xfId="2" applyNumberFormat="1" applyFont="1" applyFill="1" applyBorder="1" applyAlignment="1" applyProtection="1">
      <alignment vertical="top"/>
      <protection locked="0"/>
    </xf>
    <xf numFmtId="0" fontId="3" fillId="0" borderId="8" xfId="2" applyFont="1" applyBorder="1" applyAlignment="1" applyProtection="1">
      <alignment vertical="top" wrapText="1"/>
      <protection locked="0"/>
    </xf>
    <xf numFmtId="0" fontId="5" fillId="0" borderId="11" xfId="2" applyFont="1" applyBorder="1" applyAlignment="1" applyProtection="1">
      <alignment vertical="top" wrapText="1"/>
      <protection locked="0"/>
    </xf>
    <xf numFmtId="3" fontId="5" fillId="0" borderId="12" xfId="2" applyNumberFormat="1" applyFont="1" applyBorder="1" applyAlignment="1" applyProtection="1">
      <alignment vertical="top" wrapText="1"/>
      <protection locked="0"/>
    </xf>
    <xf numFmtId="3" fontId="5" fillId="0" borderId="12" xfId="2" applyNumberFormat="1" applyFont="1" applyBorder="1" applyAlignment="1" applyProtection="1">
      <alignment vertical="top"/>
      <protection locked="0"/>
    </xf>
    <xf numFmtId="4" fontId="5" fillId="0" borderId="12" xfId="2" applyNumberFormat="1" applyFont="1" applyBorder="1" applyAlignment="1" applyProtection="1">
      <alignment vertical="top"/>
      <protection locked="0"/>
    </xf>
    <xf numFmtId="3" fontId="5" fillId="0" borderId="13" xfId="2" applyNumberFormat="1" applyFont="1" applyBorder="1" applyAlignment="1" applyProtection="1">
      <alignment vertical="top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3" fontId="5" fillId="0" borderId="0" xfId="2" applyNumberFormat="1" applyFont="1" applyBorder="1" applyAlignment="1" applyProtection="1">
      <alignment vertical="top" wrapText="1"/>
      <protection locked="0"/>
    </xf>
    <xf numFmtId="3" fontId="5" fillId="0" borderId="0" xfId="2" applyNumberFormat="1" applyFont="1" applyBorder="1" applyAlignment="1" applyProtection="1">
      <alignment vertical="top"/>
      <protection locked="0"/>
    </xf>
    <xf numFmtId="4" fontId="5" fillId="0" borderId="0" xfId="2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horizontal="left" vertical="top" indent="1"/>
      <protection locked="0"/>
    </xf>
    <xf numFmtId="0" fontId="5" fillId="0" borderId="0" xfId="2" applyFont="1" applyAlignment="1" applyProtection="1">
      <alignment vertical="top" wrapText="1"/>
      <protection locked="0"/>
    </xf>
    <xf numFmtId="4" fontId="5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4" fillId="2" borderId="4" xfId="2" applyFont="1" applyFill="1" applyBorder="1" applyAlignment="1">
      <alignment horizontal="center" vertical="center" wrapText="1"/>
    </xf>
    <xf numFmtId="164" fontId="4" fillId="2" borderId="2" xfId="4" applyNumberFormat="1" applyFont="1" applyFill="1" applyBorder="1" applyAlignment="1">
      <alignment horizontal="center" vertical="center" wrapText="1"/>
    </xf>
    <xf numFmtId="164" fontId="4" fillId="2" borderId="4" xfId="4" applyNumberFormat="1" applyFont="1" applyFill="1" applyBorder="1" applyAlignment="1">
      <alignment horizontal="center" vertical="center" wrapText="1"/>
    </xf>
    <xf numFmtId="164" fontId="4" fillId="2" borderId="3" xfId="4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vertical="top" wrapText="1"/>
      <protection locked="0"/>
    </xf>
    <xf numFmtId="0" fontId="4" fillId="0" borderId="5" xfId="2" applyFont="1" applyFill="1" applyBorder="1" applyAlignment="1">
      <alignment horizontal="center" vertical="center" wrapText="1"/>
    </xf>
    <xf numFmtId="164" fontId="4" fillId="0" borderId="6" xfId="4" applyNumberFormat="1" applyFont="1" applyFill="1" applyBorder="1" applyAlignment="1">
      <alignment horizontal="center" vertical="center" wrapText="1"/>
    </xf>
    <xf numFmtId="164" fontId="4" fillId="0" borderId="7" xfId="4" applyNumberFormat="1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top" wrapText="1" indent="1"/>
    </xf>
    <xf numFmtId="3" fontId="4" fillId="4" borderId="9" xfId="2" applyNumberFormat="1" applyFont="1" applyFill="1" applyBorder="1" applyProtection="1"/>
    <xf numFmtId="3" fontId="4" fillId="4" borderId="9" xfId="2" applyNumberFormat="1" applyFont="1" applyFill="1" applyBorder="1" applyProtection="1">
      <protection locked="0"/>
    </xf>
    <xf numFmtId="3" fontId="4" fillId="0" borderId="10" xfId="2" applyNumberFormat="1" applyFont="1" applyFill="1" applyBorder="1" applyProtection="1">
      <protection locked="0"/>
    </xf>
    <xf numFmtId="0" fontId="5" fillId="0" borderId="8" xfId="2" applyFont="1" applyBorder="1" applyAlignment="1">
      <alignment horizontal="left" vertical="top" wrapText="1" indent="2"/>
    </xf>
    <xf numFmtId="3" fontId="5" fillId="0" borderId="9" xfId="2" applyNumberFormat="1" applyFont="1" applyBorder="1" applyProtection="1">
      <protection locked="0"/>
    </xf>
    <xf numFmtId="3" fontId="5" fillId="4" borderId="9" xfId="2" applyNumberFormat="1" applyFont="1" applyFill="1" applyBorder="1" applyProtection="1">
      <protection locked="0"/>
    </xf>
    <xf numFmtId="3" fontId="5" fillId="0" borderId="10" xfId="2" applyNumberFormat="1" applyFont="1" applyFill="1" applyBorder="1" applyProtection="1"/>
    <xf numFmtId="3" fontId="5" fillId="0" borderId="0" xfId="2" applyNumberFormat="1" applyFont="1" applyFill="1" applyBorder="1" applyAlignment="1" applyProtection="1">
      <alignment vertical="top"/>
      <protection locked="0"/>
    </xf>
    <xf numFmtId="0" fontId="5" fillId="0" borderId="8" xfId="2" applyFont="1" applyBorder="1" applyAlignment="1">
      <alignment horizontal="left" vertical="top" wrapText="1" indent="1"/>
    </xf>
    <xf numFmtId="3" fontId="5" fillId="0" borderId="9" xfId="2" applyNumberFormat="1" applyFont="1" applyFill="1" applyBorder="1" applyProtection="1">
      <protection locked="0"/>
    </xf>
    <xf numFmtId="3" fontId="5" fillId="0" borderId="10" xfId="2" applyNumberFormat="1" applyFont="1" applyFill="1" applyBorder="1" applyProtection="1">
      <protection locked="0"/>
    </xf>
    <xf numFmtId="3" fontId="5" fillId="0" borderId="0" xfId="2" applyNumberFormat="1" applyFont="1" applyFill="1" applyBorder="1" applyProtection="1">
      <protection locked="0"/>
    </xf>
    <xf numFmtId="3" fontId="5" fillId="4" borderId="9" xfId="2" applyNumberFormat="1" applyFont="1" applyFill="1" applyBorder="1" applyAlignment="1" applyProtection="1">
      <alignment horizontal="right"/>
      <protection locked="0"/>
    </xf>
    <xf numFmtId="3" fontId="4" fillId="0" borderId="9" xfId="2" applyNumberFormat="1" applyFont="1" applyFill="1" applyBorder="1" applyProtection="1"/>
    <xf numFmtId="0" fontId="4" fillId="0" borderId="8" xfId="2" applyFont="1" applyBorder="1" applyAlignment="1">
      <alignment vertical="top" wrapText="1"/>
    </xf>
    <xf numFmtId="3" fontId="4" fillId="0" borderId="9" xfId="2" applyNumberFormat="1" applyFont="1" applyFill="1" applyBorder="1" applyProtection="1">
      <protection locked="0"/>
    </xf>
    <xf numFmtId="3" fontId="5" fillId="0" borderId="9" xfId="6" applyNumberFormat="1" applyFont="1" applyBorder="1" applyAlignment="1">
      <alignment horizontal="center" vertical="center" wrapText="1"/>
    </xf>
    <xf numFmtId="3" fontId="5" fillId="0" borderId="9" xfId="8" applyNumberFormat="1" applyFont="1" applyBorder="1" applyAlignment="1">
      <alignment horizontal="center" vertical="center" wrapText="1"/>
    </xf>
    <xf numFmtId="3" fontId="5" fillId="4" borderId="9" xfId="2" applyNumberFormat="1" applyFont="1" applyFill="1" applyBorder="1" applyAlignment="1" applyProtection="1">
      <alignment vertical="top"/>
      <protection locked="0"/>
    </xf>
    <xf numFmtId="0" fontId="4" fillId="0" borderId="11" xfId="2" applyFont="1" applyBorder="1" applyAlignment="1">
      <alignment horizontal="left" vertical="top" wrapText="1" indent="1"/>
    </xf>
    <xf numFmtId="3" fontId="4" fillId="0" borderId="12" xfId="2" applyNumberFormat="1" applyFont="1" applyFill="1" applyBorder="1" applyAlignment="1" applyProtection="1">
      <alignment vertical="center"/>
    </xf>
    <xf numFmtId="3" fontId="4" fillId="0" borderId="13" xfId="2" applyNumberFormat="1" applyFont="1" applyFill="1" applyBorder="1" applyProtection="1">
      <protection locked="0"/>
    </xf>
    <xf numFmtId="0" fontId="4" fillId="0" borderId="0" xfId="2" applyFont="1" applyBorder="1" applyAlignment="1">
      <alignment horizontal="left" vertical="top" wrapText="1" indent="1"/>
    </xf>
    <xf numFmtId="3" fontId="4" fillId="0" borderId="0" xfId="2" applyNumberFormat="1" applyFont="1" applyFill="1" applyBorder="1" applyAlignment="1" applyProtection="1">
      <alignment vertical="center"/>
    </xf>
    <xf numFmtId="3" fontId="4" fillId="0" borderId="0" xfId="2" applyNumberFormat="1" applyFont="1" applyFill="1" applyBorder="1" applyProtection="1">
      <protection locked="0"/>
    </xf>
    <xf numFmtId="0" fontId="3" fillId="0" borderId="0" xfId="2" applyAlignment="1" applyProtection="1">
      <alignment horizontal="left" vertical="top" indent="1"/>
      <protection locked="0"/>
    </xf>
    <xf numFmtId="4" fontId="5" fillId="0" borderId="0" xfId="2" applyNumberFormat="1" applyFont="1" applyFill="1" applyBorder="1" applyAlignment="1" applyProtection="1">
      <alignment vertical="top"/>
      <protection locked="0"/>
    </xf>
    <xf numFmtId="4" fontId="5" fillId="0" borderId="0" xfId="2" applyNumberFormat="1" applyFont="1" applyFill="1" applyBorder="1" applyAlignment="1" applyProtection="1">
      <alignment vertical="top"/>
    </xf>
    <xf numFmtId="0" fontId="11" fillId="3" borderId="0" xfId="0" applyFont="1" applyFill="1" applyBorder="1" applyAlignment="1" applyProtection="1">
      <alignment wrapText="1"/>
    </xf>
    <xf numFmtId="4" fontId="12" fillId="0" borderId="0" xfId="2" applyNumberFormat="1" applyFont="1" applyFill="1" applyBorder="1" applyAlignment="1" applyProtection="1">
      <alignment vertical="center" wrapText="1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4" fillId="2" borderId="1" xfId="2" applyFont="1" applyFill="1" applyBorder="1" applyAlignment="1" applyProtection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5" fillId="0" borderId="0" xfId="2" applyFont="1" applyAlignment="1" applyProtection="1">
      <alignment horizontal="center" vertical="top"/>
      <protection locked="0"/>
    </xf>
    <xf numFmtId="0" fontId="4" fillId="0" borderId="5" xfId="2" applyFont="1" applyFill="1" applyBorder="1" applyAlignment="1">
      <alignment horizontal="left" vertical="top" wrapText="1" indent="1"/>
    </xf>
    <xf numFmtId="3" fontId="4" fillId="0" borderId="6" xfId="5" applyNumberFormat="1" applyFont="1" applyFill="1" applyBorder="1" applyAlignment="1" applyProtection="1">
      <alignment vertical="top" wrapText="1"/>
    </xf>
    <xf numFmtId="3" fontId="4" fillId="0" borderId="7" xfId="5" applyNumberFormat="1" applyFont="1" applyFill="1" applyBorder="1" applyAlignment="1" applyProtection="1">
      <alignment vertical="top" wrapText="1"/>
    </xf>
    <xf numFmtId="165" fontId="4" fillId="0" borderId="0" xfId="2" applyNumberFormat="1" applyFont="1" applyAlignment="1" applyProtection="1">
      <alignment vertical="top"/>
      <protection locked="0"/>
    </xf>
    <xf numFmtId="3" fontId="4" fillId="0" borderId="0" xfId="2" applyNumberFormat="1" applyFont="1" applyAlignment="1" applyProtection="1">
      <alignment vertical="top"/>
      <protection locked="0"/>
    </xf>
    <xf numFmtId="0" fontId="4" fillId="0" borderId="8" xfId="2" applyFont="1" applyFill="1" applyBorder="1" applyAlignment="1">
      <alignment horizontal="left" vertical="top" wrapText="1" indent="2"/>
    </xf>
    <xf numFmtId="3" fontId="4" fillId="0" borderId="9" xfId="5" applyNumberFormat="1" applyFont="1" applyFill="1" applyBorder="1" applyAlignment="1" applyProtection="1">
      <alignment vertical="top" wrapText="1"/>
    </xf>
    <xf numFmtId="3" fontId="4" fillId="0" borderId="10" xfId="5" applyNumberFormat="1" applyFont="1" applyFill="1" applyBorder="1" applyAlignment="1" applyProtection="1">
      <alignment vertical="top" wrapText="1"/>
    </xf>
    <xf numFmtId="0" fontId="5" fillId="0" borderId="8" xfId="2" applyFont="1" applyFill="1" applyBorder="1" applyAlignment="1">
      <alignment horizontal="left" vertical="top" wrapText="1" indent="3"/>
    </xf>
    <xf numFmtId="165" fontId="5" fillId="0" borderId="9" xfId="5" applyNumberFormat="1" applyFont="1" applyFill="1" applyBorder="1" applyAlignment="1" applyProtection="1">
      <alignment vertical="top" wrapText="1"/>
      <protection locked="0"/>
    </xf>
    <xf numFmtId="165" fontId="5" fillId="0" borderId="10" xfId="5" applyNumberFormat="1" applyFont="1" applyFill="1" applyBorder="1" applyAlignment="1" applyProtection="1">
      <alignment vertical="top" wrapText="1"/>
      <protection locked="0"/>
    </xf>
    <xf numFmtId="165" fontId="5" fillId="0" borderId="0" xfId="2" applyNumberFormat="1" applyFont="1" applyAlignment="1" applyProtection="1">
      <alignment vertical="top"/>
      <protection locked="0"/>
    </xf>
    <xf numFmtId="0" fontId="5" fillId="0" borderId="8" xfId="2" applyFont="1" applyFill="1" applyBorder="1" applyAlignment="1">
      <alignment horizontal="left" vertical="top" wrapText="1"/>
    </xf>
    <xf numFmtId="3" fontId="5" fillId="0" borderId="10" xfId="5" applyNumberFormat="1" applyFont="1" applyFill="1" applyBorder="1" applyAlignment="1" applyProtection="1">
      <alignment vertical="top" wrapText="1"/>
      <protection locked="0"/>
    </xf>
    <xf numFmtId="0" fontId="5" fillId="0" borderId="8" xfId="2" applyFont="1" applyFill="1" applyBorder="1" applyAlignment="1">
      <alignment vertical="top" wrapText="1"/>
    </xf>
    <xf numFmtId="0" fontId="4" fillId="0" borderId="8" xfId="2" applyFont="1" applyFill="1" applyBorder="1" applyAlignment="1">
      <alignment horizontal="left" vertical="top" wrapText="1" indent="1"/>
    </xf>
    <xf numFmtId="3" fontId="5" fillId="0" borderId="9" xfId="5" applyNumberFormat="1" applyFont="1" applyBorder="1" applyAlignment="1" applyProtection="1">
      <alignment vertical="top" wrapText="1"/>
      <protection locked="0"/>
    </xf>
    <xf numFmtId="3" fontId="5" fillId="0" borderId="10" xfId="5" applyNumberFormat="1" applyFont="1" applyBorder="1" applyAlignment="1" applyProtection="1">
      <alignment vertical="top" wrapText="1"/>
      <protection locked="0"/>
    </xf>
    <xf numFmtId="0" fontId="5" fillId="0" borderId="11" xfId="2" applyFont="1" applyFill="1" applyBorder="1" applyAlignment="1">
      <alignment horizontal="left" vertical="center" wrapText="1"/>
    </xf>
    <xf numFmtId="3" fontId="5" fillId="0" borderId="12" xfId="6" applyNumberFormat="1" applyFont="1" applyFill="1" applyBorder="1" applyAlignment="1" applyProtection="1">
      <alignment vertical="top" wrapText="1"/>
      <protection locked="0"/>
    </xf>
    <xf numFmtId="3" fontId="5" fillId="0" borderId="13" xfId="6" applyNumberFormat="1" applyFont="1" applyFill="1" applyBorder="1" applyAlignment="1" applyProtection="1">
      <alignment vertical="top" wrapText="1"/>
      <protection locked="0"/>
    </xf>
    <xf numFmtId="0" fontId="5" fillId="0" borderId="0" xfId="2" applyFont="1" applyFill="1" applyBorder="1" applyAlignment="1">
      <alignment horizontal="left" vertical="center" wrapText="1"/>
    </xf>
    <xf numFmtId="3" fontId="5" fillId="0" borderId="0" xfId="6" applyNumberFormat="1" applyFont="1" applyFill="1" applyBorder="1" applyAlignment="1" applyProtection="1">
      <alignment vertical="top" wrapText="1"/>
      <protection locked="0"/>
    </xf>
    <xf numFmtId="166" fontId="5" fillId="0" borderId="0" xfId="9" applyNumberFormat="1" applyFont="1" applyAlignment="1" applyProtection="1">
      <alignment vertical="top" wrapText="1"/>
      <protection locked="0"/>
    </xf>
    <xf numFmtId="0" fontId="5" fillId="0" borderId="0" xfId="2" applyFont="1" applyFill="1" applyBorder="1" applyProtection="1">
      <protection locked="0"/>
    </xf>
    <xf numFmtId="0" fontId="4" fillId="2" borderId="17" xfId="2" applyFont="1" applyFill="1" applyBorder="1" applyAlignment="1">
      <alignment horizontal="center" vertical="center" wrapText="1"/>
    </xf>
    <xf numFmtId="0" fontId="4" fillId="2" borderId="22" xfId="2" applyFont="1" applyFill="1" applyBorder="1" applyAlignment="1">
      <alignment horizontal="center" vertical="center" wrapText="1"/>
    </xf>
    <xf numFmtId="0" fontId="4" fillId="2" borderId="23" xfId="2" applyFont="1" applyFill="1" applyBorder="1" applyAlignment="1">
      <alignment horizontal="center" vertical="center" wrapText="1"/>
    </xf>
    <xf numFmtId="4" fontId="4" fillId="0" borderId="6" xfId="2" applyNumberFormat="1" applyFont="1" applyFill="1" applyBorder="1" applyAlignment="1" applyProtection="1">
      <alignment horizontal="center" vertical="top" wrapText="1"/>
      <protection locked="0"/>
    </xf>
    <xf numFmtId="4" fontId="4" fillId="0" borderId="7" xfId="2" applyNumberFormat="1" applyFont="1" applyFill="1" applyBorder="1" applyAlignment="1" applyProtection="1">
      <alignment horizontal="center" vertical="top" wrapText="1"/>
      <protection locked="0"/>
    </xf>
    <xf numFmtId="3" fontId="4" fillId="0" borderId="9" xfId="2" applyNumberFormat="1" applyFont="1" applyFill="1" applyBorder="1" applyAlignment="1" applyProtection="1">
      <alignment vertical="top" wrapText="1"/>
      <protection locked="0"/>
    </xf>
    <xf numFmtId="3" fontId="4" fillId="0" borderId="10" xfId="2" applyNumberFormat="1" applyFont="1" applyFill="1" applyBorder="1" applyAlignment="1" applyProtection="1">
      <alignment vertical="top" wrapText="1"/>
      <protection locked="0"/>
    </xf>
    <xf numFmtId="3" fontId="5" fillId="0" borderId="10" xfId="2" applyNumberFormat="1" applyFont="1" applyFill="1" applyBorder="1" applyAlignment="1" applyProtection="1">
      <alignment vertical="top" wrapText="1"/>
      <protection locked="0"/>
    </xf>
    <xf numFmtId="0" fontId="4" fillId="0" borderId="8" xfId="2" applyFont="1" applyFill="1" applyBorder="1" applyAlignment="1">
      <alignment vertical="top" wrapText="1"/>
    </xf>
    <xf numFmtId="3" fontId="5" fillId="0" borderId="9" xfId="2" applyNumberFormat="1" applyFont="1" applyFill="1" applyBorder="1" applyAlignment="1" applyProtection="1">
      <alignment horizontal="center" vertical="top" wrapText="1"/>
      <protection locked="0"/>
    </xf>
    <xf numFmtId="3" fontId="5" fillId="0" borderId="10" xfId="2" applyNumberFormat="1" applyFont="1" applyFill="1" applyBorder="1" applyAlignment="1" applyProtection="1">
      <alignment horizontal="center" vertical="top" wrapText="1"/>
      <protection locked="0"/>
    </xf>
    <xf numFmtId="0" fontId="5" fillId="0" borderId="11" xfId="2" applyFont="1" applyFill="1" applyBorder="1" applyAlignment="1">
      <alignment vertical="top" wrapText="1"/>
    </xf>
    <xf numFmtId="4" fontId="5" fillId="0" borderId="12" xfId="2" applyNumberFormat="1" applyFont="1" applyFill="1" applyBorder="1" applyAlignment="1">
      <alignment vertical="top" wrapText="1"/>
    </xf>
    <xf numFmtId="4" fontId="5" fillId="0" borderId="13" xfId="2" applyNumberFormat="1" applyFont="1" applyFill="1" applyBorder="1" applyAlignment="1">
      <alignment vertical="top"/>
    </xf>
    <xf numFmtId="0" fontId="13" fillId="3" borderId="0" xfId="0" applyFont="1" applyFill="1" applyAlignment="1" applyProtection="1">
      <alignment horizontal="center" wrapText="1"/>
    </xf>
    <xf numFmtId="0" fontId="14" fillId="0" borderId="0" xfId="2" applyFont="1" applyFill="1" applyBorder="1" applyProtection="1"/>
    <xf numFmtId="4" fontId="5" fillId="0" borderId="0" xfId="2" applyNumberFormat="1" applyFont="1" applyFill="1" applyBorder="1" applyProtection="1">
      <protection locked="0"/>
    </xf>
    <xf numFmtId="0" fontId="4" fillId="2" borderId="19" xfId="2" applyFont="1" applyFill="1" applyBorder="1" applyAlignment="1">
      <alignment horizontal="center" vertical="center" wrapText="1"/>
    </xf>
    <xf numFmtId="4" fontId="4" fillId="2" borderId="20" xfId="2" applyNumberFormat="1" applyFont="1" applyFill="1" applyBorder="1" applyAlignment="1">
      <alignment horizontal="center" vertical="center" wrapText="1"/>
    </xf>
    <xf numFmtId="4" fontId="4" fillId="2" borderId="21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 applyProtection="1">
      <alignment horizontal="left" vertical="top" wrapText="1" indent="1"/>
    </xf>
    <xf numFmtId="4" fontId="5" fillId="0" borderId="6" xfId="2" applyNumberFormat="1" applyFont="1" applyFill="1" applyBorder="1" applyAlignment="1" applyProtection="1">
      <alignment vertical="top" wrapText="1"/>
      <protection locked="0"/>
    </xf>
    <xf numFmtId="3" fontId="4" fillId="0" borderId="6" xfId="2" applyNumberFormat="1" applyFont="1" applyFill="1" applyBorder="1" applyAlignment="1" applyProtection="1">
      <alignment vertical="top" wrapText="1"/>
      <protection locked="0"/>
    </xf>
    <xf numFmtId="3" fontId="4" fillId="0" borderId="7" xfId="2" applyNumberFormat="1" applyFont="1" applyFill="1" applyBorder="1" applyAlignment="1" applyProtection="1">
      <alignment vertical="top" wrapText="1"/>
      <protection locked="0"/>
    </xf>
    <xf numFmtId="0" fontId="4" fillId="0" borderId="0" xfId="2" applyFont="1" applyFill="1" applyBorder="1" applyProtection="1">
      <protection locked="0"/>
    </xf>
    <xf numFmtId="0" fontId="4" fillId="0" borderId="8" xfId="2" applyFont="1" applyFill="1" applyBorder="1" applyAlignment="1" applyProtection="1">
      <alignment horizontal="center" vertical="top" wrapText="1"/>
    </xf>
    <xf numFmtId="4" fontId="5" fillId="0" borderId="9" xfId="2" applyNumberFormat="1" applyFont="1" applyFill="1" applyBorder="1" applyAlignment="1" applyProtection="1">
      <alignment vertical="top" wrapText="1"/>
      <protection locked="0"/>
    </xf>
    <xf numFmtId="0" fontId="4" fillId="0" borderId="8" xfId="2" applyFont="1" applyFill="1" applyBorder="1" applyAlignment="1" applyProtection="1">
      <alignment horizontal="left" vertical="top" wrapText="1" indent="2"/>
    </xf>
    <xf numFmtId="4" fontId="4" fillId="0" borderId="9" xfId="2" applyNumberFormat="1" applyFont="1" applyFill="1" applyBorder="1" applyAlignment="1" applyProtection="1">
      <alignment vertical="top" wrapText="1"/>
      <protection locked="0"/>
    </xf>
    <xf numFmtId="4" fontId="5" fillId="0" borderId="8" xfId="2" applyNumberFormat="1" applyFont="1" applyFill="1" applyBorder="1" applyAlignment="1" applyProtection="1">
      <alignment horizontal="left" vertical="top" wrapText="1" indent="3"/>
    </xf>
    <xf numFmtId="4" fontId="5" fillId="0" borderId="9" xfId="2" applyNumberFormat="1" applyFont="1" applyFill="1" applyBorder="1" applyAlignment="1" applyProtection="1">
      <alignment horizontal="center" vertical="top" wrapText="1"/>
      <protection locked="0"/>
    </xf>
    <xf numFmtId="4" fontId="5" fillId="0" borderId="8" xfId="2" applyNumberFormat="1" applyFont="1" applyFill="1" applyBorder="1" applyAlignment="1" applyProtection="1">
      <alignment horizontal="left" vertical="top" wrapText="1"/>
    </xf>
    <xf numFmtId="4" fontId="4" fillId="0" borderId="9" xfId="2" applyNumberFormat="1" applyFont="1" applyFill="1" applyBorder="1" applyAlignment="1" applyProtection="1">
      <alignment horizontal="center" vertical="top" wrapText="1"/>
      <protection locked="0"/>
    </xf>
    <xf numFmtId="0" fontId="4" fillId="0" borderId="8" xfId="2" applyFont="1" applyFill="1" applyBorder="1" applyAlignment="1" applyProtection="1">
      <alignment vertical="top" wrapText="1"/>
    </xf>
    <xf numFmtId="0" fontId="5" fillId="0" borderId="8" xfId="2" applyFont="1" applyFill="1" applyBorder="1" applyAlignment="1" applyProtection="1">
      <alignment vertical="top" wrapText="1"/>
    </xf>
    <xf numFmtId="0" fontId="4" fillId="0" borderId="8" xfId="2" applyFont="1" applyFill="1" applyBorder="1" applyAlignment="1" applyProtection="1">
      <alignment horizontal="left" vertical="top" wrapText="1"/>
    </xf>
    <xf numFmtId="4" fontId="5" fillId="0" borderId="13" xfId="2" applyNumberFormat="1" applyFont="1" applyFill="1" applyBorder="1" applyAlignment="1">
      <alignment vertical="top" wrapText="1"/>
    </xf>
    <xf numFmtId="0" fontId="7" fillId="3" borderId="0" xfId="0" applyFont="1" applyFill="1" applyBorder="1" applyAlignment="1" applyProtection="1"/>
    <xf numFmtId="4" fontId="5" fillId="0" borderId="0" xfId="2" applyNumberFormat="1" applyFont="1" applyFill="1" applyBorder="1" applyAlignment="1" applyProtection="1">
      <alignment vertical="top" wrapText="1"/>
    </xf>
    <xf numFmtId="4" fontId="5" fillId="0" borderId="0" xfId="2" applyNumberFormat="1" applyFont="1" applyFill="1" applyBorder="1" applyAlignment="1" applyProtection="1">
      <alignment vertical="top" wrapText="1"/>
      <protection locked="0"/>
    </xf>
    <xf numFmtId="0" fontId="4" fillId="2" borderId="21" xfId="2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0" fontId="4" fillId="0" borderId="7" xfId="2" applyFont="1" applyFill="1" applyBorder="1" applyAlignment="1" applyProtection="1">
      <alignment horizontal="center"/>
      <protection locked="0"/>
    </xf>
    <xf numFmtId="0" fontId="17" fillId="0" borderId="8" xfId="0" applyFont="1" applyBorder="1" applyAlignment="1">
      <alignment vertical="center"/>
    </xf>
    <xf numFmtId="0" fontId="4" fillId="0" borderId="10" xfId="2" applyFont="1" applyFill="1" applyBorder="1" applyAlignment="1" applyProtection="1">
      <alignment horizontal="center"/>
      <protection locked="0"/>
    </xf>
    <xf numFmtId="0" fontId="6" fillId="0" borderId="8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18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8" xfId="2" applyFont="1" applyFill="1" applyBorder="1"/>
    <xf numFmtId="0" fontId="5" fillId="0" borderId="10" xfId="2" applyFont="1" applyFill="1" applyBorder="1" applyAlignment="1" applyProtection="1">
      <alignment wrapText="1"/>
      <protection locked="0"/>
    </xf>
    <xf numFmtId="0" fontId="5" fillId="0" borderId="10" xfId="2" applyFont="1" applyFill="1" applyBorder="1" applyProtection="1">
      <protection locked="0"/>
    </xf>
    <xf numFmtId="0" fontId="5" fillId="0" borderId="11" xfId="2" applyFont="1" applyFill="1" applyBorder="1" applyProtection="1">
      <protection locked="0"/>
    </xf>
    <xf numFmtId="0" fontId="5" fillId="0" borderId="13" xfId="2" applyFont="1" applyFill="1" applyBorder="1" applyProtection="1">
      <protection locked="0"/>
    </xf>
    <xf numFmtId="0" fontId="21" fillId="5" borderId="14" xfId="11" applyFont="1" applyFill="1" applyBorder="1" applyAlignment="1">
      <alignment vertical="center"/>
    </xf>
    <xf numFmtId="0" fontId="17" fillId="5" borderId="14" xfId="11" applyFont="1" applyFill="1" applyBorder="1" applyAlignment="1">
      <alignment horizontal="right" vertical="center"/>
    </xf>
    <xf numFmtId="0" fontId="21" fillId="5" borderId="18" xfId="11" applyFont="1" applyFill="1" applyBorder="1" applyAlignment="1">
      <alignment horizontal="left" vertical="center"/>
    </xf>
    <xf numFmtId="0" fontId="5" fillId="3" borderId="0" xfId="12" applyFont="1" applyFill="1" applyProtection="1">
      <protection locked="0"/>
    </xf>
    <xf numFmtId="0" fontId="17" fillId="5" borderId="0" xfId="11" applyFont="1" applyFill="1" applyBorder="1" applyAlignment="1">
      <alignment vertical="center"/>
    </xf>
    <xf numFmtId="0" fontId="17" fillId="5" borderId="0" xfId="11" applyFont="1" applyFill="1" applyBorder="1" applyAlignment="1">
      <alignment horizontal="right" vertical="center"/>
    </xf>
    <xf numFmtId="0" fontId="21" fillId="5" borderId="25" xfId="11" applyFont="1" applyFill="1" applyBorder="1" applyAlignment="1">
      <alignment vertical="center"/>
    </xf>
    <xf numFmtId="0" fontId="21" fillId="5" borderId="0" xfId="11" applyFont="1" applyFill="1" applyBorder="1" applyAlignment="1">
      <alignment vertical="center"/>
    </xf>
    <xf numFmtId="0" fontId="21" fillId="5" borderId="25" xfId="11" applyFont="1" applyFill="1" applyBorder="1" applyAlignment="1">
      <alignment horizontal="left" vertical="center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5" fillId="3" borderId="0" xfId="12" applyFont="1" applyFill="1" applyBorder="1" applyProtection="1">
      <protection locked="0"/>
    </xf>
    <xf numFmtId="0" fontId="4" fillId="0" borderId="31" xfId="0" applyFont="1" applyFill="1" applyBorder="1" applyAlignment="1" applyProtection="1">
      <alignment horizontal="center"/>
      <protection locked="0"/>
    </xf>
    <xf numFmtId="0" fontId="5" fillId="0" borderId="32" xfId="0" applyFont="1" applyFill="1" applyBorder="1" applyProtection="1"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0" borderId="25" xfId="0" applyFont="1" applyFill="1" applyBorder="1" applyAlignment="1" applyProtection="1">
      <alignment horizontal="center"/>
      <protection locked="0"/>
    </xf>
    <xf numFmtId="0" fontId="17" fillId="0" borderId="33" xfId="0" applyFont="1" applyBorder="1" applyAlignment="1">
      <alignment horizontal="center"/>
    </xf>
    <xf numFmtId="0" fontId="4" fillId="0" borderId="25" xfId="0" applyFont="1" applyFill="1" applyBorder="1" applyAlignment="1" applyProtection="1">
      <alignment horizontal="left" indent="1"/>
      <protection locked="0"/>
    </xf>
    <xf numFmtId="0" fontId="19" fillId="0" borderId="33" xfId="10" applyBorder="1" applyAlignment="1">
      <alignment horizontal="center"/>
    </xf>
    <xf numFmtId="0" fontId="19" fillId="0" borderId="25" xfId="13" applyFont="1" applyFill="1" applyBorder="1" applyProtection="1">
      <protection locked="0"/>
    </xf>
    <xf numFmtId="0" fontId="19" fillId="0" borderId="24" xfId="13" applyFont="1" applyFill="1" applyBorder="1" applyAlignment="1" applyProtection="1">
      <alignment horizontal="center"/>
      <protection locked="0"/>
    </xf>
    <xf numFmtId="0" fontId="5" fillId="0" borderId="25" xfId="0" applyFont="1" applyFill="1" applyBorder="1" applyProtection="1">
      <protection locked="0"/>
    </xf>
    <xf numFmtId="0" fontId="23" fillId="0" borderId="34" xfId="10" applyFont="1" applyBorder="1" applyAlignment="1">
      <alignment horizontal="left"/>
    </xf>
    <xf numFmtId="0" fontId="4" fillId="0" borderId="26" xfId="0" applyFont="1" applyFill="1" applyBorder="1" applyAlignment="1" applyProtection="1">
      <alignment horizontal="center"/>
      <protection locked="0"/>
    </xf>
    <xf numFmtId="0" fontId="5" fillId="0" borderId="28" xfId="0" applyFont="1" applyBorder="1" applyProtection="1">
      <protection locked="0"/>
    </xf>
    <xf numFmtId="0" fontId="5" fillId="0" borderId="0" xfId="12" applyFont="1" applyProtection="1">
      <protection locked="0"/>
    </xf>
    <xf numFmtId="10" fontId="17" fillId="6" borderId="0" xfId="0" applyNumberFormat="1" applyFont="1" applyFill="1" applyBorder="1" applyAlignment="1">
      <alignment horizontal="right" vertical="center"/>
    </xf>
    <xf numFmtId="0" fontId="18" fillId="6" borderId="0" xfId="0" applyFont="1" applyFill="1" applyBorder="1" applyAlignment="1">
      <alignment horizontal="left" vertical="center"/>
    </xf>
    <xf numFmtId="0" fontId="25" fillId="0" borderId="0" xfId="11" applyFont="1" applyAlignment="1">
      <alignment horizontal="center" vertical="center"/>
    </xf>
    <xf numFmtId="0" fontId="25" fillId="0" borderId="0" xfId="11" applyFont="1" applyAlignment="1">
      <alignment vertical="center"/>
    </xf>
    <xf numFmtId="0" fontId="17" fillId="6" borderId="0" xfId="0" applyFont="1" applyFill="1" applyBorder="1" applyAlignment="1">
      <alignment vertical="center"/>
    </xf>
    <xf numFmtId="0" fontId="25" fillId="0" borderId="0" xfId="11" applyFont="1"/>
    <xf numFmtId="0" fontId="21" fillId="7" borderId="0" xfId="0" applyFont="1" applyFill="1" applyBorder="1" applyAlignment="1">
      <alignment horizontal="center" vertical="center"/>
    </xf>
    <xf numFmtId="0" fontId="21" fillId="7" borderId="0" xfId="0" applyFont="1" applyFill="1" applyBorder="1"/>
    <xf numFmtId="10" fontId="21" fillId="7" borderId="0" xfId="0" applyNumberFormat="1" applyFont="1" applyFill="1" applyBorder="1"/>
    <xf numFmtId="0" fontId="25" fillId="0" borderId="0" xfId="0" applyFont="1"/>
    <xf numFmtId="10" fontId="25" fillId="0" borderId="0" xfId="0" applyNumberFormat="1" applyFont="1"/>
    <xf numFmtId="0" fontId="26" fillId="8" borderId="0" xfId="0" applyFont="1" applyFill="1" applyBorder="1"/>
    <xf numFmtId="0" fontId="26" fillId="8" borderId="0" xfId="0" applyFont="1" applyFill="1" applyBorder="1" applyAlignment="1">
      <alignment horizontal="center"/>
    </xf>
    <xf numFmtId="10" fontId="26" fillId="8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4" fontId="4" fillId="0" borderId="0" xfId="15" applyNumberFormat="1" applyFont="1"/>
    <xf numFmtId="1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4" fontId="5" fillId="0" borderId="0" xfId="15" applyNumberFormat="1" applyFont="1"/>
    <xf numFmtId="0" fontId="6" fillId="0" borderId="0" xfId="0" applyFont="1" applyAlignment="1">
      <alignment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9" fontId="4" fillId="0" borderId="0" xfId="15" applyNumberFormat="1" applyFont="1"/>
    <xf numFmtId="9" fontId="5" fillId="0" borderId="0" xfId="15" applyNumberFormat="1" applyFont="1"/>
    <xf numFmtId="0" fontId="5" fillId="0" borderId="0" xfId="15" applyFont="1" applyFill="1" applyAlignment="1">
      <alignment horizontal="center"/>
    </xf>
    <xf numFmtId="0" fontId="5" fillId="0" borderId="0" xfId="15" applyFont="1" applyFill="1"/>
    <xf numFmtId="3" fontId="5" fillId="0" borderId="0" xfId="15" applyNumberFormat="1" applyFont="1"/>
    <xf numFmtId="0" fontId="5" fillId="0" borderId="0" xfId="15" applyFont="1"/>
    <xf numFmtId="0" fontId="17" fillId="5" borderId="0" xfId="11" applyFont="1" applyFill="1" applyAlignment="1">
      <alignment horizontal="right" vertical="center"/>
    </xf>
    <xf numFmtId="0" fontId="4" fillId="5" borderId="0" xfId="11" applyFont="1" applyFill="1" applyAlignment="1">
      <alignment horizontal="left" vertical="center"/>
    </xf>
    <xf numFmtId="0" fontId="25" fillId="0" borderId="0" xfId="0" applyFont="1" applyAlignment="1">
      <alignment horizontal="center"/>
    </xf>
    <xf numFmtId="4" fontId="25" fillId="0" borderId="0" xfId="0" applyNumberFormat="1" applyFont="1"/>
    <xf numFmtId="4" fontId="25" fillId="0" borderId="0" xfId="11" applyNumberFormat="1" applyFont="1"/>
    <xf numFmtId="4" fontId="25" fillId="9" borderId="0" xfId="0" applyNumberFormat="1" applyFont="1" applyFill="1" applyBorder="1"/>
    <xf numFmtId="0" fontId="26" fillId="10" borderId="0" xfId="0" applyFont="1" applyFill="1" applyBorder="1"/>
    <xf numFmtId="0" fontId="17" fillId="5" borderId="0" xfId="16" applyFont="1" applyFill="1" applyAlignment="1">
      <alignment horizontal="right" vertical="center"/>
    </xf>
    <xf numFmtId="0" fontId="4" fillId="5" borderId="0" xfId="16" applyFont="1" applyFill="1" applyAlignment="1">
      <alignment horizontal="left" vertical="center"/>
    </xf>
    <xf numFmtId="0" fontId="25" fillId="0" borderId="0" xfId="16" applyFont="1"/>
    <xf numFmtId="0" fontId="17" fillId="5" borderId="0" xfId="16" applyFont="1" applyFill="1" applyAlignment="1">
      <alignment horizontal="center" vertical="center"/>
    </xf>
    <xf numFmtId="0" fontId="21" fillId="11" borderId="0" xfId="16" applyFont="1" applyFill="1" applyAlignment="1">
      <alignment horizontal="center" vertical="center"/>
    </xf>
    <xf numFmtId="0" fontId="21" fillId="11" borderId="0" xfId="16" applyFont="1" applyFill="1"/>
    <xf numFmtId="0" fontId="26" fillId="12" borderId="0" xfId="16" applyFont="1" applyFill="1"/>
    <xf numFmtId="0" fontId="25" fillId="0" borderId="0" xfId="16" applyFont="1" applyAlignment="1">
      <alignment horizontal="center"/>
    </xf>
    <xf numFmtId="4" fontId="25" fillId="0" borderId="0" xfId="16" applyNumberFormat="1" applyFont="1"/>
    <xf numFmtId="3" fontId="25" fillId="0" borderId="0" xfId="11" applyNumberFormat="1" applyFont="1"/>
    <xf numFmtId="0" fontId="25" fillId="0" borderId="0" xfId="16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4" fontId="17" fillId="0" borderId="0" xfId="16" applyNumberFormat="1" applyFont="1"/>
    <xf numFmtId="0" fontId="17" fillId="0" borderId="0" xfId="0" applyFont="1"/>
    <xf numFmtId="4" fontId="17" fillId="0" borderId="0" xfId="0" applyNumberFormat="1" applyFont="1"/>
    <xf numFmtId="0" fontId="25" fillId="0" borderId="0" xfId="16" applyFont="1" applyFill="1"/>
    <xf numFmtId="0" fontId="18" fillId="0" borderId="0" xfId="0" applyFont="1"/>
    <xf numFmtId="4" fontId="17" fillId="0" borderId="0" xfId="1" applyNumberFormat="1" applyFont="1" applyFill="1"/>
    <xf numFmtId="4" fontId="25" fillId="0" borderId="0" xfId="1" applyNumberFormat="1" applyFont="1" applyFill="1"/>
    <xf numFmtId="4" fontId="17" fillId="0" borderId="0" xfId="14" applyNumberFormat="1" applyFont="1" applyFill="1"/>
    <xf numFmtId="4" fontId="17" fillId="0" borderId="0" xfId="17" applyNumberFormat="1" applyFont="1"/>
    <xf numFmtId="4" fontId="18" fillId="0" borderId="0" xfId="0" applyNumberFormat="1" applyFont="1"/>
    <xf numFmtId="0" fontId="25" fillId="0" borderId="0" xfId="0" applyFont="1" applyAlignment="1">
      <alignment horizontal="left"/>
    </xf>
    <xf numFmtId="0" fontId="17" fillId="0" borderId="0" xfId="0" quotePrefix="1" applyFont="1" applyAlignment="1">
      <alignment horizontal="left"/>
    </xf>
    <xf numFmtId="4" fontId="0" fillId="0" borderId="0" xfId="0" applyNumberFormat="1"/>
    <xf numFmtId="0" fontId="6" fillId="0" borderId="0" xfId="18" applyFont="1" applyBorder="1" applyAlignment="1">
      <alignment vertical="center"/>
    </xf>
    <xf numFmtId="0" fontId="18" fillId="0" borderId="0" xfId="18" applyFont="1" applyBorder="1"/>
    <xf numFmtId="0" fontId="18" fillId="13" borderId="39" xfId="18" applyFont="1" applyFill="1" applyBorder="1" applyAlignment="1">
      <alignment horizontal="center" vertical="center"/>
    </xf>
    <xf numFmtId="0" fontId="18" fillId="13" borderId="15" xfId="18" applyFont="1" applyFill="1" applyBorder="1" applyAlignment="1">
      <alignment horizontal="center" vertical="center"/>
    </xf>
    <xf numFmtId="0" fontId="18" fillId="13" borderId="9" xfId="18" applyFont="1" applyFill="1" applyBorder="1" applyAlignment="1">
      <alignment horizontal="center" vertical="center"/>
    </xf>
    <xf numFmtId="0" fontId="17" fillId="13" borderId="41" xfId="18" applyFont="1" applyFill="1" applyBorder="1" applyAlignment="1">
      <alignment vertical="center"/>
    </xf>
    <xf numFmtId="3" fontId="17" fillId="13" borderId="9" xfId="18" applyNumberFormat="1" applyFont="1" applyFill="1" applyBorder="1" applyAlignment="1">
      <alignment horizontal="right" vertical="center" wrapText="1" indent="1"/>
    </xf>
    <xf numFmtId="0" fontId="6" fillId="0" borderId="0" xfId="18" applyFont="1" applyFill="1"/>
    <xf numFmtId="0" fontId="6" fillId="0" borderId="0" xfId="18" applyFont="1"/>
    <xf numFmtId="0" fontId="17" fillId="0" borderId="42" xfId="18" applyFont="1" applyFill="1" applyBorder="1" applyAlignment="1">
      <alignment vertical="center"/>
    </xf>
    <xf numFmtId="0" fontId="17" fillId="0" borderId="42" xfId="18" applyFont="1" applyFill="1" applyBorder="1" applyAlignment="1">
      <alignment horizontal="right" vertical="center"/>
    </xf>
    <xf numFmtId="0" fontId="17" fillId="0" borderId="41" xfId="18" applyFont="1" applyFill="1" applyBorder="1" applyAlignment="1">
      <alignment vertical="center"/>
    </xf>
    <xf numFmtId="3" fontId="17" fillId="0" borderId="9" xfId="18" applyNumberFormat="1" applyFont="1" applyFill="1" applyBorder="1" applyAlignment="1">
      <alignment horizontal="right" vertical="center" wrapText="1" indent="1"/>
    </xf>
    <xf numFmtId="0" fontId="5" fillId="0" borderId="41" xfId="18" applyFont="1" applyFill="1" applyBorder="1" applyAlignment="1">
      <alignment vertical="center"/>
    </xf>
    <xf numFmtId="0" fontId="5" fillId="0" borderId="42" xfId="18" applyFont="1" applyFill="1" applyBorder="1" applyAlignment="1">
      <alignment horizontal="left" vertical="center" indent="1"/>
    </xf>
    <xf numFmtId="3" fontId="25" fillId="0" borderId="9" xfId="18" applyNumberFormat="1" applyFont="1" applyFill="1" applyBorder="1" applyAlignment="1">
      <alignment horizontal="right" vertical="center" wrapText="1" indent="1"/>
    </xf>
    <xf numFmtId="0" fontId="6" fillId="0" borderId="41" xfId="18" applyFont="1" applyBorder="1"/>
    <xf numFmtId="0" fontId="25" fillId="0" borderId="43" xfId="18" applyFont="1" applyFill="1" applyBorder="1" applyAlignment="1">
      <alignment horizontal="left" vertical="center" wrapText="1" indent="1"/>
    </xf>
    <xf numFmtId="0" fontId="25" fillId="0" borderId="41" xfId="18" applyFont="1" applyFill="1" applyBorder="1" applyAlignment="1">
      <alignment horizontal="left" vertical="center"/>
    </xf>
    <xf numFmtId="0" fontId="25" fillId="0" borderId="42" xfId="18" applyFont="1" applyFill="1" applyBorder="1" applyAlignment="1">
      <alignment horizontal="left" vertical="center" indent="1"/>
    </xf>
    <xf numFmtId="0" fontId="6" fillId="0" borderId="0" xfId="18" applyFont="1" applyFill="1" applyBorder="1"/>
    <xf numFmtId="0" fontId="25" fillId="0" borderId="42" xfId="18" applyFont="1" applyFill="1" applyBorder="1" applyAlignment="1">
      <alignment horizontal="left" vertical="center" wrapText="1"/>
    </xf>
    <xf numFmtId="4" fontId="25" fillId="0" borderId="42" xfId="18" applyNumberFormat="1" applyFont="1" applyFill="1" applyBorder="1" applyAlignment="1">
      <alignment horizontal="right" vertical="center" wrapText="1" indent="1"/>
    </xf>
    <xf numFmtId="3" fontId="17" fillId="0" borderId="9" xfId="18" applyNumberFormat="1" applyFont="1" applyBorder="1" applyAlignment="1">
      <alignment horizontal="right" vertical="center" wrapText="1" indent="1"/>
    </xf>
    <xf numFmtId="0" fontId="5" fillId="0" borderId="41" xfId="18" applyFont="1" applyFill="1" applyBorder="1" applyAlignment="1">
      <alignment horizontal="left" vertical="center"/>
    </xf>
    <xf numFmtId="3" fontId="25" fillId="0" borderId="9" xfId="18" applyNumberFormat="1" applyFont="1" applyBorder="1" applyAlignment="1">
      <alignment horizontal="right" vertical="center" wrapText="1" indent="1"/>
    </xf>
    <xf numFmtId="0" fontId="5" fillId="0" borderId="41" xfId="18" applyFont="1" applyBorder="1" applyAlignment="1">
      <alignment horizontal="left"/>
    </xf>
    <xf numFmtId="3" fontId="25" fillId="0" borderId="9" xfId="18" applyNumberFormat="1" applyFont="1" applyBorder="1" applyAlignment="1">
      <alignment horizontal="right" vertical="center" indent="1"/>
    </xf>
    <xf numFmtId="0" fontId="25" fillId="0" borderId="42" xfId="18" applyFont="1" applyFill="1" applyBorder="1" applyAlignment="1">
      <alignment horizontal="left" vertical="center"/>
    </xf>
    <xf numFmtId="4" fontId="25" fillId="0" borderId="16" xfId="18" applyNumberFormat="1" applyFont="1" applyBorder="1" applyAlignment="1">
      <alignment horizontal="right" vertical="center" indent="1"/>
    </xf>
    <xf numFmtId="0" fontId="17" fillId="13" borderId="9" xfId="18" applyFont="1" applyFill="1" applyBorder="1" applyAlignment="1">
      <alignment vertical="center"/>
    </xf>
    <xf numFmtId="3" fontId="6" fillId="0" borderId="0" xfId="18" applyNumberFormat="1" applyFont="1"/>
    <xf numFmtId="0" fontId="6" fillId="0" borderId="0" xfId="18" applyFont="1" applyBorder="1" applyAlignment="1">
      <alignment horizontal="center" vertical="center"/>
    </xf>
    <xf numFmtId="0" fontId="18" fillId="13" borderId="40" xfId="18" applyFont="1" applyFill="1" applyBorder="1" applyAlignment="1">
      <alignment horizontal="center" vertical="center"/>
    </xf>
    <xf numFmtId="0" fontId="0" fillId="0" borderId="0" xfId="18" applyFont="1" applyFill="1" applyBorder="1"/>
    <xf numFmtId="0" fontId="17" fillId="13" borderId="39" xfId="18" applyFont="1" applyFill="1" applyBorder="1" applyAlignment="1">
      <alignment vertical="center"/>
    </xf>
    <xf numFmtId="3" fontId="17" fillId="13" borderId="9" xfId="18" applyNumberFormat="1" applyFont="1" applyFill="1" applyBorder="1" applyAlignment="1">
      <alignment horizontal="right" vertical="center"/>
    </xf>
    <xf numFmtId="0" fontId="6" fillId="0" borderId="42" xfId="18" applyFont="1" applyBorder="1"/>
    <xf numFmtId="4" fontId="17" fillId="0" borderId="42" xfId="18" applyNumberFormat="1" applyFont="1" applyFill="1" applyBorder="1" applyAlignment="1">
      <alignment horizontal="right" vertical="center"/>
    </xf>
    <xf numFmtId="0" fontId="17" fillId="0" borderId="43" xfId="18" applyFont="1" applyFill="1" applyBorder="1" applyAlignment="1">
      <alignment vertical="center"/>
    </xf>
    <xf numFmtId="49" fontId="5" fillId="0" borderId="41" xfId="18" applyNumberFormat="1" applyFont="1" applyFill="1" applyBorder="1" applyAlignment="1">
      <alignment vertical="center"/>
    </xf>
    <xf numFmtId="0" fontId="5" fillId="0" borderId="43" xfId="18" applyFont="1" applyFill="1" applyBorder="1" applyAlignment="1">
      <alignment horizontal="left" vertical="center" indent="1"/>
    </xf>
    <xf numFmtId="3" fontId="5" fillId="0" borderId="9" xfId="18" applyNumberFormat="1" applyFont="1" applyBorder="1" applyAlignment="1">
      <alignment horizontal="right" vertical="center" wrapText="1" indent="1"/>
    </xf>
    <xf numFmtId="3" fontId="5" fillId="0" borderId="9" xfId="18" applyNumberFormat="1" applyFont="1" applyFill="1" applyBorder="1" applyAlignment="1">
      <alignment horizontal="right" vertical="center" wrapText="1" indent="1"/>
    </xf>
    <xf numFmtId="49" fontId="5" fillId="0" borderId="41" xfId="18" applyNumberFormat="1" applyFont="1" applyFill="1" applyBorder="1"/>
    <xf numFmtId="0" fontId="5" fillId="0" borderId="43" xfId="18" applyFont="1" applyFill="1" applyBorder="1" applyAlignment="1">
      <alignment horizontal="left" vertical="center" wrapText="1" indent="1"/>
    </xf>
    <xf numFmtId="0" fontId="0" fillId="0" borderId="0" xfId="18" applyFont="1"/>
    <xf numFmtId="0" fontId="5" fillId="0" borderId="42" xfId="18" applyFont="1" applyFill="1" applyBorder="1"/>
    <xf numFmtId="0" fontId="5" fillId="0" borderId="42" xfId="18" applyFont="1" applyFill="1" applyBorder="1" applyAlignment="1">
      <alignment vertical="center"/>
    </xf>
    <xf numFmtId="4" fontId="5" fillId="0" borderId="42" xfId="18" applyNumberFormat="1" applyFont="1" applyFill="1" applyBorder="1" applyAlignment="1">
      <alignment horizontal="right" vertical="center"/>
    </xf>
    <xf numFmtId="0" fontId="4" fillId="0" borderId="41" xfId="18" applyFont="1" applyFill="1" applyBorder="1" applyAlignment="1">
      <alignment vertical="center"/>
    </xf>
    <xf numFmtId="0" fontId="4" fillId="0" borderId="43" xfId="18" applyFont="1" applyFill="1" applyBorder="1" applyAlignment="1">
      <alignment vertical="center"/>
    </xf>
    <xf numFmtId="3" fontId="4" fillId="0" borderId="9" xfId="18" applyNumberFormat="1" applyFont="1" applyFill="1" applyBorder="1" applyAlignment="1">
      <alignment horizontal="right" vertical="center" wrapText="1" indent="1"/>
    </xf>
    <xf numFmtId="49" fontId="6" fillId="0" borderId="44" xfId="0" applyNumberFormat="1" applyFont="1" applyBorder="1"/>
    <xf numFmtId="0" fontId="6" fillId="0" borderId="45" xfId="0" applyFont="1" applyBorder="1" applyAlignment="1">
      <alignment horizontal="left" vertical="center" wrapText="1"/>
    </xf>
    <xf numFmtId="3" fontId="5" fillId="0" borderId="9" xfId="18" applyNumberFormat="1" applyFont="1" applyBorder="1" applyAlignment="1">
      <alignment horizontal="right" vertical="center" indent="1"/>
    </xf>
    <xf numFmtId="0" fontId="25" fillId="0" borderId="42" xfId="18" applyFont="1" applyFill="1" applyBorder="1" applyAlignment="1">
      <alignment vertical="center"/>
    </xf>
    <xf numFmtId="4" fontId="25" fillId="0" borderId="42" xfId="18" applyNumberFormat="1" applyFont="1" applyFill="1" applyBorder="1" applyAlignment="1">
      <alignment horizontal="right" vertical="center"/>
    </xf>
    <xf numFmtId="0" fontId="17" fillId="2" borderId="41" xfId="18" applyFont="1" applyFill="1" applyBorder="1" applyAlignment="1">
      <alignment vertical="center"/>
    </xf>
    <xf numFmtId="3" fontId="6" fillId="0" borderId="0" xfId="18" applyNumberFormat="1" applyFont="1" applyFill="1"/>
    <xf numFmtId="0" fontId="6" fillId="0" borderId="0" xfId="18" applyFont="1" applyAlignment="1"/>
    <xf numFmtId="0" fontId="17" fillId="0" borderId="0" xfId="16" applyFont="1"/>
    <xf numFmtId="0" fontId="25" fillId="0" borderId="17" xfId="0" applyFont="1" applyBorder="1"/>
    <xf numFmtId="0" fontId="25" fillId="0" borderId="18" xfId="0" applyFont="1" applyBorder="1"/>
    <xf numFmtId="0" fontId="27" fillId="14" borderId="48" xfId="0" applyFont="1" applyFill="1" applyBorder="1" applyAlignment="1">
      <alignment horizontal="center" vertical="center" wrapText="1"/>
    </xf>
    <xf numFmtId="0" fontId="27" fillId="14" borderId="49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left" vertical="center" wrapText="1"/>
    </xf>
    <xf numFmtId="4" fontId="25" fillId="0" borderId="10" xfId="18" applyNumberFormat="1" applyFont="1" applyBorder="1" applyAlignment="1">
      <alignment horizontal="right" vertical="center" wrapText="1" indent="1"/>
    </xf>
    <xf numFmtId="0" fontId="6" fillId="0" borderId="50" xfId="0" applyFont="1" applyBorder="1" applyAlignment="1">
      <alignment horizontal="left" vertical="center" wrapText="1"/>
    </xf>
    <xf numFmtId="4" fontId="25" fillId="0" borderId="13" xfId="18" applyNumberFormat="1" applyFont="1" applyBorder="1" applyAlignment="1">
      <alignment horizontal="right" vertical="center" wrapText="1" indent="1"/>
    </xf>
    <xf numFmtId="4" fontId="25" fillId="0" borderId="53" xfId="18" applyNumberFormat="1" applyFont="1" applyBorder="1" applyAlignment="1">
      <alignment horizontal="right" vertical="center" wrapText="1" indent="1"/>
    </xf>
    <xf numFmtId="4" fontId="25" fillId="0" borderId="54" xfId="18" applyNumberFormat="1" applyFont="1" applyBorder="1" applyAlignment="1">
      <alignment horizontal="right" vertical="center" wrapText="1" indent="1"/>
    </xf>
    <xf numFmtId="0" fontId="8" fillId="3" borderId="0" xfId="0" applyFont="1" applyFill="1" applyBorder="1" applyAlignment="1">
      <alignment horizontal="center" vertical="center" wrapText="1"/>
    </xf>
    <xf numFmtId="0" fontId="4" fillId="2" borderId="17" xfId="2" applyFont="1" applyFill="1" applyBorder="1" applyAlignment="1" applyProtection="1">
      <alignment horizontal="center" vertical="center" wrapText="1"/>
      <protection locked="0"/>
    </xf>
    <xf numFmtId="0" fontId="4" fillId="2" borderId="14" xfId="2" applyFont="1" applyFill="1" applyBorder="1" applyAlignment="1" applyProtection="1">
      <alignment horizontal="center" vertical="center" wrapText="1"/>
      <protection locked="0"/>
    </xf>
    <xf numFmtId="0" fontId="4" fillId="2" borderId="18" xfId="2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3" fillId="0" borderId="14" xfId="2" applyBorder="1" applyAlignment="1" applyProtection="1">
      <alignment horizontal="left" vertical="top" wrapText="1"/>
      <protection locked="0"/>
    </xf>
    <xf numFmtId="0" fontId="3" fillId="0" borderId="0" xfId="2" applyBorder="1" applyAlignment="1" applyProtection="1">
      <alignment horizontal="left" vertical="top" wrapText="1"/>
      <protection locked="0"/>
    </xf>
    <xf numFmtId="0" fontId="8" fillId="3" borderId="0" xfId="0" applyFont="1" applyFill="1" applyAlignment="1" applyProtection="1">
      <alignment horizontal="center" vertical="center" wrapText="1"/>
    </xf>
    <xf numFmtId="0" fontId="3" fillId="0" borderId="0" xfId="2" applyFont="1" applyBorder="1" applyAlignment="1">
      <alignment horizontal="left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left" vertical="center" shrinkToFit="1"/>
      <protection locked="0"/>
    </xf>
    <xf numFmtId="0" fontId="3" fillId="0" borderId="0" xfId="2" applyFont="1" applyFill="1" applyBorder="1" applyAlignment="1" applyProtection="1">
      <alignment horizontal="left" vertical="top" wrapText="1"/>
      <protection locked="0"/>
    </xf>
    <xf numFmtId="0" fontId="3" fillId="0" borderId="0" xfId="2" applyFont="1" applyFill="1" applyBorder="1" applyAlignment="1" applyProtection="1">
      <alignment horizontal="left" wrapText="1"/>
      <protection locked="0"/>
    </xf>
    <xf numFmtId="0" fontId="4" fillId="2" borderId="18" xfId="2" applyFont="1" applyFill="1" applyBorder="1" applyAlignment="1" applyProtection="1">
      <alignment horizontal="center" vertical="center"/>
      <protection locked="0"/>
    </xf>
    <xf numFmtId="0" fontId="21" fillId="5" borderId="17" xfId="11" applyFont="1" applyFill="1" applyBorder="1" applyAlignment="1">
      <alignment horizontal="center" vertical="center"/>
    </xf>
    <xf numFmtId="0" fontId="21" fillId="5" borderId="14" xfId="11" applyFont="1" applyFill="1" applyBorder="1" applyAlignment="1">
      <alignment horizontal="center" vertical="center"/>
    </xf>
    <xf numFmtId="0" fontId="17" fillId="5" borderId="24" xfId="11" applyFont="1" applyFill="1" applyBorder="1" applyAlignment="1">
      <alignment horizontal="center" vertical="center"/>
    </xf>
    <xf numFmtId="0" fontId="17" fillId="5" borderId="0" xfId="11" applyFont="1" applyFill="1" applyBorder="1" applyAlignment="1">
      <alignment horizontal="center" vertical="center"/>
    </xf>
    <xf numFmtId="0" fontId="21" fillId="5" borderId="24" xfId="11" applyFont="1" applyFill="1" applyBorder="1" applyAlignment="1">
      <alignment horizontal="center" vertical="center"/>
    </xf>
    <xf numFmtId="0" fontId="21" fillId="5" borderId="0" xfId="11" applyFont="1" applyFill="1" applyBorder="1" applyAlignment="1">
      <alignment horizontal="center" vertical="center"/>
    </xf>
    <xf numFmtId="0" fontId="21" fillId="5" borderId="26" xfId="11" applyFont="1" applyFill="1" applyBorder="1" applyAlignment="1">
      <alignment horizontal="center" vertical="center"/>
    </xf>
    <xf numFmtId="0" fontId="21" fillId="5" borderId="27" xfId="11" applyFont="1" applyFill="1" applyBorder="1" applyAlignment="1">
      <alignment horizontal="center" vertical="center"/>
    </xf>
    <xf numFmtId="0" fontId="21" fillId="5" borderId="28" xfId="1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24" fillId="0" borderId="0" xfId="0" applyFont="1" applyBorder="1" applyAlignment="1"/>
    <xf numFmtId="0" fontId="4" fillId="5" borderId="0" xfId="11" applyFont="1" applyFill="1" applyAlignment="1">
      <alignment horizontal="center" vertical="center"/>
    </xf>
    <xf numFmtId="0" fontId="4" fillId="5" borderId="0" xfId="11" applyFont="1" applyFill="1" applyAlignment="1">
      <alignment vertical="center"/>
    </xf>
    <xf numFmtId="0" fontId="17" fillId="5" borderId="0" xfId="16" applyFont="1" applyFill="1" applyAlignment="1">
      <alignment horizontal="center" vertical="center"/>
    </xf>
    <xf numFmtId="0" fontId="18" fillId="13" borderId="35" xfId="18" applyFont="1" applyFill="1" applyBorder="1" applyAlignment="1">
      <alignment horizontal="center" vertical="center"/>
    </xf>
    <xf numFmtId="0" fontId="18" fillId="13" borderId="16" xfId="18" applyFont="1" applyFill="1" applyBorder="1" applyAlignment="1">
      <alignment horizontal="center" vertical="center"/>
    </xf>
    <xf numFmtId="0" fontId="18" fillId="13" borderId="36" xfId="18" applyFont="1" applyFill="1" applyBorder="1" applyAlignment="1">
      <alignment horizontal="center" vertical="center"/>
    </xf>
    <xf numFmtId="0" fontId="18" fillId="13" borderId="37" xfId="18" applyFont="1" applyFill="1" applyBorder="1" applyAlignment="1">
      <alignment horizontal="center" vertical="center"/>
    </xf>
    <xf numFmtId="0" fontId="18" fillId="13" borderId="0" xfId="18" applyFont="1" applyFill="1" applyAlignment="1">
      <alignment horizontal="center" vertical="center"/>
    </xf>
    <xf numFmtId="0" fontId="18" fillId="13" borderId="38" xfId="18" applyFont="1" applyFill="1" applyBorder="1" applyAlignment="1">
      <alignment horizontal="center" vertical="center"/>
    </xf>
    <xf numFmtId="0" fontId="18" fillId="13" borderId="0" xfId="18" applyFont="1" applyFill="1" applyBorder="1" applyAlignment="1">
      <alignment horizontal="center" vertical="center"/>
    </xf>
    <xf numFmtId="0" fontId="18" fillId="13" borderId="39" xfId="18" applyFont="1" applyFill="1" applyBorder="1" applyAlignment="1">
      <alignment horizontal="center" vertical="center"/>
    </xf>
    <xf numFmtId="0" fontId="18" fillId="13" borderId="15" xfId="18" applyFont="1" applyFill="1" applyBorder="1" applyAlignment="1">
      <alignment horizontal="center" vertical="center"/>
    </xf>
    <xf numFmtId="0" fontId="18" fillId="13" borderId="40" xfId="18" applyFont="1" applyFill="1" applyBorder="1" applyAlignment="1">
      <alignment horizontal="center" vertical="center"/>
    </xf>
    <xf numFmtId="0" fontId="6" fillId="0" borderId="0" xfId="18" applyFont="1" applyAlignment="1">
      <alignment horizontal="left" vertical="center" wrapText="1"/>
    </xf>
    <xf numFmtId="0" fontId="4" fillId="13" borderId="35" xfId="18" applyFont="1" applyFill="1" applyBorder="1" applyAlignment="1" applyProtection="1">
      <alignment horizontal="center" vertical="center" wrapText="1"/>
      <protection locked="0"/>
    </xf>
    <xf numFmtId="0" fontId="4" fillId="13" borderId="16" xfId="18" applyFont="1" applyFill="1" applyBorder="1" applyAlignment="1" applyProtection="1">
      <alignment horizontal="center" vertical="center" wrapText="1"/>
      <protection locked="0"/>
    </xf>
    <xf numFmtId="0" fontId="4" fillId="13" borderId="36" xfId="18" applyFont="1" applyFill="1" applyBorder="1" applyAlignment="1" applyProtection="1">
      <alignment horizontal="center" vertical="center" wrapText="1"/>
      <protection locked="0"/>
    </xf>
    <xf numFmtId="0" fontId="4" fillId="13" borderId="37" xfId="18" applyFont="1" applyFill="1" applyBorder="1" applyAlignment="1" applyProtection="1">
      <alignment horizontal="center" vertical="center" wrapText="1"/>
      <protection locked="0"/>
    </xf>
    <xf numFmtId="0" fontId="4" fillId="13" borderId="0" xfId="18" applyFont="1" applyFill="1" applyAlignment="1" applyProtection="1">
      <alignment horizontal="center" vertical="center" wrapText="1"/>
      <protection locked="0"/>
    </xf>
    <xf numFmtId="0" fontId="4" fillId="13" borderId="38" xfId="18" applyFont="1" applyFill="1" applyBorder="1" applyAlignment="1" applyProtection="1">
      <alignment horizontal="center" vertical="center" wrapText="1"/>
      <protection locked="0"/>
    </xf>
    <xf numFmtId="0" fontId="4" fillId="13" borderId="0" xfId="18" applyFont="1" applyFill="1" applyBorder="1" applyAlignment="1" applyProtection="1">
      <alignment horizontal="center" vertical="center" wrapText="1"/>
      <protection locked="0"/>
    </xf>
    <xf numFmtId="0" fontId="6" fillId="0" borderId="0" xfId="18" applyFont="1" applyAlignment="1">
      <alignment horizontal="left" wrapText="1"/>
    </xf>
    <xf numFmtId="0" fontId="17" fillId="5" borderId="0" xfId="16" applyFont="1" applyFill="1" applyAlignment="1">
      <alignment vertical="center"/>
    </xf>
    <xf numFmtId="0" fontId="17" fillId="5" borderId="0" xfId="16" applyFont="1" applyFill="1" applyAlignment="1">
      <alignment horizontal="center"/>
    </xf>
    <xf numFmtId="0" fontId="17" fillId="5" borderId="0" xfId="16" applyFont="1" applyFill="1"/>
    <xf numFmtId="0" fontId="27" fillId="14" borderId="46" xfId="0" applyFont="1" applyFill="1" applyBorder="1" applyAlignment="1">
      <alignment horizontal="center" vertical="center" wrapText="1"/>
    </xf>
    <xf numFmtId="0" fontId="24" fillId="0" borderId="47" xfId="0" applyFont="1" applyBorder="1" applyAlignment="1"/>
    <xf numFmtId="0" fontId="27" fillId="14" borderId="51" xfId="0" applyFont="1" applyFill="1" applyBorder="1" applyAlignment="1">
      <alignment horizontal="center" vertical="center" wrapText="1"/>
    </xf>
    <xf numFmtId="0" fontId="24" fillId="0" borderId="52" xfId="0" applyFont="1" applyBorder="1" applyAlignment="1"/>
  </cellXfs>
  <cellStyles count="19">
    <cellStyle name="Hipervínculo" xfId="10" builtinId="8"/>
    <cellStyle name="Hipervínculo 2" xfId="13" xr:uid="{F8951993-31D1-409C-98A7-0095A8337280}"/>
    <cellStyle name="Millares" xfId="1" builtinId="3"/>
    <cellStyle name="Millares 2 22 6" xfId="6" xr:uid="{8EFA042F-DDD3-4C6A-985C-F6D1C9AF70F3}"/>
    <cellStyle name="Millares 2 23 4" xfId="7" xr:uid="{5D36E4A1-0220-46ED-9373-5A049078B084}"/>
    <cellStyle name="Millares 2 32" xfId="8" xr:uid="{761332B2-57D6-4F88-8BA7-4688D5344BD6}"/>
    <cellStyle name="Millares 2 4" xfId="3" xr:uid="{DA61DC41-CDD4-41C2-95E5-B9B32E7E883D}"/>
    <cellStyle name="Millares 2 4 2 5" xfId="5" xr:uid="{813EE060-F206-4FD7-A7ED-14819BA0D039}"/>
    <cellStyle name="Millares 2 5 5" xfId="4" xr:uid="{DBCB9A62-15E9-4E78-A46E-EC37E18ABA6B}"/>
    <cellStyle name="Millares 3 17 2" xfId="14" xr:uid="{4A8C5505-376E-46F3-B996-0218AEE3FC7E}"/>
    <cellStyle name="Millares 4" xfId="9" xr:uid="{3C1DF250-BE28-49BC-BC1D-7219F02B5AFE}"/>
    <cellStyle name="Normal" xfId="0" builtinId="0"/>
    <cellStyle name="Normal 2" xfId="17" xr:uid="{C9140B19-8D17-49AF-B2D2-1B4DB3CF69DF}"/>
    <cellStyle name="Normal 2 2" xfId="2" xr:uid="{9400C865-9C5B-452B-AC05-39DB14D81BE5}"/>
    <cellStyle name="Normal 2 3 13" xfId="16" xr:uid="{04B959C3-7545-46D0-82D3-DC224A00D543}"/>
    <cellStyle name="Normal 3 2 2 11" xfId="18" xr:uid="{875FFD9B-42B8-450B-942A-E8B22F61E521}"/>
    <cellStyle name="Normal 3 23" xfId="11" xr:uid="{51DD75A7-EEAF-49DD-A61F-2A8CD0F15795}"/>
    <cellStyle name="Normal 3 3 3" xfId="15" xr:uid="{A5B596A6-A31E-4D4A-9AB1-4D7DC38D4604}"/>
    <cellStyle name="Normal 74" xfId="12" xr:uid="{92EA75DF-6F57-4EF3-AD03-6B0E16AFA7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0319_NDM_CodigoSujeto_CodigoEntidad_CodigoPeriodo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ers\Usuario\Downloads\0319_NDM_CodigoSujeto_CodigoEntidad_CodigoPeriod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1">
          <cell r="D1">
            <v>2024</v>
          </cell>
        </row>
        <row r="2">
          <cell r="D2" t="str">
            <v>Trimestral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 refreshError="1">
        <row r="1">
          <cell r="D1">
            <v>2023</v>
          </cell>
        </row>
        <row r="2">
          <cell r="D2" t="str">
            <v>Trimestral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D5C3-F8EC-40FD-8988-BCE5564C5776}">
  <sheetPr>
    <tabColor theme="6" tint="-0.499984740745262"/>
    <pageSetUpPr fitToPage="1"/>
  </sheetPr>
  <dimension ref="A1:G97"/>
  <sheetViews>
    <sheetView showGridLines="0" tabSelected="1" zoomScaleSheetLayoutView="100" workbookViewId="0">
      <selection activeCell="A5" sqref="A5"/>
    </sheetView>
  </sheetViews>
  <sheetFormatPr baseColWidth="10" defaultColWidth="12" defaultRowHeight="11.25" x14ac:dyDescent="0.2"/>
  <cols>
    <col min="1" max="1" width="61.83203125" style="75" customWidth="1"/>
    <col min="2" max="2" width="18.33203125" style="75" bestFit="1" customWidth="1"/>
    <col min="3" max="3" width="18.33203125" style="76" bestFit="1" customWidth="1"/>
    <col min="4" max="4" width="69" style="76" customWidth="1"/>
    <col min="5" max="5" width="16.33203125" style="76" customWidth="1"/>
    <col min="6" max="6" width="16.33203125" style="76" bestFit="1" customWidth="1"/>
    <col min="7" max="7" width="3.1640625" style="29" customWidth="1"/>
    <col min="8" max="16384" width="12" style="29"/>
  </cols>
  <sheetData>
    <row r="1" spans="1:6" ht="46.5" customHeight="1" thickBot="1" x14ac:dyDescent="0.25">
      <c r="A1" s="365" t="s">
        <v>56</v>
      </c>
      <c r="B1" s="366"/>
      <c r="C1" s="366"/>
      <c r="D1" s="366"/>
      <c r="E1" s="366"/>
      <c r="F1" s="367"/>
    </row>
    <row r="2" spans="1:6" ht="15.75" customHeight="1" thickBot="1" x14ac:dyDescent="0.25">
      <c r="A2" s="30" t="s">
        <v>1</v>
      </c>
      <c r="B2" s="31">
        <v>2024</v>
      </c>
      <c r="C2" s="31">
        <v>2023</v>
      </c>
      <c r="D2" s="31" t="s">
        <v>1</v>
      </c>
      <c r="E2" s="31">
        <v>2024</v>
      </c>
      <c r="F2" s="32">
        <v>2023</v>
      </c>
    </row>
    <row r="3" spans="1:6" s="36" customFormat="1" ht="15" x14ac:dyDescent="0.2">
      <c r="A3" s="5" t="s">
        <v>57</v>
      </c>
      <c r="B3" s="33"/>
      <c r="C3" s="33"/>
      <c r="D3" s="34" t="s">
        <v>58</v>
      </c>
      <c r="E3" s="33"/>
      <c r="F3" s="35"/>
    </row>
    <row r="4" spans="1:6" x14ac:dyDescent="0.2">
      <c r="A4" s="9" t="s">
        <v>59</v>
      </c>
      <c r="B4" s="37"/>
      <c r="C4" s="37"/>
      <c r="D4" s="38" t="s">
        <v>60</v>
      </c>
      <c r="E4" s="37"/>
      <c r="F4" s="39"/>
    </row>
    <row r="5" spans="1:6" x14ac:dyDescent="0.2">
      <c r="A5" s="12" t="s">
        <v>61</v>
      </c>
      <c r="B5" s="40">
        <v>2376877506.5599999</v>
      </c>
      <c r="C5" s="40">
        <v>957761593.91999996</v>
      </c>
      <c r="D5" s="41" t="s">
        <v>62</v>
      </c>
      <c r="E5" s="40">
        <v>553020102.38</v>
      </c>
      <c r="F5" s="42">
        <v>725012754.10000002</v>
      </c>
    </row>
    <row r="6" spans="1:6" x14ac:dyDescent="0.2">
      <c r="A6" s="12" t="s">
        <v>63</v>
      </c>
      <c r="B6" s="40">
        <v>647823322.49000001</v>
      </c>
      <c r="C6" s="40">
        <v>345755346.17000002</v>
      </c>
      <c r="D6" s="41" t="s">
        <v>64</v>
      </c>
      <c r="E6" s="40">
        <v>0</v>
      </c>
      <c r="F6" s="42">
        <v>0</v>
      </c>
    </row>
    <row r="7" spans="1:6" x14ac:dyDescent="0.2">
      <c r="A7" s="12" t="s">
        <v>65</v>
      </c>
      <c r="B7" s="40">
        <v>89359971.090000004</v>
      </c>
      <c r="C7" s="40">
        <v>80653043.310000002</v>
      </c>
      <c r="D7" s="41" t="s">
        <v>66</v>
      </c>
      <c r="E7" s="40">
        <v>0</v>
      </c>
      <c r="F7" s="42">
        <v>0</v>
      </c>
    </row>
    <row r="8" spans="1:6" x14ac:dyDescent="0.2">
      <c r="A8" s="12" t="s">
        <v>67</v>
      </c>
      <c r="B8" s="40">
        <v>157000698.44</v>
      </c>
      <c r="C8" s="40">
        <v>108462426.12</v>
      </c>
      <c r="D8" s="41" t="s">
        <v>68</v>
      </c>
      <c r="E8" s="40">
        <v>0</v>
      </c>
      <c r="F8" s="42">
        <v>0</v>
      </c>
    </row>
    <row r="9" spans="1:6" x14ac:dyDescent="0.2">
      <c r="A9" s="12" t="s">
        <v>69</v>
      </c>
      <c r="B9" s="40">
        <v>0</v>
      </c>
      <c r="C9" s="40">
        <v>0</v>
      </c>
      <c r="D9" s="41" t="s">
        <v>70</v>
      </c>
      <c r="E9" s="40">
        <v>0</v>
      </c>
      <c r="F9" s="42">
        <v>0</v>
      </c>
    </row>
    <row r="10" spans="1:6" x14ac:dyDescent="0.2">
      <c r="A10" s="12" t="s">
        <v>71</v>
      </c>
      <c r="B10" s="40">
        <v>0</v>
      </c>
      <c r="C10" s="40">
        <v>0</v>
      </c>
      <c r="D10" s="41" t="s">
        <v>72</v>
      </c>
      <c r="E10" s="40">
        <v>0</v>
      </c>
      <c r="F10" s="42">
        <v>0</v>
      </c>
    </row>
    <row r="11" spans="1:6" x14ac:dyDescent="0.2">
      <c r="A11" s="12" t="s">
        <v>73</v>
      </c>
      <c r="B11" s="40">
        <v>0</v>
      </c>
      <c r="C11" s="40">
        <v>0</v>
      </c>
      <c r="D11" s="41" t="s">
        <v>74</v>
      </c>
      <c r="E11" s="40">
        <v>0</v>
      </c>
      <c r="F11" s="42">
        <v>0</v>
      </c>
    </row>
    <row r="12" spans="1:6" x14ac:dyDescent="0.2">
      <c r="A12" s="17"/>
      <c r="B12" s="43"/>
      <c r="C12" s="43"/>
      <c r="D12" s="41" t="s">
        <v>75</v>
      </c>
      <c r="E12" s="40">
        <v>90774311.980000004</v>
      </c>
      <c r="F12" s="42">
        <v>70112311.75</v>
      </c>
    </row>
    <row r="13" spans="1:6" x14ac:dyDescent="0.2">
      <c r="A13" s="9" t="s">
        <v>76</v>
      </c>
      <c r="B13" s="44">
        <f>SUM(B5:B12)</f>
        <v>3271061498.5800004</v>
      </c>
      <c r="C13" s="44">
        <f>SUM(C5:C12)</f>
        <v>1492632409.52</v>
      </c>
      <c r="D13" s="45"/>
      <c r="E13" s="44"/>
      <c r="F13" s="39"/>
    </row>
    <row r="14" spans="1:6" x14ac:dyDescent="0.2">
      <c r="A14" s="20"/>
      <c r="B14" s="44"/>
      <c r="C14" s="44"/>
      <c r="D14" s="38" t="s">
        <v>77</v>
      </c>
      <c r="E14" s="44">
        <f>SUM(E5:E13)</f>
        <v>643794414.36000001</v>
      </c>
      <c r="F14" s="46">
        <f>SUM(F5:F13)</f>
        <v>795125065.85000002</v>
      </c>
    </row>
    <row r="15" spans="1:6" x14ac:dyDescent="0.2">
      <c r="A15" s="9" t="s">
        <v>78</v>
      </c>
      <c r="B15" s="47"/>
      <c r="C15" s="47"/>
      <c r="D15" s="48"/>
      <c r="E15" s="44"/>
      <c r="F15" s="39"/>
    </row>
    <row r="16" spans="1:6" x14ac:dyDescent="0.2">
      <c r="A16" s="12" t="s">
        <v>79</v>
      </c>
      <c r="B16" s="40">
        <v>0</v>
      </c>
      <c r="C16" s="40">
        <v>0</v>
      </c>
      <c r="D16" s="38" t="s">
        <v>80</v>
      </c>
      <c r="E16" s="49"/>
      <c r="F16" s="39"/>
    </row>
    <row r="17" spans="1:6" x14ac:dyDescent="0.2">
      <c r="A17" s="12" t="s">
        <v>81</v>
      </c>
      <c r="B17" s="40">
        <v>0</v>
      </c>
      <c r="C17" s="40">
        <v>0</v>
      </c>
      <c r="D17" s="41" t="s">
        <v>82</v>
      </c>
      <c r="E17" s="49">
        <v>0</v>
      </c>
      <c r="F17" s="39">
        <v>0</v>
      </c>
    </row>
    <row r="18" spans="1:6" x14ac:dyDescent="0.2">
      <c r="A18" s="12" t="s">
        <v>83</v>
      </c>
      <c r="B18" s="40">
        <v>5903875920.9200001</v>
      </c>
      <c r="C18" s="40">
        <v>5876183273.29</v>
      </c>
      <c r="D18" s="41" t="s">
        <v>84</v>
      </c>
      <c r="E18" s="49">
        <v>0</v>
      </c>
      <c r="F18" s="39">
        <v>0</v>
      </c>
    </row>
    <row r="19" spans="1:6" x14ac:dyDescent="0.2">
      <c r="A19" s="12" t="s">
        <v>85</v>
      </c>
      <c r="B19" s="40">
        <v>4864597427.25</v>
      </c>
      <c r="C19" s="40">
        <v>4629189600.6300001</v>
      </c>
      <c r="D19" s="41" t="s">
        <v>86</v>
      </c>
      <c r="E19" s="49">
        <v>0</v>
      </c>
      <c r="F19" s="39">
        <v>0</v>
      </c>
    </row>
    <row r="20" spans="1:6" x14ac:dyDescent="0.2">
      <c r="A20" s="12" t="s">
        <v>87</v>
      </c>
      <c r="B20" s="40">
        <v>0</v>
      </c>
      <c r="C20" s="40">
        <v>0</v>
      </c>
      <c r="D20" s="41" t="s">
        <v>88</v>
      </c>
      <c r="E20" s="49">
        <v>0</v>
      </c>
      <c r="F20" s="39">
        <v>0</v>
      </c>
    </row>
    <row r="21" spans="1:6" x14ac:dyDescent="0.2">
      <c r="A21" s="12" t="s">
        <v>89</v>
      </c>
      <c r="B21" s="40">
        <v>-3196419185.1300001</v>
      </c>
      <c r="C21" s="40">
        <v>-3219368727</v>
      </c>
      <c r="D21" s="41" t="s">
        <v>90</v>
      </c>
      <c r="E21" s="49">
        <v>0</v>
      </c>
      <c r="F21" s="39">
        <v>0</v>
      </c>
    </row>
    <row r="22" spans="1:6" x14ac:dyDescent="0.2">
      <c r="A22" s="12" t="s">
        <v>91</v>
      </c>
      <c r="B22" s="40">
        <v>0</v>
      </c>
      <c r="C22" s="40">
        <v>0</v>
      </c>
      <c r="D22" s="41" t="s">
        <v>92</v>
      </c>
      <c r="E22" s="49">
        <v>0</v>
      </c>
      <c r="F22" s="39">
        <v>0</v>
      </c>
    </row>
    <row r="23" spans="1:6" x14ac:dyDescent="0.2">
      <c r="A23" s="12" t="s">
        <v>93</v>
      </c>
      <c r="B23" s="40">
        <v>0</v>
      </c>
      <c r="C23" s="40">
        <v>0</v>
      </c>
      <c r="D23" s="45"/>
      <c r="E23" s="47"/>
      <c r="F23" s="50"/>
    </row>
    <row r="24" spans="1:6" x14ac:dyDescent="0.2">
      <c r="A24" s="12" t="s">
        <v>94</v>
      </c>
      <c r="B24" s="40">
        <v>0</v>
      </c>
      <c r="C24" s="40">
        <v>0</v>
      </c>
      <c r="D24" s="38" t="s">
        <v>95</v>
      </c>
      <c r="E24" s="44">
        <f>SUM(E17:E23)</f>
        <v>0</v>
      </c>
      <c r="F24" s="51">
        <f>SUM(F17:F23)</f>
        <v>0</v>
      </c>
    </row>
    <row r="25" spans="1:6" s="36" customFormat="1" x14ac:dyDescent="0.2">
      <c r="A25" s="17"/>
      <c r="B25" s="47"/>
      <c r="C25" s="47"/>
      <c r="D25" s="45"/>
      <c r="E25" s="44"/>
      <c r="F25" s="51"/>
    </row>
    <row r="26" spans="1:6" x14ac:dyDescent="0.2">
      <c r="A26" s="9" t="s">
        <v>96</v>
      </c>
      <c r="B26" s="44">
        <f>SUM(B16:B25)</f>
        <v>7572054163.04</v>
      </c>
      <c r="C26" s="44">
        <f>SUM(C16:C25)</f>
        <v>7286004146.9200001</v>
      </c>
      <c r="D26" s="52" t="s">
        <v>97</v>
      </c>
      <c r="E26" s="44">
        <f>+E14+E24</f>
        <v>643794414.36000001</v>
      </c>
      <c r="F26" s="51">
        <f>+F14+F24</f>
        <v>795125065.85000002</v>
      </c>
    </row>
    <row r="27" spans="1:6" x14ac:dyDescent="0.2">
      <c r="A27" s="20"/>
      <c r="B27" s="53"/>
      <c r="C27" s="53"/>
      <c r="D27" s="48"/>
      <c r="E27" s="44"/>
      <c r="F27" s="51"/>
    </row>
    <row r="28" spans="1:6" x14ac:dyDescent="0.2">
      <c r="A28" s="9" t="s">
        <v>98</v>
      </c>
      <c r="B28" s="44">
        <f>+B13+B26</f>
        <v>10843115661.620001</v>
      </c>
      <c r="C28" s="44">
        <f>+C13+C26</f>
        <v>8778636556.4400005</v>
      </c>
      <c r="D28" s="54" t="s">
        <v>99</v>
      </c>
      <c r="E28" s="44"/>
      <c r="F28" s="55"/>
    </row>
    <row r="29" spans="1:6" x14ac:dyDescent="0.2">
      <c r="A29" s="56"/>
      <c r="B29" s="57"/>
      <c r="C29" s="58"/>
      <c r="D29" s="48"/>
      <c r="E29" s="44"/>
      <c r="F29" s="55"/>
    </row>
    <row r="30" spans="1:6" x14ac:dyDescent="0.2">
      <c r="A30" s="59"/>
      <c r="B30" s="47"/>
      <c r="C30" s="47"/>
      <c r="D30" s="38" t="s">
        <v>100</v>
      </c>
      <c r="E30" s="44">
        <f>SUM(E31:E33)</f>
        <v>8555249279.6600008</v>
      </c>
      <c r="F30" s="51">
        <f>SUM(F31:F33)</f>
        <v>8283792917.9000006</v>
      </c>
    </row>
    <row r="31" spans="1:6" x14ac:dyDescent="0.2">
      <c r="A31" s="59"/>
      <c r="B31" s="47"/>
      <c r="C31" s="47"/>
      <c r="D31" s="41" t="s">
        <v>38</v>
      </c>
      <c r="E31" s="40">
        <v>8452642933.0100002</v>
      </c>
      <c r="F31" s="42">
        <v>8235811637.9200001</v>
      </c>
    </row>
    <row r="32" spans="1:6" x14ac:dyDescent="0.2">
      <c r="A32" s="59"/>
      <c r="B32" s="47"/>
      <c r="C32" s="47"/>
      <c r="D32" s="41" t="s">
        <v>101</v>
      </c>
      <c r="E32" s="40">
        <v>93496746.549999997</v>
      </c>
      <c r="F32" s="42">
        <v>38871679.880000003</v>
      </c>
    </row>
    <row r="33" spans="1:7" x14ac:dyDescent="0.2">
      <c r="A33" s="59"/>
      <c r="B33" s="47"/>
      <c r="C33" s="47"/>
      <c r="D33" s="41" t="s">
        <v>102</v>
      </c>
      <c r="E33" s="40">
        <v>9109600.0999999996</v>
      </c>
      <c r="F33" s="42">
        <v>9109600.0999999996</v>
      </c>
    </row>
    <row r="34" spans="1:7" x14ac:dyDescent="0.2">
      <c r="A34" s="59"/>
      <c r="B34" s="47"/>
      <c r="C34" s="47"/>
      <c r="D34" s="45"/>
      <c r="E34" s="49"/>
      <c r="F34" s="39"/>
    </row>
    <row r="35" spans="1:7" x14ac:dyDescent="0.2">
      <c r="A35" s="59"/>
      <c r="B35" s="47"/>
      <c r="C35" s="47"/>
      <c r="D35" s="38" t="s">
        <v>103</v>
      </c>
      <c r="E35" s="44">
        <f>SUM(E36:E40)</f>
        <v>1644071967.5999999</v>
      </c>
      <c r="F35" s="51">
        <f>SUM(F36:F40)</f>
        <v>-300281427.31</v>
      </c>
    </row>
    <row r="36" spans="1:7" ht="12.75" x14ac:dyDescent="0.2">
      <c r="A36" s="60"/>
      <c r="B36" s="47"/>
      <c r="C36" s="47"/>
      <c r="D36" s="41" t="s">
        <v>104</v>
      </c>
      <c r="E36" s="40">
        <v>2027934266.26</v>
      </c>
      <c r="F36" s="42">
        <v>-332645575.98000002</v>
      </c>
    </row>
    <row r="37" spans="1:7" x14ac:dyDescent="0.2">
      <c r="A37" s="59"/>
      <c r="B37" s="47"/>
      <c r="C37" s="47"/>
      <c r="D37" s="41" t="s">
        <v>105</v>
      </c>
      <c r="E37" s="40">
        <v>-383862298.66000003</v>
      </c>
      <c r="F37" s="42">
        <v>32364148.670000002</v>
      </c>
    </row>
    <row r="38" spans="1:7" x14ac:dyDescent="0.2">
      <c r="A38" s="59"/>
      <c r="B38" s="44"/>
      <c r="C38" s="44"/>
      <c r="D38" s="41" t="s">
        <v>106</v>
      </c>
      <c r="E38" s="40">
        <v>0</v>
      </c>
      <c r="F38" s="42">
        <v>0</v>
      </c>
      <c r="G38" s="61"/>
    </row>
    <row r="39" spans="1:7" x14ac:dyDescent="0.2">
      <c r="A39" s="59"/>
      <c r="B39" s="47"/>
      <c r="C39" s="47"/>
      <c r="D39" s="41" t="s">
        <v>107</v>
      </c>
      <c r="E39" s="40">
        <v>0</v>
      </c>
      <c r="F39" s="42">
        <v>0</v>
      </c>
    </row>
    <row r="40" spans="1:7" x14ac:dyDescent="0.2">
      <c r="A40" s="59"/>
      <c r="B40" s="47"/>
      <c r="C40" s="47"/>
      <c r="D40" s="41" t="s">
        <v>108</v>
      </c>
      <c r="E40" s="40">
        <v>0</v>
      </c>
      <c r="F40" s="42">
        <v>0</v>
      </c>
    </row>
    <row r="41" spans="1:7" x14ac:dyDescent="0.2">
      <c r="A41" s="59"/>
      <c r="B41" s="47"/>
      <c r="C41" s="47"/>
      <c r="D41" s="45"/>
      <c r="E41" s="47"/>
      <c r="F41" s="50"/>
    </row>
    <row r="42" spans="1:7" ht="22.5" x14ac:dyDescent="0.2">
      <c r="A42" s="59"/>
      <c r="B42" s="62"/>
      <c r="C42" s="63"/>
      <c r="D42" s="38" t="s">
        <v>109</v>
      </c>
      <c r="E42" s="44">
        <f>SUM(E43:E44)</f>
        <v>0</v>
      </c>
      <c r="F42" s="51">
        <f>SUM(F43:F44)</f>
        <v>0</v>
      </c>
    </row>
    <row r="43" spans="1:7" x14ac:dyDescent="0.2">
      <c r="A43" s="56"/>
      <c r="B43" s="57"/>
      <c r="C43" s="58"/>
      <c r="D43" s="41" t="s">
        <v>110</v>
      </c>
      <c r="E43" s="49">
        <v>0</v>
      </c>
      <c r="F43" s="39">
        <v>0</v>
      </c>
    </row>
    <row r="44" spans="1:7" ht="12.75" x14ac:dyDescent="0.2">
      <c r="A44" s="64"/>
      <c r="B44" s="57"/>
      <c r="C44" s="58"/>
      <c r="D44" s="41" t="s">
        <v>111</v>
      </c>
      <c r="E44" s="49">
        <v>0</v>
      </c>
      <c r="F44" s="39">
        <v>0</v>
      </c>
    </row>
    <row r="45" spans="1:7" x14ac:dyDescent="0.2">
      <c r="A45" s="56"/>
      <c r="B45" s="57"/>
      <c r="C45" s="58"/>
      <c r="D45" s="45"/>
      <c r="E45" s="47"/>
      <c r="F45" s="50"/>
    </row>
    <row r="46" spans="1:7" x14ac:dyDescent="0.2">
      <c r="A46" s="56"/>
      <c r="B46" s="57"/>
      <c r="C46" s="58"/>
      <c r="D46" s="38" t="s">
        <v>112</v>
      </c>
      <c r="E46" s="44">
        <f>+E30+E35+E42</f>
        <v>10199321247.26</v>
      </c>
      <c r="F46" s="51">
        <f>+F30+F35+F42</f>
        <v>7983511490.5900002</v>
      </c>
    </row>
    <row r="47" spans="1:7" x14ac:dyDescent="0.2">
      <c r="A47" s="56"/>
      <c r="B47" s="57"/>
      <c r="C47" s="58"/>
      <c r="D47" s="48"/>
      <c r="E47" s="44"/>
      <c r="F47" s="51"/>
    </row>
    <row r="48" spans="1:7" x14ac:dyDescent="0.2">
      <c r="A48" s="56"/>
      <c r="B48" s="57"/>
      <c r="C48" s="58"/>
      <c r="D48" s="38" t="s">
        <v>113</v>
      </c>
      <c r="E48" s="44">
        <f>+E46+E26</f>
        <v>10843115661.620001</v>
      </c>
      <c r="F48" s="55">
        <f>+F46+F26</f>
        <v>8778636556.4400005</v>
      </c>
    </row>
    <row r="49" spans="1:7" ht="12" thickBot="1" x14ac:dyDescent="0.25">
      <c r="A49" s="65"/>
      <c r="B49" s="66"/>
      <c r="C49" s="67"/>
      <c r="D49" s="68"/>
      <c r="E49" s="67"/>
      <c r="F49" s="69"/>
    </row>
    <row r="50" spans="1:7" x14ac:dyDescent="0.2">
      <c r="A50" s="70"/>
      <c r="B50" s="71"/>
      <c r="C50" s="72"/>
      <c r="D50" s="73"/>
      <c r="E50" s="72"/>
      <c r="F50" s="72"/>
    </row>
    <row r="51" spans="1:7" ht="12.75" x14ac:dyDescent="0.2">
      <c r="A51" s="74" t="s">
        <v>55</v>
      </c>
    </row>
    <row r="52" spans="1:7" x14ac:dyDescent="0.2">
      <c r="G52" s="76"/>
    </row>
    <row r="53" spans="1:7" x14ac:dyDescent="0.2">
      <c r="G53" s="76"/>
    </row>
    <row r="54" spans="1:7" ht="12.75" customHeight="1" x14ac:dyDescent="0.2">
      <c r="A54" s="364"/>
      <c r="B54" s="364"/>
      <c r="C54"/>
      <c r="D54"/>
      <c r="E54"/>
      <c r="F54"/>
    </row>
    <row r="55" spans="1:7" x14ac:dyDescent="0.2">
      <c r="A55" s="364"/>
      <c r="B55" s="364"/>
      <c r="C55"/>
      <c r="D55"/>
      <c r="E55"/>
      <c r="F55"/>
    </row>
    <row r="56" spans="1:7" ht="3.75" customHeight="1" x14ac:dyDescent="0.2">
      <c r="A56" s="364"/>
      <c r="B56" s="364"/>
      <c r="C56"/>
      <c r="D56"/>
      <c r="E56"/>
      <c r="F56"/>
    </row>
    <row r="57" spans="1:7" x14ac:dyDescent="0.2">
      <c r="C57"/>
      <c r="D57"/>
      <c r="E57"/>
      <c r="F57"/>
    </row>
    <row r="63" spans="1:7" ht="12.75" x14ac:dyDescent="0.2">
      <c r="A63" s="77"/>
    </row>
    <row r="71" spans="1:1" ht="12.75" x14ac:dyDescent="0.2">
      <c r="A71" s="77"/>
    </row>
    <row r="79" spans="1:1" ht="12.75" x14ac:dyDescent="0.2">
      <c r="A79" s="77"/>
    </row>
    <row r="88" spans="1:1" ht="12.75" x14ac:dyDescent="0.2">
      <c r="A88" s="77"/>
    </row>
    <row r="97" spans="1:1" ht="12.75" x14ac:dyDescent="0.2">
      <c r="A97" s="77"/>
    </row>
  </sheetData>
  <sheetProtection formatCells="0" formatColumns="0" formatRows="0" autoFilter="0"/>
  <mergeCells count="2">
    <mergeCell ref="A54:B56"/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7606D-CA1A-4CF9-9845-02779DEBCCDF}">
  <sheetPr>
    <tabColor rgb="FFFFC000"/>
    <pageSetUpPr fitToPage="1"/>
  </sheetPr>
  <dimension ref="A1:J187"/>
  <sheetViews>
    <sheetView showGridLines="0" topLeftCell="A90" zoomScale="106" zoomScaleNormal="106" workbookViewId="0">
      <selection activeCell="A72" sqref="A72"/>
    </sheetView>
  </sheetViews>
  <sheetFormatPr baseColWidth="10" defaultColWidth="10.6640625" defaultRowHeight="11.25" x14ac:dyDescent="0.2"/>
  <cols>
    <col min="1" max="1" width="11.6640625" style="233" customWidth="1"/>
    <col min="2" max="2" width="75.33203125" style="233" bestFit="1" customWidth="1"/>
    <col min="3" max="3" width="19.1640625" style="233" bestFit="1" customWidth="1"/>
    <col min="4" max="4" width="22.33203125" style="233" customWidth="1"/>
    <col min="5" max="5" width="23.6640625" style="233" customWidth="1"/>
    <col min="6" max="6" width="26.5" style="233" customWidth="1"/>
    <col min="7" max="8" width="19.5" style="233" customWidth="1"/>
    <col min="9" max="9" width="13.83203125" style="233" bestFit="1" customWidth="1"/>
    <col min="10" max="16384" width="10.6640625" style="233"/>
  </cols>
  <sheetData>
    <row r="1" spans="1:10" s="231" customFormat="1" ht="12" customHeight="1" x14ac:dyDescent="0.2">
      <c r="A1" s="391" t="s">
        <v>179</v>
      </c>
      <c r="B1" s="392"/>
      <c r="C1" s="392"/>
      <c r="D1" s="392"/>
      <c r="E1" s="392"/>
      <c r="F1" s="392"/>
      <c r="G1" s="259" t="s">
        <v>246</v>
      </c>
      <c r="H1" s="260">
        <v>2024</v>
      </c>
    </row>
    <row r="2" spans="1:10" s="231" customFormat="1" ht="12" customHeight="1" x14ac:dyDescent="0.2">
      <c r="A2" s="391" t="s">
        <v>408</v>
      </c>
      <c r="B2" s="392"/>
      <c r="C2" s="392"/>
      <c r="D2" s="392"/>
      <c r="E2" s="392"/>
      <c r="F2" s="392"/>
      <c r="G2" s="259" t="s">
        <v>248</v>
      </c>
      <c r="H2" s="260" t="s">
        <v>183</v>
      </c>
    </row>
    <row r="3" spans="1:10" s="231" customFormat="1" ht="12" customHeight="1" x14ac:dyDescent="0.2">
      <c r="A3" s="391" t="s">
        <v>184</v>
      </c>
      <c r="B3" s="392"/>
      <c r="C3" s="392"/>
      <c r="D3" s="392"/>
      <c r="E3" s="392"/>
      <c r="F3" s="392"/>
      <c r="G3" s="259"/>
      <c r="H3" s="260"/>
    </row>
    <row r="4" spans="1:10" s="231" customFormat="1" ht="12" customHeight="1" x14ac:dyDescent="0.2">
      <c r="A4" s="391" t="s">
        <v>186</v>
      </c>
      <c r="B4" s="392"/>
      <c r="C4" s="392"/>
      <c r="D4" s="392"/>
      <c r="E4" s="392"/>
      <c r="F4" s="392"/>
      <c r="G4" s="259" t="s">
        <v>250</v>
      </c>
      <c r="H4" s="260">
        <v>3</v>
      </c>
    </row>
    <row r="5" spans="1:10" x14ac:dyDescent="0.2">
      <c r="A5" s="234" t="s">
        <v>251</v>
      </c>
      <c r="B5" s="235"/>
      <c r="C5" s="235"/>
      <c r="D5" s="235"/>
      <c r="E5" s="235"/>
      <c r="F5" s="235"/>
      <c r="G5" s="235"/>
      <c r="H5" s="235"/>
      <c r="I5"/>
      <c r="J5"/>
    </row>
    <row r="6" spans="1:10" x14ac:dyDescent="0.2">
      <c r="A6" s="237"/>
      <c r="B6" s="237"/>
      <c r="C6" s="237"/>
      <c r="D6" s="237"/>
      <c r="E6" s="237"/>
      <c r="F6" s="237"/>
      <c r="G6" s="237"/>
      <c r="H6" s="237"/>
      <c r="I6"/>
      <c r="J6"/>
    </row>
    <row r="7" spans="1:10" x14ac:dyDescent="0.2">
      <c r="A7" s="235" t="s">
        <v>409</v>
      </c>
      <c r="B7" s="235"/>
      <c r="C7" s="235"/>
      <c r="D7" s="235"/>
      <c r="E7" s="235"/>
      <c r="F7" s="235"/>
      <c r="G7" s="235"/>
      <c r="H7" s="235"/>
      <c r="I7"/>
      <c r="J7"/>
    </row>
    <row r="8" spans="1:10" x14ac:dyDescent="0.2">
      <c r="A8" s="239" t="s">
        <v>253</v>
      </c>
      <c r="B8" s="239" t="s">
        <v>254</v>
      </c>
      <c r="C8" s="239" t="s">
        <v>255</v>
      </c>
      <c r="D8" s="239" t="s">
        <v>410</v>
      </c>
      <c r="E8" s="239"/>
      <c r="F8" s="239"/>
      <c r="G8" s="239"/>
      <c r="H8" s="239"/>
      <c r="I8"/>
      <c r="J8"/>
    </row>
    <row r="9" spans="1:10" x14ac:dyDescent="0.2">
      <c r="A9" s="261">
        <v>1114</v>
      </c>
      <c r="B9" s="237" t="s">
        <v>411</v>
      </c>
      <c r="C9" s="262">
        <v>0</v>
      </c>
      <c r="D9" s="237"/>
      <c r="E9" s="237"/>
      <c r="F9" s="237"/>
      <c r="G9" s="237"/>
      <c r="H9" s="237"/>
      <c r="I9"/>
      <c r="J9"/>
    </row>
    <row r="10" spans="1:10" x14ac:dyDescent="0.2">
      <c r="A10" s="261">
        <v>1115</v>
      </c>
      <c r="B10" s="237" t="s">
        <v>412</v>
      </c>
      <c r="C10" s="262">
        <v>0</v>
      </c>
      <c r="D10" s="237"/>
      <c r="E10" s="237"/>
      <c r="F10" s="237"/>
      <c r="G10" s="237"/>
      <c r="H10" s="237"/>
      <c r="I10"/>
      <c r="J10"/>
    </row>
    <row r="11" spans="1:10" x14ac:dyDescent="0.2">
      <c r="A11" s="261">
        <v>1121</v>
      </c>
      <c r="B11" s="237" t="s">
        <v>413</v>
      </c>
      <c r="C11" s="262">
        <v>0</v>
      </c>
      <c r="D11" s="237"/>
      <c r="E11" s="237"/>
      <c r="F11" s="237"/>
      <c r="G11" s="237"/>
      <c r="H11" s="237"/>
      <c r="I11"/>
      <c r="J11"/>
    </row>
    <row r="12" spans="1:10" x14ac:dyDescent="0.2">
      <c r="A12" s="237"/>
      <c r="B12" s="237"/>
      <c r="C12" s="237"/>
      <c r="D12" s="237"/>
      <c r="E12" s="237"/>
      <c r="F12" s="237"/>
      <c r="G12" s="237"/>
      <c r="H12" s="237"/>
      <c r="I12"/>
      <c r="J12"/>
    </row>
    <row r="13" spans="1:10" x14ac:dyDescent="0.2">
      <c r="A13" s="235" t="s">
        <v>414</v>
      </c>
      <c r="B13" s="235"/>
      <c r="C13" s="235"/>
      <c r="D13" s="235"/>
      <c r="E13" s="235"/>
      <c r="F13" s="235"/>
      <c r="G13" s="235"/>
      <c r="H13" s="235"/>
      <c r="I13"/>
      <c r="J13"/>
    </row>
    <row r="14" spans="1:10" x14ac:dyDescent="0.2">
      <c r="A14" s="239" t="s">
        <v>253</v>
      </c>
      <c r="B14" s="239" t="s">
        <v>254</v>
      </c>
      <c r="C14" s="239" t="s">
        <v>255</v>
      </c>
      <c r="D14" s="239">
        <v>2023</v>
      </c>
      <c r="E14" s="239">
        <f t="shared" ref="E14:G14" si="0">D14-1</f>
        <v>2022</v>
      </c>
      <c r="F14" s="239">
        <f t="shared" si="0"/>
        <v>2021</v>
      </c>
      <c r="G14" s="239">
        <f t="shared" si="0"/>
        <v>2020</v>
      </c>
      <c r="H14" s="239" t="s">
        <v>415</v>
      </c>
      <c r="I14"/>
      <c r="J14"/>
    </row>
    <row r="15" spans="1:10" x14ac:dyDescent="0.2">
      <c r="A15" s="261">
        <v>1122</v>
      </c>
      <c r="B15" s="237" t="s">
        <v>416</v>
      </c>
      <c r="C15" s="263">
        <v>90926925.730000004</v>
      </c>
      <c r="D15" s="263">
        <v>91242159.079999998</v>
      </c>
      <c r="E15" s="263">
        <v>91815559.159999996</v>
      </c>
      <c r="F15" s="263">
        <v>107241281.23</v>
      </c>
      <c r="G15" s="263">
        <v>189434890.75</v>
      </c>
      <c r="H15" s="237"/>
      <c r="I15"/>
      <c r="J15"/>
    </row>
    <row r="16" spans="1:10" x14ac:dyDescent="0.2">
      <c r="A16" s="261">
        <v>1124</v>
      </c>
      <c r="B16" s="237" t="s">
        <v>417</v>
      </c>
      <c r="C16" s="262">
        <v>0</v>
      </c>
      <c r="D16" s="262">
        <v>0</v>
      </c>
      <c r="E16" s="262">
        <v>0</v>
      </c>
      <c r="F16" s="262">
        <v>0</v>
      </c>
      <c r="G16" s="262">
        <v>0</v>
      </c>
      <c r="H16" s="237"/>
      <c r="I16"/>
      <c r="J16"/>
    </row>
    <row r="17" spans="1:10" x14ac:dyDescent="0.2">
      <c r="A17"/>
      <c r="B17"/>
      <c r="C17"/>
      <c r="D17"/>
      <c r="E17"/>
      <c r="F17"/>
      <c r="G17"/>
      <c r="H17"/>
      <c r="I17"/>
      <c r="J17"/>
    </row>
    <row r="18" spans="1:10" x14ac:dyDescent="0.2">
      <c r="A18" s="235" t="s">
        <v>418</v>
      </c>
      <c r="B18" s="235"/>
      <c r="C18" s="235"/>
      <c r="D18" s="235"/>
      <c r="E18" s="235"/>
      <c r="F18" s="235"/>
      <c r="G18" s="235"/>
      <c r="H18" s="235"/>
      <c r="I18"/>
      <c r="J18"/>
    </row>
    <row r="19" spans="1:10" x14ac:dyDescent="0.2">
      <c r="A19" s="239" t="s">
        <v>253</v>
      </c>
      <c r="B19" s="239" t="s">
        <v>254</v>
      </c>
      <c r="C19" s="239" t="s">
        <v>255</v>
      </c>
      <c r="D19" s="239" t="s">
        <v>419</v>
      </c>
      <c r="E19" s="239" t="s">
        <v>420</v>
      </c>
      <c r="F19" s="239" t="s">
        <v>421</v>
      </c>
      <c r="G19" s="239" t="s">
        <v>422</v>
      </c>
      <c r="H19" s="239" t="s">
        <v>423</v>
      </c>
      <c r="I19"/>
      <c r="J19"/>
    </row>
    <row r="20" spans="1:10" x14ac:dyDescent="0.2">
      <c r="A20" s="261">
        <v>1123</v>
      </c>
      <c r="B20" s="237" t="s">
        <v>424</v>
      </c>
      <c r="C20" s="263">
        <v>3324492.45</v>
      </c>
      <c r="D20" s="263">
        <v>3324492.45</v>
      </c>
      <c r="E20" s="262">
        <v>0</v>
      </c>
      <c r="F20" s="262">
        <v>0</v>
      </c>
      <c r="G20" s="262">
        <v>0</v>
      </c>
      <c r="H20" s="237"/>
      <c r="I20"/>
      <c r="J20"/>
    </row>
    <row r="21" spans="1:10" x14ac:dyDescent="0.2">
      <c r="A21" s="261">
        <v>1125</v>
      </c>
      <c r="B21" s="237" t="s">
        <v>425</v>
      </c>
      <c r="C21" s="263">
        <v>33505</v>
      </c>
      <c r="D21" s="263">
        <v>33505</v>
      </c>
      <c r="E21" s="262">
        <v>0</v>
      </c>
      <c r="F21" s="262">
        <v>0</v>
      </c>
      <c r="G21" s="262">
        <v>0</v>
      </c>
      <c r="H21" s="237"/>
      <c r="I21"/>
      <c r="J21"/>
    </row>
    <row r="22" spans="1:10" x14ac:dyDescent="0.2">
      <c r="A22" s="252">
        <v>1126</v>
      </c>
      <c r="B22" s="247" t="s">
        <v>426</v>
      </c>
      <c r="C22" s="263">
        <v>0</v>
      </c>
      <c r="D22" s="263">
        <v>0</v>
      </c>
      <c r="E22" s="262">
        <v>0</v>
      </c>
      <c r="F22" s="262">
        <v>0</v>
      </c>
      <c r="G22" s="262">
        <v>0</v>
      </c>
      <c r="H22" s="237"/>
      <c r="I22"/>
      <c r="J22"/>
    </row>
    <row r="23" spans="1:10" x14ac:dyDescent="0.2">
      <c r="A23" s="252">
        <v>1129</v>
      </c>
      <c r="B23" s="247" t="s">
        <v>427</v>
      </c>
      <c r="C23" s="263">
        <v>553538399.30999994</v>
      </c>
      <c r="D23" s="263">
        <v>553538399.30999994</v>
      </c>
      <c r="E23" s="262">
        <v>0</v>
      </c>
      <c r="F23" s="262">
        <v>0</v>
      </c>
      <c r="G23" s="262">
        <v>0</v>
      </c>
      <c r="H23" s="237"/>
      <c r="I23"/>
      <c r="J23"/>
    </row>
    <row r="24" spans="1:10" x14ac:dyDescent="0.2">
      <c r="A24" s="261">
        <v>1131</v>
      </c>
      <c r="B24" s="237" t="s">
        <v>428</v>
      </c>
      <c r="C24" s="263">
        <v>819150.81</v>
      </c>
      <c r="D24" s="263">
        <v>819150.81</v>
      </c>
      <c r="E24" s="262">
        <v>0</v>
      </c>
      <c r="F24" s="262">
        <v>0</v>
      </c>
      <c r="G24" s="262">
        <v>0</v>
      </c>
      <c r="H24" s="237"/>
      <c r="I24"/>
      <c r="J24"/>
    </row>
    <row r="25" spans="1:10" x14ac:dyDescent="0.2">
      <c r="A25" s="261">
        <v>1132</v>
      </c>
      <c r="B25" s="237" t="s">
        <v>429</v>
      </c>
      <c r="C25" s="263">
        <v>0</v>
      </c>
      <c r="D25" s="263">
        <v>0</v>
      </c>
      <c r="E25" s="262">
        <v>0</v>
      </c>
      <c r="F25" s="262">
        <v>0</v>
      </c>
      <c r="G25" s="262">
        <v>0</v>
      </c>
      <c r="H25" s="237"/>
      <c r="I25"/>
      <c r="J25"/>
    </row>
    <row r="26" spans="1:10" x14ac:dyDescent="0.2">
      <c r="A26" s="261">
        <v>1133</v>
      </c>
      <c r="B26" s="237" t="s">
        <v>430</v>
      </c>
      <c r="C26" s="263">
        <v>0</v>
      </c>
      <c r="D26" s="263">
        <v>0</v>
      </c>
      <c r="E26" s="262">
        <v>0</v>
      </c>
      <c r="F26" s="262">
        <v>0</v>
      </c>
      <c r="G26" s="262">
        <v>0</v>
      </c>
      <c r="H26" s="237"/>
      <c r="I26"/>
      <c r="J26"/>
    </row>
    <row r="27" spans="1:10" x14ac:dyDescent="0.2">
      <c r="A27" s="261">
        <v>1134</v>
      </c>
      <c r="B27" s="237" t="s">
        <v>431</v>
      </c>
      <c r="C27" s="263">
        <v>88540820.280000001</v>
      </c>
      <c r="D27" s="263">
        <v>88540820.280000001</v>
      </c>
      <c r="E27" s="262">
        <v>0</v>
      </c>
      <c r="F27" s="262">
        <v>0</v>
      </c>
      <c r="G27" s="262">
        <v>0</v>
      </c>
      <c r="H27" s="237"/>
      <c r="I27"/>
      <c r="J27"/>
    </row>
    <row r="28" spans="1:10" x14ac:dyDescent="0.2">
      <c r="A28" s="261">
        <v>1139</v>
      </c>
      <c r="B28" s="237" t="s">
        <v>432</v>
      </c>
      <c r="C28" s="263">
        <v>0</v>
      </c>
      <c r="D28" s="263">
        <v>0</v>
      </c>
      <c r="E28" s="262">
        <v>0</v>
      </c>
      <c r="F28" s="262">
        <v>0</v>
      </c>
      <c r="G28" s="262">
        <v>0</v>
      </c>
      <c r="H28" s="237"/>
      <c r="I28"/>
      <c r="J28"/>
    </row>
    <row r="29" spans="1:10" x14ac:dyDescent="0.2">
      <c r="A29" s="237"/>
      <c r="B29" s="237"/>
      <c r="C29" s="237"/>
      <c r="D29" s="237"/>
      <c r="E29" s="237"/>
      <c r="F29" s="237"/>
      <c r="G29" s="237"/>
      <c r="H29" s="237"/>
      <c r="I29"/>
      <c r="J29"/>
    </row>
    <row r="30" spans="1:10" x14ac:dyDescent="0.2">
      <c r="A30" s="235" t="s">
        <v>433</v>
      </c>
      <c r="B30" s="235"/>
      <c r="C30" s="235"/>
      <c r="D30" s="235"/>
      <c r="E30" s="235"/>
      <c r="F30" s="235"/>
      <c r="G30" s="235"/>
      <c r="H30" s="235"/>
      <c r="I30"/>
      <c r="J30"/>
    </row>
    <row r="31" spans="1:10" x14ac:dyDescent="0.2">
      <c r="A31" s="239" t="s">
        <v>253</v>
      </c>
      <c r="B31" s="239" t="s">
        <v>254</v>
      </c>
      <c r="C31" s="239" t="s">
        <v>255</v>
      </c>
      <c r="D31" s="239" t="s">
        <v>434</v>
      </c>
      <c r="E31" s="239" t="s">
        <v>435</v>
      </c>
      <c r="F31" s="239" t="s">
        <v>436</v>
      </c>
      <c r="G31" s="239"/>
      <c r="H31" s="239"/>
      <c r="I31"/>
      <c r="J31"/>
    </row>
    <row r="32" spans="1:10" x14ac:dyDescent="0.2">
      <c r="A32" s="261">
        <v>1140</v>
      </c>
      <c r="B32" s="237" t="s">
        <v>67</v>
      </c>
      <c r="C32" s="263">
        <f>SUM(C33:C37)</f>
        <v>157000698.44</v>
      </c>
      <c r="D32" s="237"/>
      <c r="E32" s="237"/>
      <c r="F32" s="237"/>
      <c r="G32" s="237"/>
      <c r="H32" s="237"/>
      <c r="I32"/>
      <c r="J32"/>
    </row>
    <row r="33" spans="1:10" x14ac:dyDescent="0.2">
      <c r="A33" s="261">
        <v>1141</v>
      </c>
      <c r="B33" s="237" t="s">
        <v>437</v>
      </c>
      <c r="C33" s="263">
        <v>157000698.44</v>
      </c>
      <c r="D33" s="237"/>
      <c r="E33" s="237"/>
      <c r="F33" s="237"/>
      <c r="G33"/>
      <c r="H33"/>
      <c r="I33"/>
      <c r="J33"/>
    </row>
    <row r="34" spans="1:10" x14ac:dyDescent="0.2">
      <c r="A34" s="261">
        <v>1142</v>
      </c>
      <c r="B34" s="237" t="s">
        <v>438</v>
      </c>
      <c r="C34" s="263">
        <v>0</v>
      </c>
      <c r="D34" s="237"/>
      <c r="E34" s="237"/>
      <c r="F34" s="237"/>
      <c r="G34"/>
      <c r="H34"/>
      <c r="I34"/>
      <c r="J34"/>
    </row>
    <row r="35" spans="1:10" x14ac:dyDescent="0.2">
      <c r="A35" s="261">
        <v>1143</v>
      </c>
      <c r="B35" s="237" t="s">
        <v>439</v>
      </c>
      <c r="C35" s="263">
        <v>0</v>
      </c>
      <c r="D35" s="237"/>
      <c r="E35" s="237"/>
      <c r="F35" s="237"/>
      <c r="G35"/>
      <c r="H35"/>
      <c r="I35"/>
      <c r="J35"/>
    </row>
    <row r="36" spans="1:10" x14ac:dyDescent="0.2">
      <c r="A36" s="261">
        <v>1144</v>
      </c>
      <c r="B36" s="237" t="s">
        <v>440</v>
      </c>
      <c r="C36" s="263">
        <v>0</v>
      </c>
      <c r="D36" s="237"/>
      <c r="E36" s="237"/>
      <c r="F36" s="237"/>
      <c r="G36"/>
      <c r="H36"/>
      <c r="I36"/>
      <c r="J36"/>
    </row>
    <row r="37" spans="1:10" x14ac:dyDescent="0.2">
      <c r="A37" s="261">
        <v>1145</v>
      </c>
      <c r="B37" s="237" t="s">
        <v>441</v>
      </c>
      <c r="C37" s="263">
        <v>0</v>
      </c>
      <c r="D37" s="237"/>
      <c r="E37" s="237"/>
      <c r="F37" s="237"/>
      <c r="G37"/>
      <c r="H37"/>
      <c r="I37"/>
      <c r="J37"/>
    </row>
    <row r="38" spans="1:10" x14ac:dyDescent="0.2">
      <c r="A38" s="237"/>
      <c r="B38" s="237"/>
      <c r="C38" s="237"/>
      <c r="D38" s="237"/>
      <c r="E38" s="237"/>
      <c r="F38" s="237"/>
      <c r="G38"/>
      <c r="H38"/>
      <c r="I38"/>
      <c r="J38"/>
    </row>
    <row r="39" spans="1:10" x14ac:dyDescent="0.2">
      <c r="A39" s="235" t="s">
        <v>442</v>
      </c>
      <c r="B39" s="235"/>
      <c r="C39" s="235"/>
      <c r="D39" s="235"/>
      <c r="E39" s="235"/>
      <c r="F39" s="235"/>
      <c r="G39"/>
      <c r="H39"/>
      <c r="I39"/>
      <c r="J39"/>
    </row>
    <row r="40" spans="1:10" x14ac:dyDescent="0.2">
      <c r="A40" s="239" t="s">
        <v>253</v>
      </c>
      <c r="B40" s="239" t="s">
        <v>254</v>
      </c>
      <c r="C40" s="239" t="s">
        <v>255</v>
      </c>
      <c r="D40" s="239" t="s">
        <v>435</v>
      </c>
      <c r="E40" s="239" t="s">
        <v>443</v>
      </c>
      <c r="F40" s="239" t="s">
        <v>436</v>
      </c>
      <c r="G40"/>
      <c r="H40"/>
      <c r="I40"/>
      <c r="J40"/>
    </row>
    <row r="41" spans="1:10" x14ac:dyDescent="0.2">
      <c r="A41" s="261">
        <v>1150</v>
      </c>
      <c r="B41" s="237" t="s">
        <v>69</v>
      </c>
      <c r="C41" s="262">
        <v>0</v>
      </c>
      <c r="D41" s="237"/>
      <c r="E41" s="237"/>
      <c r="F41" s="237"/>
      <c r="G41"/>
      <c r="H41"/>
      <c r="I41"/>
      <c r="J41"/>
    </row>
    <row r="42" spans="1:10" x14ac:dyDescent="0.2">
      <c r="A42" s="261">
        <v>1151</v>
      </c>
      <c r="B42" s="237" t="s">
        <v>444</v>
      </c>
      <c r="C42" s="262">
        <v>0</v>
      </c>
      <c r="D42" s="237"/>
      <c r="E42" s="237"/>
      <c r="F42" s="237"/>
      <c r="G42"/>
      <c r="H42"/>
      <c r="I42"/>
      <c r="J42"/>
    </row>
    <row r="43" spans="1:10" x14ac:dyDescent="0.2">
      <c r="A43" s="237"/>
      <c r="B43" s="237"/>
      <c r="C43" s="237"/>
      <c r="D43" s="237"/>
      <c r="E43" s="237"/>
      <c r="F43" s="237"/>
      <c r="G43"/>
      <c r="H43"/>
      <c r="I43"/>
      <c r="J43"/>
    </row>
    <row r="44" spans="1:10" x14ac:dyDescent="0.2">
      <c r="A44" s="235" t="s">
        <v>445</v>
      </c>
      <c r="B44" s="235"/>
      <c r="C44" s="235"/>
      <c r="D44" s="235"/>
      <c r="E44" s="235"/>
      <c r="F44" s="235"/>
      <c r="G44"/>
      <c r="H44"/>
      <c r="I44"/>
      <c r="J44"/>
    </row>
    <row r="45" spans="1:10" x14ac:dyDescent="0.2">
      <c r="A45" s="239" t="s">
        <v>253</v>
      </c>
      <c r="B45" s="239" t="s">
        <v>254</v>
      </c>
      <c r="C45" s="239" t="s">
        <v>255</v>
      </c>
      <c r="D45" s="239" t="s">
        <v>410</v>
      </c>
      <c r="E45" s="239" t="s">
        <v>423</v>
      </c>
      <c r="F45" s="239"/>
      <c r="G45"/>
      <c r="H45"/>
      <c r="I45"/>
      <c r="J45"/>
    </row>
    <row r="46" spans="1:10" x14ac:dyDescent="0.2">
      <c r="A46" s="261">
        <v>1213</v>
      </c>
      <c r="B46" s="237" t="s">
        <v>446</v>
      </c>
      <c r="C46" s="262">
        <v>0</v>
      </c>
      <c r="D46" s="237"/>
      <c r="E46" s="237"/>
      <c r="F46" s="237"/>
      <c r="G46"/>
      <c r="H46"/>
      <c r="I46"/>
      <c r="J46"/>
    </row>
    <row r="47" spans="1:10" x14ac:dyDescent="0.2">
      <c r="A47" s="237"/>
      <c r="B47" s="237"/>
      <c r="C47" s="237"/>
      <c r="D47" s="237"/>
      <c r="E47" s="237"/>
      <c r="F47" s="237"/>
      <c r="G47"/>
      <c r="H47"/>
      <c r="I47"/>
      <c r="J47"/>
    </row>
    <row r="48" spans="1:10" x14ac:dyDescent="0.2">
      <c r="A48" s="235" t="s">
        <v>447</v>
      </c>
      <c r="B48" s="235"/>
      <c r="C48" s="235"/>
      <c r="D48" s="235"/>
      <c r="E48" s="235"/>
      <c r="F48" s="235"/>
      <c r="G48"/>
      <c r="H48"/>
      <c r="I48"/>
      <c r="J48"/>
    </row>
    <row r="49" spans="1:10" x14ac:dyDescent="0.2">
      <c r="A49" s="239" t="s">
        <v>253</v>
      </c>
      <c r="B49" s="239" t="s">
        <v>254</v>
      </c>
      <c r="C49" s="239" t="s">
        <v>255</v>
      </c>
      <c r="D49" s="239"/>
      <c r="E49" s="239"/>
      <c r="F49" s="239"/>
      <c r="G49" s="239"/>
      <c r="H49" s="239"/>
      <c r="I49" s="237"/>
      <c r="J49" s="237"/>
    </row>
    <row r="50" spans="1:10" x14ac:dyDescent="0.2">
      <c r="A50" s="261">
        <v>1211</v>
      </c>
      <c r="B50" s="237" t="s">
        <v>448</v>
      </c>
      <c r="C50" s="262">
        <v>0</v>
      </c>
      <c r="D50" s="237"/>
      <c r="E50" s="237"/>
      <c r="F50" s="237"/>
      <c r="G50" s="237"/>
      <c r="H50" s="237"/>
      <c r="I50" s="237"/>
      <c r="J50" s="237"/>
    </row>
    <row r="51" spans="1:10" x14ac:dyDescent="0.2">
      <c r="A51" s="261">
        <v>1212</v>
      </c>
      <c r="B51" s="237" t="s">
        <v>449</v>
      </c>
      <c r="C51" s="262">
        <v>0</v>
      </c>
      <c r="D51" s="237"/>
      <c r="E51" s="237"/>
      <c r="F51" s="237"/>
      <c r="G51" s="237"/>
      <c r="H51" s="237"/>
      <c r="I51" s="237"/>
      <c r="J51" s="237"/>
    </row>
    <row r="52" spans="1:10" x14ac:dyDescent="0.2">
      <c r="A52" s="261">
        <v>1214</v>
      </c>
      <c r="B52" s="237" t="s">
        <v>450</v>
      </c>
      <c r="C52" s="262">
        <v>0</v>
      </c>
      <c r="D52" s="237"/>
      <c r="E52" s="237"/>
      <c r="F52" s="237"/>
      <c r="G52" s="237"/>
      <c r="H52" s="237"/>
      <c r="I52" s="237"/>
      <c r="J52" s="237"/>
    </row>
    <row r="53" spans="1:10" x14ac:dyDescent="0.2">
      <c r="A53" s="237"/>
      <c r="B53" s="237"/>
      <c r="C53" s="237"/>
      <c r="D53" s="237"/>
      <c r="E53" s="237"/>
      <c r="F53" s="237"/>
      <c r="G53" s="237"/>
      <c r="H53" s="237"/>
      <c r="I53" s="237"/>
      <c r="J53" s="237"/>
    </row>
    <row r="54" spans="1:10" x14ac:dyDescent="0.2">
      <c r="A54" s="235" t="s">
        <v>451</v>
      </c>
      <c r="B54" s="235"/>
      <c r="C54" s="235"/>
      <c r="D54" s="235"/>
      <c r="E54" s="235"/>
      <c r="F54" s="235"/>
      <c r="G54" s="235"/>
      <c r="H54" s="235"/>
      <c r="I54" s="235"/>
      <c r="J54" s="235"/>
    </row>
    <row r="55" spans="1:10" x14ac:dyDescent="0.2">
      <c r="A55" s="239" t="s">
        <v>253</v>
      </c>
      <c r="B55" s="239" t="s">
        <v>254</v>
      </c>
      <c r="C55" s="239" t="s">
        <v>255</v>
      </c>
      <c r="D55" s="239" t="s">
        <v>452</v>
      </c>
      <c r="E55" s="239" t="s">
        <v>453</v>
      </c>
      <c r="F55" s="239" t="s">
        <v>454</v>
      </c>
      <c r="G55" s="239" t="s">
        <v>455</v>
      </c>
      <c r="H55" s="239" t="s">
        <v>456</v>
      </c>
      <c r="I55" s="239" t="s">
        <v>457</v>
      </c>
      <c r="J55" s="239" t="s">
        <v>458</v>
      </c>
    </row>
    <row r="56" spans="1:10" x14ac:dyDescent="0.2">
      <c r="A56" s="261">
        <v>1230</v>
      </c>
      <c r="B56" s="237" t="s">
        <v>83</v>
      </c>
      <c r="C56" s="263">
        <f>SUM(C57:C63)</f>
        <v>5903875920.9199991</v>
      </c>
      <c r="D56" s="262">
        <v>0</v>
      </c>
      <c r="E56" s="262">
        <v>0</v>
      </c>
      <c r="F56" s="237"/>
      <c r="G56" s="237"/>
      <c r="H56" s="237"/>
      <c r="I56" s="237"/>
      <c r="J56" s="237"/>
    </row>
    <row r="57" spans="1:10" x14ac:dyDescent="0.2">
      <c r="A57" s="261">
        <v>1231</v>
      </c>
      <c r="B57" s="237" t="s">
        <v>459</v>
      </c>
      <c r="C57" s="263">
        <v>1062000</v>
      </c>
      <c r="D57" s="264"/>
      <c r="E57" s="264"/>
      <c r="F57" s="237"/>
      <c r="G57" s="237"/>
      <c r="H57" s="237"/>
      <c r="I57" s="237"/>
      <c r="J57" s="237"/>
    </row>
    <row r="58" spans="1:10" x14ac:dyDescent="0.2">
      <c r="A58" s="261">
        <v>1232</v>
      </c>
      <c r="B58" s="237" t="s">
        <v>460</v>
      </c>
      <c r="C58" s="263">
        <v>0</v>
      </c>
      <c r="D58" s="262">
        <v>0</v>
      </c>
      <c r="E58" s="262">
        <v>0</v>
      </c>
      <c r="F58" s="237"/>
      <c r="G58" s="237"/>
      <c r="H58" s="237"/>
      <c r="I58" s="237"/>
      <c r="J58" s="237"/>
    </row>
    <row r="59" spans="1:10" x14ac:dyDescent="0.2">
      <c r="A59" s="261">
        <v>1233</v>
      </c>
      <c r="B59" s="237" t="s">
        <v>461</v>
      </c>
      <c r="C59" s="263">
        <v>517082568.24000001</v>
      </c>
      <c r="D59" s="262">
        <v>0</v>
      </c>
      <c r="E59" s="262">
        <v>0</v>
      </c>
      <c r="F59" s="237"/>
      <c r="G59" s="237"/>
      <c r="H59" s="237"/>
      <c r="I59" s="237"/>
      <c r="J59" s="237"/>
    </row>
    <row r="60" spans="1:10" x14ac:dyDescent="0.2">
      <c r="A60" s="261">
        <v>1234</v>
      </c>
      <c r="B60" s="237" t="s">
        <v>462</v>
      </c>
      <c r="C60" s="263">
        <v>0</v>
      </c>
      <c r="D60" s="262">
        <v>0</v>
      </c>
      <c r="E60" s="262">
        <v>0</v>
      </c>
      <c r="F60" s="237"/>
      <c r="G60" s="237"/>
      <c r="H60" s="237"/>
      <c r="I60" s="237"/>
      <c r="J60" s="237"/>
    </row>
    <row r="61" spans="1:10" x14ac:dyDescent="0.2">
      <c r="A61" s="261">
        <v>1235</v>
      </c>
      <c r="B61" s="237" t="s">
        <v>463</v>
      </c>
      <c r="C61" s="263">
        <v>16578046.949999999</v>
      </c>
      <c r="D61" s="262">
        <v>0</v>
      </c>
      <c r="E61" s="262">
        <v>0</v>
      </c>
      <c r="F61" s="237"/>
      <c r="G61" s="237"/>
      <c r="H61" s="237"/>
      <c r="I61" s="237"/>
      <c r="J61" s="237"/>
    </row>
    <row r="62" spans="1:10" x14ac:dyDescent="0.2">
      <c r="A62" s="261">
        <v>1236</v>
      </c>
      <c r="B62" s="237" t="s">
        <v>464</v>
      </c>
      <c r="C62" s="263">
        <v>5369153305.7299995</v>
      </c>
      <c r="D62" s="262">
        <v>0</v>
      </c>
      <c r="E62" s="262">
        <v>0</v>
      </c>
      <c r="F62" s="237"/>
      <c r="G62" s="237"/>
      <c r="H62" s="237"/>
      <c r="I62" s="237"/>
      <c r="J62" s="237"/>
    </row>
    <row r="63" spans="1:10" x14ac:dyDescent="0.2">
      <c r="A63" s="261">
        <v>1239</v>
      </c>
      <c r="B63" s="237" t="s">
        <v>465</v>
      </c>
      <c r="C63" s="263">
        <v>0</v>
      </c>
      <c r="D63" s="262">
        <v>0</v>
      </c>
      <c r="E63" s="262">
        <v>0</v>
      </c>
      <c r="F63" s="237"/>
      <c r="G63" s="237"/>
      <c r="H63" s="237"/>
      <c r="I63" s="237"/>
      <c r="J63" s="237"/>
    </row>
    <row r="64" spans="1:10" x14ac:dyDescent="0.2">
      <c r="A64" s="261">
        <v>1240</v>
      </c>
      <c r="B64" s="237" t="s">
        <v>85</v>
      </c>
      <c r="C64" s="263">
        <f>SUM(C65:C72)</f>
        <v>4864597427.250001</v>
      </c>
      <c r="D64" s="262">
        <v>0</v>
      </c>
      <c r="E64" s="263">
        <f t="shared" ref="E64" si="1">SUM(E65:E72)</f>
        <v>3031489992.6199999</v>
      </c>
      <c r="F64" s="237"/>
      <c r="G64" s="237"/>
      <c r="H64" s="237"/>
      <c r="I64" s="237"/>
      <c r="J64" s="237"/>
    </row>
    <row r="65" spans="1:10" x14ac:dyDescent="0.2">
      <c r="A65" s="261">
        <v>1241</v>
      </c>
      <c r="B65" s="237" t="s">
        <v>466</v>
      </c>
      <c r="C65" s="263">
        <v>618243045.13</v>
      </c>
      <c r="D65" s="262">
        <v>0</v>
      </c>
      <c r="E65" s="263">
        <v>393908317.86000001</v>
      </c>
      <c r="F65" s="237"/>
      <c r="G65" s="237"/>
      <c r="H65" s="237"/>
      <c r="I65" s="237"/>
      <c r="J65" s="237"/>
    </row>
    <row r="66" spans="1:10" x14ac:dyDescent="0.2">
      <c r="A66" s="261">
        <v>1242</v>
      </c>
      <c r="B66" s="237" t="s">
        <v>467</v>
      </c>
      <c r="C66" s="263">
        <v>20862288.210000001</v>
      </c>
      <c r="D66" s="262">
        <v>0</v>
      </c>
      <c r="E66" s="263">
        <v>13526022.35</v>
      </c>
      <c r="F66" s="237"/>
      <c r="G66" s="237"/>
      <c r="H66" s="237"/>
      <c r="I66" s="237"/>
      <c r="J66" s="237"/>
    </row>
    <row r="67" spans="1:10" x14ac:dyDescent="0.2">
      <c r="A67" s="261">
        <v>1243</v>
      </c>
      <c r="B67" s="237" t="s">
        <v>468</v>
      </c>
      <c r="C67" s="263">
        <v>3410790193.04</v>
      </c>
      <c r="D67" s="262">
        <v>0</v>
      </c>
      <c r="E67" s="263">
        <v>2252751280.6599998</v>
      </c>
      <c r="F67" s="237"/>
      <c r="G67" s="237"/>
      <c r="H67" s="237"/>
      <c r="I67" s="237"/>
      <c r="J67" s="237"/>
    </row>
    <row r="68" spans="1:10" x14ac:dyDescent="0.2">
      <c r="A68" s="261">
        <v>1244</v>
      </c>
      <c r="B68" s="237" t="s">
        <v>469</v>
      </c>
      <c r="C68" s="263">
        <v>327617373.67000002</v>
      </c>
      <c r="D68" s="262">
        <v>0</v>
      </c>
      <c r="E68" s="263">
        <v>265157324.06999999</v>
      </c>
      <c r="F68" s="237"/>
      <c r="G68" s="237"/>
      <c r="H68" s="237"/>
      <c r="I68" s="237"/>
      <c r="J68" s="237"/>
    </row>
    <row r="69" spans="1:10" x14ac:dyDescent="0.2">
      <c r="A69" s="261">
        <v>1245</v>
      </c>
      <c r="B69" s="237" t="s">
        <v>470</v>
      </c>
      <c r="C69" s="263">
        <v>721878.3</v>
      </c>
      <c r="D69" s="262">
        <v>0</v>
      </c>
      <c r="E69" s="263">
        <v>460937.96</v>
      </c>
      <c r="F69" s="237"/>
      <c r="G69" s="237"/>
      <c r="H69" s="237"/>
      <c r="I69" s="237"/>
      <c r="J69" s="237"/>
    </row>
    <row r="70" spans="1:10" x14ac:dyDescent="0.2">
      <c r="A70" s="261">
        <v>1246</v>
      </c>
      <c r="B70" s="237" t="s">
        <v>471</v>
      </c>
      <c r="C70" s="263">
        <v>486282285.33999997</v>
      </c>
      <c r="D70" s="262">
        <v>0</v>
      </c>
      <c r="E70" s="263">
        <v>105686109.72</v>
      </c>
      <c r="F70" s="237"/>
      <c r="G70" s="237"/>
      <c r="H70" s="237"/>
      <c r="I70" s="237"/>
      <c r="J70" s="237"/>
    </row>
    <row r="71" spans="1:10" x14ac:dyDescent="0.2">
      <c r="A71" s="261">
        <v>1247</v>
      </c>
      <c r="B71" s="237" t="s">
        <v>472</v>
      </c>
      <c r="C71" s="263">
        <v>80363.56</v>
      </c>
      <c r="D71" s="262">
        <v>0</v>
      </c>
      <c r="E71" s="263">
        <v>0</v>
      </c>
      <c r="F71" s="237"/>
      <c r="G71" s="237"/>
      <c r="H71" s="237"/>
      <c r="I71" s="237"/>
      <c r="J71" s="237"/>
    </row>
    <row r="72" spans="1:10" x14ac:dyDescent="0.2">
      <c r="A72" s="261">
        <v>1248</v>
      </c>
      <c r="B72" s="237" t="s">
        <v>473</v>
      </c>
      <c r="C72" s="263">
        <v>0</v>
      </c>
      <c r="D72" s="262">
        <v>0</v>
      </c>
      <c r="E72" s="263">
        <v>0</v>
      </c>
      <c r="F72" s="237"/>
      <c r="G72" s="237"/>
      <c r="H72" s="237"/>
      <c r="I72" s="237"/>
      <c r="J72" s="237"/>
    </row>
    <row r="73" spans="1:10" x14ac:dyDescent="0.2">
      <c r="A73" s="237"/>
      <c r="B73" s="237"/>
      <c r="C73" s="237"/>
      <c r="D73" s="237"/>
      <c r="E73" s="237"/>
      <c r="F73" s="237"/>
      <c r="G73" s="237"/>
      <c r="H73" s="237"/>
      <c r="I73" s="237"/>
      <c r="J73" s="237"/>
    </row>
    <row r="74" spans="1:10" x14ac:dyDescent="0.2">
      <c r="A74" s="235" t="s">
        <v>474</v>
      </c>
      <c r="B74" s="235"/>
      <c r="C74" s="235"/>
      <c r="D74" s="235"/>
      <c r="E74" s="235"/>
      <c r="F74" s="235"/>
      <c r="G74" s="235"/>
      <c r="H74" s="237"/>
      <c r="I74" s="237"/>
      <c r="J74" s="237"/>
    </row>
    <row r="75" spans="1:10" x14ac:dyDescent="0.2">
      <c r="A75" s="239" t="s">
        <v>253</v>
      </c>
      <c r="B75" s="239" t="s">
        <v>254</v>
      </c>
      <c r="C75" s="239" t="s">
        <v>255</v>
      </c>
      <c r="D75" s="239" t="s">
        <v>475</v>
      </c>
      <c r="E75" s="239" t="s">
        <v>476</v>
      </c>
      <c r="F75" s="239" t="s">
        <v>477</v>
      </c>
      <c r="G75" s="239" t="s">
        <v>478</v>
      </c>
      <c r="H75" s="237"/>
      <c r="I75" s="237"/>
      <c r="J75" s="237"/>
    </row>
    <row r="76" spans="1:10" x14ac:dyDescent="0.2">
      <c r="A76" s="261">
        <v>1250</v>
      </c>
      <c r="B76" s="237" t="s">
        <v>87</v>
      </c>
      <c r="C76" s="262">
        <v>0</v>
      </c>
      <c r="D76" s="262">
        <v>0</v>
      </c>
      <c r="E76" s="262">
        <v>0</v>
      </c>
      <c r="F76" s="237"/>
      <c r="G76" s="237"/>
      <c r="H76" s="237"/>
      <c r="I76" s="237"/>
      <c r="J76" s="237"/>
    </row>
    <row r="77" spans="1:10" x14ac:dyDescent="0.2">
      <c r="A77" s="261">
        <v>1251</v>
      </c>
      <c r="B77" s="237" t="s">
        <v>479</v>
      </c>
      <c r="C77" s="262">
        <v>0</v>
      </c>
      <c r="D77" s="262">
        <v>0</v>
      </c>
      <c r="E77" s="262">
        <v>0</v>
      </c>
      <c r="F77" s="237"/>
      <c r="G77" s="237"/>
      <c r="H77" s="237"/>
      <c r="I77" s="237"/>
      <c r="J77" s="237"/>
    </row>
    <row r="78" spans="1:10" x14ac:dyDescent="0.2">
      <c r="A78" s="261">
        <v>1252</v>
      </c>
      <c r="B78" s="237" t="s">
        <v>480</v>
      </c>
      <c r="C78" s="262">
        <v>0</v>
      </c>
      <c r="D78" s="262">
        <v>0</v>
      </c>
      <c r="E78" s="262">
        <v>0</v>
      </c>
      <c r="F78" s="237"/>
      <c r="G78" s="237"/>
      <c r="H78" s="237"/>
      <c r="I78" s="237"/>
      <c r="J78" s="237"/>
    </row>
    <row r="79" spans="1:10" x14ac:dyDescent="0.2">
      <c r="A79" s="261">
        <v>1253</v>
      </c>
      <c r="B79" s="237" t="s">
        <v>481</v>
      </c>
      <c r="C79" s="262">
        <v>0</v>
      </c>
      <c r="D79" s="262">
        <v>0</v>
      </c>
      <c r="E79" s="262">
        <v>0</v>
      </c>
      <c r="F79" s="237"/>
      <c r="G79" s="237"/>
      <c r="H79" s="237"/>
      <c r="I79" s="237"/>
      <c r="J79" s="237"/>
    </row>
    <row r="80" spans="1:10" x14ac:dyDescent="0.2">
      <c r="A80" s="261">
        <v>1254</v>
      </c>
      <c r="B80" s="237" t="s">
        <v>482</v>
      </c>
      <c r="C80" s="262">
        <v>0</v>
      </c>
      <c r="D80" s="262">
        <v>0</v>
      </c>
      <c r="E80" s="262">
        <v>0</v>
      </c>
      <c r="F80" s="237"/>
      <c r="G80" s="237"/>
      <c r="H80" s="237"/>
      <c r="I80" s="237"/>
      <c r="J80" s="237"/>
    </row>
    <row r="81" spans="1:10" x14ac:dyDescent="0.2">
      <c r="A81" s="261">
        <v>1259</v>
      </c>
      <c r="B81" s="237" t="s">
        <v>483</v>
      </c>
      <c r="C81" s="262">
        <v>0</v>
      </c>
      <c r="D81" s="262">
        <v>0</v>
      </c>
      <c r="E81" s="262">
        <v>0</v>
      </c>
      <c r="F81" s="237"/>
      <c r="G81" s="237"/>
      <c r="H81"/>
      <c r="I81"/>
      <c r="J81"/>
    </row>
    <row r="82" spans="1:10" x14ac:dyDescent="0.2">
      <c r="A82" s="261">
        <v>1270</v>
      </c>
      <c r="B82" s="237" t="s">
        <v>91</v>
      </c>
      <c r="C82" s="262">
        <v>0</v>
      </c>
      <c r="D82" s="264"/>
      <c r="E82" s="264"/>
      <c r="F82" s="237"/>
      <c r="G82" s="237"/>
      <c r="H82"/>
      <c r="I82"/>
      <c r="J82"/>
    </row>
    <row r="83" spans="1:10" x14ac:dyDescent="0.2">
      <c r="A83" s="261">
        <v>1271</v>
      </c>
      <c r="B83" s="237" t="s">
        <v>484</v>
      </c>
      <c r="C83" s="262">
        <v>0</v>
      </c>
      <c r="D83" s="264"/>
      <c r="E83" s="264"/>
      <c r="F83" s="237"/>
      <c r="G83" s="237"/>
      <c r="H83"/>
      <c r="I83"/>
      <c r="J83"/>
    </row>
    <row r="84" spans="1:10" x14ac:dyDescent="0.2">
      <c r="A84" s="261">
        <v>1272</v>
      </c>
      <c r="B84" s="237" t="s">
        <v>485</v>
      </c>
      <c r="C84" s="262">
        <v>0</v>
      </c>
      <c r="D84" s="264"/>
      <c r="E84" s="264"/>
      <c r="F84" s="237"/>
      <c r="G84" s="237"/>
      <c r="H84"/>
      <c r="I84"/>
      <c r="J84"/>
    </row>
    <row r="85" spans="1:10" x14ac:dyDescent="0.2">
      <c r="A85" s="261">
        <v>1273</v>
      </c>
      <c r="B85" s="237" t="s">
        <v>486</v>
      </c>
      <c r="C85" s="262">
        <v>0</v>
      </c>
      <c r="D85" s="264"/>
      <c r="E85" s="264"/>
      <c r="F85" s="237"/>
      <c r="G85" s="237"/>
      <c r="H85"/>
      <c r="I85"/>
      <c r="J85"/>
    </row>
    <row r="86" spans="1:10" x14ac:dyDescent="0.2">
      <c r="A86" s="261">
        <v>1274</v>
      </c>
      <c r="B86" s="237" t="s">
        <v>487</v>
      </c>
      <c r="C86" s="262">
        <v>0</v>
      </c>
      <c r="D86" s="264"/>
      <c r="E86" s="264"/>
      <c r="F86" s="237"/>
      <c r="G86" s="237"/>
      <c r="H86"/>
      <c r="I86"/>
      <c r="J86"/>
    </row>
    <row r="87" spans="1:10" x14ac:dyDescent="0.2">
      <c r="A87" s="261">
        <v>1275</v>
      </c>
      <c r="B87" s="237" t="s">
        <v>488</v>
      </c>
      <c r="C87" s="262">
        <v>0</v>
      </c>
      <c r="D87" s="264"/>
      <c r="E87" s="264"/>
      <c r="F87" s="237"/>
      <c r="G87" s="237"/>
      <c r="H87"/>
      <c r="I87"/>
      <c r="J87"/>
    </row>
    <row r="88" spans="1:10" x14ac:dyDescent="0.2">
      <c r="A88" s="261">
        <v>1279</v>
      </c>
      <c r="B88" s="237" t="s">
        <v>489</v>
      </c>
      <c r="C88" s="262">
        <v>0</v>
      </c>
      <c r="D88" s="264"/>
      <c r="E88" s="264"/>
      <c r="F88" s="237"/>
      <c r="G88" s="237"/>
      <c r="H88"/>
      <c r="I88"/>
      <c r="J88"/>
    </row>
    <row r="89" spans="1:10" x14ac:dyDescent="0.2">
      <c r="A89" s="237"/>
      <c r="B89" s="237"/>
      <c r="C89" s="237"/>
      <c r="D89" s="237"/>
      <c r="E89" s="237"/>
      <c r="F89" s="237"/>
      <c r="G89" s="237"/>
      <c r="H89"/>
      <c r="I89"/>
      <c r="J89"/>
    </row>
    <row r="90" spans="1:10" x14ac:dyDescent="0.2">
      <c r="A90" s="235" t="s">
        <v>490</v>
      </c>
      <c r="B90" s="235"/>
      <c r="C90" s="235"/>
      <c r="D90" s="235"/>
      <c r="E90" s="235"/>
      <c r="F90" s="235"/>
      <c r="G90" s="235"/>
      <c r="H90"/>
      <c r="I90"/>
      <c r="J90"/>
    </row>
    <row r="91" spans="1:10" x14ac:dyDescent="0.2">
      <c r="A91" s="239" t="s">
        <v>253</v>
      </c>
      <c r="B91" s="239" t="s">
        <v>254</v>
      </c>
      <c r="C91" s="239" t="s">
        <v>255</v>
      </c>
      <c r="D91" s="239" t="s">
        <v>456</v>
      </c>
      <c r="E91" s="239"/>
      <c r="F91" s="239"/>
      <c r="G91" s="239"/>
      <c r="H91"/>
      <c r="I91"/>
      <c r="J91"/>
    </row>
    <row r="92" spans="1:10" x14ac:dyDescent="0.2">
      <c r="A92" s="261">
        <v>1160</v>
      </c>
      <c r="B92" s="237" t="s">
        <v>71</v>
      </c>
      <c r="C92" s="262">
        <v>0</v>
      </c>
      <c r="D92" s="237"/>
      <c r="E92" s="237"/>
      <c r="F92" s="237"/>
      <c r="G92" s="237"/>
      <c r="H92"/>
      <c r="I92"/>
      <c r="J92"/>
    </row>
    <row r="93" spans="1:10" x14ac:dyDescent="0.2">
      <c r="A93" s="261">
        <v>1161</v>
      </c>
      <c r="B93" s="237" t="s">
        <v>491</v>
      </c>
      <c r="C93" s="262">
        <v>0</v>
      </c>
      <c r="D93" s="237"/>
      <c r="E93" s="237"/>
      <c r="F93" s="237"/>
      <c r="G93" s="237"/>
      <c r="H93"/>
      <c r="I93"/>
      <c r="J93"/>
    </row>
    <row r="94" spans="1:10" x14ac:dyDescent="0.2">
      <c r="A94" s="261">
        <v>1162</v>
      </c>
      <c r="B94" s="237" t="s">
        <v>492</v>
      </c>
      <c r="C94" s="262">
        <v>0</v>
      </c>
      <c r="D94" s="237"/>
      <c r="E94" s="237"/>
      <c r="F94" s="237"/>
      <c r="G94" s="237"/>
      <c r="H94"/>
      <c r="I94"/>
      <c r="J94"/>
    </row>
    <row r="95" spans="1:10" x14ac:dyDescent="0.2">
      <c r="A95" s="237"/>
      <c r="B95" s="237"/>
      <c r="C95" s="237"/>
      <c r="D95" s="237"/>
      <c r="E95" s="237"/>
      <c r="F95" s="237"/>
      <c r="G95" s="237"/>
      <c r="H95"/>
      <c r="I95"/>
      <c r="J95"/>
    </row>
    <row r="96" spans="1:10" x14ac:dyDescent="0.2">
      <c r="A96" s="235" t="s">
        <v>493</v>
      </c>
      <c r="B96" s="235"/>
      <c r="C96" s="235"/>
      <c r="D96" s="235"/>
      <c r="E96" s="235"/>
      <c r="F96" s="235"/>
      <c r="G96" s="235"/>
      <c r="H96"/>
      <c r="I96"/>
      <c r="J96"/>
    </row>
    <row r="97" spans="1:10" x14ac:dyDescent="0.2">
      <c r="A97" s="239" t="s">
        <v>253</v>
      </c>
      <c r="B97" s="239" t="s">
        <v>254</v>
      </c>
      <c r="C97" s="239" t="s">
        <v>255</v>
      </c>
      <c r="D97" s="239" t="s">
        <v>423</v>
      </c>
      <c r="E97" s="239"/>
      <c r="F97" s="239"/>
      <c r="G97" s="239"/>
      <c r="H97" s="239"/>
      <c r="I97"/>
      <c r="J97"/>
    </row>
    <row r="98" spans="1:10" x14ac:dyDescent="0.2">
      <c r="A98" s="261">
        <v>1190</v>
      </c>
      <c r="B98" s="237" t="s">
        <v>73</v>
      </c>
      <c r="C98" s="262">
        <v>0</v>
      </c>
      <c r="D98" s="237"/>
      <c r="E98" s="237"/>
      <c r="F98" s="237"/>
      <c r="G98" s="237"/>
      <c r="H98" s="237"/>
      <c r="I98"/>
      <c r="J98"/>
    </row>
    <row r="99" spans="1:10" x14ac:dyDescent="0.2">
      <c r="A99" s="261">
        <v>1191</v>
      </c>
      <c r="B99" s="237" t="s">
        <v>494</v>
      </c>
      <c r="C99" s="262">
        <v>0</v>
      </c>
      <c r="D99" s="237"/>
      <c r="E99" s="237"/>
      <c r="F99" s="237"/>
      <c r="G99" s="237"/>
      <c r="H99" s="237"/>
      <c r="I99"/>
      <c r="J99"/>
    </row>
    <row r="100" spans="1:10" x14ac:dyDescent="0.2">
      <c r="A100" s="261">
        <v>1192</v>
      </c>
      <c r="B100" s="237" t="s">
        <v>495</v>
      </c>
      <c r="C100" s="262">
        <v>0</v>
      </c>
      <c r="D100" s="237"/>
      <c r="E100" s="237"/>
      <c r="F100" s="237"/>
      <c r="G100" s="237"/>
      <c r="H100" s="237"/>
      <c r="I100"/>
      <c r="J100"/>
    </row>
    <row r="101" spans="1:10" x14ac:dyDescent="0.2">
      <c r="A101" s="261">
        <v>1193</v>
      </c>
      <c r="B101" s="237" t="s">
        <v>496</v>
      </c>
      <c r="C101" s="262">
        <v>0</v>
      </c>
      <c r="D101" s="237"/>
      <c r="E101" s="237"/>
      <c r="F101" s="237"/>
      <c r="G101" s="237"/>
      <c r="H101" s="237"/>
      <c r="I101"/>
      <c r="J101"/>
    </row>
    <row r="102" spans="1:10" x14ac:dyDescent="0.2">
      <c r="A102" s="261">
        <v>1194</v>
      </c>
      <c r="B102" s="237" t="s">
        <v>497</v>
      </c>
      <c r="C102" s="262">
        <v>0</v>
      </c>
      <c r="D102" s="237"/>
      <c r="E102" s="237"/>
      <c r="F102" s="237"/>
      <c r="G102" s="237"/>
      <c r="H102" s="237"/>
      <c r="I102"/>
      <c r="J102"/>
    </row>
    <row r="103" spans="1:10" x14ac:dyDescent="0.2">
      <c r="A103" s="261">
        <v>1290</v>
      </c>
      <c r="B103" s="237" t="s">
        <v>94</v>
      </c>
      <c r="C103" s="262">
        <v>0</v>
      </c>
      <c r="D103" s="237"/>
      <c r="E103" s="237"/>
      <c r="F103" s="237"/>
      <c r="G103" s="237"/>
      <c r="H103" s="237"/>
      <c r="I103"/>
      <c r="J103"/>
    </row>
    <row r="104" spans="1:10" x14ac:dyDescent="0.2">
      <c r="A104" s="261">
        <v>1291</v>
      </c>
      <c r="B104" s="237" t="s">
        <v>498</v>
      </c>
      <c r="C104" s="262">
        <v>0</v>
      </c>
      <c r="D104" s="237"/>
      <c r="E104" s="237"/>
      <c r="F104" s="237"/>
      <c r="G104" s="237"/>
      <c r="H104" s="237"/>
      <c r="I104"/>
      <c r="J104"/>
    </row>
    <row r="105" spans="1:10" x14ac:dyDescent="0.2">
      <c r="A105" s="261">
        <v>1292</v>
      </c>
      <c r="B105" s="237" t="s">
        <v>499</v>
      </c>
      <c r="C105" s="262">
        <v>0</v>
      </c>
      <c r="D105" s="237"/>
      <c r="E105" s="237"/>
      <c r="F105" s="237"/>
      <c r="G105" s="237"/>
      <c r="H105" s="237"/>
      <c r="I105"/>
      <c r="J105"/>
    </row>
    <row r="106" spans="1:10" x14ac:dyDescent="0.2">
      <c r="A106" s="261">
        <v>1293</v>
      </c>
      <c r="B106" s="237" t="s">
        <v>500</v>
      </c>
      <c r="C106" s="262">
        <v>0</v>
      </c>
      <c r="D106" s="237"/>
      <c r="E106" s="237"/>
      <c r="F106" s="237"/>
      <c r="G106" s="237"/>
      <c r="H106" s="237"/>
      <c r="I106"/>
      <c r="J106"/>
    </row>
    <row r="107" spans="1:10" x14ac:dyDescent="0.2">
      <c r="A107" s="237"/>
      <c r="B107" s="237"/>
      <c r="C107" s="237"/>
      <c r="D107" s="237"/>
      <c r="E107" s="237"/>
      <c r="F107" s="237"/>
      <c r="G107" s="237"/>
      <c r="H107" s="237"/>
      <c r="I107"/>
      <c r="J107"/>
    </row>
    <row r="108" spans="1:10" x14ac:dyDescent="0.2">
      <c r="A108" s="235" t="s">
        <v>501</v>
      </c>
      <c r="B108" s="235"/>
      <c r="C108" s="235"/>
      <c r="D108" s="235"/>
      <c r="E108" s="235"/>
      <c r="F108" s="235"/>
      <c r="G108" s="235"/>
      <c r="H108" s="235"/>
      <c r="I108"/>
      <c r="J108"/>
    </row>
    <row r="109" spans="1:10" x14ac:dyDescent="0.2">
      <c r="A109" s="239" t="s">
        <v>253</v>
      </c>
      <c r="B109" s="239" t="s">
        <v>254</v>
      </c>
      <c r="C109" s="239" t="s">
        <v>255</v>
      </c>
      <c r="D109" s="239" t="s">
        <v>419</v>
      </c>
      <c r="E109" s="239" t="s">
        <v>420</v>
      </c>
      <c r="F109" s="239" t="s">
        <v>421</v>
      </c>
      <c r="G109" s="239" t="s">
        <v>502</v>
      </c>
      <c r="H109" s="239" t="s">
        <v>503</v>
      </c>
      <c r="I109"/>
      <c r="J109"/>
    </row>
    <row r="110" spans="1:10" x14ac:dyDescent="0.2">
      <c r="A110" s="261">
        <v>2110</v>
      </c>
      <c r="B110" s="237" t="s">
        <v>62</v>
      </c>
      <c r="C110" s="263">
        <f>SUM(C111:C119)</f>
        <v>553020102.38</v>
      </c>
      <c r="D110" s="263">
        <f>SUM(D111:D119)</f>
        <v>553020102.38</v>
      </c>
      <c r="E110" s="262">
        <v>0</v>
      </c>
      <c r="F110" s="262">
        <v>0</v>
      </c>
      <c r="G110" s="262">
        <v>0</v>
      </c>
      <c r="H110" s="237"/>
      <c r="I110"/>
      <c r="J110"/>
    </row>
    <row r="111" spans="1:10" x14ac:dyDescent="0.2">
      <c r="A111" s="261">
        <v>2111</v>
      </c>
      <c r="B111" s="237" t="s">
        <v>504</v>
      </c>
      <c r="C111" s="263">
        <v>1235571.6399999999</v>
      </c>
      <c r="D111" s="263">
        <f>C111</f>
        <v>1235571.6399999999</v>
      </c>
      <c r="E111" s="262">
        <v>0</v>
      </c>
      <c r="F111" s="262">
        <v>0</v>
      </c>
      <c r="G111" s="262">
        <v>0</v>
      </c>
      <c r="H111" s="237"/>
      <c r="I111"/>
      <c r="J111"/>
    </row>
    <row r="112" spans="1:10" x14ac:dyDescent="0.2">
      <c r="A112" s="261">
        <v>2112</v>
      </c>
      <c r="B112" s="237" t="s">
        <v>505</v>
      </c>
      <c r="C112" s="263">
        <v>159592.35999999999</v>
      </c>
      <c r="D112" s="263">
        <f t="shared" ref="D112:D119" si="2">C112</f>
        <v>159592.35999999999</v>
      </c>
      <c r="E112" s="262">
        <v>0</v>
      </c>
      <c r="F112" s="262">
        <v>0</v>
      </c>
      <c r="G112" s="262">
        <v>0</v>
      </c>
      <c r="H112" s="237"/>
      <c r="I112"/>
      <c r="J112"/>
    </row>
    <row r="113" spans="1:10" x14ac:dyDescent="0.2">
      <c r="A113" s="261">
        <v>2113</v>
      </c>
      <c r="B113" s="237" t="s">
        <v>506</v>
      </c>
      <c r="C113" s="263">
        <v>0</v>
      </c>
      <c r="D113" s="263">
        <f t="shared" si="2"/>
        <v>0</v>
      </c>
      <c r="E113" s="262">
        <v>0</v>
      </c>
      <c r="F113" s="262">
        <v>0</v>
      </c>
      <c r="G113" s="262">
        <v>0</v>
      </c>
      <c r="H113" s="237"/>
      <c r="I113"/>
      <c r="J113"/>
    </row>
    <row r="114" spans="1:10" x14ac:dyDescent="0.2">
      <c r="A114" s="261">
        <v>2114</v>
      </c>
      <c r="B114" s="237" t="s">
        <v>507</v>
      </c>
      <c r="C114" s="263">
        <v>3198529.52</v>
      </c>
      <c r="D114" s="263">
        <f t="shared" si="2"/>
        <v>3198529.52</v>
      </c>
      <c r="E114" s="262">
        <v>0</v>
      </c>
      <c r="F114" s="262">
        <v>0</v>
      </c>
      <c r="G114" s="262">
        <v>0</v>
      </c>
      <c r="H114" s="237"/>
      <c r="I114"/>
      <c r="J114"/>
    </row>
    <row r="115" spans="1:10" x14ac:dyDescent="0.2">
      <c r="A115" s="261">
        <v>2115</v>
      </c>
      <c r="B115" s="237" t="s">
        <v>508</v>
      </c>
      <c r="C115" s="263">
        <v>0</v>
      </c>
      <c r="D115" s="263">
        <f t="shared" si="2"/>
        <v>0</v>
      </c>
      <c r="E115" s="262">
        <v>0</v>
      </c>
      <c r="F115" s="262">
        <v>0</v>
      </c>
      <c r="G115" s="262">
        <v>0</v>
      </c>
      <c r="H115" s="237"/>
      <c r="I115"/>
      <c r="J115"/>
    </row>
    <row r="116" spans="1:10" x14ac:dyDescent="0.2">
      <c r="A116" s="261">
        <v>2116</v>
      </c>
      <c r="B116" s="237" t="s">
        <v>509</v>
      </c>
      <c r="C116" s="263">
        <v>0</v>
      </c>
      <c r="D116" s="263">
        <f t="shared" si="2"/>
        <v>0</v>
      </c>
      <c r="E116" s="262">
        <v>0</v>
      </c>
      <c r="F116" s="262">
        <v>0</v>
      </c>
      <c r="G116" s="262">
        <v>0</v>
      </c>
      <c r="H116" s="237"/>
      <c r="I116"/>
      <c r="J116"/>
    </row>
    <row r="117" spans="1:10" x14ac:dyDescent="0.2">
      <c r="A117" s="261">
        <v>2117</v>
      </c>
      <c r="B117" s="237" t="s">
        <v>510</v>
      </c>
      <c r="C117" s="263">
        <v>266056908.49000001</v>
      </c>
      <c r="D117" s="263">
        <f t="shared" si="2"/>
        <v>266056908.49000001</v>
      </c>
      <c r="E117" s="262">
        <v>0</v>
      </c>
      <c r="F117" s="262">
        <v>0</v>
      </c>
      <c r="G117" s="262">
        <v>0</v>
      </c>
      <c r="H117" s="237"/>
      <c r="I117"/>
      <c r="J117"/>
    </row>
    <row r="118" spans="1:10" x14ac:dyDescent="0.2">
      <c r="A118" s="261">
        <v>2118</v>
      </c>
      <c r="B118" s="237" t="s">
        <v>511</v>
      </c>
      <c r="C118" s="263">
        <v>0</v>
      </c>
      <c r="D118" s="263">
        <f t="shared" si="2"/>
        <v>0</v>
      </c>
      <c r="E118" s="262">
        <v>0</v>
      </c>
      <c r="F118" s="262">
        <v>0</v>
      </c>
      <c r="G118" s="262">
        <v>0</v>
      </c>
      <c r="H118" s="237"/>
      <c r="I118"/>
      <c r="J118"/>
    </row>
    <row r="119" spans="1:10" x14ac:dyDescent="0.2">
      <c r="A119" s="261">
        <v>2119</v>
      </c>
      <c r="B119" s="237" t="s">
        <v>512</v>
      </c>
      <c r="C119" s="263">
        <v>282369500.37</v>
      </c>
      <c r="D119" s="263">
        <f t="shared" si="2"/>
        <v>282369500.37</v>
      </c>
      <c r="E119" s="262">
        <v>0</v>
      </c>
      <c r="F119" s="262">
        <v>0</v>
      </c>
      <c r="G119" s="262">
        <v>0</v>
      </c>
      <c r="H119" s="237"/>
      <c r="I119"/>
      <c r="J119"/>
    </row>
    <row r="120" spans="1:10" x14ac:dyDescent="0.2">
      <c r="A120" s="261">
        <v>2120</v>
      </c>
      <c r="B120" s="237" t="s">
        <v>64</v>
      </c>
      <c r="C120" s="263">
        <f>SUM(C121:C123)</f>
        <v>0</v>
      </c>
      <c r="D120" s="263">
        <f t="shared" ref="D120" si="3">SUM(D121:D123)</f>
        <v>0</v>
      </c>
      <c r="E120" s="262">
        <v>0</v>
      </c>
      <c r="F120" s="262">
        <v>0</v>
      </c>
      <c r="G120" s="262">
        <v>0</v>
      </c>
      <c r="H120" s="237"/>
      <c r="I120"/>
      <c r="J120"/>
    </row>
    <row r="121" spans="1:10" x14ac:dyDescent="0.2">
      <c r="A121" s="261">
        <v>2121</v>
      </c>
      <c r="B121" s="237" t="s">
        <v>513</v>
      </c>
      <c r="C121" s="263">
        <v>0</v>
      </c>
      <c r="D121" s="263">
        <f>C121</f>
        <v>0</v>
      </c>
      <c r="E121" s="262">
        <v>0</v>
      </c>
      <c r="F121" s="262">
        <v>0</v>
      </c>
      <c r="G121" s="262">
        <v>0</v>
      </c>
      <c r="H121" s="237"/>
      <c r="I121"/>
      <c r="J121"/>
    </row>
    <row r="122" spans="1:10" x14ac:dyDescent="0.2">
      <c r="A122" s="261">
        <v>2122</v>
      </c>
      <c r="B122" s="237" t="s">
        <v>514</v>
      </c>
      <c r="C122" s="263">
        <v>0</v>
      </c>
      <c r="D122" s="263">
        <f t="shared" ref="D122:D123" si="4">C122</f>
        <v>0</v>
      </c>
      <c r="E122" s="262">
        <v>0</v>
      </c>
      <c r="F122" s="262">
        <v>0</v>
      </c>
      <c r="G122" s="262">
        <v>0</v>
      </c>
      <c r="H122" s="237"/>
      <c r="I122"/>
      <c r="J122"/>
    </row>
    <row r="123" spans="1:10" x14ac:dyDescent="0.2">
      <c r="A123" s="261">
        <v>2129</v>
      </c>
      <c r="B123" s="237" t="s">
        <v>515</v>
      </c>
      <c r="C123" s="263">
        <v>0</v>
      </c>
      <c r="D123" s="263">
        <f t="shared" si="4"/>
        <v>0</v>
      </c>
      <c r="E123" s="262">
        <v>0</v>
      </c>
      <c r="F123" s="262">
        <v>0</v>
      </c>
      <c r="G123" s="262">
        <v>0</v>
      </c>
      <c r="H123" s="237"/>
      <c r="I123"/>
      <c r="J123"/>
    </row>
    <row r="124" spans="1:10" x14ac:dyDescent="0.2">
      <c r="A124" s="237"/>
      <c r="B124" s="237"/>
      <c r="C124" s="237"/>
      <c r="D124" s="237"/>
      <c r="E124" s="237"/>
      <c r="F124" s="237"/>
      <c r="G124" s="237"/>
      <c r="H124" s="237"/>
      <c r="I124"/>
      <c r="J124"/>
    </row>
    <row r="125" spans="1:10" x14ac:dyDescent="0.2">
      <c r="A125" s="235" t="s">
        <v>516</v>
      </c>
      <c r="B125" s="235"/>
      <c r="C125" s="235"/>
      <c r="D125" s="235"/>
      <c r="E125" s="235"/>
      <c r="F125" s="235"/>
      <c r="G125" s="235"/>
      <c r="H125" s="235"/>
      <c r="I125"/>
      <c r="J125"/>
    </row>
    <row r="126" spans="1:10" x14ac:dyDescent="0.2">
      <c r="A126" s="239" t="s">
        <v>253</v>
      </c>
      <c r="B126" s="239" t="s">
        <v>254</v>
      </c>
      <c r="C126" s="239" t="s">
        <v>255</v>
      </c>
      <c r="D126" s="239" t="s">
        <v>517</v>
      </c>
      <c r="E126" s="239" t="s">
        <v>423</v>
      </c>
      <c r="F126" s="239"/>
      <c r="G126" s="239"/>
      <c r="H126" s="239"/>
      <c r="I126"/>
      <c r="J126"/>
    </row>
    <row r="127" spans="1:10" x14ac:dyDescent="0.2">
      <c r="A127" s="261">
        <v>2160</v>
      </c>
      <c r="B127" s="237" t="s">
        <v>72</v>
      </c>
      <c r="C127" s="262">
        <v>0</v>
      </c>
      <c r="D127" s="237"/>
      <c r="E127" s="237"/>
      <c r="F127" s="237"/>
      <c r="G127" s="237"/>
      <c r="H127" s="237"/>
      <c r="I127"/>
      <c r="J127"/>
    </row>
    <row r="128" spans="1:10" x14ac:dyDescent="0.2">
      <c r="A128" s="261">
        <v>2161</v>
      </c>
      <c r="B128" s="237" t="s">
        <v>518</v>
      </c>
      <c r="C128" s="262">
        <v>0</v>
      </c>
      <c r="D128" s="237"/>
      <c r="E128" s="237"/>
      <c r="F128" s="237"/>
      <c r="G128" s="237"/>
      <c r="H128" s="237"/>
      <c r="I128"/>
      <c r="J128"/>
    </row>
    <row r="129" spans="1:10" x14ac:dyDescent="0.2">
      <c r="A129" s="261">
        <v>2162</v>
      </c>
      <c r="B129" s="237" t="s">
        <v>519</v>
      </c>
      <c r="C129" s="262">
        <v>0</v>
      </c>
      <c r="D129" s="237"/>
      <c r="E129" s="237"/>
      <c r="F129"/>
      <c r="G129"/>
      <c r="H129"/>
      <c r="I129"/>
      <c r="J129"/>
    </row>
    <row r="130" spans="1:10" x14ac:dyDescent="0.2">
      <c r="A130" s="261">
        <v>2163</v>
      </c>
      <c r="B130" s="237" t="s">
        <v>520</v>
      </c>
      <c r="C130" s="262">
        <v>0</v>
      </c>
      <c r="D130" s="237"/>
      <c r="E130" s="237"/>
      <c r="F130"/>
      <c r="G130"/>
      <c r="H130"/>
      <c r="I130"/>
      <c r="J130"/>
    </row>
    <row r="131" spans="1:10" x14ac:dyDescent="0.2">
      <c r="A131" s="261">
        <v>2164</v>
      </c>
      <c r="B131" s="237" t="s">
        <v>521</v>
      </c>
      <c r="C131" s="262">
        <v>0</v>
      </c>
      <c r="D131" s="237"/>
      <c r="E131" s="237"/>
      <c r="F131"/>
      <c r="G131"/>
      <c r="H131"/>
      <c r="I131"/>
      <c r="J131"/>
    </row>
    <row r="132" spans="1:10" x14ac:dyDescent="0.2">
      <c r="A132" s="261">
        <v>2165</v>
      </c>
      <c r="B132" s="237" t="s">
        <v>522</v>
      </c>
      <c r="C132" s="262">
        <v>0</v>
      </c>
      <c r="D132" s="237"/>
      <c r="E132" s="237"/>
      <c r="F132"/>
      <c r="G132"/>
      <c r="H132"/>
      <c r="I132"/>
      <c r="J132"/>
    </row>
    <row r="133" spans="1:10" x14ac:dyDescent="0.2">
      <c r="A133" s="261">
        <v>2166</v>
      </c>
      <c r="B133" s="237" t="s">
        <v>523</v>
      </c>
      <c r="C133" s="262">
        <v>0</v>
      </c>
      <c r="D133" s="237"/>
      <c r="E133" s="237"/>
      <c r="F133"/>
      <c r="G133"/>
      <c r="H133"/>
      <c r="I133"/>
      <c r="J133"/>
    </row>
    <row r="134" spans="1:10" x14ac:dyDescent="0.2">
      <c r="A134" s="261">
        <v>2250</v>
      </c>
      <c r="B134" s="237" t="s">
        <v>90</v>
      </c>
      <c r="C134" s="262">
        <v>0</v>
      </c>
      <c r="D134" s="237"/>
      <c r="E134" s="237"/>
      <c r="F134"/>
      <c r="G134"/>
      <c r="H134"/>
      <c r="I134"/>
      <c r="J134"/>
    </row>
    <row r="135" spans="1:10" x14ac:dyDescent="0.2">
      <c r="A135" s="261">
        <v>2251</v>
      </c>
      <c r="B135" s="237" t="s">
        <v>524</v>
      </c>
      <c r="C135" s="262">
        <v>0</v>
      </c>
      <c r="D135" s="237"/>
      <c r="E135" s="237"/>
      <c r="F135"/>
      <c r="G135"/>
      <c r="H135"/>
      <c r="I135"/>
      <c r="J135"/>
    </row>
    <row r="136" spans="1:10" x14ac:dyDescent="0.2">
      <c r="A136" s="261">
        <v>2252</v>
      </c>
      <c r="B136" s="237" t="s">
        <v>525</v>
      </c>
      <c r="C136" s="262">
        <v>0</v>
      </c>
      <c r="D136" s="237"/>
      <c r="E136" s="237"/>
      <c r="F136"/>
      <c r="G136"/>
      <c r="H136"/>
      <c r="I136"/>
      <c r="J136"/>
    </row>
    <row r="137" spans="1:10" x14ac:dyDescent="0.2">
      <c r="A137" s="261">
        <v>2253</v>
      </c>
      <c r="B137" s="237" t="s">
        <v>526</v>
      </c>
      <c r="C137" s="262">
        <v>0</v>
      </c>
      <c r="D137" s="237"/>
      <c r="E137" s="237"/>
      <c r="F137"/>
      <c r="G137"/>
      <c r="H137"/>
      <c r="I137"/>
      <c r="J137"/>
    </row>
    <row r="138" spans="1:10" x14ac:dyDescent="0.2">
      <c r="A138" s="261">
        <v>2254</v>
      </c>
      <c r="B138" s="237" t="s">
        <v>527</v>
      </c>
      <c r="C138" s="262">
        <v>0</v>
      </c>
      <c r="D138" s="237"/>
      <c r="E138" s="237"/>
      <c r="F138"/>
      <c r="G138"/>
      <c r="H138"/>
      <c r="I138"/>
      <c r="J138"/>
    </row>
    <row r="139" spans="1:10" x14ac:dyDescent="0.2">
      <c r="A139" s="261">
        <v>2255</v>
      </c>
      <c r="B139" s="237" t="s">
        <v>528</v>
      </c>
      <c r="C139" s="262">
        <v>0</v>
      </c>
      <c r="D139" s="237"/>
      <c r="E139" s="237"/>
      <c r="F139"/>
      <c r="G139"/>
      <c r="H139"/>
      <c r="I139"/>
      <c r="J139"/>
    </row>
    <row r="140" spans="1:10" x14ac:dyDescent="0.2">
      <c r="A140" s="261">
        <v>2256</v>
      </c>
      <c r="B140" s="237" t="s">
        <v>529</v>
      </c>
      <c r="C140" s="262">
        <v>0</v>
      </c>
      <c r="D140" s="237"/>
      <c r="E140" s="237"/>
      <c r="F140"/>
      <c r="G140"/>
      <c r="H140"/>
      <c r="I140"/>
      <c r="J140"/>
    </row>
    <row r="141" spans="1:10" x14ac:dyDescent="0.2">
      <c r="A141" s="237"/>
      <c r="B141" s="237"/>
      <c r="C141" s="237"/>
      <c r="D141" s="237"/>
      <c r="E141" s="237"/>
      <c r="F141"/>
      <c r="G141"/>
      <c r="H141"/>
      <c r="I141"/>
      <c r="J141"/>
    </row>
    <row r="142" spans="1:10" x14ac:dyDescent="0.2">
      <c r="A142" s="235" t="s">
        <v>530</v>
      </c>
      <c r="B142" s="235"/>
      <c r="C142" s="235"/>
      <c r="D142" s="235"/>
      <c r="E142" s="235"/>
      <c r="F142"/>
      <c r="G142"/>
      <c r="H142"/>
      <c r="I142"/>
      <c r="J142"/>
    </row>
    <row r="143" spans="1:10" x14ac:dyDescent="0.2">
      <c r="A143" s="265" t="s">
        <v>253</v>
      </c>
      <c r="B143" s="265" t="s">
        <v>254</v>
      </c>
      <c r="C143" s="265" t="s">
        <v>255</v>
      </c>
      <c r="D143" s="239" t="s">
        <v>517</v>
      </c>
      <c r="E143" s="239" t="s">
        <v>423</v>
      </c>
      <c r="F143"/>
      <c r="G143"/>
      <c r="H143"/>
      <c r="I143"/>
      <c r="J143"/>
    </row>
    <row r="144" spans="1:10" x14ac:dyDescent="0.2">
      <c r="A144" s="261">
        <v>2150</v>
      </c>
      <c r="B144" s="237" t="s">
        <v>70</v>
      </c>
      <c r="C144" s="262">
        <v>0</v>
      </c>
      <c r="D144" s="237"/>
      <c r="E144" s="237"/>
      <c r="F144"/>
      <c r="G144"/>
      <c r="H144"/>
      <c r="I144"/>
      <c r="J144"/>
    </row>
    <row r="145" spans="1:10" x14ac:dyDescent="0.2">
      <c r="A145" s="261">
        <v>2151</v>
      </c>
      <c r="B145" s="237" t="s">
        <v>531</v>
      </c>
      <c r="C145" s="262">
        <v>0</v>
      </c>
      <c r="D145" s="237"/>
      <c r="E145" s="237"/>
      <c r="F145"/>
      <c r="G145"/>
      <c r="H145"/>
      <c r="I145"/>
      <c r="J145"/>
    </row>
    <row r="146" spans="1:10" x14ac:dyDescent="0.2">
      <c r="A146" s="261">
        <v>2152</v>
      </c>
      <c r="B146" s="237" t="s">
        <v>532</v>
      </c>
      <c r="C146" s="262">
        <v>0</v>
      </c>
      <c r="D146" s="237"/>
      <c r="E146" s="237"/>
      <c r="F146"/>
      <c r="G146"/>
      <c r="H146"/>
      <c r="I146"/>
      <c r="J146"/>
    </row>
    <row r="147" spans="1:10" x14ac:dyDescent="0.2">
      <c r="A147" s="261">
        <v>2159</v>
      </c>
      <c r="B147" s="237" t="s">
        <v>533</v>
      </c>
      <c r="C147" s="262">
        <v>0</v>
      </c>
      <c r="D147" s="237"/>
      <c r="E147" s="237"/>
      <c r="F147"/>
      <c r="G147"/>
      <c r="H147"/>
      <c r="I147"/>
      <c r="J147"/>
    </row>
    <row r="148" spans="1:10" x14ac:dyDescent="0.2">
      <c r="A148" s="261">
        <v>2240</v>
      </c>
      <c r="B148" s="237" t="s">
        <v>88</v>
      </c>
      <c r="C148" s="262">
        <v>0</v>
      </c>
      <c r="D148" s="237"/>
      <c r="E148" s="237"/>
      <c r="F148"/>
      <c r="G148"/>
      <c r="H148"/>
      <c r="I148"/>
      <c r="J148"/>
    </row>
    <row r="149" spans="1:10" x14ac:dyDescent="0.2">
      <c r="A149" s="261">
        <v>2241</v>
      </c>
      <c r="B149" s="237" t="s">
        <v>534</v>
      </c>
      <c r="C149" s="262">
        <v>0</v>
      </c>
      <c r="D149" s="237"/>
      <c r="E149" s="237"/>
      <c r="F149"/>
      <c r="G149"/>
      <c r="H149"/>
      <c r="I149"/>
      <c r="J149"/>
    </row>
    <row r="150" spans="1:10" x14ac:dyDescent="0.2">
      <c r="A150" s="261">
        <v>2242</v>
      </c>
      <c r="B150" s="237" t="s">
        <v>535</v>
      </c>
      <c r="C150" s="262">
        <v>0</v>
      </c>
      <c r="D150" s="237"/>
      <c r="E150" s="237"/>
      <c r="F150"/>
      <c r="G150"/>
      <c r="H150"/>
      <c r="I150"/>
      <c r="J150"/>
    </row>
    <row r="151" spans="1:10" x14ac:dyDescent="0.2">
      <c r="A151" s="261">
        <v>2249</v>
      </c>
      <c r="B151" s="237" t="s">
        <v>536</v>
      </c>
      <c r="C151" s="262">
        <v>0</v>
      </c>
      <c r="D151" s="237"/>
      <c r="E151" s="237"/>
      <c r="F151"/>
      <c r="G151"/>
      <c r="H151"/>
      <c r="I151"/>
      <c r="J151"/>
    </row>
    <row r="152" spans="1:10" x14ac:dyDescent="0.2">
      <c r="A152" s="261"/>
      <c r="B152" s="237"/>
      <c r="C152" s="262">
        <v>0</v>
      </c>
      <c r="D152" s="237"/>
      <c r="E152" s="237"/>
      <c r="F152"/>
      <c r="G152"/>
      <c r="H152"/>
      <c r="I152"/>
      <c r="J152"/>
    </row>
    <row r="153" spans="1:10" x14ac:dyDescent="0.2">
      <c r="A153" s="235" t="s">
        <v>537</v>
      </c>
      <c r="B153" s="235"/>
      <c r="C153" s="235"/>
      <c r="D153" s="235"/>
      <c r="E153" s="235"/>
      <c r="F153"/>
      <c r="G153"/>
      <c r="H153"/>
      <c r="I153"/>
      <c r="J153"/>
    </row>
    <row r="154" spans="1:10" x14ac:dyDescent="0.2">
      <c r="A154" s="265" t="s">
        <v>253</v>
      </c>
      <c r="B154" s="265" t="s">
        <v>254</v>
      </c>
      <c r="C154" s="265" t="s">
        <v>255</v>
      </c>
      <c r="D154" s="239" t="s">
        <v>517</v>
      </c>
      <c r="E154" s="239" t="s">
        <v>423</v>
      </c>
      <c r="F154"/>
      <c r="G154"/>
      <c r="H154"/>
      <c r="I154"/>
      <c r="J154"/>
    </row>
    <row r="155" spans="1:10" x14ac:dyDescent="0.2">
      <c r="A155" s="261">
        <v>2170</v>
      </c>
      <c r="B155" s="237" t="s">
        <v>74</v>
      </c>
      <c r="C155" s="262">
        <v>0</v>
      </c>
      <c r="D155" s="237"/>
      <c r="E155" s="237"/>
      <c r="F155"/>
      <c r="G155"/>
      <c r="H155"/>
      <c r="I155"/>
      <c r="J155"/>
    </row>
    <row r="156" spans="1:10" x14ac:dyDescent="0.2">
      <c r="A156" s="261">
        <v>2171</v>
      </c>
      <c r="B156" s="237" t="s">
        <v>538</v>
      </c>
      <c r="C156" s="262">
        <v>0</v>
      </c>
      <c r="D156" s="237"/>
      <c r="E156" s="237"/>
      <c r="F156"/>
      <c r="G156"/>
      <c r="H156"/>
      <c r="I156"/>
      <c r="J156"/>
    </row>
    <row r="157" spans="1:10" x14ac:dyDescent="0.2">
      <c r="A157" s="261">
        <v>2172</v>
      </c>
      <c r="B157" s="237" t="s">
        <v>539</v>
      </c>
      <c r="C157" s="262">
        <v>0</v>
      </c>
      <c r="D157" s="237"/>
      <c r="E157" s="237"/>
      <c r="F157"/>
      <c r="G157"/>
      <c r="H157"/>
      <c r="I157"/>
      <c r="J157"/>
    </row>
    <row r="158" spans="1:10" x14ac:dyDescent="0.2">
      <c r="A158" s="261">
        <v>2179</v>
      </c>
      <c r="B158" s="237" t="s">
        <v>540</v>
      </c>
      <c r="C158" s="262">
        <v>0</v>
      </c>
      <c r="D158" s="237"/>
      <c r="E158" s="237"/>
      <c r="F158"/>
      <c r="G158"/>
      <c r="H158"/>
      <c r="I158"/>
      <c r="J158"/>
    </row>
    <row r="159" spans="1:10" x14ac:dyDescent="0.2">
      <c r="A159" s="261">
        <v>2260</v>
      </c>
      <c r="B159" s="237" t="s">
        <v>92</v>
      </c>
      <c r="C159" s="262">
        <v>0</v>
      </c>
      <c r="D159" s="237"/>
      <c r="E159" s="237"/>
      <c r="F159"/>
      <c r="G159"/>
      <c r="H159"/>
      <c r="I159"/>
      <c r="J159"/>
    </row>
    <row r="160" spans="1:10" x14ac:dyDescent="0.2">
      <c r="A160" s="261">
        <v>2261</v>
      </c>
      <c r="B160" s="237" t="s">
        <v>541</v>
      </c>
      <c r="C160" s="262">
        <v>0</v>
      </c>
      <c r="D160" s="237"/>
      <c r="E160" s="237"/>
      <c r="F160"/>
      <c r="G160"/>
      <c r="H160"/>
      <c r="I160"/>
      <c r="J160"/>
    </row>
    <row r="161" spans="1:10" x14ac:dyDescent="0.2">
      <c r="A161" s="261">
        <v>2262</v>
      </c>
      <c r="B161" s="237" t="s">
        <v>542</v>
      </c>
      <c r="C161" s="262">
        <v>0</v>
      </c>
      <c r="D161" s="237"/>
      <c r="E161" s="237"/>
      <c r="F161"/>
      <c r="G161"/>
      <c r="H161"/>
      <c r="I161"/>
      <c r="J161"/>
    </row>
    <row r="162" spans="1:10" x14ac:dyDescent="0.2">
      <c r="A162" s="261">
        <v>2263</v>
      </c>
      <c r="B162" s="237" t="s">
        <v>543</v>
      </c>
      <c r="C162" s="262">
        <v>0</v>
      </c>
      <c r="D162" s="237"/>
      <c r="E162" s="237"/>
      <c r="F162"/>
      <c r="G162"/>
      <c r="H162"/>
      <c r="I162"/>
      <c r="J162"/>
    </row>
    <row r="163" spans="1:10" x14ac:dyDescent="0.2">
      <c r="A163" s="261">
        <v>2269</v>
      </c>
      <c r="B163" s="237" t="s">
        <v>544</v>
      </c>
      <c r="C163" s="262">
        <v>0</v>
      </c>
      <c r="D163" s="237"/>
      <c r="E163" s="237"/>
      <c r="F163"/>
      <c r="G163"/>
      <c r="H163"/>
      <c r="I163"/>
      <c r="J163"/>
    </row>
    <row r="164" spans="1:10" x14ac:dyDescent="0.2">
      <c r="A164" s="237"/>
      <c r="B164" s="237"/>
      <c r="C164" s="237"/>
      <c r="D164" s="237"/>
      <c r="E164" s="237"/>
      <c r="F164"/>
      <c r="G164"/>
      <c r="H164"/>
      <c r="I164"/>
      <c r="J164"/>
    </row>
    <row r="165" spans="1:10" x14ac:dyDescent="0.2">
      <c r="A165" s="235" t="s">
        <v>545</v>
      </c>
      <c r="B165" s="235"/>
      <c r="C165" s="235"/>
      <c r="D165" s="235"/>
      <c r="E165" s="235"/>
      <c r="F165"/>
      <c r="G165"/>
      <c r="H165"/>
      <c r="I165"/>
      <c r="J165"/>
    </row>
    <row r="166" spans="1:10" x14ac:dyDescent="0.2">
      <c r="A166" s="265" t="s">
        <v>253</v>
      </c>
      <c r="B166" s="265" t="s">
        <v>254</v>
      </c>
      <c r="C166" s="265" t="s">
        <v>255</v>
      </c>
      <c r="D166" s="239" t="s">
        <v>517</v>
      </c>
      <c r="E166" s="239" t="s">
        <v>423</v>
      </c>
      <c r="F166"/>
      <c r="G166"/>
      <c r="H166"/>
      <c r="I166"/>
      <c r="J166"/>
    </row>
    <row r="167" spans="1:10" x14ac:dyDescent="0.2">
      <c r="A167" s="261">
        <v>2190</v>
      </c>
      <c r="B167" s="237" t="s">
        <v>75</v>
      </c>
      <c r="C167" s="262">
        <f>SUM(C168:C170)</f>
        <v>90774311.980000004</v>
      </c>
      <c r="D167" s="237"/>
      <c r="E167" s="237"/>
      <c r="F167"/>
      <c r="G167"/>
      <c r="H167"/>
      <c r="I167"/>
      <c r="J167"/>
    </row>
    <row r="168" spans="1:10" x14ac:dyDescent="0.2">
      <c r="A168" s="261">
        <v>2191</v>
      </c>
      <c r="B168" s="237" t="s">
        <v>546</v>
      </c>
      <c r="C168" s="262">
        <v>90773790.890000001</v>
      </c>
      <c r="D168" s="237"/>
      <c r="E168" s="237"/>
      <c r="F168"/>
      <c r="G168"/>
      <c r="H168"/>
      <c r="I168"/>
      <c r="J168"/>
    </row>
    <row r="169" spans="1:10" x14ac:dyDescent="0.2">
      <c r="A169" s="261">
        <v>2192</v>
      </c>
      <c r="B169" s="237" t="s">
        <v>547</v>
      </c>
      <c r="C169" s="262">
        <v>0</v>
      </c>
      <c r="D169" s="237"/>
      <c r="E169" s="237"/>
      <c r="F169"/>
      <c r="G169"/>
      <c r="H169"/>
      <c r="I169"/>
      <c r="J169"/>
    </row>
    <row r="170" spans="1:10" x14ac:dyDescent="0.2">
      <c r="A170" s="261">
        <v>2199</v>
      </c>
      <c r="B170" s="237" t="s">
        <v>548</v>
      </c>
      <c r="C170" s="262">
        <v>521.09</v>
      </c>
      <c r="D170" s="237"/>
      <c r="E170" s="237"/>
      <c r="F170"/>
      <c r="G170"/>
      <c r="H170"/>
      <c r="I170"/>
      <c r="J170"/>
    </row>
    <row r="171" spans="1:10" x14ac:dyDescent="0.2">
      <c r="A171" s="237"/>
      <c r="B171" s="237"/>
      <c r="C171" s="237"/>
      <c r="D171" s="237"/>
      <c r="E171" s="237"/>
      <c r="F171"/>
      <c r="G171"/>
      <c r="H171"/>
      <c r="I171"/>
      <c r="J171"/>
    </row>
    <row r="172" spans="1:10" x14ac:dyDescent="0.2">
      <c r="A172" s="237"/>
      <c r="B172" s="237" t="s">
        <v>55</v>
      </c>
      <c r="C172" s="237"/>
      <c r="D172" s="237"/>
      <c r="E172" s="237"/>
      <c r="F172"/>
      <c r="G172"/>
      <c r="H172"/>
      <c r="I172"/>
      <c r="J172"/>
    </row>
    <row r="173" spans="1:10" x14ac:dyDescent="0.2">
      <c r="A173"/>
      <c r="B173"/>
      <c r="C173"/>
      <c r="D173"/>
      <c r="E173"/>
      <c r="F173"/>
      <c r="G173"/>
      <c r="H173"/>
      <c r="I173"/>
      <c r="J173"/>
    </row>
    <row r="174" spans="1:10" x14ac:dyDescent="0.2">
      <c r="A174"/>
      <c r="B174"/>
      <c r="C174"/>
      <c r="D174"/>
      <c r="E174"/>
      <c r="F174"/>
      <c r="G174"/>
      <c r="H174"/>
      <c r="I174"/>
      <c r="J174"/>
    </row>
    <row r="175" spans="1:10" x14ac:dyDescent="0.2">
      <c r="A175"/>
      <c r="B175"/>
      <c r="C175"/>
      <c r="D175"/>
      <c r="E175"/>
      <c r="F175"/>
      <c r="G175"/>
      <c r="H175"/>
      <c r="I175"/>
      <c r="J175"/>
    </row>
    <row r="176" spans="1:10" x14ac:dyDescent="0.2">
      <c r="A176"/>
      <c r="B176"/>
      <c r="C176"/>
      <c r="D176"/>
      <c r="E176"/>
      <c r="F176"/>
      <c r="G176"/>
      <c r="H176"/>
      <c r="I176"/>
      <c r="J176"/>
    </row>
    <row r="177" spans="1:10" x14ac:dyDescent="0.2">
      <c r="A177"/>
      <c r="B177"/>
      <c r="C177"/>
      <c r="D177"/>
      <c r="E177"/>
      <c r="F177"/>
      <c r="G177"/>
      <c r="H177"/>
      <c r="I177"/>
      <c r="J177"/>
    </row>
    <row r="178" spans="1:10" x14ac:dyDescent="0.2">
      <c r="A178"/>
      <c r="B178"/>
      <c r="C178"/>
      <c r="D178"/>
      <c r="E178"/>
      <c r="F178"/>
      <c r="G178"/>
      <c r="H178"/>
      <c r="I178"/>
      <c r="J178"/>
    </row>
    <row r="179" spans="1:10" x14ac:dyDescent="0.2">
      <c r="A179"/>
      <c r="B179"/>
      <c r="C179"/>
      <c r="D179"/>
      <c r="E179"/>
      <c r="F179"/>
      <c r="G179"/>
      <c r="H179"/>
      <c r="I179"/>
      <c r="J179"/>
    </row>
    <row r="180" spans="1:10" x14ac:dyDescent="0.2">
      <c r="A180"/>
      <c r="B180"/>
      <c r="C180"/>
      <c r="D180"/>
      <c r="E180"/>
      <c r="F180"/>
      <c r="G180"/>
      <c r="H180"/>
      <c r="I180"/>
      <c r="J180"/>
    </row>
    <row r="181" spans="1:10" x14ac:dyDescent="0.2">
      <c r="A181"/>
      <c r="B181"/>
      <c r="C181"/>
      <c r="D181"/>
      <c r="E181"/>
      <c r="F181"/>
      <c r="G181"/>
      <c r="H181"/>
      <c r="I181"/>
      <c r="J181"/>
    </row>
    <row r="182" spans="1:10" x14ac:dyDescent="0.2">
      <c r="A182"/>
      <c r="B182"/>
      <c r="C182"/>
      <c r="D182"/>
      <c r="E182"/>
      <c r="F182"/>
      <c r="G182"/>
      <c r="H182"/>
      <c r="I182"/>
      <c r="J182"/>
    </row>
    <row r="183" spans="1:10" x14ac:dyDescent="0.2">
      <c r="A183"/>
      <c r="B183"/>
      <c r="C183"/>
      <c r="D183"/>
      <c r="E183"/>
      <c r="F183"/>
      <c r="G183"/>
      <c r="H183"/>
      <c r="I183"/>
      <c r="J183"/>
    </row>
    <row r="184" spans="1:10" x14ac:dyDescent="0.2">
      <c r="A184"/>
      <c r="B184"/>
      <c r="C184"/>
      <c r="D184"/>
      <c r="E184"/>
      <c r="F184"/>
      <c r="G184"/>
      <c r="H184"/>
      <c r="I184"/>
      <c r="J184"/>
    </row>
    <row r="185" spans="1:10" x14ac:dyDescent="0.2">
      <c r="A185"/>
      <c r="B185"/>
      <c r="C185"/>
      <c r="D185"/>
      <c r="E185"/>
      <c r="F185"/>
      <c r="G185"/>
      <c r="H185"/>
      <c r="I185"/>
      <c r="J185"/>
    </row>
    <row r="186" spans="1:10" x14ac:dyDescent="0.2">
      <c r="A186"/>
      <c r="B186"/>
      <c r="C186"/>
      <c r="D186"/>
      <c r="E186"/>
      <c r="F186"/>
      <c r="G186"/>
      <c r="H186"/>
      <c r="I186"/>
      <c r="J186"/>
    </row>
    <row r="187" spans="1:10" x14ac:dyDescent="0.2">
      <c r="A187"/>
      <c r="B187"/>
      <c r="C187"/>
      <c r="D187"/>
      <c r="E187"/>
      <c r="F187"/>
      <c r="G187"/>
      <c r="H187"/>
      <c r="I187"/>
      <c r="J18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9055118110236221" right="0.70866141732283472" top="0.74803149606299213" bottom="0.74803149606299213" header="0.31496062992125984" footer="0.31496062992125984"/>
  <pageSetup scale="62" fitToHeight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B771D-0C7B-4049-8369-8F90C74D8DAF}">
  <sheetPr>
    <tabColor rgb="FFFFC000"/>
    <pageSetUpPr fitToPage="1"/>
  </sheetPr>
  <dimension ref="A1:E30"/>
  <sheetViews>
    <sheetView showGridLines="0" workbookViewId="0">
      <selection activeCell="A72" sqref="A72"/>
    </sheetView>
  </sheetViews>
  <sheetFormatPr baseColWidth="10" defaultColWidth="10.6640625" defaultRowHeight="11.25" x14ac:dyDescent="0.2"/>
  <cols>
    <col min="1" max="1" width="11.6640625" style="268" customWidth="1"/>
    <col min="2" max="2" width="56.1640625" style="268" customWidth="1"/>
    <col min="3" max="3" width="26.6640625" style="268" customWidth="1"/>
    <col min="4" max="5" width="19.5" style="268" customWidth="1"/>
    <col min="6" max="16384" width="10.6640625" style="268"/>
  </cols>
  <sheetData>
    <row r="1" spans="1:5" ht="18.95" customHeight="1" x14ac:dyDescent="0.2">
      <c r="A1" s="393" t="s">
        <v>179</v>
      </c>
      <c r="B1" s="393"/>
      <c r="C1" s="393"/>
      <c r="D1" s="266" t="s">
        <v>246</v>
      </c>
      <c r="E1" s="267">
        <v>2024</v>
      </c>
    </row>
    <row r="2" spans="1:5" ht="18.95" customHeight="1" x14ac:dyDescent="0.2">
      <c r="A2" s="393" t="s">
        <v>549</v>
      </c>
      <c r="B2" s="393"/>
      <c r="C2" s="393"/>
      <c r="D2" s="266" t="s">
        <v>248</v>
      </c>
      <c r="E2" s="267" t="s">
        <v>183</v>
      </c>
    </row>
    <row r="3" spans="1:5" ht="18.95" customHeight="1" x14ac:dyDescent="0.2">
      <c r="A3" s="393" t="s">
        <v>184</v>
      </c>
      <c r="B3" s="393"/>
      <c r="C3" s="393"/>
      <c r="D3" s="266" t="s">
        <v>250</v>
      </c>
      <c r="E3" s="267">
        <v>3</v>
      </c>
    </row>
    <row r="4" spans="1:5" ht="18.95" customHeight="1" x14ac:dyDescent="0.2">
      <c r="A4" s="269"/>
      <c r="B4" s="269" t="s">
        <v>186</v>
      </c>
      <c r="C4" s="269"/>
      <c r="D4" s="266"/>
      <c r="E4" s="267"/>
    </row>
    <row r="5" spans="1:5" x14ac:dyDescent="0.2">
      <c r="A5" s="270" t="s">
        <v>251</v>
      </c>
      <c r="B5" s="271"/>
      <c r="C5" s="271"/>
      <c r="D5" s="271"/>
      <c r="E5" s="271"/>
    </row>
    <row r="7" spans="1:5" x14ac:dyDescent="0.2">
      <c r="A7" s="271" t="s">
        <v>550</v>
      </c>
      <c r="B7" s="271"/>
      <c r="C7" s="271"/>
      <c r="D7" s="271"/>
      <c r="E7" s="271"/>
    </row>
    <row r="8" spans="1:5" x14ac:dyDescent="0.2">
      <c r="A8" s="272" t="s">
        <v>253</v>
      </c>
      <c r="B8" s="272" t="s">
        <v>254</v>
      </c>
      <c r="C8" s="272" t="s">
        <v>255</v>
      </c>
      <c r="D8" s="272" t="s">
        <v>410</v>
      </c>
      <c r="E8" s="272" t="s">
        <v>517</v>
      </c>
    </row>
    <row r="9" spans="1:5" x14ac:dyDescent="0.2">
      <c r="A9" s="273">
        <v>3110</v>
      </c>
      <c r="B9" s="268" t="s">
        <v>38</v>
      </c>
      <c r="C9" s="274">
        <v>8452642933.0100002</v>
      </c>
    </row>
    <row r="10" spans="1:5" x14ac:dyDescent="0.2">
      <c r="A10" s="273">
        <v>3120</v>
      </c>
      <c r="B10" s="268" t="s">
        <v>101</v>
      </c>
      <c r="C10" s="274">
        <v>93496746.549999997</v>
      </c>
    </row>
    <row r="11" spans="1:5" x14ac:dyDescent="0.2">
      <c r="A11" s="273">
        <v>3130</v>
      </c>
      <c r="B11" s="268" t="s">
        <v>102</v>
      </c>
      <c r="C11" s="274">
        <v>9109600.0999999996</v>
      </c>
    </row>
    <row r="13" spans="1:5" x14ac:dyDescent="0.2">
      <c r="A13" s="271" t="s">
        <v>551</v>
      </c>
      <c r="B13" s="271"/>
      <c r="C13" s="271"/>
      <c r="D13" s="271"/>
      <c r="E13" s="271"/>
    </row>
    <row r="14" spans="1:5" x14ac:dyDescent="0.2">
      <c r="A14" s="272" t="s">
        <v>253</v>
      </c>
      <c r="B14" s="272" t="s">
        <v>254</v>
      </c>
      <c r="C14" s="272" t="s">
        <v>255</v>
      </c>
      <c r="D14" s="272" t="s">
        <v>552</v>
      </c>
      <c r="E14" s="272"/>
    </row>
    <row r="15" spans="1:5" x14ac:dyDescent="0.2">
      <c r="A15" s="273">
        <v>3210</v>
      </c>
      <c r="B15" s="268" t="s">
        <v>553</v>
      </c>
      <c r="C15" s="274">
        <v>2027934266.26</v>
      </c>
    </row>
    <row r="16" spans="1:5" x14ac:dyDescent="0.2">
      <c r="A16" s="273">
        <v>3220</v>
      </c>
      <c r="B16" s="268" t="s">
        <v>105</v>
      </c>
      <c r="C16" s="274">
        <v>-383862298.66000003</v>
      </c>
    </row>
    <row r="17" spans="1:3" x14ac:dyDescent="0.2">
      <c r="A17" s="273">
        <v>3230</v>
      </c>
      <c r="B17" s="268" t="s">
        <v>106</v>
      </c>
      <c r="C17" s="274">
        <f>SUM(C18:C21)</f>
        <v>0</v>
      </c>
    </row>
    <row r="18" spans="1:3" x14ac:dyDescent="0.2">
      <c r="A18" s="273">
        <v>3231</v>
      </c>
      <c r="B18" s="268" t="s">
        <v>554</v>
      </c>
      <c r="C18" s="274">
        <v>0</v>
      </c>
    </row>
    <row r="19" spans="1:3" x14ac:dyDescent="0.2">
      <c r="A19" s="273">
        <v>3232</v>
      </c>
      <c r="B19" s="268" t="s">
        <v>555</v>
      </c>
      <c r="C19" s="275">
        <v>0</v>
      </c>
    </row>
    <row r="20" spans="1:3" x14ac:dyDescent="0.2">
      <c r="A20" s="273">
        <v>3233</v>
      </c>
      <c r="B20" s="268" t="s">
        <v>556</v>
      </c>
      <c r="C20" s="275">
        <v>0</v>
      </c>
    </row>
    <row r="21" spans="1:3" x14ac:dyDescent="0.2">
      <c r="A21" s="273">
        <v>3239</v>
      </c>
      <c r="B21" s="268" t="s">
        <v>557</v>
      </c>
      <c r="C21" s="275">
        <v>0</v>
      </c>
    </row>
    <row r="22" spans="1:3" x14ac:dyDescent="0.2">
      <c r="A22" s="273">
        <v>3240</v>
      </c>
      <c r="B22" s="268" t="s">
        <v>107</v>
      </c>
      <c r="C22" s="275">
        <v>0</v>
      </c>
    </row>
    <row r="23" spans="1:3" x14ac:dyDescent="0.2">
      <c r="A23" s="273">
        <v>3241</v>
      </c>
      <c r="B23" s="268" t="s">
        <v>558</v>
      </c>
      <c r="C23" s="275">
        <v>0</v>
      </c>
    </row>
    <row r="24" spans="1:3" x14ac:dyDescent="0.2">
      <c r="A24" s="273">
        <v>3242</v>
      </c>
      <c r="B24" s="268" t="s">
        <v>559</v>
      </c>
      <c r="C24" s="275">
        <v>0</v>
      </c>
    </row>
    <row r="25" spans="1:3" x14ac:dyDescent="0.2">
      <c r="A25" s="273">
        <v>3243</v>
      </c>
      <c r="B25" s="268" t="s">
        <v>560</v>
      </c>
      <c r="C25" s="275">
        <v>0</v>
      </c>
    </row>
    <row r="26" spans="1:3" x14ac:dyDescent="0.2">
      <c r="A26" s="273">
        <v>3250</v>
      </c>
      <c r="B26" s="268" t="s">
        <v>108</v>
      </c>
      <c r="C26" s="275">
        <v>0</v>
      </c>
    </row>
    <row r="27" spans="1:3" x14ac:dyDescent="0.2">
      <c r="A27" s="273">
        <v>3251</v>
      </c>
      <c r="B27" s="268" t="s">
        <v>561</v>
      </c>
      <c r="C27" s="275">
        <v>0</v>
      </c>
    </row>
    <row r="28" spans="1:3" x14ac:dyDescent="0.2">
      <c r="A28" s="273">
        <v>3252</v>
      </c>
      <c r="B28" s="268" t="s">
        <v>562</v>
      </c>
      <c r="C28" s="275">
        <v>0</v>
      </c>
    </row>
    <row r="30" spans="1:3" x14ac:dyDescent="0.2">
      <c r="B30" s="268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9AA8-DEBE-42B4-961C-EB407C275D07}">
  <sheetPr>
    <tabColor rgb="FFFFC000"/>
    <pageSetUpPr fitToPage="1"/>
  </sheetPr>
  <dimension ref="A1:F157"/>
  <sheetViews>
    <sheetView showGridLines="0" topLeftCell="A66" workbookViewId="0">
      <selection activeCell="A72" sqref="A72"/>
    </sheetView>
  </sheetViews>
  <sheetFormatPr baseColWidth="10" defaultColWidth="10.6640625" defaultRowHeight="11.25" x14ac:dyDescent="0.2"/>
  <cols>
    <col min="1" max="1" width="11.6640625" style="268" customWidth="1"/>
    <col min="2" max="2" width="74" style="268" bestFit="1" customWidth="1"/>
    <col min="3" max="3" width="20.33203125" style="268" customWidth="1"/>
    <col min="4" max="4" width="19.1640625" style="268" bestFit="1" customWidth="1"/>
    <col min="5" max="5" width="12.5" style="268" customWidth="1"/>
    <col min="6" max="6" width="12.33203125" style="268" bestFit="1" customWidth="1"/>
    <col min="7" max="16384" width="10.6640625" style="268"/>
  </cols>
  <sheetData>
    <row r="1" spans="1:5" s="276" customFormat="1" ht="11.25" customHeight="1" x14ac:dyDescent="0.2">
      <c r="A1" s="393" t="s">
        <v>179</v>
      </c>
      <c r="B1" s="393"/>
      <c r="C1" s="393"/>
      <c r="D1" s="266" t="s">
        <v>246</v>
      </c>
      <c r="E1" s="267">
        <v>2024</v>
      </c>
    </row>
    <row r="2" spans="1:5" s="276" customFormat="1" ht="11.25" customHeight="1" x14ac:dyDescent="0.2">
      <c r="A2" s="393" t="s">
        <v>563</v>
      </c>
      <c r="B2" s="393"/>
      <c r="C2" s="393"/>
      <c r="D2" s="266" t="s">
        <v>248</v>
      </c>
      <c r="E2" s="267" t="str">
        <f>'[8]Notas a los Edos Financieros'!D2</f>
        <v>Trimestral</v>
      </c>
    </row>
    <row r="3" spans="1:5" s="276" customFormat="1" ht="11.25" customHeight="1" x14ac:dyDescent="0.2">
      <c r="A3" s="393" t="s">
        <v>184</v>
      </c>
      <c r="B3" s="393"/>
      <c r="C3" s="393"/>
      <c r="D3" s="266" t="s">
        <v>250</v>
      </c>
      <c r="E3" s="267">
        <v>3</v>
      </c>
    </row>
    <row r="4" spans="1:5" s="276" customFormat="1" ht="11.25" customHeight="1" x14ac:dyDescent="0.2">
      <c r="A4" s="269"/>
      <c r="B4" s="269" t="s">
        <v>186</v>
      </c>
      <c r="C4" s="269"/>
      <c r="D4" s="266"/>
      <c r="E4" s="267"/>
    </row>
    <row r="5" spans="1:5" x14ac:dyDescent="0.2">
      <c r="A5" s="270" t="s">
        <v>251</v>
      </c>
      <c r="B5" s="271"/>
      <c r="C5" s="271"/>
      <c r="D5" s="271"/>
      <c r="E5" s="271"/>
    </row>
    <row r="6" spans="1:5" ht="9.75" customHeight="1" x14ac:dyDescent="0.2"/>
    <row r="7" spans="1:5" x14ac:dyDescent="0.2">
      <c r="A7" s="235" t="s">
        <v>564</v>
      </c>
      <c r="B7" s="235"/>
      <c r="C7" s="235"/>
      <c r="D7" s="235"/>
      <c r="E7" s="237"/>
    </row>
    <row r="8" spans="1:5" x14ac:dyDescent="0.2">
      <c r="A8" s="239" t="s">
        <v>253</v>
      </c>
      <c r="B8" s="239" t="s">
        <v>254</v>
      </c>
      <c r="C8" s="240">
        <v>2024</v>
      </c>
      <c r="D8" s="240">
        <v>2023</v>
      </c>
      <c r="E8" s="237"/>
    </row>
    <row r="9" spans="1:5" x14ac:dyDescent="0.2">
      <c r="A9" s="261">
        <v>1111</v>
      </c>
      <c r="B9" s="237" t="s">
        <v>565</v>
      </c>
      <c r="C9" s="262">
        <v>0</v>
      </c>
      <c r="D9" s="262">
        <v>0</v>
      </c>
      <c r="E9" s="237"/>
    </row>
    <row r="10" spans="1:5" x14ac:dyDescent="0.2">
      <c r="A10" s="261">
        <v>1112</v>
      </c>
      <c r="B10" s="237" t="s">
        <v>566</v>
      </c>
      <c r="C10" s="274">
        <v>2376877506.5599999</v>
      </c>
      <c r="D10" s="274">
        <v>957761593.91999996</v>
      </c>
      <c r="E10" s="237"/>
    </row>
    <row r="11" spans="1:5" x14ac:dyDescent="0.2">
      <c r="A11" s="261">
        <v>1113</v>
      </c>
      <c r="B11" s="237" t="s">
        <v>567</v>
      </c>
      <c r="C11" s="262">
        <v>0</v>
      </c>
      <c r="D11" s="262">
        <v>0</v>
      </c>
      <c r="E11" s="237"/>
    </row>
    <row r="12" spans="1:5" x14ac:dyDescent="0.2">
      <c r="A12" s="261">
        <v>1114</v>
      </c>
      <c r="B12" s="237" t="s">
        <v>411</v>
      </c>
      <c r="C12" s="262">
        <v>0</v>
      </c>
      <c r="D12" s="262">
        <v>0</v>
      </c>
      <c r="E12" s="237"/>
    </row>
    <row r="13" spans="1:5" x14ac:dyDescent="0.2">
      <c r="A13" s="261">
        <v>1115</v>
      </c>
      <c r="B13" s="237" t="s">
        <v>412</v>
      </c>
      <c r="C13" s="262">
        <v>0</v>
      </c>
      <c r="D13" s="262">
        <v>0</v>
      </c>
      <c r="E13" s="237"/>
    </row>
    <row r="14" spans="1:5" x14ac:dyDescent="0.2">
      <c r="A14" s="261">
        <v>1116</v>
      </c>
      <c r="B14" s="237" t="s">
        <v>568</v>
      </c>
      <c r="C14" s="262">
        <v>0</v>
      </c>
      <c r="D14" s="262">
        <v>0</v>
      </c>
      <c r="E14" s="237"/>
    </row>
    <row r="15" spans="1:5" x14ac:dyDescent="0.2">
      <c r="A15" s="261">
        <v>1119</v>
      </c>
      <c r="B15" s="237" t="s">
        <v>569</v>
      </c>
      <c r="C15" s="262">
        <v>0</v>
      </c>
      <c r="D15" s="262">
        <v>0</v>
      </c>
      <c r="E15" s="237"/>
    </row>
    <row r="16" spans="1:5" x14ac:dyDescent="0.2">
      <c r="A16" s="277">
        <v>1110</v>
      </c>
      <c r="B16" s="278" t="s">
        <v>570</v>
      </c>
      <c r="C16" s="279">
        <f>SUM(C9:C15)</f>
        <v>2376877506.5599999</v>
      </c>
      <c r="D16" s="279">
        <f>SUM(D9:D15)</f>
        <v>957761593.91999996</v>
      </c>
      <c r="E16" s="237"/>
    </row>
    <row r="17" spans="1:6" x14ac:dyDescent="0.2">
      <c r="A17"/>
      <c r="B17"/>
      <c r="C17"/>
      <c r="D17"/>
      <c r="E17"/>
    </row>
    <row r="18" spans="1:6" x14ac:dyDescent="0.2">
      <c r="A18"/>
      <c r="B18"/>
      <c r="C18"/>
      <c r="D18"/>
      <c r="E18"/>
    </row>
    <row r="19" spans="1:6" x14ac:dyDescent="0.2">
      <c r="A19" s="235" t="s">
        <v>571</v>
      </c>
      <c r="B19" s="235"/>
      <c r="C19" s="235"/>
      <c r="D19" s="235"/>
      <c r="E19"/>
    </row>
    <row r="20" spans="1:6" x14ac:dyDescent="0.2">
      <c r="A20" s="239" t="s">
        <v>253</v>
      </c>
      <c r="B20" s="239" t="s">
        <v>254</v>
      </c>
      <c r="C20" s="240">
        <v>2024</v>
      </c>
      <c r="D20" s="240">
        <v>2023</v>
      </c>
      <c r="E20"/>
    </row>
    <row r="21" spans="1:6" x14ac:dyDescent="0.2">
      <c r="A21" s="277">
        <v>1230</v>
      </c>
      <c r="B21" s="280" t="s">
        <v>83</v>
      </c>
      <c r="C21" s="279">
        <f>SUM(C22:C28)</f>
        <v>90024260.519999996</v>
      </c>
      <c r="D21" s="279">
        <f>SUM(D22:D28)</f>
        <v>139781100.03999999</v>
      </c>
      <c r="E21"/>
    </row>
    <row r="22" spans="1:6" x14ac:dyDescent="0.2">
      <c r="A22" s="261">
        <v>1231</v>
      </c>
      <c r="B22" s="237" t="s">
        <v>459</v>
      </c>
      <c r="C22" s="274">
        <v>0</v>
      </c>
      <c r="D22" s="274">
        <v>0</v>
      </c>
      <c r="E22"/>
    </row>
    <row r="23" spans="1:6" x14ac:dyDescent="0.2">
      <c r="A23" s="261">
        <v>1232</v>
      </c>
      <c r="B23" s="237" t="s">
        <v>460</v>
      </c>
      <c r="C23" s="274">
        <v>0</v>
      </c>
      <c r="D23" s="274">
        <v>0</v>
      </c>
      <c r="E23"/>
    </row>
    <row r="24" spans="1:6" x14ac:dyDescent="0.2">
      <c r="A24" s="261">
        <v>1233</v>
      </c>
      <c r="B24" s="237" t="s">
        <v>461</v>
      </c>
      <c r="C24" s="274">
        <v>0</v>
      </c>
      <c r="D24" s="274">
        <v>0</v>
      </c>
      <c r="E24"/>
    </row>
    <row r="25" spans="1:6" x14ac:dyDescent="0.2">
      <c r="A25" s="261">
        <v>1234</v>
      </c>
      <c r="B25" s="237" t="s">
        <v>462</v>
      </c>
      <c r="C25" s="274">
        <v>0</v>
      </c>
      <c r="D25" s="274">
        <v>0</v>
      </c>
      <c r="E25"/>
    </row>
    <row r="26" spans="1:6" x14ac:dyDescent="0.2">
      <c r="A26" s="261">
        <v>1235</v>
      </c>
      <c r="B26" s="237" t="s">
        <v>463</v>
      </c>
      <c r="C26" s="274">
        <v>0</v>
      </c>
      <c r="D26" s="274">
        <v>0</v>
      </c>
      <c r="E26"/>
    </row>
    <row r="27" spans="1:6" x14ac:dyDescent="0.2">
      <c r="A27" s="261">
        <v>1236</v>
      </c>
      <c r="B27" s="237" t="s">
        <v>464</v>
      </c>
      <c r="C27" s="274">
        <v>90024260.519999996</v>
      </c>
      <c r="D27" s="274">
        <v>139781100.03999999</v>
      </c>
      <c r="E27"/>
    </row>
    <row r="28" spans="1:6" x14ac:dyDescent="0.2">
      <c r="A28" s="261">
        <v>1239</v>
      </c>
      <c r="B28" s="237" t="s">
        <v>465</v>
      </c>
      <c r="C28" s="274">
        <v>0</v>
      </c>
      <c r="D28" s="274">
        <v>0</v>
      </c>
      <c r="E28"/>
    </row>
    <row r="29" spans="1:6" x14ac:dyDescent="0.2">
      <c r="A29" s="277">
        <v>1240</v>
      </c>
      <c r="B29" s="280" t="s">
        <v>85</v>
      </c>
      <c r="C29" s="279">
        <f>SUM(C30:C37)</f>
        <v>109616679.59</v>
      </c>
      <c r="D29" s="279">
        <f>SUM(D30:D37)</f>
        <v>142360040.99000001</v>
      </c>
      <c r="E29"/>
      <c r="F29" s="274"/>
    </row>
    <row r="30" spans="1:6" x14ac:dyDescent="0.2">
      <c r="A30" s="261">
        <v>1241</v>
      </c>
      <c r="B30" s="237" t="s">
        <v>466</v>
      </c>
      <c r="C30" s="274">
        <v>12056422.439999999</v>
      </c>
      <c r="D30" s="274">
        <v>47290931.259999998</v>
      </c>
      <c r="E30"/>
    </row>
    <row r="31" spans="1:6" x14ac:dyDescent="0.2">
      <c r="A31" s="261">
        <v>1242</v>
      </c>
      <c r="B31" s="237" t="s">
        <v>467</v>
      </c>
      <c r="C31" s="274">
        <v>20659.599999999999</v>
      </c>
      <c r="D31" s="274">
        <v>411850.96</v>
      </c>
      <c r="E31"/>
    </row>
    <row r="32" spans="1:6" x14ac:dyDescent="0.2">
      <c r="A32" s="261">
        <v>1243</v>
      </c>
      <c r="B32" s="237" t="s">
        <v>468</v>
      </c>
      <c r="C32" s="274">
        <v>94877763.140000001</v>
      </c>
      <c r="D32" s="274">
        <v>89485806.510000005</v>
      </c>
      <c r="E32"/>
    </row>
    <row r="33" spans="1:5" x14ac:dyDescent="0.2">
      <c r="A33" s="261">
        <v>1244</v>
      </c>
      <c r="B33" s="237" t="s">
        <v>469</v>
      </c>
      <c r="C33" s="274">
        <v>2294332</v>
      </c>
      <c r="D33" s="274">
        <v>435400</v>
      </c>
      <c r="E33"/>
    </row>
    <row r="34" spans="1:5" x14ac:dyDescent="0.2">
      <c r="A34" s="261">
        <v>1245</v>
      </c>
      <c r="B34" s="237" t="s">
        <v>470</v>
      </c>
      <c r="C34" s="274">
        <v>0</v>
      </c>
      <c r="D34" s="274">
        <v>0</v>
      </c>
      <c r="E34"/>
    </row>
    <row r="35" spans="1:5" x14ac:dyDescent="0.2">
      <c r="A35" s="261">
        <v>1246</v>
      </c>
      <c r="B35" s="237" t="s">
        <v>471</v>
      </c>
      <c r="C35" s="274">
        <v>367502.41</v>
      </c>
      <c r="D35" s="274">
        <v>4736052.26</v>
      </c>
      <c r="E35"/>
    </row>
    <row r="36" spans="1:5" x14ac:dyDescent="0.2">
      <c r="A36" s="261">
        <v>1247</v>
      </c>
      <c r="B36" s="237" t="s">
        <v>472</v>
      </c>
      <c r="C36" s="274">
        <v>0</v>
      </c>
      <c r="D36" s="274">
        <v>0</v>
      </c>
      <c r="E36"/>
    </row>
    <row r="37" spans="1:5" x14ac:dyDescent="0.2">
      <c r="A37" s="261">
        <v>1248</v>
      </c>
      <c r="B37" s="237" t="s">
        <v>473</v>
      </c>
      <c r="C37" s="274">
        <v>0</v>
      </c>
      <c r="D37" s="274">
        <v>0</v>
      </c>
      <c r="E37"/>
    </row>
    <row r="38" spans="1:5" x14ac:dyDescent="0.2">
      <c r="A38" s="277">
        <v>1250</v>
      </c>
      <c r="B38" s="280" t="s">
        <v>87</v>
      </c>
      <c r="C38" s="281">
        <v>0</v>
      </c>
      <c r="D38" s="281">
        <v>0</v>
      </c>
      <c r="E38"/>
    </row>
    <row r="39" spans="1:5" x14ac:dyDescent="0.2">
      <c r="A39" s="261">
        <v>1251</v>
      </c>
      <c r="B39" s="237" t="s">
        <v>479</v>
      </c>
      <c r="C39" s="262">
        <v>0</v>
      </c>
      <c r="D39" s="262">
        <v>0</v>
      </c>
      <c r="E39"/>
    </row>
    <row r="40" spans="1:5" x14ac:dyDescent="0.2">
      <c r="A40" s="261">
        <v>1252</v>
      </c>
      <c r="B40" s="237" t="s">
        <v>480</v>
      </c>
      <c r="C40" s="262">
        <v>0</v>
      </c>
      <c r="D40" s="262">
        <v>0</v>
      </c>
      <c r="E40"/>
    </row>
    <row r="41" spans="1:5" x14ac:dyDescent="0.2">
      <c r="A41" s="261">
        <v>1253</v>
      </c>
      <c r="B41" s="237" t="s">
        <v>481</v>
      </c>
      <c r="C41" s="262">
        <v>0</v>
      </c>
      <c r="D41" s="262">
        <v>0</v>
      </c>
      <c r="E41"/>
    </row>
    <row r="42" spans="1:5" x14ac:dyDescent="0.2">
      <c r="A42" s="261">
        <v>1254</v>
      </c>
      <c r="B42" s="237" t="s">
        <v>482</v>
      </c>
      <c r="C42" s="262">
        <v>0</v>
      </c>
      <c r="D42" s="262">
        <v>0</v>
      </c>
      <c r="E42"/>
    </row>
    <row r="43" spans="1:5" x14ac:dyDescent="0.2">
      <c r="A43" s="261">
        <v>1259</v>
      </c>
      <c r="B43" s="237" t="s">
        <v>483</v>
      </c>
      <c r="C43" s="262">
        <v>0</v>
      </c>
      <c r="D43" s="262">
        <v>0</v>
      </c>
      <c r="E43"/>
    </row>
    <row r="44" spans="1:5" x14ac:dyDescent="0.2">
      <c r="A44" s="261"/>
      <c r="B44" s="278" t="s">
        <v>572</v>
      </c>
      <c r="C44" s="279">
        <f>C21+C29+C38</f>
        <v>199640940.11000001</v>
      </c>
      <c r="D44" s="279">
        <f>D21+D29+D38</f>
        <v>282141141.02999997</v>
      </c>
      <c r="E44"/>
    </row>
    <row r="45" spans="1:5" x14ac:dyDescent="0.2">
      <c r="A45" s="237"/>
      <c r="B45" s="237"/>
      <c r="E45"/>
    </row>
    <row r="46" spans="1:5" x14ac:dyDescent="0.2">
      <c r="A46" s="235" t="s">
        <v>573</v>
      </c>
      <c r="B46" s="235"/>
      <c r="C46" s="235"/>
      <c r="D46" s="235"/>
      <c r="E46"/>
    </row>
    <row r="47" spans="1:5" x14ac:dyDescent="0.2">
      <c r="A47" s="239" t="s">
        <v>253</v>
      </c>
      <c r="B47" s="239" t="s">
        <v>254</v>
      </c>
      <c r="C47" s="240">
        <v>2024</v>
      </c>
      <c r="D47" s="240">
        <v>2023</v>
      </c>
      <c r="E47"/>
    </row>
    <row r="48" spans="1:5" x14ac:dyDescent="0.2">
      <c r="A48" s="277">
        <v>3210</v>
      </c>
      <c r="B48" s="280" t="s">
        <v>574</v>
      </c>
      <c r="C48" s="279">
        <v>2027934266.26</v>
      </c>
      <c r="D48" s="279">
        <v>-332645575.98000002</v>
      </c>
      <c r="E48"/>
    </row>
    <row r="49" spans="1:5" x14ac:dyDescent="0.2">
      <c r="A49" s="261"/>
      <c r="B49" s="278" t="s">
        <v>575</v>
      </c>
      <c r="C49" s="279">
        <f>C62+C93</f>
        <v>915833422.9000001</v>
      </c>
      <c r="D49" s="279">
        <v>1561386811.5599999</v>
      </c>
      <c r="E49"/>
    </row>
    <row r="50" spans="1:5" s="282" customFormat="1" x14ac:dyDescent="0.2">
      <c r="A50" s="277">
        <v>5400</v>
      </c>
      <c r="B50" s="280" t="s">
        <v>373</v>
      </c>
      <c r="C50" s="281">
        <v>0</v>
      </c>
      <c r="D50" s="281">
        <v>0</v>
      </c>
      <c r="E50"/>
    </row>
    <row r="51" spans="1:5" s="282" customFormat="1" x14ac:dyDescent="0.2">
      <c r="A51" s="261">
        <v>5410</v>
      </c>
      <c r="B51" s="237" t="s">
        <v>576</v>
      </c>
      <c r="C51" s="262">
        <v>0</v>
      </c>
      <c r="D51" s="262">
        <v>0</v>
      </c>
      <c r="E51"/>
    </row>
    <row r="52" spans="1:5" x14ac:dyDescent="0.2">
      <c r="A52" s="261">
        <v>5411</v>
      </c>
      <c r="B52" s="237" t="s">
        <v>374</v>
      </c>
      <c r="C52" s="262">
        <v>0</v>
      </c>
      <c r="D52" s="262">
        <v>0</v>
      </c>
      <c r="E52"/>
    </row>
    <row r="53" spans="1:5" x14ac:dyDescent="0.2">
      <c r="A53" s="261">
        <v>5420</v>
      </c>
      <c r="B53" s="237" t="s">
        <v>577</v>
      </c>
      <c r="C53" s="262">
        <v>0</v>
      </c>
      <c r="D53" s="262">
        <v>0</v>
      </c>
      <c r="E53"/>
    </row>
    <row r="54" spans="1:5" x14ac:dyDescent="0.2">
      <c r="A54" s="261">
        <v>5421</v>
      </c>
      <c r="B54" s="237" t="s">
        <v>376</v>
      </c>
      <c r="C54" s="262">
        <v>0</v>
      </c>
      <c r="D54" s="262">
        <v>0</v>
      </c>
      <c r="E54"/>
    </row>
    <row r="55" spans="1:5" x14ac:dyDescent="0.2">
      <c r="A55" s="261">
        <v>5430</v>
      </c>
      <c r="B55" s="237" t="s">
        <v>578</v>
      </c>
      <c r="C55" s="262">
        <v>0</v>
      </c>
      <c r="D55" s="262">
        <v>0</v>
      </c>
      <c r="E55"/>
    </row>
    <row r="56" spans="1:5" x14ac:dyDescent="0.2">
      <c r="A56" s="261">
        <v>5431</v>
      </c>
      <c r="B56" s="237" t="s">
        <v>378</v>
      </c>
      <c r="C56" s="262">
        <v>0</v>
      </c>
      <c r="D56" s="262">
        <v>0</v>
      </c>
      <c r="E56"/>
    </row>
    <row r="57" spans="1:5" x14ac:dyDescent="0.2">
      <c r="A57" s="261">
        <v>5440</v>
      </c>
      <c r="B57" s="237" t="s">
        <v>579</v>
      </c>
      <c r="C57" s="262">
        <v>0</v>
      </c>
      <c r="D57" s="262">
        <v>0</v>
      </c>
      <c r="E57"/>
    </row>
    <row r="58" spans="1:5" x14ac:dyDescent="0.2">
      <c r="A58" s="261">
        <v>5441</v>
      </c>
      <c r="B58" s="237" t="s">
        <v>579</v>
      </c>
      <c r="C58" s="262">
        <v>0</v>
      </c>
      <c r="D58" s="262">
        <v>0</v>
      </c>
      <c r="E58"/>
    </row>
    <row r="59" spans="1:5" x14ac:dyDescent="0.2">
      <c r="A59" s="261">
        <v>5450</v>
      </c>
      <c r="B59" s="237" t="s">
        <v>580</v>
      </c>
      <c r="C59" s="262">
        <v>0</v>
      </c>
      <c r="D59" s="262">
        <v>0</v>
      </c>
      <c r="E59"/>
    </row>
    <row r="60" spans="1:5" x14ac:dyDescent="0.2">
      <c r="A60" s="261">
        <v>5451</v>
      </c>
      <c r="B60" s="237" t="s">
        <v>380</v>
      </c>
      <c r="C60" s="262">
        <v>0</v>
      </c>
      <c r="D60" s="262">
        <v>0</v>
      </c>
      <c r="E60"/>
    </row>
    <row r="61" spans="1:5" x14ac:dyDescent="0.2">
      <c r="A61" s="261">
        <v>5452</v>
      </c>
      <c r="B61" s="237" t="s">
        <v>381</v>
      </c>
      <c r="C61" s="262">
        <v>0</v>
      </c>
      <c r="D61" s="262">
        <v>0</v>
      </c>
      <c r="E61"/>
    </row>
    <row r="62" spans="1:5" x14ac:dyDescent="0.2">
      <c r="A62" s="277">
        <v>5500</v>
      </c>
      <c r="B62" s="280" t="s">
        <v>382</v>
      </c>
      <c r="C62" s="279">
        <f>C63+C72+C75+C81</f>
        <v>915687445.50000012</v>
      </c>
      <c r="D62" s="279">
        <f>D63+D72+D75+D81</f>
        <v>1465509865.8800001</v>
      </c>
      <c r="E62"/>
    </row>
    <row r="63" spans="1:5" x14ac:dyDescent="0.2">
      <c r="A63" s="277">
        <v>5510</v>
      </c>
      <c r="B63" s="280" t="s">
        <v>47</v>
      </c>
      <c r="C63" s="274">
        <f>SUM(C64:C71)</f>
        <v>1244532.44</v>
      </c>
      <c r="D63" s="274">
        <f>SUM(D64:D71)</f>
        <v>222396058.68000001</v>
      </c>
      <c r="E63"/>
    </row>
    <row r="64" spans="1:5" x14ac:dyDescent="0.2">
      <c r="A64" s="261">
        <v>5511</v>
      </c>
      <c r="B64" s="237" t="s">
        <v>383</v>
      </c>
      <c r="C64" s="274">
        <v>0</v>
      </c>
      <c r="D64" s="274">
        <v>0</v>
      </c>
      <c r="E64"/>
    </row>
    <row r="65" spans="1:5" x14ac:dyDescent="0.2">
      <c r="A65" s="261">
        <v>5512</v>
      </c>
      <c r="B65" s="237" t="s">
        <v>384</v>
      </c>
      <c r="C65" s="274">
        <v>0</v>
      </c>
      <c r="D65" s="274">
        <v>0</v>
      </c>
      <c r="E65"/>
    </row>
    <row r="66" spans="1:5" x14ac:dyDescent="0.2">
      <c r="A66" s="261">
        <v>5513</v>
      </c>
      <c r="B66" s="237" t="s">
        <v>385</v>
      </c>
      <c r="C66" s="274">
        <v>0</v>
      </c>
      <c r="D66" s="274">
        <v>0</v>
      </c>
      <c r="E66"/>
    </row>
    <row r="67" spans="1:5" x14ac:dyDescent="0.2">
      <c r="A67" s="261">
        <v>5514</v>
      </c>
      <c r="B67" s="237" t="s">
        <v>386</v>
      </c>
      <c r="C67" s="274">
        <v>0</v>
      </c>
      <c r="D67" s="274">
        <v>0</v>
      </c>
      <c r="E67"/>
    </row>
    <row r="68" spans="1:5" x14ac:dyDescent="0.2">
      <c r="A68" s="261">
        <v>5515</v>
      </c>
      <c r="B68" s="237" t="s">
        <v>387</v>
      </c>
      <c r="C68" s="274">
        <v>0</v>
      </c>
      <c r="D68" s="274">
        <v>217594165.19</v>
      </c>
      <c r="E68"/>
    </row>
    <row r="69" spans="1:5" x14ac:dyDescent="0.2">
      <c r="A69" s="261">
        <v>5516</v>
      </c>
      <c r="B69" s="237" t="s">
        <v>388</v>
      </c>
      <c r="C69" s="274">
        <v>0</v>
      </c>
      <c r="D69" s="274">
        <v>0</v>
      </c>
      <c r="E69"/>
    </row>
    <row r="70" spans="1:5" x14ac:dyDescent="0.2">
      <c r="A70" s="261">
        <v>5517</v>
      </c>
      <c r="B70" s="237" t="s">
        <v>389</v>
      </c>
      <c r="C70" s="274">
        <v>0</v>
      </c>
      <c r="D70" s="274">
        <v>0</v>
      </c>
      <c r="E70"/>
    </row>
    <row r="71" spans="1:5" x14ac:dyDescent="0.2">
      <c r="A71" s="261">
        <v>5518</v>
      </c>
      <c r="B71" s="237" t="s">
        <v>390</v>
      </c>
      <c r="C71" s="274">
        <v>1244532.44</v>
      </c>
      <c r="D71" s="274">
        <v>4801893.49</v>
      </c>
      <c r="E71"/>
    </row>
    <row r="72" spans="1:5" x14ac:dyDescent="0.2">
      <c r="A72" s="277">
        <v>5520</v>
      </c>
      <c r="B72" s="280" t="s">
        <v>48</v>
      </c>
      <c r="C72" s="274">
        <f>SUM(C73:C74)</f>
        <v>0</v>
      </c>
      <c r="D72" s="274">
        <f>SUM(D73:D74)</f>
        <v>0</v>
      </c>
      <c r="E72"/>
    </row>
    <row r="73" spans="1:5" x14ac:dyDescent="0.2">
      <c r="A73" s="261">
        <v>5521</v>
      </c>
      <c r="B73" s="237" t="s">
        <v>391</v>
      </c>
      <c r="C73" s="274">
        <v>0</v>
      </c>
      <c r="D73" s="274">
        <v>0</v>
      </c>
      <c r="E73"/>
    </row>
    <row r="74" spans="1:5" x14ac:dyDescent="0.2">
      <c r="A74" s="261">
        <v>5522</v>
      </c>
      <c r="B74" s="237" t="s">
        <v>392</v>
      </c>
      <c r="C74" s="274">
        <v>0</v>
      </c>
      <c r="D74" s="274">
        <v>0</v>
      </c>
      <c r="E74"/>
    </row>
    <row r="75" spans="1:5" x14ac:dyDescent="0.2">
      <c r="A75" s="277">
        <v>5530</v>
      </c>
      <c r="B75" s="280" t="s">
        <v>49</v>
      </c>
      <c r="C75" s="274">
        <f>SUM(C76:C80)</f>
        <v>914442914.08000004</v>
      </c>
      <c r="D75" s="274">
        <f>SUM(D76:D80)</f>
        <v>1243113799.72</v>
      </c>
      <c r="E75"/>
    </row>
    <row r="76" spans="1:5" x14ac:dyDescent="0.2">
      <c r="A76" s="261">
        <v>5531</v>
      </c>
      <c r="B76" s="237" t="s">
        <v>393</v>
      </c>
      <c r="C76" s="274">
        <v>0</v>
      </c>
      <c r="D76" s="274">
        <v>0</v>
      </c>
      <c r="E76"/>
    </row>
    <row r="77" spans="1:5" x14ac:dyDescent="0.2">
      <c r="A77" s="261">
        <v>5532</v>
      </c>
      <c r="B77" s="237" t="s">
        <v>394</v>
      </c>
      <c r="C77" s="274">
        <v>0</v>
      </c>
      <c r="D77" s="274">
        <v>0</v>
      </c>
      <c r="E77"/>
    </row>
    <row r="78" spans="1:5" x14ac:dyDescent="0.2">
      <c r="A78" s="261">
        <v>5533</v>
      </c>
      <c r="B78" s="237" t="s">
        <v>395</v>
      </c>
      <c r="C78" s="274">
        <v>0</v>
      </c>
      <c r="D78" s="274">
        <v>0</v>
      </c>
      <c r="E78"/>
    </row>
    <row r="79" spans="1:5" x14ac:dyDescent="0.2">
      <c r="A79" s="261">
        <v>5534</v>
      </c>
      <c r="B79" s="237" t="s">
        <v>396</v>
      </c>
      <c r="C79" s="274">
        <v>0</v>
      </c>
      <c r="D79" s="274">
        <v>0</v>
      </c>
      <c r="E79"/>
    </row>
    <row r="80" spans="1:5" x14ac:dyDescent="0.2">
      <c r="A80" s="261">
        <v>5535</v>
      </c>
      <c r="B80" s="237" t="s">
        <v>397</v>
      </c>
      <c r="C80" s="274">
        <v>914442914.08000004</v>
      </c>
      <c r="D80" s="274">
        <v>1243113799.72</v>
      </c>
      <c r="E80"/>
    </row>
    <row r="81" spans="1:5" x14ac:dyDescent="0.2">
      <c r="A81" s="277">
        <v>5590</v>
      </c>
      <c r="B81" s="280" t="s">
        <v>50</v>
      </c>
      <c r="C81" s="274">
        <f>SUM(C82:C89)</f>
        <v>-1.02</v>
      </c>
      <c r="D81" s="274">
        <f>SUM(D82:D89)</f>
        <v>7.48</v>
      </c>
      <c r="E81"/>
    </row>
    <row r="82" spans="1:5" x14ac:dyDescent="0.2">
      <c r="A82" s="261">
        <v>5591</v>
      </c>
      <c r="B82" s="237" t="s">
        <v>398</v>
      </c>
      <c r="C82" s="274">
        <v>0</v>
      </c>
      <c r="D82" s="274">
        <v>0</v>
      </c>
      <c r="E82"/>
    </row>
    <row r="83" spans="1:5" x14ac:dyDescent="0.2">
      <c r="A83" s="261">
        <v>5592</v>
      </c>
      <c r="B83" s="237" t="s">
        <v>399</v>
      </c>
      <c r="C83" s="274">
        <v>0</v>
      </c>
      <c r="D83" s="274">
        <v>0</v>
      </c>
      <c r="E83"/>
    </row>
    <row r="84" spans="1:5" x14ac:dyDescent="0.2">
      <c r="A84" s="261">
        <v>5593</v>
      </c>
      <c r="B84" s="237" t="s">
        <v>400</v>
      </c>
      <c r="C84" s="274">
        <v>0</v>
      </c>
      <c r="D84" s="274">
        <v>0</v>
      </c>
      <c r="E84"/>
    </row>
    <row r="85" spans="1:5" x14ac:dyDescent="0.2">
      <c r="A85" s="261">
        <v>5594</v>
      </c>
      <c r="B85" s="237" t="s">
        <v>581</v>
      </c>
      <c r="C85" s="274">
        <v>0</v>
      </c>
      <c r="D85" s="274">
        <v>0</v>
      </c>
      <c r="E85"/>
    </row>
    <row r="86" spans="1:5" x14ac:dyDescent="0.2">
      <c r="A86" s="261">
        <v>5595</v>
      </c>
      <c r="B86" s="237" t="s">
        <v>402</v>
      </c>
      <c r="C86" s="274">
        <v>0</v>
      </c>
      <c r="D86" s="274">
        <v>0</v>
      </c>
      <c r="E86"/>
    </row>
    <row r="87" spans="1:5" x14ac:dyDescent="0.2">
      <c r="A87" s="261">
        <v>5596</v>
      </c>
      <c r="B87" s="237" t="s">
        <v>110</v>
      </c>
      <c r="C87" s="274">
        <v>0</v>
      </c>
      <c r="D87" s="274">
        <v>0</v>
      </c>
      <c r="E87"/>
    </row>
    <row r="88" spans="1:5" x14ac:dyDescent="0.2">
      <c r="A88" s="261">
        <v>5597</v>
      </c>
      <c r="B88" s="237" t="s">
        <v>403</v>
      </c>
      <c r="C88" s="274">
        <v>0</v>
      </c>
      <c r="D88" s="274">
        <v>0</v>
      </c>
      <c r="E88"/>
    </row>
    <row r="89" spans="1:5" x14ac:dyDescent="0.2">
      <c r="A89" s="261">
        <v>5599</v>
      </c>
      <c r="B89" s="237" t="s">
        <v>405</v>
      </c>
      <c r="C89" s="274">
        <v>-1.02</v>
      </c>
      <c r="D89" s="274">
        <v>7.48</v>
      </c>
      <c r="E89"/>
    </row>
    <row r="90" spans="1:5" x14ac:dyDescent="0.2">
      <c r="A90" s="277">
        <v>5600</v>
      </c>
      <c r="B90" s="280" t="s">
        <v>406</v>
      </c>
      <c r="C90" s="281">
        <v>0</v>
      </c>
      <c r="D90" s="281">
        <v>0</v>
      </c>
      <c r="E90"/>
    </row>
    <row r="91" spans="1:5" x14ac:dyDescent="0.2">
      <c r="A91" s="277">
        <v>5610</v>
      </c>
      <c r="B91" s="280" t="s">
        <v>52</v>
      </c>
      <c r="C91" s="281">
        <v>0</v>
      </c>
      <c r="D91" s="281">
        <v>0</v>
      </c>
      <c r="E91"/>
    </row>
    <row r="92" spans="1:5" x14ac:dyDescent="0.2">
      <c r="A92" s="261">
        <v>5611</v>
      </c>
      <c r="B92" s="237" t="s">
        <v>407</v>
      </c>
      <c r="C92" s="262">
        <v>0</v>
      </c>
      <c r="D92" s="262">
        <v>0</v>
      </c>
      <c r="E92"/>
    </row>
    <row r="93" spans="1:5" x14ac:dyDescent="0.2">
      <c r="A93" s="277">
        <v>2110</v>
      </c>
      <c r="B93" s="283" t="s">
        <v>582</v>
      </c>
      <c r="C93" s="279">
        <f>SUM(C94:C98)</f>
        <v>145977.4</v>
      </c>
      <c r="D93" s="279">
        <f>SUM(D94:D98)</f>
        <v>95876945.679999992</v>
      </c>
      <c r="E93"/>
    </row>
    <row r="94" spans="1:5" x14ac:dyDescent="0.2">
      <c r="A94" s="261">
        <v>2111</v>
      </c>
      <c r="B94" s="237" t="s">
        <v>583</v>
      </c>
      <c r="C94" s="274">
        <v>0</v>
      </c>
      <c r="D94" s="274">
        <v>309943.44</v>
      </c>
      <c r="E94"/>
    </row>
    <row r="95" spans="1:5" x14ac:dyDescent="0.2">
      <c r="A95" s="261">
        <v>2112</v>
      </c>
      <c r="B95" s="237" t="s">
        <v>584</v>
      </c>
      <c r="C95" s="274">
        <v>8993</v>
      </c>
      <c r="D95" s="274">
        <v>66662601.729999997</v>
      </c>
      <c r="E95"/>
    </row>
    <row r="96" spans="1:5" x14ac:dyDescent="0.2">
      <c r="A96" s="261">
        <v>2112</v>
      </c>
      <c r="B96" s="237" t="s">
        <v>585</v>
      </c>
      <c r="C96" s="274">
        <v>136984.4</v>
      </c>
      <c r="D96" s="274">
        <v>28904400.510000002</v>
      </c>
      <c r="E96"/>
    </row>
    <row r="97" spans="1:5" x14ac:dyDescent="0.2">
      <c r="A97" s="261">
        <v>2115</v>
      </c>
      <c r="B97" s="237" t="s">
        <v>586</v>
      </c>
      <c r="C97" s="274">
        <v>0</v>
      </c>
      <c r="D97" s="274">
        <v>0</v>
      </c>
      <c r="E97"/>
    </row>
    <row r="98" spans="1:5" x14ac:dyDescent="0.2">
      <c r="A98" s="261">
        <v>2114</v>
      </c>
      <c r="B98" s="237" t="s">
        <v>587</v>
      </c>
      <c r="C98" s="274">
        <v>0</v>
      </c>
      <c r="D98" s="274">
        <v>0</v>
      </c>
      <c r="E98"/>
    </row>
    <row r="99" spans="1:5" x14ac:dyDescent="0.2">
      <c r="A99" s="261"/>
      <c r="B99" s="237" t="s">
        <v>588</v>
      </c>
      <c r="C99" s="279">
        <f>+C100</f>
        <v>184002843</v>
      </c>
      <c r="D99" s="279">
        <f>+D100</f>
        <v>305878631.06</v>
      </c>
      <c r="E99"/>
    </row>
    <row r="100" spans="1:5" x14ac:dyDescent="0.2">
      <c r="A100" s="261">
        <v>3100</v>
      </c>
      <c r="B100" s="237" t="s">
        <v>589</v>
      </c>
      <c r="C100" s="284">
        <f>SUM(C101:C104)</f>
        <v>184002843</v>
      </c>
      <c r="D100" s="284">
        <f>SUM(D101:D104)</f>
        <v>305878631.06</v>
      </c>
      <c r="E100"/>
    </row>
    <row r="101" spans="1:5" x14ac:dyDescent="0.2">
      <c r="A101" s="261"/>
      <c r="B101" s="237" t="s">
        <v>590</v>
      </c>
      <c r="C101" s="285">
        <v>175796507.52000001</v>
      </c>
      <c r="D101" s="285">
        <v>288879856.38999999</v>
      </c>
      <c r="E101"/>
    </row>
    <row r="102" spans="1:5" x14ac:dyDescent="0.2">
      <c r="A102" s="261"/>
      <c r="B102" s="237" t="s">
        <v>591</v>
      </c>
      <c r="C102" s="285">
        <v>0</v>
      </c>
      <c r="D102" s="285">
        <v>0</v>
      </c>
      <c r="E102"/>
    </row>
    <row r="103" spans="1:5" x14ac:dyDescent="0.2">
      <c r="A103" s="261"/>
      <c r="B103" s="237" t="s">
        <v>592</v>
      </c>
      <c r="C103" s="285">
        <v>6325483.4800000004</v>
      </c>
      <c r="D103" s="285">
        <v>8051916.8700000001</v>
      </c>
      <c r="E103"/>
    </row>
    <row r="104" spans="1:5" x14ac:dyDescent="0.2">
      <c r="A104" s="261"/>
      <c r="B104" s="237" t="s">
        <v>593</v>
      </c>
      <c r="C104" s="285">
        <v>1880852</v>
      </c>
      <c r="D104" s="285">
        <v>8946857.8000000007</v>
      </c>
      <c r="E104"/>
    </row>
    <row r="105" spans="1:5" x14ac:dyDescent="0.2">
      <c r="A105" s="261"/>
      <c r="B105" s="237" t="s">
        <v>594</v>
      </c>
      <c r="C105" s="262">
        <v>0</v>
      </c>
      <c r="D105" s="262">
        <v>0</v>
      </c>
      <c r="E105"/>
    </row>
    <row r="106" spans="1:5" x14ac:dyDescent="0.2">
      <c r="A106" s="261">
        <v>1270</v>
      </c>
      <c r="B106" s="237" t="s">
        <v>91</v>
      </c>
      <c r="C106" s="262">
        <v>0</v>
      </c>
      <c r="D106" s="262">
        <v>0</v>
      </c>
      <c r="E106"/>
    </row>
    <row r="107" spans="1:5" x14ac:dyDescent="0.2">
      <c r="A107" s="261">
        <v>1273</v>
      </c>
      <c r="B107" s="237" t="s">
        <v>595</v>
      </c>
      <c r="C107" s="262">
        <v>0</v>
      </c>
      <c r="D107" s="262">
        <v>0</v>
      </c>
      <c r="E107"/>
    </row>
    <row r="108" spans="1:5" x14ac:dyDescent="0.2">
      <c r="A108" s="277">
        <v>5120</v>
      </c>
      <c r="B108" s="283" t="s">
        <v>444</v>
      </c>
      <c r="C108" s="281">
        <v>0</v>
      </c>
      <c r="D108" s="281">
        <v>0</v>
      </c>
      <c r="E108"/>
    </row>
    <row r="109" spans="1:5" x14ac:dyDescent="0.2">
      <c r="A109" s="261">
        <v>5120</v>
      </c>
      <c r="B109" s="247" t="s">
        <v>444</v>
      </c>
      <c r="C109" s="262">
        <v>0</v>
      </c>
      <c r="D109" s="262">
        <v>0</v>
      </c>
      <c r="E109"/>
    </row>
    <row r="110" spans="1:5" x14ac:dyDescent="0.2">
      <c r="A110" s="261"/>
      <c r="B110" s="278" t="s">
        <v>588</v>
      </c>
      <c r="C110" s="286">
        <f>+C111+C120</f>
        <v>0</v>
      </c>
      <c r="D110" s="286">
        <f>D111+D133</f>
        <v>315233.34999999998</v>
      </c>
      <c r="E110"/>
    </row>
    <row r="111" spans="1:5" x14ac:dyDescent="0.2">
      <c r="A111" s="277">
        <v>4300</v>
      </c>
      <c r="B111" s="278" t="s">
        <v>303</v>
      </c>
      <c r="C111" s="284">
        <f>C125</f>
        <v>0</v>
      </c>
      <c r="D111" s="287">
        <f>D125</f>
        <v>0</v>
      </c>
      <c r="E111"/>
    </row>
    <row r="112" spans="1:5" x14ac:dyDescent="0.2">
      <c r="A112" s="277">
        <v>4310</v>
      </c>
      <c r="B112" s="278" t="s">
        <v>15</v>
      </c>
      <c r="C112" s="288">
        <f>SUM(C113:C119)</f>
        <v>0</v>
      </c>
      <c r="D112" s="288">
        <f>SUM(D113:D119)</f>
        <v>0</v>
      </c>
      <c r="E112"/>
    </row>
    <row r="113" spans="1:5" x14ac:dyDescent="0.2">
      <c r="A113" s="261">
        <v>4311</v>
      </c>
      <c r="B113" s="289" t="s">
        <v>304</v>
      </c>
      <c r="C113" s="262">
        <v>0</v>
      </c>
      <c r="D113" s="262">
        <v>0</v>
      </c>
      <c r="E113"/>
    </row>
    <row r="114" spans="1:5" x14ac:dyDescent="0.2">
      <c r="A114" s="261">
        <v>4319</v>
      </c>
      <c r="B114" s="289" t="s">
        <v>305</v>
      </c>
      <c r="C114" s="262">
        <v>0</v>
      </c>
      <c r="D114" s="262">
        <v>0</v>
      </c>
      <c r="E114"/>
    </row>
    <row r="115" spans="1:5" x14ac:dyDescent="0.2">
      <c r="A115" s="277">
        <v>4320</v>
      </c>
      <c r="B115" s="278" t="s">
        <v>16</v>
      </c>
      <c r="C115" s="281">
        <v>0</v>
      </c>
      <c r="D115" s="281">
        <v>0</v>
      </c>
      <c r="E115"/>
    </row>
    <row r="116" spans="1:5" x14ac:dyDescent="0.2">
      <c r="A116" s="261">
        <v>4321</v>
      </c>
      <c r="B116" s="289" t="s">
        <v>306</v>
      </c>
      <c r="C116" s="262">
        <v>0</v>
      </c>
      <c r="D116" s="262">
        <v>0</v>
      </c>
      <c r="E116"/>
    </row>
    <row r="117" spans="1:5" x14ac:dyDescent="0.2">
      <c r="A117" s="261">
        <v>4322</v>
      </c>
      <c r="B117" s="289" t="s">
        <v>307</v>
      </c>
      <c r="C117" s="262">
        <v>0</v>
      </c>
      <c r="D117" s="262">
        <v>0</v>
      </c>
      <c r="E117"/>
    </row>
    <row r="118" spans="1:5" x14ac:dyDescent="0.2">
      <c r="A118" s="261">
        <v>4323</v>
      </c>
      <c r="B118" s="289" t="s">
        <v>308</v>
      </c>
      <c r="C118" s="262">
        <v>0</v>
      </c>
      <c r="D118" s="262">
        <v>0</v>
      </c>
      <c r="E118"/>
    </row>
    <row r="119" spans="1:5" x14ac:dyDescent="0.2">
      <c r="A119" s="261">
        <v>4324</v>
      </c>
      <c r="B119" s="289" t="s">
        <v>309</v>
      </c>
      <c r="C119" s="262">
        <v>0</v>
      </c>
      <c r="D119" s="262">
        <v>0</v>
      </c>
      <c r="E119"/>
    </row>
    <row r="120" spans="1:5" x14ac:dyDescent="0.2">
      <c r="A120" s="261">
        <v>4325</v>
      </c>
      <c r="B120" s="289" t="s">
        <v>310</v>
      </c>
      <c r="C120" s="262">
        <v>0</v>
      </c>
      <c r="D120" s="262">
        <v>0</v>
      </c>
      <c r="E120"/>
    </row>
    <row r="121" spans="1:5" x14ac:dyDescent="0.2">
      <c r="A121" s="277">
        <v>4330</v>
      </c>
      <c r="B121" s="278" t="s">
        <v>17</v>
      </c>
      <c r="C121" s="281">
        <v>0</v>
      </c>
      <c r="D121" s="281">
        <v>0</v>
      </c>
      <c r="E121"/>
    </row>
    <row r="122" spans="1:5" x14ac:dyDescent="0.2">
      <c r="A122" s="261">
        <v>4331</v>
      </c>
      <c r="B122" s="289" t="s">
        <v>17</v>
      </c>
      <c r="C122" s="262">
        <v>0</v>
      </c>
      <c r="D122" s="262">
        <v>0</v>
      </c>
      <c r="E122"/>
    </row>
    <row r="123" spans="1:5" x14ac:dyDescent="0.2">
      <c r="A123" s="277">
        <v>4340</v>
      </c>
      <c r="B123" s="278" t="s">
        <v>18</v>
      </c>
      <c r="C123" s="281">
        <v>0</v>
      </c>
      <c r="D123" s="281">
        <v>0</v>
      </c>
      <c r="E123"/>
    </row>
    <row r="124" spans="1:5" x14ac:dyDescent="0.2">
      <c r="A124" s="261">
        <v>4341</v>
      </c>
      <c r="B124" s="289" t="s">
        <v>18</v>
      </c>
      <c r="C124" s="262">
        <v>0</v>
      </c>
      <c r="D124" s="262">
        <v>0</v>
      </c>
      <c r="E124"/>
    </row>
    <row r="125" spans="1:5" x14ac:dyDescent="0.2">
      <c r="A125" s="277">
        <v>4390</v>
      </c>
      <c r="B125" s="278" t="s">
        <v>19</v>
      </c>
      <c r="C125" s="288">
        <f>SUM(C126:C132)</f>
        <v>0</v>
      </c>
      <c r="D125" s="288">
        <f>SUM(D126:D132)</f>
        <v>0</v>
      </c>
      <c r="E125"/>
    </row>
    <row r="126" spans="1:5" x14ac:dyDescent="0.2">
      <c r="A126" s="261">
        <v>4392</v>
      </c>
      <c r="B126" s="289" t="s">
        <v>311</v>
      </c>
      <c r="C126" s="262">
        <v>0</v>
      </c>
      <c r="D126" s="262">
        <v>0</v>
      </c>
      <c r="E126"/>
    </row>
    <row r="127" spans="1:5" x14ac:dyDescent="0.2">
      <c r="A127" s="261">
        <v>4393</v>
      </c>
      <c r="B127" s="289" t="s">
        <v>312</v>
      </c>
      <c r="C127" s="262">
        <v>0</v>
      </c>
      <c r="D127" s="262">
        <v>0</v>
      </c>
      <c r="E127"/>
    </row>
    <row r="128" spans="1:5" x14ac:dyDescent="0.2">
      <c r="A128" s="261">
        <v>4394</v>
      </c>
      <c r="B128" s="289" t="s">
        <v>313</v>
      </c>
      <c r="C128" s="262">
        <v>0</v>
      </c>
      <c r="D128" s="262">
        <v>0</v>
      </c>
      <c r="E128"/>
    </row>
    <row r="129" spans="1:5" x14ac:dyDescent="0.2">
      <c r="A129" s="261">
        <v>4395</v>
      </c>
      <c r="B129" s="289" t="s">
        <v>110</v>
      </c>
      <c r="C129" s="262">
        <v>0</v>
      </c>
      <c r="D129" s="262">
        <v>0</v>
      </c>
      <c r="E129"/>
    </row>
    <row r="130" spans="1:5" x14ac:dyDescent="0.2">
      <c r="A130" s="261">
        <v>4396</v>
      </c>
      <c r="B130" s="289" t="s">
        <v>314</v>
      </c>
      <c r="C130" s="262">
        <v>0</v>
      </c>
      <c r="D130" s="262">
        <v>0</v>
      </c>
      <c r="E130"/>
    </row>
    <row r="131" spans="1:5" x14ac:dyDescent="0.2">
      <c r="A131" s="261">
        <v>4397</v>
      </c>
      <c r="B131" s="289" t="s">
        <v>315</v>
      </c>
      <c r="C131" s="262">
        <v>0</v>
      </c>
      <c r="D131" s="262">
        <v>0</v>
      </c>
      <c r="E131"/>
    </row>
    <row r="132" spans="1:5" x14ac:dyDescent="0.2">
      <c r="A132" s="261">
        <v>4399</v>
      </c>
      <c r="B132" s="289" t="s">
        <v>19</v>
      </c>
      <c r="C132" s="285">
        <v>0</v>
      </c>
      <c r="D132" s="285">
        <v>0</v>
      </c>
      <c r="E132"/>
    </row>
    <row r="133" spans="1:5" x14ac:dyDescent="0.2">
      <c r="A133" s="277">
        <v>1120</v>
      </c>
      <c r="B133" s="283" t="s">
        <v>596</v>
      </c>
      <c r="C133" s="281">
        <v>0</v>
      </c>
      <c r="D133" s="279">
        <f>SUM(D134:D142)</f>
        <v>315233.34999999998</v>
      </c>
      <c r="E133"/>
    </row>
    <row r="134" spans="1:5" x14ac:dyDescent="0.2">
      <c r="A134" s="261">
        <v>1124</v>
      </c>
      <c r="B134" s="247" t="s">
        <v>597</v>
      </c>
      <c r="C134" s="262">
        <v>0</v>
      </c>
      <c r="D134" s="262">
        <v>0</v>
      </c>
      <c r="E134"/>
    </row>
    <row r="135" spans="1:5" x14ac:dyDescent="0.2">
      <c r="A135" s="261">
        <v>1124</v>
      </c>
      <c r="B135" s="247" t="s">
        <v>598</v>
      </c>
      <c r="C135" s="262">
        <v>0</v>
      </c>
      <c r="D135" s="262">
        <v>0</v>
      </c>
      <c r="E135"/>
    </row>
    <row r="136" spans="1:5" x14ac:dyDescent="0.2">
      <c r="A136" s="261">
        <v>1124</v>
      </c>
      <c r="B136" s="247" t="s">
        <v>599</v>
      </c>
      <c r="C136" s="262">
        <v>0</v>
      </c>
      <c r="D136" s="262">
        <v>0</v>
      </c>
      <c r="E136"/>
    </row>
    <row r="137" spans="1:5" x14ac:dyDescent="0.2">
      <c r="A137" s="261">
        <v>1124</v>
      </c>
      <c r="B137" s="247" t="s">
        <v>600</v>
      </c>
      <c r="C137" s="262">
        <v>0</v>
      </c>
      <c r="D137" s="262">
        <v>0</v>
      </c>
      <c r="E137"/>
    </row>
    <row r="138" spans="1:5" x14ac:dyDescent="0.2">
      <c r="A138" s="261">
        <v>1124</v>
      </c>
      <c r="B138" s="247" t="s">
        <v>601</v>
      </c>
      <c r="C138" s="262">
        <v>0</v>
      </c>
      <c r="D138" s="262">
        <v>0</v>
      </c>
      <c r="E138"/>
    </row>
    <row r="139" spans="1:5" x14ac:dyDescent="0.2">
      <c r="A139" s="261">
        <v>1124</v>
      </c>
      <c r="B139" s="247" t="s">
        <v>602</v>
      </c>
      <c r="C139" s="262">
        <v>0</v>
      </c>
      <c r="D139" s="262">
        <v>0</v>
      </c>
      <c r="E139"/>
    </row>
    <row r="140" spans="1:5" x14ac:dyDescent="0.2">
      <c r="A140" s="261">
        <v>1122</v>
      </c>
      <c r="B140" s="247" t="s">
        <v>603</v>
      </c>
      <c r="C140" s="262">
        <v>0</v>
      </c>
      <c r="D140" s="262">
        <v>0</v>
      </c>
      <c r="E140"/>
    </row>
    <row r="141" spans="1:5" x14ac:dyDescent="0.2">
      <c r="A141" s="261">
        <v>1122</v>
      </c>
      <c r="B141" s="247" t="s">
        <v>604</v>
      </c>
      <c r="C141" s="262">
        <v>0</v>
      </c>
      <c r="D141" s="274">
        <v>315233.34999999998</v>
      </c>
      <c r="E141"/>
    </row>
    <row r="142" spans="1:5" x14ac:dyDescent="0.2">
      <c r="A142" s="261">
        <v>1122</v>
      </c>
      <c r="B142" s="247" t="s">
        <v>605</v>
      </c>
      <c r="C142" s="262">
        <v>0</v>
      </c>
      <c r="D142" s="262">
        <v>0</v>
      </c>
      <c r="E142"/>
    </row>
    <row r="143" spans="1:5" x14ac:dyDescent="0.2">
      <c r="A143" s="277">
        <v>5120</v>
      </c>
      <c r="B143" s="283" t="s">
        <v>444</v>
      </c>
      <c r="C143" s="281">
        <v>0</v>
      </c>
      <c r="D143" s="281">
        <v>0</v>
      </c>
      <c r="E143"/>
    </row>
    <row r="144" spans="1:5" x14ac:dyDescent="0.2">
      <c r="A144" s="261">
        <v>5120</v>
      </c>
      <c r="B144" s="247" t="s">
        <v>444</v>
      </c>
      <c r="C144" s="262">
        <v>0</v>
      </c>
      <c r="D144" s="262">
        <v>0</v>
      </c>
      <c r="E144"/>
    </row>
    <row r="145" spans="1:5" x14ac:dyDescent="0.2">
      <c r="A145" s="261"/>
      <c r="B145" s="290" t="s">
        <v>606</v>
      </c>
      <c r="C145" s="279">
        <v>3127770532.1599998</v>
      </c>
      <c r="D145" s="279">
        <v>1534304633.29</v>
      </c>
      <c r="E145"/>
    </row>
    <row r="146" spans="1:5" x14ac:dyDescent="0.2">
      <c r="A146" s="237"/>
      <c r="B146" s="237"/>
      <c r="C146" s="237"/>
      <c r="D146" s="237"/>
      <c r="E146"/>
    </row>
    <row r="147" spans="1:5" x14ac:dyDescent="0.2">
      <c r="A147" s="237" t="s">
        <v>55</v>
      </c>
      <c r="C147" s="237"/>
      <c r="D147" s="237"/>
      <c r="E147"/>
    </row>
    <row r="148" spans="1:5" x14ac:dyDescent="0.2">
      <c r="A148"/>
      <c r="B148"/>
      <c r="C148"/>
      <c r="D148"/>
      <c r="E148"/>
    </row>
    <row r="149" spans="1:5" x14ac:dyDescent="0.2">
      <c r="A149"/>
      <c r="B149"/>
      <c r="C149" s="291"/>
      <c r="D149" s="291"/>
      <c r="E149"/>
    </row>
    <row r="150" spans="1:5" x14ac:dyDescent="0.2">
      <c r="A150"/>
      <c r="B150"/>
      <c r="C150" s="291"/>
      <c r="D150"/>
      <c r="E150"/>
    </row>
    <row r="151" spans="1:5" x14ac:dyDescent="0.2">
      <c r="A151"/>
      <c r="B151"/>
      <c r="C151" s="291"/>
      <c r="D151" s="291"/>
      <c r="E151"/>
    </row>
    <row r="152" spans="1:5" x14ac:dyDescent="0.2">
      <c r="A152"/>
      <c r="B152"/>
      <c r="C152" s="291"/>
      <c r="D152" s="291"/>
      <c r="E152"/>
    </row>
    <row r="153" spans="1:5" x14ac:dyDescent="0.2">
      <c r="A153"/>
      <c r="B153"/>
      <c r="C153"/>
      <c r="D153"/>
      <c r="E153"/>
    </row>
    <row r="154" spans="1:5" x14ac:dyDescent="0.2">
      <c r="A154"/>
      <c r="B154"/>
      <c r="C154"/>
      <c r="D154"/>
      <c r="E154"/>
    </row>
    <row r="155" spans="1:5" x14ac:dyDescent="0.2">
      <c r="A155"/>
      <c r="B155"/>
      <c r="C155"/>
      <c r="D155"/>
      <c r="E155"/>
    </row>
    <row r="156" spans="1:5" x14ac:dyDescent="0.2">
      <c r="A156"/>
      <c r="B156"/>
      <c r="C156"/>
      <c r="D156"/>
      <c r="E156"/>
    </row>
    <row r="157" spans="1:5" x14ac:dyDescent="0.2">
      <c r="A157"/>
      <c r="B157"/>
      <c r="C157"/>
      <c r="D157"/>
      <c r="E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del trimestre anterior" sqref="C49:D49" xr:uid="{D53AA991-1BA4-46D7-9C43-97E8EED46D87}"/>
    <dataValidation allowBlank="1" showInputMessage="1" showErrorMessage="1" prompt="Importe final del periodo que corresponde la información financiera trimestral que se presenta." sqref="C8 C47" xr:uid="{A15784DA-3BEB-45EE-A801-38147F553F3D}"/>
    <dataValidation allowBlank="1" showInputMessage="1" showErrorMessage="1" prompt="Saldo al 31 de diciembre del año anterior que se presenta" sqref="D8 D47" xr:uid="{0F85EB0D-C4A4-4DED-B6BA-703F3F37A33A}"/>
  </dataValidations>
  <printOptions horizontalCentered="1"/>
  <pageMargins left="0.70866141732283472" right="0.70866141732283472" top="0.74803149606299213" bottom="0.74803149606299213" header="0.31496062992125984" footer="0.31496062992125984"/>
  <pageSetup scale="94" fitToHeight="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5641-7459-45F1-B33A-1EF9586B4569}">
  <sheetPr>
    <tabColor rgb="FFFFC000"/>
    <pageSetUpPr fitToPage="1"/>
  </sheetPr>
  <dimension ref="A1:D26"/>
  <sheetViews>
    <sheetView showGridLines="0" workbookViewId="0">
      <selection activeCell="A72" sqref="A72"/>
    </sheetView>
  </sheetViews>
  <sheetFormatPr baseColWidth="10" defaultColWidth="13.33203125" defaultRowHeight="11.25" x14ac:dyDescent="0.2"/>
  <cols>
    <col min="1" max="1" width="3.83203125" style="300" customWidth="1"/>
    <col min="2" max="2" width="78.6640625" style="300" customWidth="1"/>
    <col min="3" max="3" width="29.1640625" style="300" customWidth="1"/>
    <col min="4" max="4" width="19.1640625" style="300" customWidth="1"/>
    <col min="5" max="16384" width="13.33203125" style="300"/>
  </cols>
  <sheetData>
    <row r="1" spans="1:3" s="292" customFormat="1" ht="11.25" customHeight="1" x14ac:dyDescent="0.2">
      <c r="A1" s="394" t="s">
        <v>179</v>
      </c>
      <c r="B1" s="395"/>
      <c r="C1" s="396"/>
    </row>
    <row r="2" spans="1:3" s="292" customFormat="1" ht="11.25" customHeight="1" x14ac:dyDescent="0.2">
      <c r="A2" s="397" t="s">
        <v>607</v>
      </c>
      <c r="B2" s="398"/>
      <c r="C2" s="399"/>
    </row>
    <row r="3" spans="1:3" s="292" customFormat="1" ht="11.25" customHeight="1" x14ac:dyDescent="0.2">
      <c r="A3" s="397" t="s">
        <v>184</v>
      </c>
      <c r="B3" s="400"/>
      <c r="C3" s="399"/>
    </row>
    <row r="4" spans="1:3" s="293" customFormat="1" ht="11.25" customHeight="1" x14ac:dyDescent="0.2">
      <c r="A4" s="401" t="s">
        <v>608</v>
      </c>
      <c r="B4" s="402"/>
      <c r="C4" s="403"/>
    </row>
    <row r="5" spans="1:3" s="293" customFormat="1" ht="11.25" customHeight="1" x14ac:dyDescent="0.2">
      <c r="A5" s="294"/>
      <c r="B5" s="295" t="s">
        <v>1</v>
      </c>
      <c r="C5" s="296">
        <v>2024</v>
      </c>
    </row>
    <row r="6" spans="1:3" s="299" customFormat="1" x14ac:dyDescent="0.2">
      <c r="A6" s="297" t="s">
        <v>609</v>
      </c>
      <c r="B6" s="297"/>
      <c r="C6" s="298">
        <v>13991949067.26</v>
      </c>
    </row>
    <row r="7" spans="1:3" ht="9.75" customHeight="1" x14ac:dyDescent="0.2">
      <c r="B7" s="301"/>
      <c r="C7" s="302"/>
    </row>
    <row r="8" spans="1:3" x14ac:dyDescent="0.2">
      <c r="A8" s="303" t="s">
        <v>610</v>
      </c>
      <c r="B8" s="303"/>
      <c r="C8" s="304">
        <f>SUM(C9:C14)</f>
        <v>0</v>
      </c>
    </row>
    <row r="9" spans="1:3" x14ac:dyDescent="0.2">
      <c r="A9" s="305" t="s">
        <v>611</v>
      </c>
      <c r="B9" s="306" t="s">
        <v>15</v>
      </c>
      <c r="C9" s="307">
        <v>0</v>
      </c>
    </row>
    <row r="10" spans="1:3" x14ac:dyDescent="0.2">
      <c r="A10" s="308" t="s">
        <v>612</v>
      </c>
      <c r="B10" s="309" t="s">
        <v>613</v>
      </c>
      <c r="C10" s="307">
        <v>0</v>
      </c>
    </row>
    <row r="11" spans="1:3" x14ac:dyDescent="0.2">
      <c r="A11" s="308" t="s">
        <v>614</v>
      </c>
      <c r="B11" s="309" t="s">
        <v>17</v>
      </c>
      <c r="C11" s="307">
        <v>0</v>
      </c>
    </row>
    <row r="12" spans="1:3" x14ac:dyDescent="0.2">
      <c r="A12" s="308" t="s">
        <v>615</v>
      </c>
      <c r="B12" s="309" t="s">
        <v>18</v>
      </c>
      <c r="C12" s="307">
        <v>0</v>
      </c>
    </row>
    <row r="13" spans="1:3" x14ac:dyDescent="0.2">
      <c r="A13" s="308" t="s">
        <v>616</v>
      </c>
      <c r="B13" s="309" t="s">
        <v>19</v>
      </c>
      <c r="C13" s="307">
        <v>0</v>
      </c>
    </row>
    <row r="14" spans="1:3" x14ac:dyDescent="0.2">
      <c r="A14" s="310" t="s">
        <v>617</v>
      </c>
      <c r="B14" s="311" t="s">
        <v>618</v>
      </c>
      <c r="C14" s="307">
        <v>0</v>
      </c>
    </row>
    <row r="15" spans="1:3" x14ac:dyDescent="0.2">
      <c r="A15" s="312"/>
      <c r="B15" s="313"/>
      <c r="C15" s="314"/>
    </row>
    <row r="16" spans="1:3" x14ac:dyDescent="0.2">
      <c r="A16" s="303" t="s">
        <v>619</v>
      </c>
      <c r="B16" s="301"/>
      <c r="C16" s="315">
        <f>SUM(C17:C19)</f>
        <v>184002843</v>
      </c>
    </row>
    <row r="17" spans="1:4" x14ac:dyDescent="0.2">
      <c r="A17" s="316">
        <v>3.1</v>
      </c>
      <c r="B17" s="309" t="s">
        <v>620</v>
      </c>
      <c r="C17" s="317">
        <v>0</v>
      </c>
    </row>
    <row r="18" spans="1:4" x14ac:dyDescent="0.2">
      <c r="A18" s="318">
        <v>3.2</v>
      </c>
      <c r="B18" s="309" t="s">
        <v>621</v>
      </c>
      <c r="C18" s="317">
        <v>0</v>
      </c>
    </row>
    <row r="19" spans="1:4" x14ac:dyDescent="0.2">
      <c r="A19" s="318">
        <v>3.3</v>
      </c>
      <c r="B19" s="311" t="s">
        <v>622</v>
      </c>
      <c r="C19" s="319">
        <v>184002843</v>
      </c>
    </row>
    <row r="20" spans="1:4" x14ac:dyDescent="0.2">
      <c r="B20" s="320"/>
      <c r="C20" s="321"/>
    </row>
    <row r="21" spans="1:4" x14ac:dyDescent="0.2">
      <c r="A21" s="322" t="s">
        <v>623</v>
      </c>
      <c r="B21" s="322"/>
      <c r="C21" s="298">
        <v>13807946224</v>
      </c>
    </row>
    <row r="23" spans="1:4" ht="25.5" customHeight="1" x14ac:dyDescent="0.2">
      <c r="A23" s="404" t="s">
        <v>55</v>
      </c>
      <c r="B23" s="404"/>
      <c r="C23" s="404"/>
    </row>
    <row r="24" spans="1:4" x14ac:dyDescent="0.2">
      <c r="C24" s="323"/>
    </row>
    <row r="26" spans="1:4" x14ac:dyDescent="0.2">
      <c r="D26" s="323"/>
    </row>
  </sheetData>
  <mergeCells count="5">
    <mergeCell ref="A1:C1"/>
    <mergeCell ref="A2:C2"/>
    <mergeCell ref="A3:C3"/>
    <mergeCell ref="A4:C4"/>
    <mergeCell ref="A23:C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47874-9115-476C-B07B-15E9ABB233B8}">
  <sheetPr>
    <tabColor rgb="FFFFC000"/>
    <pageSetUpPr fitToPage="1"/>
  </sheetPr>
  <dimension ref="A1:E42"/>
  <sheetViews>
    <sheetView showGridLines="0" workbookViewId="0">
      <selection activeCell="A72" sqref="A72"/>
    </sheetView>
  </sheetViews>
  <sheetFormatPr baseColWidth="10" defaultColWidth="13.33203125" defaultRowHeight="11.25" x14ac:dyDescent="0.2"/>
  <cols>
    <col min="1" max="1" width="4.33203125" style="300" customWidth="1"/>
    <col min="2" max="2" width="81.33203125" style="300" customWidth="1"/>
    <col min="3" max="3" width="24.83203125" style="300" customWidth="1"/>
    <col min="4" max="4" width="16.6640625" style="300" customWidth="1"/>
    <col min="5" max="16384" width="13.33203125" style="300"/>
  </cols>
  <sheetData>
    <row r="1" spans="1:4" s="324" customFormat="1" ht="18.95" customHeight="1" x14ac:dyDescent="0.2">
      <c r="A1" s="405" t="s">
        <v>179</v>
      </c>
      <c r="B1" s="406"/>
      <c r="C1" s="407"/>
    </row>
    <row r="2" spans="1:4" s="324" customFormat="1" ht="18.95" customHeight="1" x14ac:dyDescent="0.2">
      <c r="A2" s="408" t="s">
        <v>624</v>
      </c>
      <c r="B2" s="409"/>
      <c r="C2" s="410"/>
    </row>
    <row r="3" spans="1:4" s="324" customFormat="1" ht="18.95" customHeight="1" x14ac:dyDescent="0.2">
      <c r="A3" s="408" t="s">
        <v>184</v>
      </c>
      <c r="B3" s="411"/>
      <c r="C3" s="410"/>
    </row>
    <row r="4" spans="1:4" s="312" customFormat="1" x14ac:dyDescent="0.2">
      <c r="A4" s="401" t="s">
        <v>608</v>
      </c>
      <c r="B4" s="402"/>
      <c r="C4" s="403"/>
    </row>
    <row r="5" spans="1:4" s="312" customFormat="1" x14ac:dyDescent="0.2">
      <c r="A5" s="294"/>
      <c r="B5" s="296" t="s">
        <v>1</v>
      </c>
      <c r="C5" s="325">
        <v>2024</v>
      </c>
      <c r="D5" s="326"/>
    </row>
    <row r="6" spans="1:4" x14ac:dyDescent="0.2">
      <c r="A6" s="327" t="s">
        <v>625</v>
      </c>
      <c r="B6" s="297"/>
      <c r="C6" s="328">
        <v>12029277619.26</v>
      </c>
    </row>
    <row r="7" spans="1:4" x14ac:dyDescent="0.2">
      <c r="A7" s="329"/>
      <c r="B7" s="301"/>
      <c r="C7" s="330"/>
    </row>
    <row r="8" spans="1:4" x14ac:dyDescent="0.2">
      <c r="A8" s="303" t="s">
        <v>626</v>
      </c>
      <c r="B8" s="331"/>
      <c r="C8" s="315">
        <f>SUM(C9:C29)</f>
        <v>1164953107.1100001</v>
      </c>
    </row>
    <row r="9" spans="1:4" x14ac:dyDescent="0.2">
      <c r="A9" s="332">
        <v>2.1</v>
      </c>
      <c r="B9" s="333" t="s">
        <v>326</v>
      </c>
      <c r="C9" s="334">
        <v>0</v>
      </c>
    </row>
    <row r="10" spans="1:4" x14ac:dyDescent="0.2">
      <c r="A10" s="332">
        <v>2.2000000000000002</v>
      </c>
      <c r="B10" s="333" t="s">
        <v>24</v>
      </c>
      <c r="C10" s="335">
        <v>0</v>
      </c>
    </row>
    <row r="11" spans="1:4" x14ac:dyDescent="0.2">
      <c r="A11" s="336">
        <v>2.2999999999999998</v>
      </c>
      <c r="B11" s="337" t="s">
        <v>466</v>
      </c>
      <c r="C11" s="335">
        <v>12056422.439999999</v>
      </c>
    </row>
    <row r="12" spans="1:4" x14ac:dyDescent="0.2">
      <c r="A12" s="336">
        <v>2.4</v>
      </c>
      <c r="B12" s="337" t="s">
        <v>467</v>
      </c>
      <c r="C12" s="335">
        <v>20659.599999999999</v>
      </c>
    </row>
    <row r="13" spans="1:4" x14ac:dyDescent="0.2">
      <c r="A13" s="336">
        <v>2.5</v>
      </c>
      <c r="B13" s="337" t="s">
        <v>468</v>
      </c>
      <c r="C13" s="335">
        <v>94877763.140000001</v>
      </c>
    </row>
    <row r="14" spans="1:4" x14ac:dyDescent="0.2">
      <c r="A14" s="336">
        <v>2.6</v>
      </c>
      <c r="B14" s="337" t="s">
        <v>469</v>
      </c>
      <c r="C14" s="335">
        <v>2294332</v>
      </c>
    </row>
    <row r="15" spans="1:4" x14ac:dyDescent="0.2">
      <c r="A15" s="336">
        <v>2.7</v>
      </c>
      <c r="B15" s="337" t="s">
        <v>470</v>
      </c>
      <c r="C15" s="335">
        <v>0</v>
      </c>
    </row>
    <row r="16" spans="1:4" x14ac:dyDescent="0.2">
      <c r="A16" s="336">
        <v>2.8</v>
      </c>
      <c r="B16" s="337" t="s">
        <v>471</v>
      </c>
      <c r="C16" s="335">
        <v>367502.41</v>
      </c>
    </row>
    <row r="17" spans="1:5" x14ac:dyDescent="0.2">
      <c r="A17" s="336">
        <v>2.9</v>
      </c>
      <c r="B17" s="337" t="s">
        <v>473</v>
      </c>
      <c r="C17" s="335">
        <v>0</v>
      </c>
    </row>
    <row r="18" spans="1:5" x14ac:dyDescent="0.2">
      <c r="A18" s="336" t="s">
        <v>627</v>
      </c>
      <c r="B18" s="337" t="s">
        <v>628</v>
      </c>
      <c r="C18" s="335">
        <v>0</v>
      </c>
    </row>
    <row r="19" spans="1:5" x14ac:dyDescent="0.2">
      <c r="A19" s="336" t="s">
        <v>629</v>
      </c>
      <c r="B19" s="337" t="s">
        <v>87</v>
      </c>
      <c r="C19" s="335">
        <v>0</v>
      </c>
    </row>
    <row r="20" spans="1:5" x14ac:dyDescent="0.2">
      <c r="A20" s="336" t="s">
        <v>630</v>
      </c>
      <c r="B20" s="337" t="s">
        <v>631</v>
      </c>
      <c r="C20" s="335">
        <v>0</v>
      </c>
    </row>
    <row r="21" spans="1:5" x14ac:dyDescent="0.2">
      <c r="A21" s="336" t="s">
        <v>632</v>
      </c>
      <c r="B21" s="337" t="s">
        <v>633</v>
      </c>
      <c r="C21" s="335">
        <v>90024260.519999996</v>
      </c>
    </row>
    <row r="22" spans="1:5" x14ac:dyDescent="0.2">
      <c r="A22" s="336" t="s">
        <v>634</v>
      </c>
      <c r="B22" s="337" t="s">
        <v>635</v>
      </c>
      <c r="C22" s="335">
        <v>0</v>
      </c>
    </row>
    <row r="23" spans="1:5" x14ac:dyDescent="0.2">
      <c r="A23" s="336" t="s">
        <v>636</v>
      </c>
      <c r="B23" s="337" t="s">
        <v>637</v>
      </c>
      <c r="C23" s="335">
        <v>0</v>
      </c>
    </row>
    <row r="24" spans="1:5" x14ac:dyDescent="0.2">
      <c r="A24" s="336" t="s">
        <v>638</v>
      </c>
      <c r="B24" s="337" t="s">
        <v>639</v>
      </c>
      <c r="C24" s="335">
        <v>0</v>
      </c>
    </row>
    <row r="25" spans="1:5" x14ac:dyDescent="0.2">
      <c r="A25" s="336" t="s">
        <v>640</v>
      </c>
      <c r="B25" s="337" t="s">
        <v>641</v>
      </c>
      <c r="C25" s="335">
        <v>0</v>
      </c>
    </row>
    <row r="26" spans="1:5" x14ac:dyDescent="0.2">
      <c r="A26" s="336" t="s">
        <v>642</v>
      </c>
      <c r="B26" s="337" t="s">
        <v>643</v>
      </c>
      <c r="C26" s="335">
        <v>0</v>
      </c>
    </row>
    <row r="27" spans="1:5" x14ac:dyDescent="0.2">
      <c r="A27" s="336" t="s">
        <v>644</v>
      </c>
      <c r="B27" s="337" t="s">
        <v>645</v>
      </c>
      <c r="C27" s="335">
        <v>0</v>
      </c>
    </row>
    <row r="28" spans="1:5" x14ac:dyDescent="0.2">
      <c r="A28" s="336" t="s">
        <v>646</v>
      </c>
      <c r="B28" s="337" t="s">
        <v>647</v>
      </c>
      <c r="C28" s="335">
        <v>0</v>
      </c>
    </row>
    <row r="29" spans="1:5" x14ac:dyDescent="0.2">
      <c r="A29" s="336" t="s">
        <v>648</v>
      </c>
      <c r="B29" s="333" t="s">
        <v>649</v>
      </c>
      <c r="C29" s="335">
        <v>965312167</v>
      </c>
      <c r="E29" s="338"/>
    </row>
    <row r="30" spans="1:5" x14ac:dyDescent="0.2">
      <c r="A30" s="339"/>
      <c r="B30" s="340"/>
      <c r="C30" s="341"/>
    </row>
    <row r="31" spans="1:5" x14ac:dyDescent="0.2">
      <c r="A31" s="342" t="s">
        <v>650</v>
      </c>
      <c r="B31" s="343"/>
      <c r="C31" s="344">
        <f>SUM(C32:C38)</f>
        <v>915687445.50000012</v>
      </c>
    </row>
    <row r="32" spans="1:5" x14ac:dyDescent="0.2">
      <c r="A32" s="336" t="s">
        <v>651</v>
      </c>
      <c r="B32" s="337" t="s">
        <v>47</v>
      </c>
      <c r="C32" s="335">
        <v>1244532.44</v>
      </c>
    </row>
    <row r="33" spans="1:5" x14ac:dyDescent="0.2">
      <c r="A33" s="336" t="s">
        <v>652</v>
      </c>
      <c r="B33" s="337" t="s">
        <v>48</v>
      </c>
      <c r="C33" s="335">
        <v>0</v>
      </c>
    </row>
    <row r="34" spans="1:5" x14ac:dyDescent="0.2">
      <c r="A34" s="336" t="s">
        <v>653</v>
      </c>
      <c r="B34" s="337" t="s">
        <v>49</v>
      </c>
      <c r="C34" s="335">
        <v>914442914.08000004</v>
      </c>
    </row>
    <row r="35" spans="1:5" x14ac:dyDescent="0.2">
      <c r="A35" s="345" t="s">
        <v>654</v>
      </c>
      <c r="B35" s="346" t="s">
        <v>50</v>
      </c>
      <c r="C35" s="335">
        <v>0</v>
      </c>
    </row>
    <row r="36" spans="1:5" x14ac:dyDescent="0.2">
      <c r="A36" s="345" t="s">
        <v>655</v>
      </c>
      <c r="B36" s="346" t="s">
        <v>52</v>
      </c>
      <c r="C36" s="335">
        <v>0</v>
      </c>
    </row>
    <row r="37" spans="1:5" x14ac:dyDescent="0.2">
      <c r="A37" s="336" t="s">
        <v>656</v>
      </c>
      <c r="B37" s="337" t="s">
        <v>50</v>
      </c>
      <c r="C37" s="334">
        <v>-1.02</v>
      </c>
    </row>
    <row r="38" spans="1:5" x14ac:dyDescent="0.2">
      <c r="A38" s="336" t="s">
        <v>657</v>
      </c>
      <c r="B38" s="333" t="s">
        <v>658</v>
      </c>
      <c r="C38" s="347">
        <v>0</v>
      </c>
    </row>
    <row r="39" spans="1:5" x14ac:dyDescent="0.2">
      <c r="A39" s="329"/>
      <c r="B39" s="348"/>
      <c r="C39" s="349"/>
    </row>
    <row r="40" spans="1:5" x14ac:dyDescent="0.2">
      <c r="A40" s="350" t="s">
        <v>659</v>
      </c>
      <c r="B40" s="297"/>
      <c r="C40" s="298">
        <f>C6-C8+C31</f>
        <v>11780011957.65</v>
      </c>
      <c r="D40" s="351"/>
      <c r="E40" s="323"/>
    </row>
    <row r="41" spans="1:5" ht="5.25" customHeight="1" x14ac:dyDescent="0.2">
      <c r="D41" s="351"/>
    </row>
    <row r="42" spans="1:5" ht="20.25" customHeight="1" x14ac:dyDescent="0.2">
      <c r="A42" s="412" t="s">
        <v>55</v>
      </c>
      <c r="B42" s="412"/>
      <c r="C42" s="412"/>
      <c r="D42" s="352"/>
      <c r="E42" s="352"/>
    </row>
  </sheetData>
  <mergeCells count="5">
    <mergeCell ref="A1:C1"/>
    <mergeCell ref="A2:C2"/>
    <mergeCell ref="A3:C3"/>
    <mergeCell ref="A4:C4"/>
    <mergeCell ref="A42:C4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55C35-241A-49A8-B8E2-36872D4CC205}">
  <sheetPr>
    <tabColor rgb="FFFFC000"/>
    <pageSetUpPr fitToPage="1"/>
  </sheetPr>
  <dimension ref="A1:J60"/>
  <sheetViews>
    <sheetView showGridLines="0" topLeftCell="A44" workbookViewId="0">
      <selection activeCell="A72" sqref="A72"/>
    </sheetView>
  </sheetViews>
  <sheetFormatPr baseColWidth="10" defaultColWidth="10.6640625" defaultRowHeight="11.25" x14ac:dyDescent="0.2"/>
  <cols>
    <col min="1" max="1" width="11.6640625" style="268" customWidth="1"/>
    <col min="2" max="2" width="80" style="268" bestFit="1" customWidth="1"/>
    <col min="3" max="3" width="20.33203125" style="268" bestFit="1" customWidth="1"/>
    <col min="4" max="5" width="27.6640625" style="268" bestFit="1" customWidth="1"/>
    <col min="6" max="6" width="19.33203125" style="268" customWidth="1"/>
    <col min="7" max="7" width="20" style="268" bestFit="1" customWidth="1"/>
    <col min="8" max="8" width="11.1640625" style="268" customWidth="1"/>
    <col min="9" max="9" width="12.83203125" style="268" bestFit="1" customWidth="1"/>
    <col min="10" max="10" width="16.5" style="268" bestFit="1" customWidth="1"/>
    <col min="11" max="16384" width="10.6640625" style="268"/>
  </cols>
  <sheetData>
    <row r="1" spans="1:10" ht="11.25" customHeight="1" x14ac:dyDescent="0.2">
      <c r="A1" s="393" t="s">
        <v>179</v>
      </c>
      <c r="B1" s="413"/>
      <c r="C1" s="413"/>
      <c r="D1" s="413"/>
      <c r="E1" s="413"/>
      <c r="F1" s="413"/>
      <c r="G1" s="266" t="s">
        <v>246</v>
      </c>
      <c r="H1" s="267">
        <v>2024</v>
      </c>
    </row>
    <row r="2" spans="1:10" ht="11.25" customHeight="1" x14ac:dyDescent="0.2">
      <c r="A2" s="393" t="s">
        <v>660</v>
      </c>
      <c r="B2" s="413"/>
      <c r="C2" s="413"/>
      <c r="D2" s="413"/>
      <c r="E2" s="413"/>
      <c r="F2" s="413"/>
      <c r="G2" s="266" t="s">
        <v>248</v>
      </c>
      <c r="H2" s="267" t="s">
        <v>183</v>
      </c>
    </row>
    <row r="3" spans="1:10" ht="11.25" customHeight="1" x14ac:dyDescent="0.2">
      <c r="A3" s="414" t="s">
        <v>184</v>
      </c>
      <c r="B3" s="415"/>
      <c r="C3" s="415"/>
      <c r="D3" s="415"/>
      <c r="E3" s="415"/>
      <c r="F3" s="415"/>
      <c r="G3" s="266"/>
      <c r="H3" s="267"/>
    </row>
    <row r="4" spans="1:10" ht="11.25" customHeight="1" x14ac:dyDescent="0.2">
      <c r="A4" s="414" t="s">
        <v>186</v>
      </c>
      <c r="B4" s="415"/>
      <c r="C4" s="415"/>
      <c r="D4" s="415"/>
      <c r="E4" s="415"/>
      <c r="F4" s="415"/>
      <c r="G4" s="266" t="s">
        <v>250</v>
      </c>
      <c r="H4" s="267">
        <v>3</v>
      </c>
    </row>
    <row r="5" spans="1:10" x14ac:dyDescent="0.2">
      <c r="A5" s="270" t="s">
        <v>251</v>
      </c>
      <c r="B5" s="271"/>
      <c r="C5" s="271"/>
      <c r="D5" s="271"/>
      <c r="E5" s="271"/>
      <c r="F5" s="271"/>
      <c r="G5" s="271"/>
      <c r="H5" s="271"/>
    </row>
    <row r="6" spans="1:10" ht="9.75" customHeight="1" x14ac:dyDescent="0.2"/>
    <row r="7" spans="1:10" ht="9.75" customHeight="1" x14ac:dyDescent="0.2"/>
    <row r="8" spans="1:10" ht="9.75" customHeight="1" x14ac:dyDescent="0.2">
      <c r="A8" s="272" t="s">
        <v>253</v>
      </c>
      <c r="B8" s="272" t="s">
        <v>1</v>
      </c>
      <c r="C8" s="272" t="s">
        <v>661</v>
      </c>
      <c r="D8" s="272" t="s">
        <v>662</v>
      </c>
      <c r="E8" s="272" t="s">
        <v>663</v>
      </c>
      <c r="F8" s="272" t="s">
        <v>664</v>
      </c>
      <c r="G8" s="272" t="s">
        <v>665</v>
      </c>
      <c r="H8" s="272" t="s">
        <v>666</v>
      </c>
      <c r="I8" s="272" t="s">
        <v>667</v>
      </c>
      <c r="J8" s="272" t="s">
        <v>668</v>
      </c>
    </row>
    <row r="9" spans="1:10" s="353" customFormat="1" ht="9.75" customHeight="1" x14ac:dyDescent="0.2">
      <c r="A9" s="277">
        <v>7000</v>
      </c>
      <c r="B9" s="278" t="s">
        <v>669</v>
      </c>
      <c r="C9" s="280"/>
      <c r="D9" s="280"/>
      <c r="E9" s="280"/>
      <c r="F9" s="280"/>
      <c r="G9" s="280"/>
      <c r="H9" s="280"/>
      <c r="I9" s="280"/>
      <c r="J9" s="280"/>
    </row>
    <row r="10" spans="1:10" x14ac:dyDescent="0.2">
      <c r="A10" s="237">
        <v>7110</v>
      </c>
      <c r="B10" s="289" t="s">
        <v>665</v>
      </c>
      <c r="C10" s="262">
        <v>0</v>
      </c>
      <c r="D10" s="262">
        <v>0</v>
      </c>
      <c r="E10" s="262">
        <v>0</v>
      </c>
      <c r="F10" s="262">
        <v>0</v>
      </c>
      <c r="G10" s="237"/>
      <c r="H10" s="237"/>
      <c r="I10" s="237"/>
      <c r="J10" s="237"/>
    </row>
    <row r="11" spans="1:10" x14ac:dyDescent="0.2">
      <c r="A11" s="237">
        <v>7120</v>
      </c>
      <c r="B11" s="289" t="s">
        <v>670</v>
      </c>
      <c r="C11" s="262">
        <v>0</v>
      </c>
      <c r="D11" s="262">
        <v>0</v>
      </c>
      <c r="E11" s="262">
        <v>0</v>
      </c>
      <c r="F11" s="262">
        <v>0</v>
      </c>
      <c r="G11" s="237"/>
      <c r="H11" s="237"/>
      <c r="I11" s="237"/>
      <c r="J11" s="237"/>
    </row>
    <row r="12" spans="1:10" x14ac:dyDescent="0.2">
      <c r="A12" s="237">
        <v>7130</v>
      </c>
      <c r="B12" s="289" t="s">
        <v>671</v>
      </c>
      <c r="C12" s="262">
        <v>0</v>
      </c>
      <c r="D12" s="262">
        <v>0</v>
      </c>
      <c r="E12" s="262">
        <v>0</v>
      </c>
      <c r="F12" s="262">
        <v>0</v>
      </c>
      <c r="G12" s="237"/>
      <c r="H12" s="237"/>
      <c r="I12" s="237"/>
      <c r="J12" s="237"/>
    </row>
    <row r="13" spans="1:10" x14ac:dyDescent="0.2">
      <c r="A13" s="237">
        <v>7140</v>
      </c>
      <c r="B13" s="289" t="s">
        <v>672</v>
      </c>
      <c r="C13" s="262">
        <v>0</v>
      </c>
      <c r="D13" s="262">
        <v>0</v>
      </c>
      <c r="E13" s="262">
        <v>0</v>
      </c>
      <c r="F13" s="262">
        <v>0</v>
      </c>
      <c r="G13" s="237"/>
      <c r="H13" s="237"/>
      <c r="I13" s="237"/>
      <c r="J13" s="237"/>
    </row>
    <row r="14" spans="1:10" x14ac:dyDescent="0.2">
      <c r="A14" s="237">
        <v>7150</v>
      </c>
      <c r="B14" s="289" t="s">
        <v>673</v>
      </c>
      <c r="C14" s="262">
        <v>0</v>
      </c>
      <c r="D14" s="262">
        <v>0</v>
      </c>
      <c r="E14" s="262">
        <v>0</v>
      </c>
      <c r="F14" s="262">
        <v>0</v>
      </c>
      <c r="G14" s="237"/>
      <c r="H14" s="237"/>
      <c r="I14" s="237"/>
      <c r="J14" s="237"/>
    </row>
    <row r="15" spans="1:10" x14ac:dyDescent="0.2">
      <c r="A15" s="237">
        <v>7160</v>
      </c>
      <c r="B15" s="289" t="s">
        <v>674</v>
      </c>
      <c r="C15" s="262">
        <v>0</v>
      </c>
      <c r="D15" s="262">
        <v>0</v>
      </c>
      <c r="E15" s="262">
        <v>0</v>
      </c>
      <c r="F15" s="262">
        <v>0</v>
      </c>
      <c r="G15" s="237"/>
      <c r="H15" s="237"/>
      <c r="I15" s="237"/>
      <c r="J15" s="237"/>
    </row>
    <row r="16" spans="1:10" x14ac:dyDescent="0.2">
      <c r="A16" s="237">
        <v>7210</v>
      </c>
      <c r="B16" s="289" t="s">
        <v>675</v>
      </c>
      <c r="C16" s="262">
        <v>0</v>
      </c>
      <c r="D16" s="262">
        <v>0</v>
      </c>
      <c r="E16" s="262">
        <v>0</v>
      </c>
      <c r="F16" s="262">
        <v>0</v>
      </c>
      <c r="G16" s="237"/>
      <c r="H16" s="237"/>
      <c r="I16" s="237"/>
      <c r="J16" s="237"/>
    </row>
    <row r="17" spans="1:10" x14ac:dyDescent="0.2">
      <c r="A17" s="237">
        <v>7220</v>
      </c>
      <c r="B17" s="289" t="s">
        <v>676</v>
      </c>
      <c r="C17" s="262">
        <v>0</v>
      </c>
      <c r="D17" s="262">
        <v>0</v>
      </c>
      <c r="E17" s="262">
        <v>0</v>
      </c>
      <c r="F17" s="262">
        <v>0</v>
      </c>
      <c r="G17" s="237"/>
      <c r="H17" s="237"/>
      <c r="I17" s="237"/>
      <c r="J17" s="237"/>
    </row>
    <row r="18" spans="1:10" x14ac:dyDescent="0.2">
      <c r="A18" s="237">
        <v>7230</v>
      </c>
      <c r="B18" s="289" t="s">
        <v>677</v>
      </c>
      <c r="C18" s="262">
        <v>0</v>
      </c>
      <c r="D18" s="262">
        <v>0</v>
      </c>
      <c r="E18" s="262">
        <v>0</v>
      </c>
      <c r="F18" s="262">
        <v>0</v>
      </c>
      <c r="G18" s="237"/>
      <c r="H18" s="237"/>
      <c r="I18" s="237"/>
      <c r="J18" s="237"/>
    </row>
    <row r="19" spans="1:10" x14ac:dyDescent="0.2">
      <c r="A19" s="237">
        <v>7240</v>
      </c>
      <c r="B19" s="289" t="s">
        <v>678</v>
      </c>
      <c r="C19" s="262">
        <v>0</v>
      </c>
      <c r="D19" s="262">
        <v>0</v>
      </c>
      <c r="E19" s="262">
        <v>0</v>
      </c>
      <c r="F19" s="262">
        <v>0</v>
      </c>
      <c r="G19" s="237"/>
      <c r="H19" s="237"/>
      <c r="I19" s="237"/>
      <c r="J19" s="237"/>
    </row>
    <row r="20" spans="1:10" x14ac:dyDescent="0.2">
      <c r="A20" s="237">
        <v>7250</v>
      </c>
      <c r="B20" s="289" t="s">
        <v>679</v>
      </c>
      <c r="C20" s="262">
        <v>0</v>
      </c>
      <c r="D20" s="262">
        <v>0</v>
      </c>
      <c r="E20" s="262">
        <v>0</v>
      </c>
      <c r="F20" s="262">
        <v>0</v>
      </c>
      <c r="G20" s="237"/>
      <c r="H20" s="237"/>
      <c r="I20" s="237"/>
      <c r="J20" s="237"/>
    </row>
    <row r="21" spans="1:10" x14ac:dyDescent="0.2">
      <c r="A21" s="237">
        <v>7260</v>
      </c>
      <c r="B21" s="289" t="s">
        <v>680</v>
      </c>
      <c r="C21" s="262">
        <v>0</v>
      </c>
      <c r="D21" s="262">
        <v>0</v>
      </c>
      <c r="E21" s="262">
        <v>0</v>
      </c>
      <c r="F21" s="262">
        <v>0</v>
      </c>
      <c r="G21" s="237"/>
      <c r="H21" s="237"/>
      <c r="I21" s="237"/>
      <c r="J21" s="237"/>
    </row>
    <row r="22" spans="1:10" x14ac:dyDescent="0.2">
      <c r="A22" s="237">
        <v>7310</v>
      </c>
      <c r="B22" s="289" t="s">
        <v>681</v>
      </c>
      <c r="C22" s="262">
        <v>0</v>
      </c>
      <c r="D22" s="262">
        <v>0</v>
      </c>
      <c r="E22" s="262">
        <v>0</v>
      </c>
      <c r="F22" s="262">
        <v>0</v>
      </c>
      <c r="G22" s="237"/>
      <c r="H22" s="237"/>
      <c r="I22" s="237"/>
      <c r="J22" s="237"/>
    </row>
    <row r="23" spans="1:10" x14ac:dyDescent="0.2">
      <c r="A23" s="237">
        <v>7320</v>
      </c>
      <c r="B23" s="289" t="s">
        <v>682</v>
      </c>
      <c r="C23" s="262">
        <v>0</v>
      </c>
      <c r="D23" s="262">
        <v>0</v>
      </c>
      <c r="E23" s="262">
        <v>0</v>
      </c>
      <c r="F23" s="262">
        <v>0</v>
      </c>
      <c r="G23" s="237"/>
      <c r="H23" s="237"/>
      <c r="I23" s="237"/>
      <c r="J23" s="237"/>
    </row>
    <row r="24" spans="1:10" x14ac:dyDescent="0.2">
      <c r="A24" s="237">
        <v>7330</v>
      </c>
      <c r="B24" s="289" t="s">
        <v>683</v>
      </c>
      <c r="C24" s="262">
        <v>0</v>
      </c>
      <c r="D24" s="262">
        <v>0</v>
      </c>
      <c r="E24" s="262">
        <v>0</v>
      </c>
      <c r="F24" s="262">
        <v>0</v>
      </c>
      <c r="G24" s="237"/>
      <c r="H24" s="237"/>
      <c r="I24" s="237"/>
      <c r="J24" s="237"/>
    </row>
    <row r="25" spans="1:10" x14ac:dyDescent="0.2">
      <c r="A25" s="237">
        <v>7340</v>
      </c>
      <c r="B25" s="289" t="s">
        <v>684</v>
      </c>
      <c r="C25" s="262">
        <v>0</v>
      </c>
      <c r="D25" s="262">
        <v>0</v>
      </c>
      <c r="E25" s="262">
        <v>0</v>
      </c>
      <c r="F25" s="262">
        <v>0</v>
      </c>
      <c r="G25" s="237"/>
      <c r="H25" s="237"/>
      <c r="I25" s="237"/>
      <c r="J25" s="237"/>
    </row>
    <row r="26" spans="1:10" x14ac:dyDescent="0.2">
      <c r="A26" s="237">
        <v>7350</v>
      </c>
      <c r="B26" s="289" t="s">
        <v>685</v>
      </c>
      <c r="C26" s="262">
        <v>0</v>
      </c>
      <c r="D26" s="262">
        <v>0</v>
      </c>
      <c r="E26" s="262">
        <v>0</v>
      </c>
      <c r="F26" s="262">
        <v>0</v>
      </c>
      <c r="G26" s="237"/>
      <c r="H26" s="237"/>
      <c r="I26" s="237"/>
      <c r="J26" s="237"/>
    </row>
    <row r="27" spans="1:10" x14ac:dyDescent="0.2">
      <c r="A27" s="237">
        <v>7360</v>
      </c>
      <c r="B27" s="289" t="s">
        <v>686</v>
      </c>
      <c r="C27" s="262">
        <v>0</v>
      </c>
      <c r="D27" s="262">
        <v>0</v>
      </c>
      <c r="E27" s="262">
        <v>0</v>
      </c>
      <c r="F27" s="262">
        <v>0</v>
      </c>
      <c r="G27" s="237"/>
      <c r="H27" s="237"/>
      <c r="I27" s="237"/>
      <c r="J27" s="237"/>
    </row>
    <row r="28" spans="1:10" x14ac:dyDescent="0.2">
      <c r="A28" s="237">
        <v>7410</v>
      </c>
      <c r="B28" s="289" t="s">
        <v>687</v>
      </c>
      <c r="C28" s="262">
        <v>0</v>
      </c>
      <c r="D28" s="262">
        <v>0</v>
      </c>
      <c r="E28" s="262">
        <v>0</v>
      </c>
      <c r="F28" s="262">
        <v>0</v>
      </c>
      <c r="G28" s="237"/>
      <c r="H28" s="237"/>
      <c r="I28" s="237"/>
      <c r="J28" s="237"/>
    </row>
    <row r="29" spans="1:10" x14ac:dyDescent="0.2">
      <c r="A29" s="237">
        <v>7420</v>
      </c>
      <c r="B29" s="289" t="s">
        <v>688</v>
      </c>
      <c r="C29" s="262">
        <v>0</v>
      </c>
      <c r="D29" s="262">
        <v>0</v>
      </c>
      <c r="E29" s="262">
        <v>0</v>
      </c>
      <c r="F29" s="262">
        <v>0</v>
      </c>
      <c r="G29" s="237"/>
      <c r="H29" s="237"/>
      <c r="I29" s="237"/>
      <c r="J29" s="237"/>
    </row>
    <row r="30" spans="1:10" x14ac:dyDescent="0.2">
      <c r="A30" s="237">
        <v>7510</v>
      </c>
      <c r="B30" s="289" t="s">
        <v>689</v>
      </c>
      <c r="C30" s="262">
        <v>0</v>
      </c>
      <c r="D30" s="262">
        <v>0</v>
      </c>
      <c r="E30" s="262">
        <v>0</v>
      </c>
      <c r="F30" s="262">
        <v>0</v>
      </c>
      <c r="G30" s="237"/>
      <c r="H30" s="237"/>
      <c r="I30" s="237"/>
      <c r="J30" s="237"/>
    </row>
    <row r="31" spans="1:10" x14ac:dyDescent="0.2">
      <c r="A31" s="237">
        <v>7520</v>
      </c>
      <c r="B31" s="289" t="s">
        <v>690</v>
      </c>
      <c r="C31" s="262">
        <v>0</v>
      </c>
      <c r="D31" s="262">
        <v>0</v>
      </c>
      <c r="E31" s="262">
        <v>0</v>
      </c>
      <c r="F31" s="262">
        <v>0</v>
      </c>
      <c r="G31" s="237"/>
      <c r="H31" s="237"/>
      <c r="I31" s="237"/>
      <c r="J31" s="237"/>
    </row>
    <row r="32" spans="1:10" x14ac:dyDescent="0.2">
      <c r="A32" s="237">
        <v>7610</v>
      </c>
      <c r="B32" s="289" t="s">
        <v>691</v>
      </c>
      <c r="C32" s="262">
        <v>0</v>
      </c>
      <c r="D32" s="262">
        <v>0</v>
      </c>
      <c r="E32" s="262">
        <v>0</v>
      </c>
      <c r="F32" s="262">
        <v>0</v>
      </c>
      <c r="G32" s="237"/>
      <c r="H32" s="237"/>
      <c r="I32" s="237"/>
      <c r="J32" s="237"/>
    </row>
    <row r="33" spans="1:10" x14ac:dyDescent="0.2">
      <c r="A33" s="237">
        <v>7620</v>
      </c>
      <c r="B33" s="289" t="s">
        <v>692</v>
      </c>
      <c r="C33" s="262">
        <v>0</v>
      </c>
      <c r="D33" s="262">
        <v>0</v>
      </c>
      <c r="E33" s="262">
        <v>0</v>
      </c>
      <c r="F33" s="262">
        <v>0</v>
      </c>
      <c r="G33" s="237"/>
      <c r="H33" s="237"/>
      <c r="I33" s="237"/>
      <c r="J33" s="237"/>
    </row>
    <row r="34" spans="1:10" x14ac:dyDescent="0.2">
      <c r="A34" s="237">
        <v>7630</v>
      </c>
      <c r="B34" s="289" t="s">
        <v>693</v>
      </c>
      <c r="C34" s="262">
        <v>0</v>
      </c>
      <c r="D34" s="262">
        <v>0</v>
      </c>
      <c r="E34" s="262">
        <v>0</v>
      </c>
      <c r="F34" s="262">
        <v>0</v>
      </c>
      <c r="G34" s="237"/>
      <c r="H34" s="237"/>
      <c r="I34" s="237"/>
      <c r="J34" s="237"/>
    </row>
    <row r="35" spans="1:10" x14ac:dyDescent="0.2">
      <c r="A35" s="237">
        <v>7640</v>
      </c>
      <c r="B35" s="289" t="s">
        <v>694</v>
      </c>
      <c r="C35" s="262">
        <v>0</v>
      </c>
      <c r="D35" s="262">
        <v>0</v>
      </c>
      <c r="E35" s="262">
        <v>0</v>
      </c>
      <c r="F35" s="262">
        <v>0</v>
      </c>
      <c r="G35" s="237"/>
      <c r="H35" s="237"/>
      <c r="I35" s="237"/>
      <c r="J35" s="237"/>
    </row>
    <row r="36" spans="1:10" ht="11.25" customHeight="1" x14ac:dyDescent="0.2">
      <c r="A36" s="237"/>
      <c r="B36" s="237"/>
      <c r="C36" s="262"/>
      <c r="D36" s="262"/>
      <c r="E36" s="262"/>
      <c r="F36" s="262"/>
      <c r="G36" s="237"/>
      <c r="H36" s="237"/>
      <c r="I36" s="237"/>
      <c r="J36" s="237"/>
    </row>
    <row r="37" spans="1:10" ht="11.25" customHeight="1" thickBot="1" x14ac:dyDescent="0.25">
      <c r="A37" s="277">
        <v>8000</v>
      </c>
      <c r="B37" s="278" t="s">
        <v>695</v>
      </c>
      <c r="C37" s="280"/>
      <c r="D37" s="280"/>
      <c r="E37" s="280"/>
      <c r="F37" s="280"/>
      <c r="G37" s="280"/>
      <c r="H37" s="280"/>
      <c r="I37" s="280"/>
      <c r="J37" s="280"/>
    </row>
    <row r="38" spans="1:10" ht="11.25" customHeight="1" thickBot="1" x14ac:dyDescent="0.25">
      <c r="A38" s="237"/>
      <c r="B38" s="354"/>
      <c r="C38" s="355"/>
      <c r="D38" s="237"/>
      <c r="E38" s="237"/>
      <c r="F38" s="237"/>
      <c r="G38" s="237"/>
      <c r="H38" s="237"/>
      <c r="I38" s="237"/>
      <c r="J38" s="237"/>
    </row>
    <row r="39" spans="1:10" ht="11.25" customHeight="1" x14ac:dyDescent="0.25">
      <c r="A39" s="237"/>
      <c r="B39" s="416" t="s">
        <v>696</v>
      </c>
      <c r="C39" s="417"/>
      <c r="D39" s="237"/>
      <c r="E39" s="237"/>
      <c r="F39" s="237"/>
      <c r="G39" s="237"/>
      <c r="H39" s="237"/>
      <c r="I39" s="237"/>
      <c r="J39" s="237"/>
    </row>
    <row r="40" spans="1:10" s="353" customFormat="1" ht="12" x14ac:dyDescent="0.2">
      <c r="A40" s="237"/>
      <c r="B40" s="356" t="s">
        <v>1</v>
      </c>
      <c r="C40" s="357">
        <v>2024</v>
      </c>
      <c r="D40" s="237"/>
      <c r="E40" s="237"/>
      <c r="F40" s="237"/>
      <c r="G40" s="237"/>
      <c r="H40" s="237"/>
      <c r="I40" s="237"/>
      <c r="J40" s="237"/>
    </row>
    <row r="41" spans="1:10" x14ac:dyDescent="0.2">
      <c r="A41" s="237">
        <v>8110</v>
      </c>
      <c r="B41" s="358" t="s">
        <v>697</v>
      </c>
      <c r="C41" s="359">
        <v>17465536211.610001</v>
      </c>
      <c r="D41" s="237"/>
      <c r="E41" s="237"/>
      <c r="F41" s="237"/>
      <c r="G41" s="237"/>
      <c r="H41" s="237"/>
      <c r="I41" s="237"/>
      <c r="J41" s="237"/>
    </row>
    <row r="42" spans="1:10" x14ac:dyDescent="0.2">
      <c r="A42" s="237">
        <v>8120</v>
      </c>
      <c r="B42" s="358" t="s">
        <v>698</v>
      </c>
      <c r="C42" s="359">
        <v>-5177683272.29</v>
      </c>
      <c r="D42" s="237"/>
      <c r="E42" s="237"/>
      <c r="F42" s="237"/>
      <c r="G42" s="237"/>
      <c r="H42" s="237"/>
      <c r="I42" s="237"/>
      <c r="J42" s="237"/>
    </row>
    <row r="43" spans="1:10" x14ac:dyDescent="0.2">
      <c r="A43" s="237">
        <v>8130</v>
      </c>
      <c r="B43" s="358" t="s">
        <v>699</v>
      </c>
      <c r="C43" s="359">
        <v>1704096127.9400001</v>
      </c>
      <c r="D43" s="237"/>
      <c r="E43" s="237"/>
      <c r="F43" s="237"/>
      <c r="G43" s="237"/>
      <c r="H43" s="237"/>
      <c r="I43" s="237"/>
      <c r="J43" s="237"/>
    </row>
    <row r="44" spans="1:10" x14ac:dyDescent="0.2">
      <c r="A44" s="237">
        <v>8140</v>
      </c>
      <c r="B44" s="358" t="s">
        <v>700</v>
      </c>
      <c r="C44" s="359">
        <v>0</v>
      </c>
      <c r="D44" s="237"/>
      <c r="E44" s="237"/>
      <c r="F44" s="237"/>
      <c r="G44" s="237"/>
      <c r="H44" s="237"/>
      <c r="I44" s="237"/>
      <c r="J44" s="237"/>
    </row>
    <row r="45" spans="1:10" ht="12" thickBot="1" x14ac:dyDescent="0.25">
      <c r="A45" s="237">
        <v>8150</v>
      </c>
      <c r="B45" s="360" t="s">
        <v>701</v>
      </c>
      <c r="C45" s="361">
        <v>-13991949067.26</v>
      </c>
      <c r="D45" s="237"/>
      <c r="E45" s="237"/>
      <c r="F45" s="237"/>
      <c r="G45" s="237"/>
      <c r="H45" s="237"/>
      <c r="I45" s="237"/>
      <c r="J45" s="237"/>
    </row>
    <row r="46" spans="1:10" x14ac:dyDescent="0.2">
      <c r="A46" s="237"/>
      <c r="B46" s="237"/>
      <c r="C46" s="237"/>
      <c r="D46" s="237"/>
      <c r="E46" s="237"/>
      <c r="F46" s="237"/>
      <c r="G46" s="237"/>
      <c r="H46" s="237"/>
      <c r="I46" s="237"/>
      <c r="J46" s="237"/>
    </row>
    <row r="47" spans="1:10" ht="12" thickBot="1" x14ac:dyDescent="0.25">
      <c r="A47" s="237"/>
      <c r="B47" s="237"/>
      <c r="C47" s="237"/>
      <c r="D47" s="237"/>
      <c r="E47" s="237"/>
      <c r="F47" s="237"/>
      <c r="G47" s="237"/>
      <c r="H47" s="237"/>
      <c r="I47" s="237"/>
      <c r="J47" s="237"/>
    </row>
    <row r="48" spans="1:10" ht="15" x14ac:dyDescent="0.25">
      <c r="A48" s="237"/>
      <c r="B48" s="418" t="s">
        <v>702</v>
      </c>
      <c r="C48" s="419"/>
      <c r="D48" s="237"/>
      <c r="E48" s="237"/>
      <c r="F48" s="237"/>
      <c r="G48" s="237"/>
      <c r="H48" s="237"/>
      <c r="I48" s="237"/>
      <c r="J48" s="237"/>
    </row>
    <row r="49" spans="1:10" ht="12" x14ac:dyDescent="0.2">
      <c r="A49" s="237"/>
      <c r="B49" s="356" t="s">
        <v>1</v>
      </c>
      <c r="C49" s="357">
        <v>2024</v>
      </c>
      <c r="D49"/>
      <c r="E49"/>
      <c r="F49"/>
      <c r="G49"/>
      <c r="H49"/>
      <c r="I49"/>
      <c r="J49"/>
    </row>
    <row r="50" spans="1:10" x14ac:dyDescent="0.2">
      <c r="A50" s="237">
        <v>8210</v>
      </c>
      <c r="B50" s="358" t="s">
        <v>703</v>
      </c>
      <c r="C50" s="362">
        <v>-17465536211.610001</v>
      </c>
      <c r="D50"/>
      <c r="E50"/>
      <c r="F50"/>
      <c r="G50"/>
      <c r="H50"/>
      <c r="I50"/>
      <c r="J50"/>
    </row>
    <row r="51" spans="1:10" x14ac:dyDescent="0.2">
      <c r="A51" s="237">
        <v>8220</v>
      </c>
      <c r="B51" s="358" t="s">
        <v>704</v>
      </c>
      <c r="C51" s="362">
        <v>5703526265.6099997</v>
      </c>
      <c r="D51"/>
      <c r="E51"/>
      <c r="F51"/>
      <c r="G51"/>
      <c r="H51"/>
      <c r="I51"/>
      <c r="J51"/>
    </row>
    <row r="52" spans="1:10" x14ac:dyDescent="0.2">
      <c r="A52" s="237">
        <v>8230</v>
      </c>
      <c r="B52" s="358" t="s">
        <v>705</v>
      </c>
      <c r="C52" s="362">
        <v>-1704096127.9400001</v>
      </c>
      <c r="D52"/>
      <c r="E52"/>
      <c r="F52"/>
      <c r="G52"/>
      <c r="H52"/>
      <c r="I52"/>
      <c r="J52"/>
    </row>
    <row r="53" spans="1:10" x14ac:dyDescent="0.2">
      <c r="A53" s="237">
        <v>8240</v>
      </c>
      <c r="B53" s="358" t="s">
        <v>706</v>
      </c>
      <c r="C53" s="362">
        <v>1436828454.6800001</v>
      </c>
      <c r="D53"/>
      <c r="E53"/>
      <c r="F53"/>
      <c r="G53"/>
      <c r="H53"/>
      <c r="I53"/>
      <c r="J53"/>
    </row>
    <row r="54" spans="1:10" x14ac:dyDescent="0.2">
      <c r="A54" s="237">
        <v>8250</v>
      </c>
      <c r="B54" s="358" t="s">
        <v>707</v>
      </c>
      <c r="C54" s="362">
        <v>0</v>
      </c>
      <c r="D54"/>
      <c r="E54"/>
      <c r="F54"/>
      <c r="G54"/>
      <c r="H54"/>
      <c r="I54"/>
      <c r="J54"/>
    </row>
    <row r="55" spans="1:10" x14ac:dyDescent="0.2">
      <c r="A55" s="237">
        <v>8260</v>
      </c>
      <c r="B55" s="358" t="s">
        <v>708</v>
      </c>
      <c r="C55" s="362">
        <v>145977.4</v>
      </c>
      <c r="D55"/>
      <c r="E55"/>
      <c r="F55"/>
      <c r="G55"/>
      <c r="H55"/>
      <c r="I55"/>
      <c r="J55"/>
    </row>
    <row r="56" spans="1:10" ht="12" thickBot="1" x14ac:dyDescent="0.25">
      <c r="A56" s="237">
        <v>8270</v>
      </c>
      <c r="B56" s="360" t="s">
        <v>709</v>
      </c>
      <c r="C56" s="363">
        <v>12029131641.860001</v>
      </c>
      <c r="D56"/>
      <c r="E56"/>
      <c r="F56"/>
      <c r="G56"/>
      <c r="H56"/>
      <c r="I56"/>
      <c r="J56"/>
    </row>
    <row r="57" spans="1:10" x14ac:dyDescent="0.2">
      <c r="A57" s="237"/>
      <c r="B57" s="237"/>
      <c r="C57" s="237"/>
      <c r="D57"/>
      <c r="E57"/>
      <c r="F57"/>
      <c r="G57"/>
      <c r="H57"/>
      <c r="I57"/>
      <c r="J57"/>
    </row>
    <row r="58" spans="1:10" x14ac:dyDescent="0.2">
      <c r="A58" s="237"/>
      <c r="B58" s="237" t="s">
        <v>55</v>
      </c>
      <c r="C58" s="237"/>
      <c r="D58"/>
      <c r="E58"/>
      <c r="F58"/>
      <c r="G58"/>
      <c r="H58"/>
      <c r="I58"/>
      <c r="J58"/>
    </row>
    <row r="59" spans="1:10" x14ac:dyDescent="0.2">
      <c r="A59"/>
      <c r="B59"/>
      <c r="C59"/>
      <c r="D59"/>
      <c r="E59"/>
      <c r="F59"/>
      <c r="G59"/>
      <c r="H59"/>
      <c r="I59"/>
      <c r="J59"/>
    </row>
    <row r="60" spans="1:10" x14ac:dyDescent="0.2">
      <c r="A60"/>
      <c r="B60"/>
      <c r="C60"/>
      <c r="D60"/>
      <c r="E60"/>
      <c r="F60"/>
      <c r="G60"/>
      <c r="H60"/>
      <c r="I60"/>
      <c r="J60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C658D-B557-4E66-9335-9713A1053D2B}">
  <sheetPr>
    <tabColor theme="6" tint="-0.499984740745262"/>
  </sheetPr>
  <dimension ref="A1:C101"/>
  <sheetViews>
    <sheetView showGridLines="0" topLeftCell="A55" zoomScaleNormal="100" workbookViewId="0">
      <selection activeCell="A72" sqref="A72"/>
    </sheetView>
  </sheetViews>
  <sheetFormatPr baseColWidth="10" defaultColWidth="12" defaultRowHeight="11.25" x14ac:dyDescent="0.2"/>
  <cols>
    <col min="1" max="1" width="105.1640625" style="24" customWidth="1"/>
    <col min="2" max="3" width="22.33203125" style="1" customWidth="1"/>
    <col min="4" max="4" width="1" style="1" customWidth="1"/>
    <col min="5" max="16384" width="12" style="1"/>
  </cols>
  <sheetData>
    <row r="1" spans="1:3" ht="48.75" customHeight="1" thickBot="1" x14ac:dyDescent="0.25">
      <c r="A1" s="368" t="s">
        <v>0</v>
      </c>
      <c r="B1" s="369"/>
      <c r="C1" s="370"/>
    </row>
    <row r="2" spans="1:3" ht="18" customHeight="1" thickBot="1" x14ac:dyDescent="0.25">
      <c r="A2" s="2" t="s">
        <v>1</v>
      </c>
      <c r="B2" s="3">
        <v>2024</v>
      </c>
      <c r="C2" s="4">
        <v>2023</v>
      </c>
    </row>
    <row r="3" spans="1:3" s="8" customFormat="1" x14ac:dyDescent="0.2">
      <c r="A3" s="5" t="s">
        <v>2</v>
      </c>
      <c r="B3" s="6"/>
      <c r="C3" s="7"/>
    </row>
    <row r="4" spans="1:3" x14ac:dyDescent="0.2">
      <c r="A4" s="9" t="s">
        <v>3</v>
      </c>
      <c r="B4" s="10">
        <f>SUM(B5:B11)</f>
        <v>57961580.549999997</v>
      </c>
      <c r="C4" s="11">
        <f>SUM(C5:C11)</f>
        <v>101647201.59</v>
      </c>
    </row>
    <row r="5" spans="1:3" x14ac:dyDescent="0.2">
      <c r="A5" s="12" t="s">
        <v>4</v>
      </c>
      <c r="B5" s="13">
        <v>0</v>
      </c>
      <c r="C5" s="14">
        <v>0</v>
      </c>
    </row>
    <row r="6" spans="1:3" x14ac:dyDescent="0.2">
      <c r="A6" s="12" t="s">
        <v>5</v>
      </c>
      <c r="B6" s="13">
        <v>0</v>
      </c>
      <c r="C6" s="14">
        <v>0</v>
      </c>
    </row>
    <row r="7" spans="1:3" x14ac:dyDescent="0.2">
      <c r="A7" s="12" t="s">
        <v>6</v>
      </c>
      <c r="B7" s="13">
        <v>0</v>
      </c>
      <c r="C7" s="14">
        <v>0</v>
      </c>
    </row>
    <row r="8" spans="1:3" x14ac:dyDescent="0.2">
      <c r="A8" s="12" t="s">
        <v>7</v>
      </c>
      <c r="B8" s="13">
        <v>0</v>
      </c>
      <c r="C8" s="14">
        <v>0</v>
      </c>
    </row>
    <row r="9" spans="1:3" x14ac:dyDescent="0.2">
      <c r="A9" s="12" t="s">
        <v>8</v>
      </c>
      <c r="B9" s="13">
        <v>0</v>
      </c>
      <c r="C9" s="14">
        <v>0</v>
      </c>
    </row>
    <row r="10" spans="1:3" x14ac:dyDescent="0.2">
      <c r="A10" s="12" t="s">
        <v>9</v>
      </c>
      <c r="B10" s="13">
        <v>0</v>
      </c>
      <c r="C10" s="14">
        <v>0</v>
      </c>
    </row>
    <row r="11" spans="1:3" x14ac:dyDescent="0.2">
      <c r="A11" s="12" t="s">
        <v>10</v>
      </c>
      <c r="B11" s="13">
        <v>57961580.549999997</v>
      </c>
      <c r="C11" s="14">
        <v>101647201.59</v>
      </c>
    </row>
    <row r="12" spans="1:3" x14ac:dyDescent="0.2">
      <c r="A12" s="12"/>
      <c r="B12" s="15"/>
      <c r="C12" s="16"/>
    </row>
    <row r="13" spans="1:3" ht="25.5" customHeight="1" x14ac:dyDescent="0.2">
      <c r="A13" s="9" t="s">
        <v>11</v>
      </c>
      <c r="B13" s="10">
        <f>SUM(B14:B15)</f>
        <v>13747232374.23</v>
      </c>
      <c r="C13" s="11">
        <f>SUM(C14:C15)</f>
        <v>16322741667.469999</v>
      </c>
    </row>
    <row r="14" spans="1:3" ht="11.25" customHeight="1" x14ac:dyDescent="0.2">
      <c r="A14" s="12" t="s">
        <v>12</v>
      </c>
      <c r="B14" s="13">
        <v>7102205490.5799999</v>
      </c>
      <c r="C14" s="14">
        <v>8926773233.0599995</v>
      </c>
    </row>
    <row r="15" spans="1:3" ht="13.5" customHeight="1" x14ac:dyDescent="0.2">
      <c r="A15" s="12" t="s">
        <v>13</v>
      </c>
      <c r="B15" s="13">
        <v>6645026883.6499996</v>
      </c>
      <c r="C15" s="14">
        <v>7395968434.4099998</v>
      </c>
    </row>
    <row r="16" spans="1:3" x14ac:dyDescent="0.2">
      <c r="A16" s="12"/>
      <c r="B16" s="15"/>
      <c r="C16" s="16"/>
    </row>
    <row r="17" spans="1:3" x14ac:dyDescent="0.2">
      <c r="A17" s="9" t="s">
        <v>14</v>
      </c>
      <c r="B17" s="10">
        <f>SUM(B18:B22)</f>
        <v>2752269.48</v>
      </c>
      <c r="C17" s="11">
        <f>SUM(C18:C22)</f>
        <v>2362406.7200000002</v>
      </c>
    </row>
    <row r="18" spans="1:3" x14ac:dyDescent="0.2">
      <c r="A18" s="12" t="s">
        <v>15</v>
      </c>
      <c r="B18" s="13">
        <v>0</v>
      </c>
      <c r="C18" s="14">
        <v>0</v>
      </c>
    </row>
    <row r="19" spans="1:3" x14ac:dyDescent="0.2">
      <c r="A19" s="12" t="s">
        <v>16</v>
      </c>
      <c r="B19" s="13">
        <v>0</v>
      </c>
      <c r="C19" s="14">
        <v>0</v>
      </c>
    </row>
    <row r="20" spans="1:3" x14ac:dyDescent="0.2">
      <c r="A20" s="12" t="s">
        <v>17</v>
      </c>
      <c r="B20" s="13">
        <v>0</v>
      </c>
      <c r="C20" s="14">
        <v>0</v>
      </c>
    </row>
    <row r="21" spans="1:3" x14ac:dyDescent="0.2">
      <c r="A21" s="12" t="s">
        <v>18</v>
      </c>
      <c r="B21" s="13">
        <v>0</v>
      </c>
      <c r="C21" s="14">
        <v>0</v>
      </c>
    </row>
    <row r="22" spans="1:3" x14ac:dyDescent="0.2">
      <c r="A22" s="12" t="s">
        <v>19</v>
      </c>
      <c r="B22" s="13">
        <v>2752269.48</v>
      </c>
      <c r="C22" s="14">
        <v>2362406.7200000002</v>
      </c>
    </row>
    <row r="23" spans="1:3" x14ac:dyDescent="0.2">
      <c r="A23" s="17"/>
      <c r="B23" s="15"/>
      <c r="C23" s="16"/>
    </row>
    <row r="24" spans="1:3" x14ac:dyDescent="0.2">
      <c r="A24" s="18" t="s">
        <v>20</v>
      </c>
      <c r="B24" s="10">
        <f>SUM(B4+B13+B17)</f>
        <v>13807946224.259998</v>
      </c>
      <c r="C24" s="19">
        <f>SUM(C4+C13+C17)</f>
        <v>16426751275.779999</v>
      </c>
    </row>
    <row r="25" spans="1:3" x14ac:dyDescent="0.2">
      <c r="A25" s="20"/>
      <c r="B25" s="15"/>
      <c r="C25" s="16"/>
    </row>
    <row r="26" spans="1:3" s="8" customFormat="1" x14ac:dyDescent="0.2">
      <c r="A26" s="18" t="s">
        <v>21</v>
      </c>
      <c r="B26" s="15"/>
      <c r="C26" s="16"/>
    </row>
    <row r="27" spans="1:3" x14ac:dyDescent="0.2">
      <c r="A27" s="9" t="s">
        <v>22</v>
      </c>
      <c r="B27" s="10">
        <f>SUM(B28:B30)</f>
        <v>10863094512.5</v>
      </c>
      <c r="C27" s="11">
        <f>SUM(C28:C30)</f>
        <v>15291613861.869999</v>
      </c>
    </row>
    <row r="28" spans="1:3" x14ac:dyDescent="0.2">
      <c r="A28" s="12" t="s">
        <v>23</v>
      </c>
      <c r="B28" s="13">
        <v>6808336280.6599998</v>
      </c>
      <c r="C28" s="14">
        <v>9445391434.4099998</v>
      </c>
    </row>
    <row r="29" spans="1:3" x14ac:dyDescent="0.2">
      <c r="A29" s="12" t="s">
        <v>24</v>
      </c>
      <c r="B29" s="13">
        <v>1760334073.8</v>
      </c>
      <c r="C29" s="14">
        <v>2327340715.7399998</v>
      </c>
    </row>
    <row r="30" spans="1:3" x14ac:dyDescent="0.2">
      <c r="A30" s="12" t="s">
        <v>25</v>
      </c>
      <c r="B30" s="13">
        <v>2294424158.04</v>
      </c>
      <c r="C30" s="14">
        <v>3518881711.7199998</v>
      </c>
    </row>
    <row r="31" spans="1:3" x14ac:dyDescent="0.2">
      <c r="A31" s="12"/>
      <c r="B31" s="15"/>
      <c r="C31" s="16"/>
    </row>
    <row r="32" spans="1:3" x14ac:dyDescent="0.2">
      <c r="A32" s="9" t="s">
        <v>26</v>
      </c>
      <c r="B32" s="10">
        <f>SUM(B33:B41)</f>
        <v>1230000</v>
      </c>
      <c r="C32" s="11">
        <f>SUM(C33:C41)</f>
        <v>2273124.0099999998</v>
      </c>
    </row>
    <row r="33" spans="1:3" x14ac:dyDescent="0.2">
      <c r="A33" s="12" t="s">
        <v>27</v>
      </c>
      <c r="B33" s="13">
        <v>0</v>
      </c>
      <c r="C33" s="14">
        <v>0</v>
      </c>
    </row>
    <row r="34" spans="1:3" x14ac:dyDescent="0.2">
      <c r="A34" s="12" t="s">
        <v>28</v>
      </c>
      <c r="B34" s="13">
        <v>0</v>
      </c>
      <c r="C34" s="14">
        <v>0</v>
      </c>
    </row>
    <row r="35" spans="1:3" x14ac:dyDescent="0.2">
      <c r="A35" s="12" t="s">
        <v>29</v>
      </c>
      <c r="B35" s="13">
        <v>0</v>
      </c>
      <c r="C35" s="14">
        <v>390000</v>
      </c>
    </row>
    <row r="36" spans="1:3" x14ac:dyDescent="0.2">
      <c r="A36" s="12" t="s">
        <v>30</v>
      </c>
      <c r="B36" s="13">
        <v>1230000</v>
      </c>
      <c r="C36" s="14">
        <v>1883124.01</v>
      </c>
    </row>
    <row r="37" spans="1:3" x14ac:dyDescent="0.2">
      <c r="A37" s="12" t="s">
        <v>31</v>
      </c>
      <c r="B37" s="13">
        <v>0</v>
      </c>
      <c r="C37" s="14">
        <v>0</v>
      </c>
    </row>
    <row r="38" spans="1:3" x14ac:dyDescent="0.2">
      <c r="A38" s="12" t="s">
        <v>32</v>
      </c>
      <c r="B38" s="13">
        <v>0</v>
      </c>
      <c r="C38" s="14">
        <v>0</v>
      </c>
    </row>
    <row r="39" spans="1:3" x14ac:dyDescent="0.2">
      <c r="A39" s="12" t="s">
        <v>33</v>
      </c>
      <c r="B39" s="13">
        <v>0</v>
      </c>
      <c r="C39" s="14">
        <v>0</v>
      </c>
    </row>
    <row r="40" spans="1:3" x14ac:dyDescent="0.2">
      <c r="A40" s="12" t="s">
        <v>34</v>
      </c>
      <c r="B40" s="13">
        <v>0</v>
      </c>
      <c r="C40" s="14">
        <v>0</v>
      </c>
    </row>
    <row r="41" spans="1:3" x14ac:dyDescent="0.2">
      <c r="A41" s="12" t="s">
        <v>35</v>
      </c>
      <c r="B41" s="13">
        <v>0</v>
      </c>
      <c r="C41" s="14">
        <v>0</v>
      </c>
    </row>
    <row r="42" spans="1:3" x14ac:dyDescent="0.2">
      <c r="A42" s="12"/>
      <c r="B42" s="15"/>
      <c r="C42" s="16"/>
    </row>
    <row r="43" spans="1:3" x14ac:dyDescent="0.2">
      <c r="A43" s="9" t="s">
        <v>36</v>
      </c>
      <c r="B43" s="10">
        <f>SUM(B44:B46)</f>
        <v>0</v>
      </c>
      <c r="C43" s="11">
        <f>SUM(C44:C46)</f>
        <v>0</v>
      </c>
    </row>
    <row r="44" spans="1:3" x14ac:dyDescent="0.2">
      <c r="A44" s="12" t="s">
        <v>37</v>
      </c>
      <c r="B44" s="13">
        <v>0</v>
      </c>
      <c r="C44" s="14">
        <v>0</v>
      </c>
    </row>
    <row r="45" spans="1:3" x14ac:dyDescent="0.2">
      <c r="A45" s="12" t="s">
        <v>38</v>
      </c>
      <c r="B45" s="13">
        <v>0</v>
      </c>
      <c r="C45" s="14">
        <v>0</v>
      </c>
    </row>
    <row r="46" spans="1:3" x14ac:dyDescent="0.2">
      <c r="A46" s="12" t="s">
        <v>39</v>
      </c>
      <c r="B46" s="13">
        <v>0</v>
      </c>
      <c r="C46" s="14">
        <v>0</v>
      </c>
    </row>
    <row r="47" spans="1:3" x14ac:dyDescent="0.2">
      <c r="A47" s="12"/>
      <c r="B47" s="15"/>
      <c r="C47" s="16"/>
    </row>
    <row r="48" spans="1:3" x14ac:dyDescent="0.2">
      <c r="A48" s="9" t="s">
        <v>40</v>
      </c>
      <c r="B48" s="10">
        <f>SUM(B49:B53)</f>
        <v>0</v>
      </c>
      <c r="C48" s="11">
        <f>SUM(C49:C53)</f>
        <v>0</v>
      </c>
    </row>
    <row r="49" spans="1:3" x14ac:dyDescent="0.2">
      <c r="A49" s="12" t="s">
        <v>41</v>
      </c>
      <c r="B49" s="13">
        <v>0</v>
      </c>
      <c r="C49" s="14">
        <v>0</v>
      </c>
    </row>
    <row r="50" spans="1:3" x14ac:dyDescent="0.2">
      <c r="A50" s="12" t="s">
        <v>42</v>
      </c>
      <c r="B50" s="13">
        <v>0</v>
      </c>
      <c r="C50" s="14">
        <v>0</v>
      </c>
    </row>
    <row r="51" spans="1:3" x14ac:dyDescent="0.2">
      <c r="A51" s="12" t="s">
        <v>43</v>
      </c>
      <c r="B51" s="13">
        <v>0</v>
      </c>
      <c r="C51" s="14">
        <v>0</v>
      </c>
    </row>
    <row r="52" spans="1:3" x14ac:dyDescent="0.2">
      <c r="A52" s="12" t="s">
        <v>44</v>
      </c>
      <c r="B52" s="13">
        <v>0</v>
      </c>
      <c r="C52" s="14">
        <v>0</v>
      </c>
    </row>
    <row r="53" spans="1:3" x14ac:dyDescent="0.2">
      <c r="A53" s="12" t="s">
        <v>45</v>
      </c>
      <c r="B53" s="13">
        <v>0</v>
      </c>
      <c r="C53" s="14">
        <v>0</v>
      </c>
    </row>
    <row r="54" spans="1:3" x14ac:dyDescent="0.2">
      <c r="A54" s="12"/>
      <c r="B54" s="15"/>
      <c r="C54" s="16"/>
    </row>
    <row r="55" spans="1:3" x14ac:dyDescent="0.2">
      <c r="A55" s="9" t="s">
        <v>46</v>
      </c>
      <c r="B55" s="10">
        <f>SUM(B56:B59)</f>
        <v>915687445.50000012</v>
      </c>
      <c r="C55" s="11">
        <f>SUM(C56:C59)</f>
        <v>1465509865.8800001</v>
      </c>
    </row>
    <row r="56" spans="1:3" x14ac:dyDescent="0.2">
      <c r="A56" s="12" t="s">
        <v>47</v>
      </c>
      <c r="B56" s="13">
        <v>1244532.44</v>
      </c>
      <c r="C56" s="14">
        <v>222396058.68000001</v>
      </c>
    </row>
    <row r="57" spans="1:3" x14ac:dyDescent="0.2">
      <c r="A57" s="12" t="s">
        <v>48</v>
      </c>
      <c r="B57" s="13">
        <v>0</v>
      </c>
      <c r="C57" s="14">
        <v>0</v>
      </c>
    </row>
    <row r="58" spans="1:3" x14ac:dyDescent="0.2">
      <c r="A58" s="12" t="s">
        <v>49</v>
      </c>
      <c r="B58" s="13">
        <v>914442914.08000004</v>
      </c>
      <c r="C58" s="14">
        <v>1243113799.72</v>
      </c>
    </row>
    <row r="59" spans="1:3" x14ac:dyDescent="0.2">
      <c r="A59" s="12" t="s">
        <v>50</v>
      </c>
      <c r="B59" s="13">
        <v>-1.02</v>
      </c>
      <c r="C59" s="14">
        <v>7.48</v>
      </c>
    </row>
    <row r="60" spans="1:3" x14ac:dyDescent="0.2">
      <c r="A60" s="12"/>
      <c r="B60" s="15"/>
      <c r="C60" s="16"/>
    </row>
    <row r="61" spans="1:3" x14ac:dyDescent="0.2">
      <c r="A61" s="9" t="s">
        <v>51</v>
      </c>
      <c r="B61" s="10">
        <f>SUM(B62)</f>
        <v>0</v>
      </c>
      <c r="C61" s="11">
        <f>SUM(C62)</f>
        <v>0</v>
      </c>
    </row>
    <row r="62" spans="1:3" x14ac:dyDescent="0.2">
      <c r="A62" s="12" t="s">
        <v>52</v>
      </c>
      <c r="B62" s="13">
        <v>0</v>
      </c>
      <c r="C62" s="14">
        <v>0</v>
      </c>
    </row>
    <row r="63" spans="1:3" x14ac:dyDescent="0.2">
      <c r="A63" s="17"/>
      <c r="B63" s="15"/>
      <c r="C63" s="16"/>
    </row>
    <row r="64" spans="1:3" x14ac:dyDescent="0.2">
      <c r="A64" s="18" t="s">
        <v>53</v>
      </c>
      <c r="B64" s="10">
        <f>B61+B55+B48+B43+B32+B27</f>
        <v>11780011958</v>
      </c>
      <c r="C64" s="19">
        <f>C61+C55+C48+C43+C32+C27</f>
        <v>16759396851.759998</v>
      </c>
    </row>
    <row r="65" spans="1:3" x14ac:dyDescent="0.2">
      <c r="A65" s="20"/>
      <c r="B65" s="15"/>
      <c r="C65" s="16"/>
    </row>
    <row r="66" spans="1:3" x14ac:dyDescent="0.2">
      <c r="A66" s="18" t="s">
        <v>54</v>
      </c>
      <c r="B66" s="10">
        <f>B24-B64</f>
        <v>2027934266.2599983</v>
      </c>
      <c r="C66" s="11">
        <f>C24-C64</f>
        <v>-332645575.97999954</v>
      </c>
    </row>
    <row r="67" spans="1:3" ht="12" thickBot="1" x14ac:dyDescent="0.25">
      <c r="A67" s="21"/>
      <c r="B67" s="22"/>
      <c r="C67" s="23"/>
    </row>
    <row r="68" spans="1:3" s="8" customFormat="1" ht="12.75" x14ac:dyDescent="0.2">
      <c r="A68" s="371"/>
      <c r="B68" s="371"/>
      <c r="C68" s="371"/>
    </row>
    <row r="69" spans="1:3" s="8" customFormat="1" ht="12.75" x14ac:dyDescent="0.2">
      <c r="A69" s="372" t="s">
        <v>55</v>
      </c>
      <c r="B69" s="372"/>
      <c r="C69" s="372"/>
    </row>
    <row r="70" spans="1:3" ht="9.75" customHeight="1" x14ac:dyDescent="0.2">
      <c r="B70" s="25"/>
    </row>
    <row r="71" spans="1:3" ht="9.75" customHeight="1" x14ac:dyDescent="0.2">
      <c r="B71" s="25"/>
    </row>
    <row r="72" spans="1:3" ht="11.25" customHeight="1" x14ac:dyDescent="0.2">
      <c r="A72" s="373"/>
      <c r="B72" s="27"/>
      <c r="C72" s="27"/>
    </row>
    <row r="73" spans="1:3" ht="11.25" customHeight="1" x14ac:dyDescent="0.15">
      <c r="A73" s="373"/>
      <c r="B73" s="28"/>
      <c r="C73" s="28"/>
    </row>
    <row r="75" spans="1:3" ht="12.75" x14ac:dyDescent="0.2">
      <c r="A75" s="26"/>
    </row>
    <row r="83" spans="1:1" ht="12.75" x14ac:dyDescent="0.2">
      <c r="A83" s="26"/>
    </row>
    <row r="92" spans="1:1" ht="12.75" x14ac:dyDescent="0.2">
      <c r="A92" s="26"/>
    </row>
    <row r="101" spans="1:1" ht="12.75" x14ac:dyDescent="0.2">
      <c r="A101" s="26"/>
    </row>
  </sheetData>
  <sheetProtection formatCells="0" formatColumns="0" formatRows="0" autoFilter="0"/>
  <mergeCells count="4">
    <mergeCell ref="A72:A73"/>
    <mergeCell ref="A1:C1"/>
    <mergeCell ref="A68:C68"/>
    <mergeCell ref="A69:C69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DF337-CCD2-4989-88C4-774F35D2F0E2}">
  <sheetPr>
    <tabColor theme="6" tint="-0.499984740745262"/>
    <pageSetUpPr fitToPage="1"/>
  </sheetPr>
  <dimension ref="A1:F87"/>
  <sheetViews>
    <sheetView showGridLines="0" topLeftCell="A42" zoomScaleSheetLayoutView="80" workbookViewId="0">
      <selection activeCell="A72" sqref="A72"/>
    </sheetView>
  </sheetViews>
  <sheetFormatPr baseColWidth="10" defaultColWidth="12" defaultRowHeight="11.25" x14ac:dyDescent="0.2"/>
  <cols>
    <col min="1" max="1" width="85" style="75" customWidth="1"/>
    <col min="2" max="2" width="19.5" style="75" customWidth="1"/>
    <col min="3" max="3" width="19.5" style="76" customWidth="1"/>
    <col min="4" max="4" width="1.6640625" style="29" customWidth="1"/>
    <col min="5" max="5" width="18.1640625" style="29" customWidth="1"/>
    <col min="6" max="6" width="12.6640625" style="29" bestFit="1" customWidth="1"/>
    <col min="7" max="16384" width="12" style="29"/>
  </cols>
  <sheetData>
    <row r="1" spans="1:6" ht="50.25" customHeight="1" thickBot="1" x14ac:dyDescent="0.25">
      <c r="A1" s="365" t="s">
        <v>128</v>
      </c>
      <c r="B1" s="366"/>
      <c r="C1" s="367"/>
    </row>
    <row r="2" spans="1:6" s="121" customFormat="1" ht="15" customHeight="1" thickBot="1" x14ac:dyDescent="0.25">
      <c r="A2" s="118" t="s">
        <v>1</v>
      </c>
      <c r="B2" s="119" t="s">
        <v>129</v>
      </c>
      <c r="C2" s="120" t="s">
        <v>130</v>
      </c>
    </row>
    <row r="3" spans="1:6" s="36" customFormat="1" x14ac:dyDescent="0.2">
      <c r="A3" s="122" t="s">
        <v>57</v>
      </c>
      <c r="B3" s="123">
        <f>+B4+B13</f>
        <v>0</v>
      </c>
      <c r="C3" s="124">
        <f>+C4+C13</f>
        <v>2064479105.1799998</v>
      </c>
      <c r="E3" s="125"/>
      <c r="F3" s="126"/>
    </row>
    <row r="4" spans="1:6" ht="12.75" customHeight="1" x14ac:dyDescent="0.2">
      <c r="A4" s="127" t="s">
        <v>59</v>
      </c>
      <c r="B4" s="128">
        <f>SUM(B5:B11)</f>
        <v>0</v>
      </c>
      <c r="C4" s="129">
        <f>SUM(C5:C11)</f>
        <v>1778429089.0599999</v>
      </c>
    </row>
    <row r="5" spans="1:6" x14ac:dyDescent="0.2">
      <c r="A5" s="130" t="s">
        <v>61</v>
      </c>
      <c r="B5" s="131">
        <v>0</v>
      </c>
      <c r="C5" s="132">
        <v>1419115912.6400001</v>
      </c>
    </row>
    <row r="6" spans="1:6" x14ac:dyDescent="0.2">
      <c r="A6" s="130" t="s">
        <v>63</v>
      </c>
      <c r="B6" s="131">
        <v>0</v>
      </c>
      <c r="C6" s="132">
        <v>302067976.31999999</v>
      </c>
    </row>
    <row r="7" spans="1:6" x14ac:dyDescent="0.2">
      <c r="A7" s="130" t="s">
        <v>65</v>
      </c>
      <c r="B7" s="131">
        <v>0</v>
      </c>
      <c r="C7" s="132">
        <v>8706927.7799999993</v>
      </c>
      <c r="E7" s="133"/>
    </row>
    <row r="8" spans="1:6" x14ac:dyDescent="0.2">
      <c r="A8" s="130" t="s">
        <v>67</v>
      </c>
      <c r="B8" s="131">
        <v>0</v>
      </c>
      <c r="C8" s="132">
        <v>48538272.32</v>
      </c>
    </row>
    <row r="9" spans="1:6" x14ac:dyDescent="0.2">
      <c r="A9" s="130" t="s">
        <v>69</v>
      </c>
      <c r="B9" s="131">
        <v>0</v>
      </c>
      <c r="C9" s="132">
        <v>0</v>
      </c>
    </row>
    <row r="10" spans="1:6" x14ac:dyDescent="0.2">
      <c r="A10" s="130" t="s">
        <v>71</v>
      </c>
      <c r="B10" s="131">
        <v>0</v>
      </c>
      <c r="C10" s="132">
        <v>0</v>
      </c>
    </row>
    <row r="11" spans="1:6" x14ac:dyDescent="0.2">
      <c r="A11" s="130" t="s">
        <v>73</v>
      </c>
      <c r="B11" s="131">
        <v>0</v>
      </c>
      <c r="C11" s="132">
        <v>0</v>
      </c>
    </row>
    <row r="12" spans="1:6" x14ac:dyDescent="0.2">
      <c r="A12" s="134"/>
      <c r="B12" s="47"/>
      <c r="C12" s="135"/>
    </row>
    <row r="13" spans="1:6" x14ac:dyDescent="0.2">
      <c r="A13" s="127" t="s">
        <v>78</v>
      </c>
      <c r="B13" s="128">
        <f>SUM(B14:B22)</f>
        <v>0</v>
      </c>
      <c r="C13" s="129">
        <f>SUM(C14:C22)</f>
        <v>286050016.12</v>
      </c>
    </row>
    <row r="14" spans="1:6" x14ac:dyDescent="0.2">
      <c r="A14" s="130" t="s">
        <v>79</v>
      </c>
      <c r="B14" s="131">
        <v>0</v>
      </c>
      <c r="C14" s="132">
        <v>0</v>
      </c>
    </row>
    <row r="15" spans="1:6" x14ac:dyDescent="0.2">
      <c r="A15" s="130" t="s">
        <v>81</v>
      </c>
      <c r="B15" s="131">
        <v>0</v>
      </c>
      <c r="C15" s="132">
        <v>0</v>
      </c>
    </row>
    <row r="16" spans="1:6" x14ac:dyDescent="0.2">
      <c r="A16" s="130" t="s">
        <v>83</v>
      </c>
      <c r="B16" s="131">
        <v>0</v>
      </c>
      <c r="C16" s="132">
        <v>27692647.629999999</v>
      </c>
    </row>
    <row r="17" spans="1:5" x14ac:dyDescent="0.2">
      <c r="A17" s="130" t="s">
        <v>85</v>
      </c>
      <c r="B17" s="131">
        <v>0</v>
      </c>
      <c r="C17" s="132">
        <v>235407826.62</v>
      </c>
    </row>
    <row r="18" spans="1:5" x14ac:dyDescent="0.2">
      <c r="A18" s="130" t="s">
        <v>87</v>
      </c>
      <c r="B18" s="131">
        <v>0</v>
      </c>
      <c r="C18" s="132">
        <v>0</v>
      </c>
    </row>
    <row r="19" spans="1:5" x14ac:dyDescent="0.2">
      <c r="A19" s="130" t="s">
        <v>89</v>
      </c>
      <c r="B19" s="131">
        <v>0</v>
      </c>
      <c r="C19" s="132">
        <v>22949541.870000001</v>
      </c>
    </row>
    <row r="20" spans="1:5" x14ac:dyDescent="0.2">
      <c r="A20" s="130" t="s">
        <v>91</v>
      </c>
      <c r="B20" s="131">
        <v>0</v>
      </c>
      <c r="C20" s="132">
        <v>0</v>
      </c>
    </row>
    <row r="21" spans="1:5" x14ac:dyDescent="0.2">
      <c r="A21" s="130" t="s">
        <v>93</v>
      </c>
      <c r="B21" s="131">
        <v>0</v>
      </c>
      <c r="C21" s="132">
        <v>0</v>
      </c>
    </row>
    <row r="22" spans="1:5" x14ac:dyDescent="0.2">
      <c r="A22" s="130" t="s">
        <v>94</v>
      </c>
      <c r="B22" s="131">
        <v>0</v>
      </c>
      <c r="C22" s="132">
        <v>0</v>
      </c>
    </row>
    <row r="23" spans="1:5" s="36" customFormat="1" x14ac:dyDescent="0.2">
      <c r="A23" s="136"/>
      <c r="B23" s="44"/>
      <c r="C23" s="55"/>
    </row>
    <row r="24" spans="1:5" s="36" customFormat="1" x14ac:dyDescent="0.2">
      <c r="A24" s="137" t="s">
        <v>58</v>
      </c>
      <c r="B24" s="128">
        <f>+B25+B35</f>
        <v>20662000.23</v>
      </c>
      <c r="C24" s="129">
        <f>+C25+C35</f>
        <v>171992651.72</v>
      </c>
      <c r="E24" s="125"/>
    </row>
    <row r="25" spans="1:5" x14ac:dyDescent="0.2">
      <c r="A25" s="127" t="s">
        <v>60</v>
      </c>
      <c r="B25" s="128">
        <f>SUM(B26:B33)</f>
        <v>20662000.23</v>
      </c>
      <c r="C25" s="129">
        <f>SUM(C26:C33)</f>
        <v>171992651.72</v>
      </c>
    </row>
    <row r="26" spans="1:5" x14ac:dyDescent="0.2">
      <c r="A26" s="130" t="s">
        <v>62</v>
      </c>
      <c r="B26" s="131">
        <v>0</v>
      </c>
      <c r="C26" s="132">
        <v>171992651.72</v>
      </c>
    </row>
    <row r="27" spans="1:5" x14ac:dyDescent="0.2">
      <c r="A27" s="130" t="s">
        <v>64</v>
      </c>
      <c r="B27" s="131">
        <v>0</v>
      </c>
      <c r="C27" s="132">
        <v>0</v>
      </c>
    </row>
    <row r="28" spans="1:5" x14ac:dyDescent="0.2">
      <c r="A28" s="130" t="s">
        <v>66</v>
      </c>
      <c r="B28" s="131">
        <v>0</v>
      </c>
      <c r="C28" s="132">
        <v>0</v>
      </c>
    </row>
    <row r="29" spans="1:5" x14ac:dyDescent="0.2">
      <c r="A29" s="130" t="s">
        <v>68</v>
      </c>
      <c r="B29" s="131">
        <v>0</v>
      </c>
      <c r="C29" s="132">
        <v>0</v>
      </c>
    </row>
    <row r="30" spans="1:5" x14ac:dyDescent="0.2">
      <c r="A30" s="130" t="s">
        <v>70</v>
      </c>
      <c r="B30" s="131">
        <v>0</v>
      </c>
      <c r="C30" s="132">
        <v>0</v>
      </c>
    </row>
    <row r="31" spans="1:5" x14ac:dyDescent="0.2">
      <c r="A31" s="130" t="s">
        <v>72</v>
      </c>
      <c r="B31" s="131">
        <v>0</v>
      </c>
      <c r="C31" s="132">
        <v>0</v>
      </c>
    </row>
    <row r="32" spans="1:5" x14ac:dyDescent="0.2">
      <c r="A32" s="130" t="s">
        <v>74</v>
      </c>
      <c r="B32" s="131">
        <v>0</v>
      </c>
      <c r="C32" s="132">
        <v>0</v>
      </c>
    </row>
    <row r="33" spans="1:5" x14ac:dyDescent="0.2">
      <c r="A33" s="130" t="s">
        <v>75</v>
      </c>
      <c r="B33" s="131">
        <v>20662000.23</v>
      </c>
      <c r="C33" s="132">
        <v>0</v>
      </c>
    </row>
    <row r="34" spans="1:5" x14ac:dyDescent="0.2">
      <c r="A34" s="134"/>
      <c r="B34" s="47"/>
      <c r="C34" s="135"/>
    </row>
    <row r="35" spans="1:5" x14ac:dyDescent="0.2">
      <c r="A35" s="127" t="s">
        <v>80</v>
      </c>
      <c r="B35" s="128">
        <f>SUM(B36:B41)</f>
        <v>0</v>
      </c>
      <c r="C35" s="129">
        <f>SUM(C36:C41)</f>
        <v>0</v>
      </c>
    </row>
    <row r="36" spans="1:5" x14ac:dyDescent="0.2">
      <c r="A36" s="130" t="s">
        <v>82</v>
      </c>
      <c r="B36" s="138">
        <v>0</v>
      </c>
      <c r="C36" s="139">
        <v>0</v>
      </c>
    </row>
    <row r="37" spans="1:5" x14ac:dyDescent="0.2">
      <c r="A37" s="130" t="s">
        <v>84</v>
      </c>
      <c r="B37" s="138">
        <v>0</v>
      </c>
      <c r="C37" s="139">
        <v>0</v>
      </c>
    </row>
    <row r="38" spans="1:5" x14ac:dyDescent="0.2">
      <c r="A38" s="130" t="s">
        <v>86</v>
      </c>
      <c r="B38" s="138">
        <v>0</v>
      </c>
      <c r="C38" s="139">
        <v>0</v>
      </c>
    </row>
    <row r="39" spans="1:5" x14ac:dyDescent="0.2">
      <c r="A39" s="130" t="s">
        <v>88</v>
      </c>
      <c r="B39" s="138">
        <v>0</v>
      </c>
      <c r="C39" s="139">
        <v>0</v>
      </c>
    </row>
    <row r="40" spans="1:5" x14ac:dyDescent="0.2">
      <c r="A40" s="130" t="s">
        <v>90</v>
      </c>
      <c r="B40" s="138">
        <v>0</v>
      </c>
      <c r="C40" s="139">
        <v>0</v>
      </c>
    </row>
    <row r="41" spans="1:5" x14ac:dyDescent="0.2">
      <c r="A41" s="130" t="s">
        <v>92</v>
      </c>
      <c r="B41" s="138">
        <v>0</v>
      </c>
      <c r="C41" s="139">
        <v>0</v>
      </c>
    </row>
    <row r="42" spans="1:5" x14ac:dyDescent="0.2">
      <c r="A42" s="134"/>
      <c r="B42" s="47"/>
      <c r="C42" s="135"/>
    </row>
    <row r="43" spans="1:5" s="36" customFormat="1" x14ac:dyDescent="0.2">
      <c r="A43" s="137" t="s">
        <v>99</v>
      </c>
      <c r="B43" s="128">
        <f>+B45+B50+B57</f>
        <v>2632036204</v>
      </c>
      <c r="C43" s="129">
        <f>+C45+C50+C57</f>
        <v>416226447.32999998</v>
      </c>
      <c r="E43" s="125"/>
    </row>
    <row r="44" spans="1:5" s="36" customFormat="1" x14ac:dyDescent="0.2">
      <c r="A44" s="137"/>
      <c r="B44" s="128"/>
      <c r="C44" s="129"/>
      <c r="E44" s="125"/>
    </row>
    <row r="45" spans="1:5" x14ac:dyDescent="0.2">
      <c r="A45" s="127" t="s">
        <v>100</v>
      </c>
      <c r="B45" s="128">
        <f>SUM(B46:B48)</f>
        <v>271456361.75999999</v>
      </c>
      <c r="C45" s="129">
        <f>SUM(C46:C48)</f>
        <v>0</v>
      </c>
    </row>
    <row r="46" spans="1:5" x14ac:dyDescent="0.2">
      <c r="A46" s="130" t="s">
        <v>38</v>
      </c>
      <c r="B46" s="131">
        <v>216831295.09</v>
      </c>
      <c r="C46" s="132">
        <v>0</v>
      </c>
    </row>
    <row r="47" spans="1:5" x14ac:dyDescent="0.2">
      <c r="A47" s="130" t="s">
        <v>101</v>
      </c>
      <c r="B47" s="131">
        <v>54625066.670000002</v>
      </c>
      <c r="C47" s="132">
        <v>0</v>
      </c>
    </row>
    <row r="48" spans="1:5" x14ac:dyDescent="0.2">
      <c r="A48" s="130" t="s">
        <v>102</v>
      </c>
      <c r="B48" s="131">
        <v>0</v>
      </c>
      <c r="C48" s="132">
        <v>0</v>
      </c>
    </row>
    <row r="49" spans="1:5" x14ac:dyDescent="0.2">
      <c r="A49" s="134"/>
      <c r="B49" s="47"/>
      <c r="C49" s="135"/>
    </row>
    <row r="50" spans="1:5" x14ac:dyDescent="0.2">
      <c r="A50" s="127" t="s">
        <v>103</v>
      </c>
      <c r="B50" s="128">
        <f>SUM(B51:B55)</f>
        <v>2360579842.2399998</v>
      </c>
      <c r="C50" s="129">
        <f>SUM(C51:C55)</f>
        <v>416226447.32999998</v>
      </c>
    </row>
    <row r="51" spans="1:5" x14ac:dyDescent="0.2">
      <c r="A51" s="130" t="s">
        <v>104</v>
      </c>
      <c r="B51" s="131">
        <v>2360579842.2399998</v>
      </c>
      <c r="C51" s="132">
        <v>0</v>
      </c>
    </row>
    <row r="52" spans="1:5" x14ac:dyDescent="0.2">
      <c r="A52" s="130" t="s">
        <v>105</v>
      </c>
      <c r="B52" s="131">
        <v>0</v>
      </c>
      <c r="C52" s="132">
        <v>416226447.32999998</v>
      </c>
    </row>
    <row r="53" spans="1:5" x14ac:dyDescent="0.2">
      <c r="A53" s="130" t="s">
        <v>106</v>
      </c>
      <c r="B53" s="131">
        <v>0</v>
      </c>
      <c r="C53" s="132">
        <v>0</v>
      </c>
    </row>
    <row r="54" spans="1:5" x14ac:dyDescent="0.2">
      <c r="A54" s="130" t="s">
        <v>107</v>
      </c>
      <c r="B54" s="131">
        <v>0</v>
      </c>
      <c r="C54" s="132">
        <v>0</v>
      </c>
    </row>
    <row r="55" spans="1:5" x14ac:dyDescent="0.2">
      <c r="A55" s="130" t="s">
        <v>108</v>
      </c>
      <c r="B55" s="131">
        <v>0</v>
      </c>
      <c r="C55" s="132">
        <v>0</v>
      </c>
    </row>
    <row r="56" spans="1:5" x14ac:dyDescent="0.2">
      <c r="A56" s="134"/>
      <c r="B56" s="47"/>
      <c r="C56" s="135"/>
    </row>
    <row r="57" spans="1:5" x14ac:dyDescent="0.2">
      <c r="A57" s="127" t="s">
        <v>109</v>
      </c>
      <c r="B57" s="128">
        <f>SUM(B58:B59)</f>
        <v>0</v>
      </c>
      <c r="C57" s="129">
        <f>SUM(C58:C59)</f>
        <v>0</v>
      </c>
    </row>
    <row r="58" spans="1:5" x14ac:dyDescent="0.2">
      <c r="A58" s="130" t="s">
        <v>110</v>
      </c>
      <c r="B58" s="49">
        <v>0</v>
      </c>
      <c r="C58" s="39">
        <v>0</v>
      </c>
    </row>
    <row r="59" spans="1:5" x14ac:dyDescent="0.2">
      <c r="A59" s="130" t="s">
        <v>111</v>
      </c>
      <c r="B59" s="49">
        <v>0</v>
      </c>
      <c r="C59" s="39">
        <v>0</v>
      </c>
    </row>
    <row r="60" spans="1:5" ht="12" thickBot="1" x14ac:dyDescent="0.25">
      <c r="A60" s="140"/>
      <c r="B60" s="141"/>
      <c r="C60" s="142"/>
    </row>
    <row r="61" spans="1:5" ht="4.5" customHeight="1" x14ac:dyDescent="0.2">
      <c r="A61" s="143"/>
      <c r="B61" s="144"/>
      <c r="C61" s="144"/>
    </row>
    <row r="62" spans="1:5" ht="28.5" customHeight="1" x14ac:dyDescent="0.2">
      <c r="A62" s="374" t="s">
        <v>55</v>
      </c>
      <c r="B62" s="374"/>
      <c r="C62" s="374"/>
    </row>
    <row r="64" spans="1:5" x14ac:dyDescent="0.2">
      <c r="B64" s="145"/>
      <c r="C64" s="145"/>
      <c r="E64" s="133"/>
    </row>
    <row r="69" spans="1:1" ht="12.75" x14ac:dyDescent="0.2">
      <c r="A69" s="77"/>
    </row>
    <row r="78" spans="1:1" ht="12.75" x14ac:dyDescent="0.2">
      <c r="A78" s="77"/>
    </row>
    <row r="87" spans="1:1" ht="12.75" x14ac:dyDescent="0.2">
      <c r="A87" s="77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22623-51AE-44B4-9ED7-6207D3B4705E}">
  <sheetPr>
    <tabColor rgb="FF4A5C26"/>
    <pageSetUpPr fitToPage="1"/>
  </sheetPr>
  <dimension ref="A1:E40"/>
  <sheetViews>
    <sheetView showGridLines="0" topLeftCell="A31" workbookViewId="0">
      <selection activeCell="A72" sqref="A72"/>
    </sheetView>
  </sheetViews>
  <sheetFormatPr baseColWidth="10" defaultColWidth="12" defaultRowHeight="11.25" x14ac:dyDescent="0.2"/>
  <cols>
    <col min="1" max="1" width="45.1640625" style="82" customWidth="1"/>
    <col min="2" max="2" width="23.83203125" style="186" customWidth="1"/>
    <col min="3" max="5" width="18.83203125" style="186" customWidth="1"/>
    <col min="6" max="6" width="2.1640625" style="146" customWidth="1"/>
    <col min="7" max="16384" width="12" style="146"/>
  </cols>
  <sheetData>
    <row r="1" spans="1:5" ht="54.75" customHeight="1" thickBot="1" x14ac:dyDescent="0.25">
      <c r="A1" s="365" t="s">
        <v>151</v>
      </c>
      <c r="B1" s="366"/>
      <c r="C1" s="366"/>
      <c r="D1" s="366"/>
      <c r="E1" s="367"/>
    </row>
    <row r="2" spans="1:5" ht="35.1" customHeight="1" thickBot="1" x14ac:dyDescent="0.25">
      <c r="A2" s="164" t="s">
        <v>152</v>
      </c>
      <c r="B2" s="165" t="s">
        <v>153</v>
      </c>
      <c r="C2" s="165" t="s">
        <v>154</v>
      </c>
      <c r="D2" s="165" t="s">
        <v>155</v>
      </c>
      <c r="E2" s="166" t="s">
        <v>156</v>
      </c>
    </row>
    <row r="3" spans="1:5" s="171" customFormat="1" ht="11.25" customHeight="1" x14ac:dyDescent="0.2">
      <c r="A3" s="167" t="s">
        <v>157</v>
      </c>
      <c r="B3" s="168"/>
      <c r="C3" s="168"/>
      <c r="D3" s="169">
        <f>+D16+D30</f>
        <v>0</v>
      </c>
      <c r="E3" s="170">
        <f>+E16+E30</f>
        <v>0</v>
      </c>
    </row>
    <row r="4" spans="1:5" ht="11.25" customHeight="1" x14ac:dyDescent="0.2">
      <c r="A4" s="172" t="s">
        <v>158</v>
      </c>
      <c r="B4" s="173"/>
      <c r="C4" s="173"/>
      <c r="D4" s="62"/>
      <c r="E4" s="154"/>
    </row>
    <row r="5" spans="1:5" ht="11.25" customHeight="1" x14ac:dyDescent="0.2">
      <c r="A5" s="174" t="s">
        <v>159</v>
      </c>
      <c r="B5" s="175"/>
      <c r="C5" s="175"/>
      <c r="D5" s="152">
        <f>+D6+D7+D8</f>
        <v>0</v>
      </c>
      <c r="E5" s="153">
        <f>+E6+E7+E8</f>
        <v>0</v>
      </c>
    </row>
    <row r="6" spans="1:5" ht="11.25" customHeight="1" x14ac:dyDescent="0.2">
      <c r="A6" s="176" t="s">
        <v>160</v>
      </c>
      <c r="B6" s="177"/>
      <c r="C6" s="177"/>
      <c r="D6" s="62">
        <v>0</v>
      </c>
      <c r="E6" s="154">
        <v>0</v>
      </c>
    </row>
    <row r="7" spans="1:5" ht="11.25" customHeight="1" x14ac:dyDescent="0.2">
      <c r="A7" s="176" t="s">
        <v>161</v>
      </c>
      <c r="B7" s="177"/>
      <c r="C7" s="177"/>
      <c r="D7" s="62">
        <v>0</v>
      </c>
      <c r="E7" s="154">
        <v>0</v>
      </c>
    </row>
    <row r="8" spans="1:5" ht="11.25" customHeight="1" x14ac:dyDescent="0.2">
      <c r="A8" s="176" t="s">
        <v>162</v>
      </c>
      <c r="B8" s="177"/>
      <c r="C8" s="177"/>
      <c r="D8" s="62">
        <v>0</v>
      </c>
      <c r="E8" s="154">
        <v>0</v>
      </c>
    </row>
    <row r="9" spans="1:5" ht="11.25" customHeight="1" x14ac:dyDescent="0.2">
      <c r="A9" s="178"/>
      <c r="B9" s="177"/>
      <c r="C9" s="177"/>
      <c r="D9" s="62"/>
      <c r="E9" s="154"/>
    </row>
    <row r="10" spans="1:5" ht="11.25" customHeight="1" x14ac:dyDescent="0.2">
      <c r="A10" s="174" t="s">
        <v>163</v>
      </c>
      <c r="B10" s="179"/>
      <c r="C10" s="179"/>
      <c r="D10" s="152">
        <f>+D11+D12+D13+D14</f>
        <v>0</v>
      </c>
      <c r="E10" s="153">
        <f>+E11+E12+E13+E14</f>
        <v>0</v>
      </c>
    </row>
    <row r="11" spans="1:5" ht="11.25" customHeight="1" x14ac:dyDescent="0.2">
      <c r="A11" s="176" t="s">
        <v>164</v>
      </c>
      <c r="B11" s="177"/>
      <c r="C11" s="177"/>
      <c r="D11" s="62">
        <v>0</v>
      </c>
      <c r="E11" s="154">
        <v>0</v>
      </c>
    </row>
    <row r="12" spans="1:5" ht="11.25" customHeight="1" x14ac:dyDescent="0.2">
      <c r="A12" s="176" t="s">
        <v>165</v>
      </c>
      <c r="B12" s="177"/>
      <c r="C12" s="177"/>
      <c r="D12" s="62">
        <v>0</v>
      </c>
      <c r="E12" s="154">
        <v>0</v>
      </c>
    </row>
    <row r="13" spans="1:5" ht="11.25" customHeight="1" x14ac:dyDescent="0.2">
      <c r="A13" s="176" t="s">
        <v>161</v>
      </c>
      <c r="B13" s="177"/>
      <c r="C13" s="177"/>
      <c r="D13" s="62">
        <v>0</v>
      </c>
      <c r="E13" s="154">
        <v>0</v>
      </c>
    </row>
    <row r="14" spans="1:5" ht="11.25" customHeight="1" x14ac:dyDescent="0.2">
      <c r="A14" s="176" t="s">
        <v>162</v>
      </c>
      <c r="B14" s="177"/>
      <c r="C14" s="177"/>
      <c r="D14" s="62">
        <v>0</v>
      </c>
      <c r="E14" s="154">
        <v>0</v>
      </c>
    </row>
    <row r="15" spans="1:5" ht="11.25" customHeight="1" x14ac:dyDescent="0.2">
      <c r="A15" s="178"/>
      <c r="B15" s="177"/>
      <c r="C15" s="177"/>
      <c r="D15" s="62"/>
      <c r="E15" s="154"/>
    </row>
    <row r="16" spans="1:5" ht="11.25" customHeight="1" x14ac:dyDescent="0.2">
      <c r="A16" s="174" t="s">
        <v>166</v>
      </c>
      <c r="B16" s="179"/>
      <c r="C16" s="179"/>
      <c r="D16" s="152">
        <f>+D10+D5</f>
        <v>0</v>
      </c>
      <c r="E16" s="153">
        <f>+E10+E5</f>
        <v>0</v>
      </c>
    </row>
    <row r="17" spans="1:5" ht="11.25" customHeight="1" x14ac:dyDescent="0.2">
      <c r="A17" s="180"/>
      <c r="B17" s="179"/>
      <c r="C17" s="179"/>
      <c r="D17" s="152"/>
      <c r="E17" s="153"/>
    </row>
    <row r="18" spans="1:5" ht="11.25" customHeight="1" x14ac:dyDescent="0.2">
      <c r="A18" s="172" t="s">
        <v>167</v>
      </c>
      <c r="B18" s="177"/>
      <c r="C18" s="177"/>
      <c r="D18" s="62"/>
      <c r="E18" s="154"/>
    </row>
    <row r="19" spans="1:5" ht="11.25" customHeight="1" x14ac:dyDescent="0.2">
      <c r="A19" s="174" t="s">
        <v>159</v>
      </c>
      <c r="B19" s="177"/>
      <c r="C19" s="177"/>
      <c r="D19" s="152">
        <f>+D20+D21+D22</f>
        <v>0</v>
      </c>
      <c r="E19" s="153">
        <f>+E20+E21+E22</f>
        <v>0</v>
      </c>
    </row>
    <row r="20" spans="1:5" ht="11.25" customHeight="1" x14ac:dyDescent="0.2">
      <c r="A20" s="176" t="s">
        <v>160</v>
      </c>
      <c r="B20" s="177"/>
      <c r="C20" s="177"/>
      <c r="D20" s="62">
        <v>0</v>
      </c>
      <c r="E20" s="154">
        <v>0</v>
      </c>
    </row>
    <row r="21" spans="1:5" ht="11.25" customHeight="1" x14ac:dyDescent="0.2">
      <c r="A21" s="176" t="s">
        <v>161</v>
      </c>
      <c r="B21" s="177"/>
      <c r="C21" s="177"/>
      <c r="D21" s="62">
        <v>0</v>
      </c>
      <c r="E21" s="154">
        <v>0</v>
      </c>
    </row>
    <row r="22" spans="1:5" ht="11.25" customHeight="1" x14ac:dyDescent="0.2">
      <c r="A22" s="176" t="s">
        <v>162</v>
      </c>
      <c r="B22" s="177"/>
      <c r="C22" s="177"/>
      <c r="D22" s="62">
        <v>0</v>
      </c>
      <c r="E22" s="154">
        <v>0</v>
      </c>
    </row>
    <row r="23" spans="1:5" ht="11.25" customHeight="1" x14ac:dyDescent="0.2">
      <c r="A23" s="178"/>
      <c r="B23" s="177"/>
      <c r="C23" s="177"/>
      <c r="D23" s="62"/>
      <c r="E23" s="154"/>
    </row>
    <row r="24" spans="1:5" ht="11.25" customHeight="1" x14ac:dyDescent="0.2">
      <c r="A24" s="174" t="s">
        <v>163</v>
      </c>
      <c r="B24" s="175"/>
      <c r="C24" s="175"/>
      <c r="D24" s="152">
        <f>+D25+D26+D27+D28</f>
        <v>0</v>
      </c>
      <c r="E24" s="153">
        <f>+E25+E26+E27+E28</f>
        <v>0</v>
      </c>
    </row>
    <row r="25" spans="1:5" ht="11.25" customHeight="1" x14ac:dyDescent="0.2">
      <c r="A25" s="176" t="s">
        <v>164</v>
      </c>
      <c r="B25" s="173"/>
      <c r="C25" s="173"/>
      <c r="D25" s="62">
        <v>0</v>
      </c>
      <c r="E25" s="154">
        <v>0</v>
      </c>
    </row>
    <row r="26" spans="1:5" ht="11.25" customHeight="1" x14ac:dyDescent="0.2">
      <c r="A26" s="176" t="s">
        <v>165</v>
      </c>
      <c r="B26" s="173"/>
      <c r="C26" s="173"/>
      <c r="D26" s="62">
        <v>0</v>
      </c>
      <c r="E26" s="154">
        <v>0</v>
      </c>
    </row>
    <row r="27" spans="1:5" ht="11.25" customHeight="1" x14ac:dyDescent="0.2">
      <c r="A27" s="176" t="s">
        <v>161</v>
      </c>
      <c r="B27" s="173"/>
      <c r="C27" s="173"/>
      <c r="D27" s="62">
        <v>0</v>
      </c>
      <c r="E27" s="154">
        <v>0</v>
      </c>
    </row>
    <row r="28" spans="1:5" ht="11.25" customHeight="1" x14ac:dyDescent="0.2">
      <c r="A28" s="176" t="s">
        <v>162</v>
      </c>
      <c r="B28" s="173"/>
      <c r="C28" s="173"/>
      <c r="D28" s="62">
        <v>0</v>
      </c>
      <c r="E28" s="154">
        <v>0</v>
      </c>
    </row>
    <row r="29" spans="1:5" ht="11.25" customHeight="1" x14ac:dyDescent="0.2">
      <c r="A29" s="178"/>
      <c r="B29" s="173"/>
      <c r="C29" s="173"/>
      <c r="D29" s="62"/>
      <c r="E29" s="154"/>
    </row>
    <row r="30" spans="1:5" ht="11.25" customHeight="1" x14ac:dyDescent="0.2">
      <c r="A30" s="174" t="s">
        <v>168</v>
      </c>
      <c r="B30" s="175"/>
      <c r="C30" s="175"/>
      <c r="D30" s="152">
        <f>+D19+D24</f>
        <v>0</v>
      </c>
      <c r="E30" s="153">
        <f>+E19+E24</f>
        <v>0</v>
      </c>
    </row>
    <row r="31" spans="1:5" ht="11.25" customHeight="1" x14ac:dyDescent="0.2">
      <c r="A31" s="181"/>
      <c r="B31" s="175"/>
      <c r="C31" s="175"/>
      <c r="D31" s="152"/>
      <c r="E31" s="153"/>
    </row>
    <row r="32" spans="1:5" ht="11.25" customHeight="1" x14ac:dyDescent="0.2">
      <c r="A32" s="174" t="s">
        <v>169</v>
      </c>
      <c r="B32" s="175"/>
      <c r="C32" s="175"/>
      <c r="D32" s="152">
        <v>795125065.85000002</v>
      </c>
      <c r="E32" s="153">
        <v>643794414.36000001</v>
      </c>
    </row>
    <row r="33" spans="1:5" ht="11.25" customHeight="1" x14ac:dyDescent="0.2">
      <c r="A33" s="182"/>
      <c r="B33" s="175"/>
      <c r="C33" s="175"/>
      <c r="D33" s="156"/>
      <c r="E33" s="157"/>
    </row>
    <row r="34" spans="1:5" ht="11.25" customHeight="1" x14ac:dyDescent="0.2">
      <c r="A34" s="174" t="s">
        <v>170</v>
      </c>
      <c r="B34" s="175"/>
      <c r="C34" s="175"/>
      <c r="D34" s="152">
        <f>D32+D3</f>
        <v>795125065.85000002</v>
      </c>
      <c r="E34" s="153">
        <f>E32+E3</f>
        <v>643794414.36000001</v>
      </c>
    </row>
    <row r="35" spans="1:5" ht="12" thickBot="1" x14ac:dyDescent="0.25">
      <c r="A35" s="158"/>
      <c r="B35" s="159"/>
      <c r="C35" s="159"/>
      <c r="D35" s="159"/>
      <c r="E35" s="183"/>
    </row>
    <row r="36" spans="1:5" x14ac:dyDescent="0.2">
      <c r="A36" s="376"/>
      <c r="B36" s="376"/>
      <c r="C36" s="376"/>
      <c r="D36" s="376"/>
      <c r="E36" s="376"/>
    </row>
    <row r="37" spans="1:5" ht="25.5" customHeight="1" x14ac:dyDescent="0.2">
      <c r="A37" s="377" t="s">
        <v>55</v>
      </c>
      <c r="B37" s="377"/>
      <c r="C37" s="377"/>
      <c r="D37" s="377"/>
      <c r="E37" s="377"/>
    </row>
    <row r="40" spans="1:5" ht="12.75" x14ac:dyDescent="0.2">
      <c r="A40" s="375"/>
      <c r="B40" s="375"/>
      <c r="C40" s="184"/>
      <c r="D40" s="185"/>
      <c r="E40" s="185"/>
    </row>
  </sheetData>
  <sheetProtection formatCells="0" formatColumns="0" formatRows="0" autoFilter="0"/>
  <mergeCells count="4">
    <mergeCell ref="A40:B40"/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9B1D9-DBEC-4D04-A709-2CD7B0D108C4}">
  <sheetPr>
    <tabColor theme="6" tint="-0.499984740745262"/>
    <pageSetUpPr fitToPage="1"/>
  </sheetPr>
  <dimension ref="A1:H96"/>
  <sheetViews>
    <sheetView showGridLines="0" topLeftCell="A25" zoomScale="98" zoomScaleNormal="98" workbookViewId="0">
      <selection activeCell="A72" sqref="A72"/>
    </sheetView>
  </sheetViews>
  <sheetFormatPr baseColWidth="10" defaultColWidth="12" defaultRowHeight="11.25" x14ac:dyDescent="0.2"/>
  <cols>
    <col min="1" max="1" width="68.83203125" style="82" customWidth="1"/>
    <col min="2" max="5" width="18.5" style="113" customWidth="1"/>
    <col min="6" max="6" width="18.33203125" style="113" customWidth="1"/>
    <col min="7" max="7" width="1.5" style="1" customWidth="1"/>
    <col min="8" max="8" width="12.6640625" style="1" bestFit="1" customWidth="1"/>
    <col min="9" max="16384" width="12" style="1"/>
  </cols>
  <sheetData>
    <row r="1" spans="1:8" ht="51" customHeight="1" thickBot="1" x14ac:dyDescent="0.25">
      <c r="A1" s="368" t="s">
        <v>114</v>
      </c>
      <c r="B1" s="369"/>
      <c r="C1" s="369"/>
      <c r="D1" s="369"/>
      <c r="E1" s="369"/>
      <c r="F1" s="370"/>
    </row>
    <row r="2" spans="1:8" s="82" customFormat="1" ht="74.25" customHeight="1" thickBot="1" x14ac:dyDescent="0.25">
      <c r="A2" s="78" t="s">
        <v>1</v>
      </c>
      <c r="B2" s="79" t="s">
        <v>115</v>
      </c>
      <c r="C2" s="80" t="s">
        <v>116</v>
      </c>
      <c r="D2" s="79" t="s">
        <v>117</v>
      </c>
      <c r="E2" s="80" t="s">
        <v>118</v>
      </c>
      <c r="F2" s="81" t="s">
        <v>119</v>
      </c>
    </row>
    <row r="3" spans="1:8" s="82" customFormat="1" ht="9" customHeight="1" x14ac:dyDescent="0.2">
      <c r="A3" s="83"/>
      <c r="B3" s="84"/>
      <c r="C3" s="84"/>
      <c r="D3" s="84"/>
      <c r="E3" s="84"/>
      <c r="F3" s="85"/>
    </row>
    <row r="4" spans="1:8" x14ac:dyDescent="0.2">
      <c r="A4" s="86" t="s">
        <v>120</v>
      </c>
      <c r="B4" s="87">
        <f>+B5+B6+B7</f>
        <v>8283792917.9000006</v>
      </c>
      <c r="C4" s="88"/>
      <c r="D4" s="88"/>
      <c r="E4" s="88"/>
      <c r="F4" s="89">
        <f>+B4</f>
        <v>8283792917.9000006</v>
      </c>
    </row>
    <row r="5" spans="1:8" x14ac:dyDescent="0.2">
      <c r="A5" s="90" t="s">
        <v>38</v>
      </c>
      <c r="B5" s="91">
        <v>8235811637.9200001</v>
      </c>
      <c r="C5" s="92"/>
      <c r="D5" s="92"/>
      <c r="E5" s="92"/>
      <c r="F5" s="93">
        <f>+B5</f>
        <v>8235811637.9200001</v>
      </c>
      <c r="H5" s="94"/>
    </row>
    <row r="6" spans="1:8" x14ac:dyDescent="0.2">
      <c r="A6" s="90" t="s">
        <v>101</v>
      </c>
      <c r="B6" s="91">
        <v>38871679.880000003</v>
      </c>
      <c r="C6" s="92"/>
      <c r="D6" s="92"/>
      <c r="E6" s="92"/>
      <c r="F6" s="93">
        <f>+B6</f>
        <v>38871679.880000003</v>
      </c>
      <c r="H6" s="94"/>
    </row>
    <row r="7" spans="1:8" x14ac:dyDescent="0.2">
      <c r="A7" s="90" t="s">
        <v>102</v>
      </c>
      <c r="B7" s="91">
        <v>9109600.0999999996</v>
      </c>
      <c r="C7" s="92"/>
      <c r="D7" s="92"/>
      <c r="E7" s="92"/>
      <c r="F7" s="93">
        <f>+B7</f>
        <v>9109600.0999999996</v>
      </c>
    </row>
    <row r="8" spans="1:8" ht="9" customHeight="1" x14ac:dyDescent="0.2">
      <c r="A8" s="95"/>
      <c r="B8" s="96"/>
      <c r="C8" s="96"/>
      <c r="D8" s="96"/>
      <c r="E8" s="96"/>
      <c r="F8" s="97"/>
    </row>
    <row r="9" spans="1:8" x14ac:dyDescent="0.2">
      <c r="A9" s="86" t="s">
        <v>121</v>
      </c>
      <c r="B9" s="88"/>
      <c r="C9" s="87">
        <f>+C11+C12+C13+C14</f>
        <v>32364148.670000002</v>
      </c>
      <c r="D9" s="87">
        <f>+D10</f>
        <v>-332645575.98000002</v>
      </c>
      <c r="E9" s="88"/>
      <c r="F9" s="89">
        <f>+F10+F11+F12+F13+F14</f>
        <v>-300281427.31</v>
      </c>
    </row>
    <row r="10" spans="1:8" x14ac:dyDescent="0.2">
      <c r="A10" s="90" t="s">
        <v>54</v>
      </c>
      <c r="B10" s="92"/>
      <c r="C10" s="92"/>
      <c r="D10" s="91">
        <v>-332645575.98000002</v>
      </c>
      <c r="E10" s="92"/>
      <c r="F10" s="97">
        <f>+D10</f>
        <v>-332645575.98000002</v>
      </c>
      <c r="G10" s="98"/>
    </row>
    <row r="11" spans="1:8" x14ac:dyDescent="0.2">
      <c r="A11" s="90" t="s">
        <v>105</v>
      </c>
      <c r="B11" s="92"/>
      <c r="C11" s="91">
        <v>32364148.670000002</v>
      </c>
      <c r="D11" s="92"/>
      <c r="E11" s="92"/>
      <c r="F11" s="97">
        <f>+C11</f>
        <v>32364148.670000002</v>
      </c>
    </row>
    <row r="12" spans="1:8" x14ac:dyDescent="0.2">
      <c r="A12" s="90" t="s">
        <v>106</v>
      </c>
      <c r="B12" s="92"/>
      <c r="C12" s="92">
        <v>0</v>
      </c>
      <c r="D12" s="92"/>
      <c r="E12" s="92"/>
      <c r="F12" s="97">
        <f>+C12</f>
        <v>0</v>
      </c>
    </row>
    <row r="13" spans="1:8" x14ac:dyDescent="0.2">
      <c r="A13" s="90" t="s">
        <v>107</v>
      </c>
      <c r="B13" s="92"/>
      <c r="C13" s="92">
        <v>0</v>
      </c>
      <c r="D13" s="92"/>
      <c r="E13" s="92"/>
      <c r="F13" s="97">
        <f>+C13</f>
        <v>0</v>
      </c>
    </row>
    <row r="14" spans="1:8" x14ac:dyDescent="0.2">
      <c r="A14" s="90" t="s">
        <v>108</v>
      </c>
      <c r="B14" s="92"/>
      <c r="C14" s="92">
        <v>0</v>
      </c>
      <c r="D14" s="92"/>
      <c r="E14" s="92"/>
      <c r="F14" s="97">
        <f>+C14</f>
        <v>0</v>
      </c>
    </row>
    <row r="15" spans="1:8" ht="9" customHeight="1" x14ac:dyDescent="0.2">
      <c r="A15" s="95"/>
      <c r="B15" s="96"/>
      <c r="C15" s="96"/>
      <c r="D15" s="96"/>
      <c r="E15" s="96"/>
      <c r="F15" s="97"/>
    </row>
    <row r="16" spans="1:8" ht="22.5" x14ac:dyDescent="0.2">
      <c r="A16" s="86" t="s">
        <v>122</v>
      </c>
      <c r="B16" s="88"/>
      <c r="C16" s="88"/>
      <c r="D16" s="88"/>
      <c r="E16" s="88">
        <f>+E17+E18</f>
        <v>0</v>
      </c>
      <c r="F16" s="97">
        <f>+F17+F18</f>
        <v>0</v>
      </c>
    </row>
    <row r="17" spans="1:6" x14ac:dyDescent="0.2">
      <c r="A17" s="90" t="s">
        <v>110</v>
      </c>
      <c r="B17" s="92"/>
      <c r="C17" s="92"/>
      <c r="D17" s="92"/>
      <c r="E17" s="99">
        <v>0</v>
      </c>
      <c r="F17" s="97">
        <f>+E17</f>
        <v>0</v>
      </c>
    </row>
    <row r="18" spans="1:6" x14ac:dyDescent="0.2">
      <c r="A18" s="90" t="s">
        <v>111</v>
      </c>
      <c r="B18" s="92"/>
      <c r="C18" s="92"/>
      <c r="D18" s="92"/>
      <c r="E18" s="99">
        <v>0</v>
      </c>
      <c r="F18" s="97">
        <f>+E18</f>
        <v>0</v>
      </c>
    </row>
    <row r="19" spans="1:6" ht="9" customHeight="1" x14ac:dyDescent="0.2">
      <c r="A19" s="95"/>
      <c r="B19" s="96"/>
      <c r="C19" s="96"/>
      <c r="D19" s="96"/>
      <c r="E19" s="96"/>
      <c r="F19" s="97"/>
    </row>
    <row r="20" spans="1:6" x14ac:dyDescent="0.2">
      <c r="A20" s="86" t="s">
        <v>123</v>
      </c>
      <c r="B20" s="100">
        <f>+B4</f>
        <v>8283792917.9000006</v>
      </c>
      <c r="C20" s="100">
        <f>+C9</f>
        <v>32364148.670000002</v>
      </c>
      <c r="D20" s="100">
        <f>+D9</f>
        <v>-332645575.98000002</v>
      </c>
      <c r="E20" s="100">
        <f>+E16</f>
        <v>0</v>
      </c>
      <c r="F20" s="89">
        <f>+F16+F9+F4</f>
        <v>7983511490.5900002</v>
      </c>
    </row>
    <row r="21" spans="1:6" ht="9" customHeight="1" x14ac:dyDescent="0.2">
      <c r="A21" s="101"/>
      <c r="B21" s="102"/>
      <c r="C21" s="102"/>
      <c r="D21" s="102"/>
      <c r="E21" s="102"/>
      <c r="F21" s="97"/>
    </row>
    <row r="22" spans="1:6" x14ac:dyDescent="0.2">
      <c r="A22" s="86" t="s">
        <v>124</v>
      </c>
      <c r="B22" s="88">
        <f>+B23+B24+B25</f>
        <v>271456361.75999999</v>
      </c>
      <c r="C22" s="92"/>
      <c r="D22" s="92"/>
      <c r="E22" s="88"/>
      <c r="F22" s="89">
        <f>+F23+F24+F25</f>
        <v>271456361.75999999</v>
      </c>
    </row>
    <row r="23" spans="1:6" x14ac:dyDescent="0.2">
      <c r="A23" s="90" t="s">
        <v>38</v>
      </c>
      <c r="B23" s="91">
        <v>216831295.09</v>
      </c>
      <c r="C23" s="92"/>
      <c r="D23" s="92"/>
      <c r="E23" s="92"/>
      <c r="F23" s="97">
        <f>+B23</f>
        <v>216831295.09</v>
      </c>
    </row>
    <row r="24" spans="1:6" x14ac:dyDescent="0.2">
      <c r="A24" s="90" t="s">
        <v>101</v>
      </c>
      <c r="B24" s="91">
        <v>54625066.670000002</v>
      </c>
      <c r="C24" s="92"/>
      <c r="D24" s="92"/>
      <c r="E24" s="92"/>
      <c r="F24" s="97">
        <f>+B24</f>
        <v>54625066.670000002</v>
      </c>
    </row>
    <row r="25" spans="1:6" x14ac:dyDescent="0.2">
      <c r="A25" s="90" t="s">
        <v>102</v>
      </c>
      <c r="B25" s="91">
        <v>0</v>
      </c>
      <c r="C25" s="92"/>
      <c r="D25" s="92"/>
      <c r="E25" s="92"/>
      <c r="F25" s="97">
        <f>+B25</f>
        <v>0</v>
      </c>
    </row>
    <row r="26" spans="1:6" ht="9" customHeight="1" x14ac:dyDescent="0.2">
      <c r="A26" s="95"/>
      <c r="B26" s="96"/>
      <c r="C26" s="96"/>
      <c r="D26" s="96"/>
      <c r="E26" s="96"/>
      <c r="F26" s="97"/>
    </row>
    <row r="27" spans="1:6" ht="23.25" customHeight="1" x14ac:dyDescent="0.2">
      <c r="A27" s="86" t="s">
        <v>125</v>
      </c>
      <c r="B27" s="88"/>
      <c r="C27" s="87">
        <f>+C29</f>
        <v>-416226447.32999998</v>
      </c>
      <c r="D27" s="87">
        <f>+D28+D29+D30+D31+D32</f>
        <v>2360579842.2399998</v>
      </c>
      <c r="E27" s="88"/>
      <c r="F27" s="89">
        <f>+C27+D27</f>
        <v>1944353394.9099998</v>
      </c>
    </row>
    <row r="28" spans="1:6" x14ac:dyDescent="0.2">
      <c r="A28" s="90" t="s">
        <v>54</v>
      </c>
      <c r="B28" s="92"/>
      <c r="C28" s="103"/>
      <c r="D28" s="91">
        <v>2027934266.26</v>
      </c>
      <c r="E28" s="92"/>
      <c r="F28" s="97">
        <f>+D28</f>
        <v>2027934266.26</v>
      </c>
    </row>
    <row r="29" spans="1:6" x14ac:dyDescent="0.2">
      <c r="A29" s="90" t="s">
        <v>105</v>
      </c>
      <c r="B29" s="92"/>
      <c r="C29" s="91">
        <v>-416226447.32999998</v>
      </c>
      <c r="D29" s="91">
        <v>332645575.98000002</v>
      </c>
      <c r="E29" s="92"/>
      <c r="F29" s="97">
        <f>+C29+D29</f>
        <v>-83580871.349999964</v>
      </c>
    </row>
    <row r="30" spans="1:6" x14ac:dyDescent="0.2">
      <c r="A30" s="90" t="s">
        <v>106</v>
      </c>
      <c r="B30" s="92"/>
      <c r="C30" s="104"/>
      <c r="D30" s="58">
        <v>0</v>
      </c>
      <c r="E30" s="105"/>
      <c r="F30" s="97">
        <f>+D30</f>
        <v>0</v>
      </c>
    </row>
    <row r="31" spans="1:6" x14ac:dyDescent="0.2">
      <c r="A31" s="90" t="s">
        <v>107</v>
      </c>
      <c r="B31" s="92"/>
      <c r="C31" s="103"/>
      <c r="D31" s="58">
        <v>0</v>
      </c>
      <c r="E31" s="105"/>
      <c r="F31" s="97">
        <f>+D31</f>
        <v>0</v>
      </c>
    </row>
    <row r="32" spans="1:6" x14ac:dyDescent="0.2">
      <c r="A32" s="90" t="s">
        <v>108</v>
      </c>
      <c r="B32" s="92"/>
      <c r="C32" s="103"/>
      <c r="D32" s="58">
        <v>0</v>
      </c>
      <c r="E32" s="105"/>
      <c r="F32" s="97">
        <f>+D32</f>
        <v>0</v>
      </c>
    </row>
    <row r="33" spans="1:6" ht="9" customHeight="1" x14ac:dyDescent="0.2">
      <c r="A33" s="95"/>
      <c r="B33" s="96"/>
      <c r="C33" s="63"/>
      <c r="D33" s="63"/>
      <c r="E33" s="63"/>
      <c r="F33" s="97"/>
    </row>
    <row r="34" spans="1:6" ht="22.5" x14ac:dyDescent="0.2">
      <c r="A34" s="86" t="s">
        <v>126</v>
      </c>
      <c r="B34" s="88"/>
      <c r="C34" s="88"/>
      <c r="D34" s="88"/>
      <c r="E34" s="87">
        <f>+E35+E36</f>
        <v>0</v>
      </c>
      <c r="F34" s="97">
        <f>+E34</f>
        <v>0</v>
      </c>
    </row>
    <row r="35" spans="1:6" x14ac:dyDescent="0.2">
      <c r="A35" s="90" t="s">
        <v>110</v>
      </c>
      <c r="B35" s="92"/>
      <c r="C35" s="92"/>
      <c r="D35" s="92"/>
      <c r="E35" s="92">
        <v>0</v>
      </c>
      <c r="F35" s="97">
        <f>+E35</f>
        <v>0</v>
      </c>
    </row>
    <row r="36" spans="1:6" x14ac:dyDescent="0.2">
      <c r="A36" s="90" t="s">
        <v>111</v>
      </c>
      <c r="B36" s="92"/>
      <c r="C36" s="92"/>
      <c r="D36" s="92"/>
      <c r="E36" s="92">
        <v>0</v>
      </c>
      <c r="F36" s="97">
        <f>+E36</f>
        <v>0</v>
      </c>
    </row>
    <row r="37" spans="1:6" ht="9" customHeight="1" x14ac:dyDescent="0.2">
      <c r="A37" s="95"/>
      <c r="B37" s="96"/>
      <c r="C37" s="63"/>
      <c r="D37" s="63"/>
      <c r="E37" s="96"/>
      <c r="F37" s="97"/>
    </row>
    <row r="38" spans="1:6" ht="20.100000000000001" customHeight="1" thickBot="1" x14ac:dyDescent="0.25">
      <c r="A38" s="106" t="s">
        <v>127</v>
      </c>
      <c r="B38" s="107">
        <f>+B20+B22</f>
        <v>8555249279.6600008</v>
      </c>
      <c r="C38" s="107">
        <f>+C20+C27</f>
        <v>-383862298.65999997</v>
      </c>
      <c r="D38" s="107">
        <f>+D20+D27</f>
        <v>2027934266.2599998</v>
      </c>
      <c r="E38" s="107">
        <f>+E20+E34</f>
        <v>0</v>
      </c>
      <c r="F38" s="108">
        <f>+B38+C38+D38+E38</f>
        <v>10199321247.26</v>
      </c>
    </row>
    <row r="39" spans="1:6" ht="20.100000000000001" customHeight="1" x14ac:dyDescent="0.2">
      <c r="A39" s="109"/>
      <c r="B39" s="110"/>
      <c r="C39" s="110"/>
      <c r="D39" s="110"/>
      <c r="E39" s="110"/>
      <c r="F39" s="111"/>
    </row>
    <row r="40" spans="1:6" ht="12.75" x14ac:dyDescent="0.2">
      <c r="A40" s="112" t="s">
        <v>55</v>
      </c>
      <c r="F40" s="98"/>
    </row>
    <row r="41" spans="1:6" ht="12.75" x14ac:dyDescent="0.2">
      <c r="A41" s="112"/>
      <c r="F41" s="98"/>
    </row>
    <row r="42" spans="1:6" x14ac:dyDescent="0.15">
      <c r="A42" s="115"/>
      <c r="B42" s="115"/>
      <c r="C42" s="114"/>
      <c r="D42" s="116"/>
      <c r="E42" s="116"/>
      <c r="F42" s="116"/>
    </row>
    <row r="43" spans="1:6" x14ac:dyDescent="0.2">
      <c r="C43" s="114"/>
      <c r="D43" s="116"/>
      <c r="E43" s="116"/>
      <c r="F43" s="116"/>
    </row>
    <row r="44" spans="1:6" x14ac:dyDescent="0.2">
      <c r="F44" s="98"/>
    </row>
    <row r="48" spans="1:6" ht="12.75" x14ac:dyDescent="0.2">
      <c r="A48" s="117"/>
    </row>
    <row r="55" spans="1:1" ht="12.75" x14ac:dyDescent="0.2">
      <c r="A55" s="117"/>
    </row>
    <row r="62" spans="1:1" ht="12.75" x14ac:dyDescent="0.2">
      <c r="A62" s="117"/>
    </row>
    <row r="70" spans="1:1" ht="12.75" x14ac:dyDescent="0.2">
      <c r="A70" s="117"/>
    </row>
    <row r="78" spans="1:1" ht="12.75" x14ac:dyDescent="0.2">
      <c r="A78" s="117"/>
    </row>
    <row r="87" spans="1:1" ht="12.75" x14ac:dyDescent="0.2">
      <c r="A87" s="117"/>
    </row>
    <row r="96" spans="1:1" ht="12.75" x14ac:dyDescent="0.2">
      <c r="A96" s="117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780B9-8BCA-4A48-9C48-218D9CD58EE6}">
  <sheetPr>
    <tabColor theme="6" tint="-0.499984740745262"/>
    <pageSetUpPr fitToPage="1"/>
  </sheetPr>
  <dimension ref="A1:C71"/>
  <sheetViews>
    <sheetView showGridLines="0" topLeftCell="A52" workbookViewId="0">
      <selection activeCell="A72" sqref="A72"/>
    </sheetView>
  </sheetViews>
  <sheetFormatPr baseColWidth="10" defaultColWidth="12" defaultRowHeight="11.25" x14ac:dyDescent="0.2"/>
  <cols>
    <col min="1" max="1" width="90.1640625" style="146" customWidth="1"/>
    <col min="2" max="3" width="17.1640625" style="163" bestFit="1" customWidth="1"/>
    <col min="4" max="4" width="1.33203125" style="146" customWidth="1"/>
    <col min="5" max="16384" width="12" style="146"/>
  </cols>
  <sheetData>
    <row r="1" spans="1:3" ht="48.75" customHeight="1" thickBot="1" x14ac:dyDescent="0.25">
      <c r="A1" s="365" t="s">
        <v>131</v>
      </c>
      <c r="B1" s="366"/>
      <c r="C1" s="367"/>
    </row>
    <row r="2" spans="1:3" ht="15" customHeight="1" thickBot="1" x14ac:dyDescent="0.25">
      <c r="A2" s="147" t="s">
        <v>1</v>
      </c>
      <c r="B2" s="148">
        <v>2024</v>
      </c>
      <c r="C2" s="149">
        <v>2023</v>
      </c>
    </row>
    <row r="3" spans="1:3" x14ac:dyDescent="0.2">
      <c r="A3" s="122" t="s">
        <v>132</v>
      </c>
      <c r="B3" s="150"/>
      <c r="C3" s="151"/>
    </row>
    <row r="4" spans="1:3" x14ac:dyDescent="0.2">
      <c r="A4" s="127" t="s">
        <v>129</v>
      </c>
      <c r="B4" s="152">
        <f>SUM(B5:B14)</f>
        <v>13991949067.26</v>
      </c>
      <c r="C4" s="153">
        <f>SUM(C5:C14)</f>
        <v>16732314673.489998</v>
      </c>
    </row>
    <row r="5" spans="1:3" x14ac:dyDescent="0.2">
      <c r="A5" s="130" t="s">
        <v>4</v>
      </c>
      <c r="B5" s="62">
        <v>0</v>
      </c>
      <c r="C5" s="154">
        <v>0</v>
      </c>
    </row>
    <row r="6" spans="1:3" x14ac:dyDescent="0.2">
      <c r="A6" s="130" t="s">
        <v>5</v>
      </c>
      <c r="B6" s="62">
        <v>0</v>
      </c>
      <c r="C6" s="154">
        <v>0</v>
      </c>
    </row>
    <row r="7" spans="1:3" x14ac:dyDescent="0.2">
      <c r="A7" s="130" t="s">
        <v>6</v>
      </c>
      <c r="B7" s="62">
        <v>0</v>
      </c>
      <c r="C7" s="154">
        <v>0</v>
      </c>
    </row>
    <row r="8" spans="1:3" x14ac:dyDescent="0.2">
      <c r="A8" s="130" t="s">
        <v>7</v>
      </c>
      <c r="B8" s="62">
        <v>0</v>
      </c>
      <c r="C8" s="154">
        <v>0</v>
      </c>
    </row>
    <row r="9" spans="1:3" x14ac:dyDescent="0.2">
      <c r="A9" s="130" t="s">
        <v>8</v>
      </c>
      <c r="B9" s="62">
        <v>0</v>
      </c>
      <c r="C9" s="154">
        <v>0</v>
      </c>
    </row>
    <row r="10" spans="1:3" x14ac:dyDescent="0.2">
      <c r="A10" s="130" t="s">
        <v>9</v>
      </c>
      <c r="B10" s="62">
        <v>0</v>
      </c>
      <c r="C10" s="154">
        <v>0</v>
      </c>
    </row>
    <row r="11" spans="1:3" x14ac:dyDescent="0.2">
      <c r="A11" s="130" t="s">
        <v>10</v>
      </c>
      <c r="B11" s="62">
        <v>60713850.030000001</v>
      </c>
      <c r="C11" s="154">
        <v>104009608.31</v>
      </c>
    </row>
    <row r="12" spans="1:3" ht="22.5" x14ac:dyDescent="0.2">
      <c r="A12" s="130" t="s">
        <v>12</v>
      </c>
      <c r="B12" s="62">
        <v>7110411826.0600004</v>
      </c>
      <c r="C12" s="154">
        <v>8943456774.3799992</v>
      </c>
    </row>
    <row r="13" spans="1:3" x14ac:dyDescent="0.2">
      <c r="A13" s="130" t="s">
        <v>13</v>
      </c>
      <c r="B13" s="62">
        <v>6820823391.1700001</v>
      </c>
      <c r="C13" s="154">
        <v>7684848290.8000002</v>
      </c>
    </row>
    <row r="14" spans="1:3" x14ac:dyDescent="0.2">
      <c r="A14" s="130" t="s">
        <v>133</v>
      </c>
      <c r="B14" s="62">
        <v>0</v>
      </c>
      <c r="C14" s="154">
        <v>0</v>
      </c>
    </row>
    <row r="15" spans="1:3" x14ac:dyDescent="0.2">
      <c r="A15" s="134"/>
      <c r="B15" s="62"/>
      <c r="C15" s="154"/>
    </row>
    <row r="16" spans="1:3" x14ac:dyDescent="0.2">
      <c r="A16" s="127" t="s">
        <v>130</v>
      </c>
      <c r="B16" s="152">
        <f>SUM(B17:B32)</f>
        <v>11829490701.75</v>
      </c>
      <c r="C16" s="153">
        <f>SUM(C17:C32)</f>
        <v>16203166898.92</v>
      </c>
    </row>
    <row r="17" spans="1:3" x14ac:dyDescent="0.2">
      <c r="A17" s="130" t="s">
        <v>23</v>
      </c>
      <c r="B17" s="62">
        <v>6808336280.6599998</v>
      </c>
      <c r="C17" s="154">
        <v>9445081490.9699993</v>
      </c>
    </row>
    <row r="18" spans="1:3" x14ac:dyDescent="0.2">
      <c r="A18" s="130" t="s">
        <v>24</v>
      </c>
      <c r="B18" s="62">
        <v>2705782188.96</v>
      </c>
      <c r="C18" s="154">
        <v>3204272269.4899998</v>
      </c>
    </row>
    <row r="19" spans="1:3" x14ac:dyDescent="0.2">
      <c r="A19" s="130" t="s">
        <v>25</v>
      </c>
      <c r="B19" s="62">
        <v>2296916232.1300001</v>
      </c>
      <c r="C19" s="154">
        <v>3494120014.4499998</v>
      </c>
    </row>
    <row r="20" spans="1:3" x14ac:dyDescent="0.2">
      <c r="A20" s="130" t="s">
        <v>27</v>
      </c>
      <c r="B20" s="62">
        <v>0</v>
      </c>
      <c r="C20" s="154">
        <v>0</v>
      </c>
    </row>
    <row r="21" spans="1:3" x14ac:dyDescent="0.2">
      <c r="A21" s="130" t="s">
        <v>28</v>
      </c>
      <c r="B21" s="62">
        <v>0</v>
      </c>
      <c r="C21" s="154">
        <v>0</v>
      </c>
    </row>
    <row r="22" spans="1:3" x14ac:dyDescent="0.2">
      <c r="A22" s="130" t="s">
        <v>29</v>
      </c>
      <c r="B22" s="62">
        <v>0</v>
      </c>
      <c r="C22" s="154">
        <v>390000</v>
      </c>
    </row>
    <row r="23" spans="1:3" x14ac:dyDescent="0.2">
      <c r="A23" s="130" t="s">
        <v>30</v>
      </c>
      <c r="B23" s="62">
        <v>18456000</v>
      </c>
      <c r="C23" s="154">
        <v>59303124.009999998</v>
      </c>
    </row>
    <row r="24" spans="1:3" x14ac:dyDescent="0.2">
      <c r="A24" s="130" t="s">
        <v>31</v>
      </c>
      <c r="B24" s="62">
        <v>0</v>
      </c>
      <c r="C24" s="154">
        <v>0</v>
      </c>
    </row>
    <row r="25" spans="1:3" x14ac:dyDescent="0.2">
      <c r="A25" s="130" t="s">
        <v>32</v>
      </c>
      <c r="B25" s="62">
        <v>0</v>
      </c>
      <c r="C25" s="154">
        <v>0</v>
      </c>
    </row>
    <row r="26" spans="1:3" x14ac:dyDescent="0.2">
      <c r="A26" s="130" t="s">
        <v>33</v>
      </c>
      <c r="B26" s="62">
        <v>0</v>
      </c>
      <c r="C26" s="154">
        <v>0</v>
      </c>
    </row>
    <row r="27" spans="1:3" x14ac:dyDescent="0.2">
      <c r="A27" s="130" t="s">
        <v>34</v>
      </c>
      <c r="B27" s="62">
        <v>0</v>
      </c>
      <c r="C27" s="154">
        <v>0</v>
      </c>
    </row>
    <row r="28" spans="1:3" x14ac:dyDescent="0.2">
      <c r="A28" s="130" t="s">
        <v>35</v>
      </c>
      <c r="B28" s="62">
        <v>0</v>
      </c>
      <c r="C28" s="154">
        <v>0</v>
      </c>
    </row>
    <row r="29" spans="1:3" x14ac:dyDescent="0.2">
      <c r="A29" s="130" t="s">
        <v>37</v>
      </c>
      <c r="B29" s="62">
        <v>0</v>
      </c>
      <c r="C29" s="154">
        <v>0</v>
      </c>
    </row>
    <row r="30" spans="1:3" x14ac:dyDescent="0.2">
      <c r="A30" s="130" t="s">
        <v>38</v>
      </c>
      <c r="B30" s="62">
        <v>0</v>
      </c>
      <c r="C30" s="154">
        <v>0</v>
      </c>
    </row>
    <row r="31" spans="1:3" x14ac:dyDescent="0.2">
      <c r="A31" s="130" t="s">
        <v>39</v>
      </c>
      <c r="B31" s="62">
        <v>0</v>
      </c>
      <c r="C31" s="154">
        <v>0</v>
      </c>
    </row>
    <row r="32" spans="1:3" x14ac:dyDescent="0.2">
      <c r="A32" s="130" t="s">
        <v>134</v>
      </c>
      <c r="B32" s="62">
        <v>0</v>
      </c>
      <c r="C32" s="154">
        <v>0</v>
      </c>
    </row>
    <row r="33" spans="1:3" x14ac:dyDescent="0.2">
      <c r="A33" s="137" t="s">
        <v>135</v>
      </c>
      <c r="B33" s="152">
        <f>+B4-B16</f>
        <v>2162458365.5100002</v>
      </c>
      <c r="C33" s="153">
        <f>+C4-C16</f>
        <v>529147774.56999779</v>
      </c>
    </row>
    <row r="34" spans="1:3" x14ac:dyDescent="0.2">
      <c r="A34" s="155"/>
      <c r="B34" s="152"/>
      <c r="C34" s="153"/>
    </row>
    <row r="35" spans="1:3" x14ac:dyDescent="0.2">
      <c r="A35" s="137" t="s">
        <v>136</v>
      </c>
      <c r="B35" s="62"/>
      <c r="C35" s="154"/>
    </row>
    <row r="36" spans="1:3" x14ac:dyDescent="0.2">
      <c r="A36" s="127" t="s">
        <v>129</v>
      </c>
      <c r="B36" s="152">
        <f>SUM(B37:B39)</f>
        <v>0</v>
      </c>
      <c r="C36" s="153">
        <f>SUM(C37:C39)</f>
        <v>0</v>
      </c>
    </row>
    <row r="37" spans="1:3" x14ac:dyDescent="0.2">
      <c r="A37" s="130" t="s">
        <v>83</v>
      </c>
      <c r="B37" s="62">
        <v>0</v>
      </c>
      <c r="C37" s="154">
        <v>0</v>
      </c>
    </row>
    <row r="38" spans="1:3" x14ac:dyDescent="0.2">
      <c r="A38" s="130" t="s">
        <v>85</v>
      </c>
      <c r="B38" s="62">
        <v>0</v>
      </c>
      <c r="C38" s="154">
        <v>0</v>
      </c>
    </row>
    <row r="39" spans="1:3" x14ac:dyDescent="0.2">
      <c r="A39" s="130" t="s">
        <v>137</v>
      </c>
      <c r="B39" s="62">
        <v>0</v>
      </c>
      <c r="C39" s="154">
        <v>0</v>
      </c>
    </row>
    <row r="40" spans="1:3" x14ac:dyDescent="0.2">
      <c r="A40" s="134"/>
      <c r="B40" s="62"/>
      <c r="C40" s="154"/>
    </row>
    <row r="41" spans="1:3" ht="11.25" customHeight="1" x14ac:dyDescent="0.2">
      <c r="A41" s="127" t="s">
        <v>130</v>
      </c>
      <c r="B41" s="152">
        <f>SUM(B42:B44)</f>
        <v>199640940.11000001</v>
      </c>
      <c r="C41" s="153">
        <f>SUM(C42:C44)</f>
        <v>282141141.02999997</v>
      </c>
    </row>
    <row r="42" spans="1:3" x14ac:dyDescent="0.2">
      <c r="A42" s="130" t="s">
        <v>83</v>
      </c>
      <c r="B42" s="62">
        <v>90024260.519999996</v>
      </c>
      <c r="C42" s="154">
        <v>139781100.03999999</v>
      </c>
    </row>
    <row r="43" spans="1:3" x14ac:dyDescent="0.2">
      <c r="A43" s="130" t="s">
        <v>85</v>
      </c>
      <c r="B43" s="62">
        <v>109616679.59</v>
      </c>
      <c r="C43" s="154">
        <v>142360040.99000001</v>
      </c>
    </row>
    <row r="44" spans="1:3" x14ac:dyDescent="0.2">
      <c r="A44" s="130" t="s">
        <v>138</v>
      </c>
      <c r="B44" s="62">
        <v>0</v>
      </c>
      <c r="C44" s="154">
        <v>0</v>
      </c>
    </row>
    <row r="45" spans="1:3" x14ac:dyDescent="0.2">
      <c r="A45" s="137" t="s">
        <v>139</v>
      </c>
      <c r="B45" s="152">
        <f>+B36-B41</f>
        <v>-199640940.11000001</v>
      </c>
      <c r="C45" s="153">
        <f>+C36-C41</f>
        <v>-282141141.02999997</v>
      </c>
    </row>
    <row r="46" spans="1:3" x14ac:dyDescent="0.2">
      <c r="A46" s="155"/>
      <c r="B46" s="152"/>
      <c r="C46" s="153"/>
    </row>
    <row r="47" spans="1:3" x14ac:dyDescent="0.2">
      <c r="A47" s="137" t="s">
        <v>140</v>
      </c>
      <c r="B47" s="62"/>
      <c r="C47" s="154"/>
    </row>
    <row r="48" spans="1:3" x14ac:dyDescent="0.2">
      <c r="A48" s="127" t="s">
        <v>129</v>
      </c>
      <c r="B48" s="152">
        <f>+B49+B52</f>
        <v>0</v>
      </c>
      <c r="C48" s="153">
        <f>+C49+C52</f>
        <v>0</v>
      </c>
    </row>
    <row r="49" spans="1:3" x14ac:dyDescent="0.2">
      <c r="A49" s="130" t="s">
        <v>141</v>
      </c>
      <c r="B49" s="62">
        <v>0</v>
      </c>
      <c r="C49" s="154">
        <v>0</v>
      </c>
    </row>
    <row r="50" spans="1:3" x14ac:dyDescent="0.2">
      <c r="A50" s="130" t="s">
        <v>142</v>
      </c>
      <c r="B50" s="62">
        <v>0</v>
      </c>
      <c r="C50" s="154">
        <v>0</v>
      </c>
    </row>
    <row r="51" spans="1:3" x14ac:dyDescent="0.2">
      <c r="A51" s="130" t="s">
        <v>143</v>
      </c>
      <c r="B51" s="62">
        <v>0</v>
      </c>
      <c r="C51" s="154">
        <v>0</v>
      </c>
    </row>
    <row r="52" spans="1:3" x14ac:dyDescent="0.2">
      <c r="A52" s="130" t="s">
        <v>144</v>
      </c>
      <c r="B52" s="62">
        <v>0</v>
      </c>
      <c r="C52" s="154">
        <v>0</v>
      </c>
    </row>
    <row r="53" spans="1:3" x14ac:dyDescent="0.2">
      <c r="A53" s="134"/>
      <c r="B53" s="62"/>
      <c r="C53" s="154"/>
    </row>
    <row r="54" spans="1:3" x14ac:dyDescent="0.2">
      <c r="A54" s="127" t="s">
        <v>130</v>
      </c>
      <c r="B54" s="152">
        <f>SUM(B56+B57+B58)</f>
        <v>543701512.75999999</v>
      </c>
      <c r="C54" s="153">
        <f>SUM(C56+C57+C58)</f>
        <v>123814457.23</v>
      </c>
    </row>
    <row r="55" spans="1:3" x14ac:dyDescent="0.2">
      <c r="A55" s="130" t="s">
        <v>145</v>
      </c>
      <c r="B55" s="62">
        <v>0</v>
      </c>
      <c r="C55" s="154">
        <v>0</v>
      </c>
    </row>
    <row r="56" spans="1:3" x14ac:dyDescent="0.2">
      <c r="A56" s="130" t="s">
        <v>142</v>
      </c>
      <c r="B56" s="62">
        <v>0</v>
      </c>
      <c r="C56" s="154">
        <v>0</v>
      </c>
    </row>
    <row r="57" spans="1:3" x14ac:dyDescent="0.2">
      <c r="A57" s="130" t="s">
        <v>143</v>
      </c>
      <c r="B57" s="62">
        <v>0</v>
      </c>
      <c r="C57" s="154">
        <v>0</v>
      </c>
    </row>
    <row r="58" spans="1:3" x14ac:dyDescent="0.2">
      <c r="A58" s="130" t="s">
        <v>146</v>
      </c>
      <c r="B58" s="62">
        <v>543701512.75999999</v>
      </c>
      <c r="C58" s="154">
        <v>123814457.23</v>
      </c>
    </row>
    <row r="59" spans="1:3" x14ac:dyDescent="0.2">
      <c r="A59" s="137" t="s">
        <v>147</v>
      </c>
      <c r="B59" s="152">
        <f>+B48-B54</f>
        <v>-543701512.75999999</v>
      </c>
      <c r="C59" s="153">
        <f>+C48-C54</f>
        <v>-123814457.23</v>
      </c>
    </row>
    <row r="60" spans="1:3" x14ac:dyDescent="0.2">
      <c r="A60" s="155"/>
      <c r="B60" s="152"/>
      <c r="C60" s="153"/>
    </row>
    <row r="61" spans="1:3" x14ac:dyDescent="0.2">
      <c r="A61" s="137" t="s">
        <v>148</v>
      </c>
      <c r="B61" s="152">
        <f>+B33+B45+B59</f>
        <v>1419115912.6400001</v>
      </c>
      <c r="C61" s="153">
        <f>+C33+C45+C59</f>
        <v>123192176.30999781</v>
      </c>
    </row>
    <row r="62" spans="1:3" x14ac:dyDescent="0.2">
      <c r="A62" s="155"/>
      <c r="B62" s="152"/>
      <c r="C62" s="153"/>
    </row>
    <row r="63" spans="1:3" x14ac:dyDescent="0.2">
      <c r="A63" s="137" t="s">
        <v>149</v>
      </c>
      <c r="B63" s="152">
        <v>957761593.91999996</v>
      </c>
      <c r="C63" s="153">
        <v>834569417.61000001</v>
      </c>
    </row>
    <row r="64" spans="1:3" x14ac:dyDescent="0.2">
      <c r="A64" s="155"/>
      <c r="B64" s="156"/>
      <c r="C64" s="157"/>
    </row>
    <row r="65" spans="1:3" x14ac:dyDescent="0.2">
      <c r="A65" s="137" t="s">
        <v>150</v>
      </c>
      <c r="B65" s="152">
        <v>2376877506.5599999</v>
      </c>
      <c r="C65" s="153">
        <v>957761593.91999996</v>
      </c>
    </row>
    <row r="66" spans="1:3" ht="12" thickBot="1" x14ac:dyDescent="0.25">
      <c r="A66" s="158"/>
      <c r="B66" s="159"/>
      <c r="C66" s="160"/>
    </row>
    <row r="68" spans="1:3" ht="28.5" customHeight="1" x14ac:dyDescent="0.2">
      <c r="A68" s="378" t="s">
        <v>55</v>
      </c>
      <c r="B68" s="378"/>
      <c r="C68" s="378"/>
    </row>
    <row r="71" spans="1:3" ht="12" x14ac:dyDescent="0.2">
      <c r="A71" s="161"/>
      <c r="B71" s="162"/>
      <c r="C71" s="162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A7080-60AC-4709-8438-C8B08073E99D}">
  <sheetPr>
    <tabColor rgb="FF4A5C26"/>
    <pageSetUpPr fitToPage="1"/>
  </sheetPr>
  <dimension ref="A1:B34"/>
  <sheetViews>
    <sheetView showGridLines="0" topLeftCell="A19" zoomScaleSheetLayoutView="70" workbookViewId="0">
      <selection activeCell="A72" sqref="A72"/>
    </sheetView>
  </sheetViews>
  <sheetFormatPr baseColWidth="10" defaultColWidth="12" defaultRowHeight="11.25" x14ac:dyDescent="0.2"/>
  <cols>
    <col min="1" max="1" width="66.83203125" style="146" customWidth="1"/>
    <col min="2" max="2" width="59" style="146" customWidth="1"/>
    <col min="3" max="3" width="2.1640625" style="146" customWidth="1"/>
    <col min="4" max="4" width="35.5" style="146" customWidth="1"/>
    <col min="5" max="5" width="38.1640625" style="146" customWidth="1"/>
    <col min="6" max="16384" width="12" style="146"/>
  </cols>
  <sheetData>
    <row r="1" spans="1:2" ht="51" customHeight="1" thickBot="1" x14ac:dyDescent="0.25">
      <c r="A1" s="365" t="s">
        <v>171</v>
      </c>
      <c r="B1" s="379"/>
    </row>
    <row r="2" spans="1:2" ht="15" customHeight="1" thickBot="1" x14ac:dyDescent="0.25">
      <c r="A2" s="164" t="s">
        <v>172</v>
      </c>
      <c r="B2" s="187" t="s">
        <v>173</v>
      </c>
    </row>
    <row r="3" spans="1:2" ht="12.75" x14ac:dyDescent="0.2">
      <c r="A3" s="188" t="s">
        <v>174</v>
      </c>
      <c r="B3" s="189" t="s">
        <v>175</v>
      </c>
    </row>
    <row r="4" spans="1:2" x14ac:dyDescent="0.2">
      <c r="A4" s="190"/>
      <c r="B4" s="191"/>
    </row>
    <row r="5" spans="1:2" x14ac:dyDescent="0.2">
      <c r="A5" s="190"/>
      <c r="B5" s="191"/>
    </row>
    <row r="6" spans="1:2" x14ac:dyDescent="0.2">
      <c r="A6" s="190"/>
      <c r="B6" s="191"/>
    </row>
    <row r="7" spans="1:2" x14ac:dyDescent="0.2">
      <c r="A7" s="190"/>
      <c r="B7" s="191"/>
    </row>
    <row r="8" spans="1:2" x14ac:dyDescent="0.2">
      <c r="A8" s="192"/>
      <c r="B8" s="191"/>
    </row>
    <row r="9" spans="1:2" ht="12.75" x14ac:dyDescent="0.2">
      <c r="A9" s="193" t="s">
        <v>176</v>
      </c>
      <c r="B9" s="194" t="s">
        <v>175</v>
      </c>
    </row>
    <row r="10" spans="1:2" ht="12.75" x14ac:dyDescent="0.2">
      <c r="A10" s="193"/>
      <c r="B10" s="194"/>
    </row>
    <row r="11" spans="1:2" ht="12.75" x14ac:dyDescent="0.2">
      <c r="A11" s="193"/>
      <c r="B11" s="194"/>
    </row>
    <row r="12" spans="1:2" ht="12.75" x14ac:dyDescent="0.2">
      <c r="A12" s="193"/>
      <c r="B12" s="194"/>
    </row>
    <row r="13" spans="1:2" ht="12.75" x14ac:dyDescent="0.2">
      <c r="A13" s="193"/>
      <c r="B13" s="194"/>
    </row>
    <row r="14" spans="1:2" x14ac:dyDescent="0.2">
      <c r="A14" s="192"/>
      <c r="B14" s="194"/>
    </row>
    <row r="15" spans="1:2" ht="12.75" x14ac:dyDescent="0.2">
      <c r="A15" s="193" t="s">
        <v>177</v>
      </c>
      <c r="B15" s="194" t="s">
        <v>175</v>
      </c>
    </row>
    <row r="16" spans="1:2" ht="12.75" x14ac:dyDescent="0.2">
      <c r="A16" s="193"/>
      <c r="B16" s="194"/>
    </row>
    <row r="17" spans="1:2" ht="12.75" x14ac:dyDescent="0.2">
      <c r="A17" s="193"/>
      <c r="B17" s="194"/>
    </row>
    <row r="18" spans="1:2" ht="12.75" x14ac:dyDescent="0.2">
      <c r="A18" s="193"/>
      <c r="B18" s="194"/>
    </row>
    <row r="19" spans="1:2" ht="12.75" x14ac:dyDescent="0.2">
      <c r="A19" s="193"/>
      <c r="B19" s="194"/>
    </row>
    <row r="20" spans="1:2" x14ac:dyDescent="0.2">
      <c r="A20" s="195"/>
      <c r="B20" s="194"/>
    </row>
    <row r="21" spans="1:2" ht="12.75" x14ac:dyDescent="0.2">
      <c r="A21" s="193" t="s">
        <v>31</v>
      </c>
      <c r="B21" s="194" t="s">
        <v>175</v>
      </c>
    </row>
    <row r="22" spans="1:2" ht="12.75" x14ac:dyDescent="0.2">
      <c r="A22" s="193"/>
      <c r="B22" s="194"/>
    </row>
    <row r="23" spans="1:2" ht="12.75" x14ac:dyDescent="0.2">
      <c r="A23" s="193"/>
      <c r="B23" s="194"/>
    </row>
    <row r="24" spans="1:2" ht="12.75" x14ac:dyDescent="0.2">
      <c r="A24" s="193"/>
      <c r="B24" s="194"/>
    </row>
    <row r="25" spans="1:2" ht="12.75" x14ac:dyDescent="0.2">
      <c r="A25" s="193"/>
      <c r="B25" s="194"/>
    </row>
    <row r="26" spans="1:2" ht="12" x14ac:dyDescent="0.2">
      <c r="A26" s="196"/>
      <c r="B26" s="191"/>
    </row>
    <row r="27" spans="1:2" ht="12.75" x14ac:dyDescent="0.2">
      <c r="A27" s="193" t="s">
        <v>178</v>
      </c>
      <c r="B27" s="194" t="s">
        <v>175</v>
      </c>
    </row>
    <row r="28" spans="1:2" x14ac:dyDescent="0.2">
      <c r="A28" s="197"/>
      <c r="B28" s="198"/>
    </row>
    <row r="29" spans="1:2" x14ac:dyDescent="0.2">
      <c r="A29" s="197"/>
      <c r="B29" s="199"/>
    </row>
    <row r="30" spans="1:2" x14ac:dyDescent="0.2">
      <c r="A30" s="197"/>
      <c r="B30" s="199"/>
    </row>
    <row r="31" spans="1:2" x14ac:dyDescent="0.2">
      <c r="A31" s="197"/>
      <c r="B31" s="199"/>
    </row>
    <row r="32" spans="1:2" ht="12" thickBot="1" x14ac:dyDescent="0.25">
      <c r="A32" s="200"/>
      <c r="B32" s="201"/>
    </row>
    <row r="34" spans="1:2" ht="28.5" customHeight="1" x14ac:dyDescent="0.2">
      <c r="A34" s="378" t="s">
        <v>55</v>
      </c>
      <c r="B34" s="378"/>
    </row>
  </sheetData>
  <sheetProtection formatCells="0" formatColumns="0" formatRows="0" insertRows="0" deleteRows="0" autoFilter="0"/>
  <mergeCells count="2">
    <mergeCell ref="A1:B1"/>
    <mergeCell ref="A34:B34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65CFD-90DF-440E-B6DE-5586513C3D11}">
  <sheetPr>
    <tabColor rgb="FFCC6600"/>
    <pageSetUpPr fitToPage="1"/>
  </sheetPr>
  <dimension ref="A1:AB86"/>
  <sheetViews>
    <sheetView zoomScaleNormal="100" zoomScaleSheetLayoutView="100" workbookViewId="0">
      <pane ySplit="5" topLeftCell="A30" activePane="bottomLeft" state="frozen"/>
      <selection activeCell="A72" sqref="A72"/>
      <selection pane="bottomLeft" activeCell="A72" sqref="A72"/>
    </sheetView>
  </sheetViews>
  <sheetFormatPr baseColWidth="10" defaultColWidth="15" defaultRowHeight="11.25" x14ac:dyDescent="0.2"/>
  <cols>
    <col min="1" max="1" width="17.1640625" style="227" customWidth="1"/>
    <col min="2" max="2" width="86.1640625" style="227" bestFit="1" customWidth="1"/>
    <col min="3" max="3" width="9.33203125" style="227" customWidth="1"/>
    <col min="4" max="5" width="15" style="227"/>
    <col min="6" max="28" width="15" style="205"/>
    <col min="29" max="16384" width="15" style="227"/>
  </cols>
  <sheetData>
    <row r="1" spans="1:14" ht="18.95" customHeight="1" x14ac:dyDescent="0.2">
      <c r="A1" s="380" t="s">
        <v>179</v>
      </c>
      <c r="B1" s="381"/>
      <c r="C1" s="202"/>
      <c r="D1" s="203" t="s">
        <v>180</v>
      </c>
      <c r="E1" s="204">
        <v>2024</v>
      </c>
    </row>
    <row r="2" spans="1:14" ht="18.95" customHeight="1" x14ac:dyDescent="0.2">
      <c r="A2" s="382" t="s">
        <v>181</v>
      </c>
      <c r="B2" s="383"/>
      <c r="C2" s="206"/>
      <c r="D2" s="207" t="s">
        <v>182</v>
      </c>
      <c r="E2" s="208" t="s">
        <v>183</v>
      </c>
    </row>
    <row r="3" spans="1:14" ht="18.95" customHeight="1" x14ac:dyDescent="0.2">
      <c r="A3" s="384" t="s">
        <v>184</v>
      </c>
      <c r="B3" s="385"/>
      <c r="C3" s="209"/>
      <c r="D3" s="207" t="s">
        <v>185</v>
      </c>
      <c r="E3" s="210">
        <v>3</v>
      </c>
    </row>
    <row r="4" spans="1:14" ht="18.95" customHeight="1" thickBot="1" x14ac:dyDescent="0.25">
      <c r="A4" s="386" t="s">
        <v>186</v>
      </c>
      <c r="B4" s="387"/>
      <c r="C4" s="387"/>
      <c r="D4" s="387"/>
      <c r="E4" s="388"/>
    </row>
    <row r="5" spans="1:14" ht="15" customHeight="1" x14ac:dyDescent="0.2">
      <c r="A5" s="211" t="s">
        <v>187</v>
      </c>
      <c r="B5" s="212" t="s">
        <v>188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</row>
    <row r="6" spans="1:14" s="205" customFormat="1" x14ac:dyDescent="0.2">
      <c r="A6" s="214"/>
      <c r="B6" s="215"/>
      <c r="C6" s="213"/>
    </row>
    <row r="7" spans="1:14" s="205" customFormat="1" x14ac:dyDescent="0.2">
      <c r="A7" s="216"/>
      <c r="B7" s="217" t="s">
        <v>189</v>
      </c>
    </row>
    <row r="8" spans="1:14" s="205" customFormat="1" x14ac:dyDescent="0.2">
      <c r="A8" s="216"/>
      <c r="B8" s="217"/>
    </row>
    <row r="9" spans="1:14" s="205" customFormat="1" x14ac:dyDescent="0.2">
      <c r="A9" s="218"/>
      <c r="B9" s="219" t="s">
        <v>190</v>
      </c>
    </row>
    <row r="10" spans="1:14" s="205" customFormat="1" x14ac:dyDescent="0.2">
      <c r="A10" s="220" t="s">
        <v>191</v>
      </c>
      <c r="B10" s="221" t="s">
        <v>2</v>
      </c>
    </row>
    <row r="11" spans="1:14" s="205" customFormat="1" x14ac:dyDescent="0.2">
      <c r="A11" s="220" t="s">
        <v>192</v>
      </c>
      <c r="B11" s="221" t="s">
        <v>193</v>
      </c>
    </row>
    <row r="12" spans="1:14" s="205" customFormat="1" x14ac:dyDescent="0.2">
      <c r="A12" s="220" t="s">
        <v>194</v>
      </c>
      <c r="B12" s="221" t="s">
        <v>195</v>
      </c>
    </row>
    <row r="13" spans="1:14" s="205" customFormat="1" x14ac:dyDescent="0.2">
      <c r="A13" s="220" t="s">
        <v>196</v>
      </c>
      <c r="B13" s="221" t="s">
        <v>197</v>
      </c>
    </row>
    <row r="14" spans="1:14" s="205" customFormat="1" x14ac:dyDescent="0.2">
      <c r="A14" s="220" t="s">
        <v>198</v>
      </c>
      <c r="B14" s="221" t="s">
        <v>199</v>
      </c>
    </row>
    <row r="15" spans="1:14" s="205" customFormat="1" x14ac:dyDescent="0.2">
      <c r="A15" s="220" t="s">
        <v>200</v>
      </c>
      <c r="B15" s="221" t="s">
        <v>201</v>
      </c>
    </row>
    <row r="16" spans="1:14" s="205" customFormat="1" x14ac:dyDescent="0.2">
      <c r="A16" s="220" t="s">
        <v>202</v>
      </c>
      <c r="B16" s="221" t="s">
        <v>203</v>
      </c>
    </row>
    <row r="17" spans="1:2" s="205" customFormat="1" x14ac:dyDescent="0.2">
      <c r="A17" s="220" t="s">
        <v>204</v>
      </c>
      <c r="B17" s="221" t="s">
        <v>205</v>
      </c>
    </row>
    <row r="18" spans="1:2" s="205" customFormat="1" x14ac:dyDescent="0.2">
      <c r="A18" s="220" t="s">
        <v>206</v>
      </c>
      <c r="B18" s="221" t="s">
        <v>207</v>
      </c>
    </row>
    <row r="19" spans="1:2" s="205" customFormat="1" x14ac:dyDescent="0.2">
      <c r="A19" s="220" t="s">
        <v>208</v>
      </c>
      <c r="B19" s="221" t="s">
        <v>209</v>
      </c>
    </row>
    <row r="20" spans="1:2" s="205" customFormat="1" x14ac:dyDescent="0.2">
      <c r="A20" s="220" t="s">
        <v>210</v>
      </c>
      <c r="B20" s="221" t="s">
        <v>211</v>
      </c>
    </row>
    <row r="21" spans="1:2" s="205" customFormat="1" x14ac:dyDescent="0.2">
      <c r="A21" s="220" t="s">
        <v>212</v>
      </c>
      <c r="B21" s="221" t="s">
        <v>213</v>
      </c>
    </row>
    <row r="22" spans="1:2" s="205" customFormat="1" x14ac:dyDescent="0.2">
      <c r="A22" s="220" t="s">
        <v>214</v>
      </c>
      <c r="B22" s="221" t="s">
        <v>215</v>
      </c>
    </row>
    <row r="23" spans="1:2" s="205" customFormat="1" x14ac:dyDescent="0.2">
      <c r="A23" s="220" t="s">
        <v>216</v>
      </c>
      <c r="B23" s="221" t="s">
        <v>217</v>
      </c>
    </row>
    <row r="24" spans="1:2" s="205" customFormat="1" x14ac:dyDescent="0.2">
      <c r="A24" s="220" t="s">
        <v>218</v>
      </c>
      <c r="B24" s="221" t="s">
        <v>219</v>
      </c>
    </row>
    <row r="25" spans="1:2" s="205" customFormat="1" x14ac:dyDescent="0.2">
      <c r="A25" s="220" t="s">
        <v>220</v>
      </c>
      <c r="B25" s="221" t="s">
        <v>221</v>
      </c>
    </row>
    <row r="26" spans="1:2" s="205" customFormat="1" x14ac:dyDescent="0.2">
      <c r="A26" s="220" t="s">
        <v>222</v>
      </c>
      <c r="B26" s="221" t="s">
        <v>223</v>
      </c>
    </row>
    <row r="27" spans="1:2" s="205" customFormat="1" x14ac:dyDescent="0.2">
      <c r="A27" s="220" t="s">
        <v>224</v>
      </c>
      <c r="B27" s="221" t="s">
        <v>225</v>
      </c>
    </row>
    <row r="28" spans="1:2" s="205" customFormat="1" x14ac:dyDescent="0.2">
      <c r="A28" s="220" t="s">
        <v>226</v>
      </c>
      <c r="B28" s="221" t="s">
        <v>227</v>
      </c>
    </row>
    <row r="29" spans="1:2" s="205" customFormat="1" x14ac:dyDescent="0.2">
      <c r="A29" s="220" t="s">
        <v>228</v>
      </c>
      <c r="B29" s="221" t="s">
        <v>229</v>
      </c>
    </row>
    <row r="30" spans="1:2" s="205" customFormat="1" x14ac:dyDescent="0.2">
      <c r="A30" s="220" t="s">
        <v>230</v>
      </c>
      <c r="B30" s="221" t="s">
        <v>231</v>
      </c>
    </row>
    <row r="31" spans="1:2" s="205" customFormat="1" x14ac:dyDescent="0.2">
      <c r="A31" s="220" t="s">
        <v>232</v>
      </c>
      <c r="B31" s="221" t="s">
        <v>233</v>
      </c>
    </row>
    <row r="32" spans="1:2" s="205" customFormat="1" x14ac:dyDescent="0.2">
      <c r="A32" s="220" t="s">
        <v>234</v>
      </c>
      <c r="B32" s="221" t="s">
        <v>235</v>
      </c>
    </row>
    <row r="33" spans="1:2" s="205" customFormat="1" x14ac:dyDescent="0.2">
      <c r="A33" s="216"/>
      <c r="B33" s="219"/>
    </row>
    <row r="34" spans="1:2" s="205" customFormat="1" x14ac:dyDescent="0.2">
      <c r="A34" s="222" t="s">
        <v>236</v>
      </c>
      <c r="B34" s="221" t="s">
        <v>237</v>
      </c>
    </row>
    <row r="35" spans="1:2" s="205" customFormat="1" x14ac:dyDescent="0.2">
      <c r="A35" s="222" t="s">
        <v>238</v>
      </c>
      <c r="B35" s="221" t="s">
        <v>239</v>
      </c>
    </row>
    <row r="36" spans="1:2" s="205" customFormat="1" x14ac:dyDescent="0.2">
      <c r="A36" s="216"/>
      <c r="B36" s="223"/>
    </row>
    <row r="37" spans="1:2" s="205" customFormat="1" x14ac:dyDescent="0.2">
      <c r="A37" s="216"/>
      <c r="B37" s="217" t="s">
        <v>240</v>
      </c>
    </row>
    <row r="38" spans="1:2" s="205" customFormat="1" x14ac:dyDescent="0.2">
      <c r="A38" s="216" t="s">
        <v>241</v>
      </c>
      <c r="B38" s="221" t="s">
        <v>242</v>
      </c>
    </row>
    <row r="39" spans="1:2" s="205" customFormat="1" x14ac:dyDescent="0.2">
      <c r="A39" s="216"/>
      <c r="B39" s="221" t="s">
        <v>243</v>
      </c>
    </row>
    <row r="40" spans="1:2" s="205" customFormat="1" x14ac:dyDescent="0.2">
      <c r="A40" s="216"/>
      <c r="B40" s="224" t="s">
        <v>244</v>
      </c>
    </row>
    <row r="41" spans="1:2" s="205" customFormat="1" x14ac:dyDescent="0.2">
      <c r="A41" s="216"/>
      <c r="B41" s="224" t="s">
        <v>245</v>
      </c>
    </row>
    <row r="42" spans="1:2" s="205" customFormat="1" x14ac:dyDescent="0.2">
      <c r="A42" s="216"/>
      <c r="B42" s="221"/>
    </row>
    <row r="43" spans="1:2" s="205" customFormat="1" ht="12" thickBot="1" x14ac:dyDescent="0.25">
      <c r="A43" s="225"/>
      <c r="B43" s="226"/>
    </row>
    <row r="44" spans="1:2" s="205" customFormat="1" x14ac:dyDescent="0.2"/>
    <row r="45" spans="1:2" s="205" customFormat="1" x14ac:dyDescent="0.2"/>
    <row r="46" spans="1:2" s="205" customFormat="1" x14ac:dyDescent="0.2">
      <c r="B46" s="205" t="s">
        <v>55</v>
      </c>
    </row>
    <row r="47" spans="1:2" s="205" customFormat="1" x14ac:dyDescent="0.2"/>
    <row r="48" spans="1:2" s="205" customFormat="1" x14ac:dyDescent="0.2"/>
    <row r="49" s="205" customFormat="1" x14ac:dyDescent="0.2"/>
    <row r="50" s="205" customFormat="1" x14ac:dyDescent="0.2"/>
    <row r="51" s="205" customFormat="1" x14ac:dyDescent="0.2"/>
    <row r="52" s="205" customFormat="1" x14ac:dyDescent="0.2"/>
    <row r="53" s="205" customFormat="1" x14ac:dyDescent="0.2"/>
    <row r="54" s="205" customFormat="1" x14ac:dyDescent="0.2"/>
    <row r="55" s="205" customFormat="1" x14ac:dyDescent="0.2"/>
    <row r="56" s="205" customFormat="1" x14ac:dyDescent="0.2"/>
    <row r="57" s="205" customFormat="1" x14ac:dyDescent="0.2"/>
    <row r="58" s="205" customFormat="1" x14ac:dyDescent="0.2"/>
    <row r="59" s="205" customFormat="1" x14ac:dyDescent="0.2"/>
    <row r="60" s="205" customFormat="1" x14ac:dyDescent="0.2"/>
    <row r="61" s="205" customFormat="1" x14ac:dyDescent="0.2"/>
    <row r="62" s="205" customFormat="1" x14ac:dyDescent="0.2"/>
    <row r="63" s="205" customFormat="1" x14ac:dyDescent="0.2"/>
    <row r="64" s="205" customFormat="1" x14ac:dyDescent="0.2"/>
    <row r="65" s="205" customFormat="1" x14ac:dyDescent="0.2"/>
    <row r="66" s="205" customFormat="1" x14ac:dyDescent="0.2"/>
    <row r="67" s="205" customFormat="1" x14ac:dyDescent="0.2"/>
    <row r="68" s="205" customFormat="1" x14ac:dyDescent="0.2"/>
    <row r="69" s="205" customFormat="1" x14ac:dyDescent="0.2"/>
    <row r="70" s="205" customFormat="1" x14ac:dyDescent="0.2"/>
    <row r="71" s="205" customFormat="1" x14ac:dyDescent="0.2"/>
    <row r="72" s="205" customFormat="1" x14ac:dyDescent="0.2"/>
    <row r="73" s="205" customFormat="1" x14ac:dyDescent="0.2"/>
    <row r="74" s="205" customFormat="1" x14ac:dyDescent="0.2"/>
    <row r="75" s="205" customFormat="1" x14ac:dyDescent="0.2"/>
    <row r="76" s="205" customFormat="1" x14ac:dyDescent="0.2"/>
    <row r="77" s="205" customFormat="1" x14ac:dyDescent="0.2"/>
    <row r="78" s="205" customFormat="1" x14ac:dyDescent="0.2"/>
    <row r="79" s="205" customFormat="1" x14ac:dyDescent="0.2"/>
    <row r="80" s="205" customFormat="1" x14ac:dyDescent="0.2"/>
    <row r="81" spans="1:2" s="205" customFormat="1" x14ac:dyDescent="0.2"/>
    <row r="82" spans="1:2" s="205" customFormat="1" x14ac:dyDescent="0.2"/>
    <row r="83" spans="1:2" s="205" customFormat="1" x14ac:dyDescent="0.2"/>
    <row r="84" spans="1:2" s="205" customFormat="1" x14ac:dyDescent="0.2"/>
    <row r="85" spans="1:2" s="205" customFormat="1" x14ac:dyDescent="0.2"/>
    <row r="86" spans="1:2" s="205" customFormat="1" x14ac:dyDescent="0.2">
      <c r="A86" s="227"/>
      <c r="B86" s="227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336A293F-CD7B-4C35-9068-CB548589E793}">
      <formula1>"1, 2, 3, 4"</formula1>
    </dataValidation>
  </dataValidations>
  <hyperlinks>
    <hyperlink ref="A28:B28" location="VHP!A6" display="VHP-01" xr:uid="{C74903AD-3DDE-441F-98CD-73965B2BECD8}"/>
    <hyperlink ref="A29:B29" location="VHP!A12" display="VHP-02" xr:uid="{737F6D51-027C-4E62-80E2-2CB089921C0C}"/>
    <hyperlink ref="A30:B30" location="EFE!A6" display="EFE-01" xr:uid="{2F139355-4DC4-4DD2-8B1D-5498E5B37A94}"/>
    <hyperlink ref="A31:B31" location="EFE!A18" display="EFE-02" xr:uid="{397743DA-0C9D-4FBA-B245-39F9BA7B7B0C}"/>
    <hyperlink ref="A32:B32" location="EFE!A44" display="EFE-03" xr:uid="{45BB79C0-A311-429C-97D2-2C4230D18381}"/>
    <hyperlink ref="A34:B34" location="Conciliacion_Ig!B6" display="Conciliacion_Ig" xr:uid="{F96C1EC6-3B9F-4C5E-9FCA-B1B4619E7E3E}"/>
    <hyperlink ref="A35:B35" location="Conciliacion_Eg!B5" display="Conciliacion_Eg" xr:uid="{FF9AD0E7-F65B-495C-8617-BFB00A4742A3}"/>
    <hyperlink ref="B38" location="Memoria!A8" display="CONTABLES" xr:uid="{4F916177-B3A8-425D-B4E2-877D8425933D}"/>
    <hyperlink ref="B39" location="Memoria!A35" display="PRESUPUESTALES" xr:uid="{7037EB6C-2325-41FF-BA97-CAF542DC3CDA}"/>
    <hyperlink ref="B11" location="ACT!A56" display="PARTICIPACIONES, APORTACIONES, CONVENIOS, INCENTIVOS…" xr:uid="{E9CF1A59-31F2-4E5C-85B1-A32D89BFB2EC}"/>
    <hyperlink ref="B12" location="ACT!A71" display="OTROS INGRESOS Y BENEFICIOS" xr:uid="{92D05763-2648-4BF2-9524-07BE3FB78F5A}"/>
    <hyperlink ref="B13" location="ACT!A96" display="GASTOS Y OTRAS PERDIDAS" xr:uid="{61C507EF-B221-492A-8D51-FD950D6AE94E}"/>
    <hyperlink ref="B14" location="ESF!A6" display="FONDOS CON AFECTACIÓN ESPECÍFICA E INVERSIONES FINANCIERAS" xr:uid="{1DCA0B6E-8B7C-43C2-952C-C21C789ED1A2}"/>
    <hyperlink ref="B15" location="ESF!A13" display="CONTRIBUCIONES POR RECUPERAR" xr:uid="{D2CF7B15-64E4-4A4C-8350-6D2835071862}"/>
    <hyperlink ref="B16" location="ESF!A18" display="CONTRIBUCIONES POR RECUPERAR CORTO PLAZO" xr:uid="{CFE1A09D-CA82-4A32-ACD9-C78C1C6ACFF9}"/>
    <hyperlink ref="B17" location="ESF!A30" display="BIENES DISPONIBLES PARA SU TRANSFORMACIÓN ESTIMACIONES Y DETERIOROS (INVENTARIOS)" xr:uid="{917BD6CE-32CC-4D92-A4FB-2E54DFD8EC69}"/>
    <hyperlink ref="B18" location="ESF!A39" display="ALMACENES" xr:uid="{1A31116B-292B-4DDE-A313-56FD357CAA56}"/>
    <hyperlink ref="B19" location="ESF!A44" display="FIDEICOMISOS, MANDATOS Y CONTRATOS ANÁLOGOS" xr:uid="{E5920FC7-A97F-41AA-B92B-B7975EABDB94}"/>
    <hyperlink ref="B20" location="ESF!A48" display="PARTICIPACIONES Y APORTACIONES DE CAPITAL" xr:uid="{4FC7750E-903D-4CD0-BC61-A8E783E411E0}"/>
    <hyperlink ref="B21" location="ESF!A52" display="BIENES MUEBLES E INMUEBLES" xr:uid="{39DD4223-AD7E-46E4-B307-C46FA5266DAA}"/>
    <hyperlink ref="B22" location="ESF!A72" display="INTANGIBLES Y DIFERIDOS" xr:uid="{5BC78D05-E54F-4A6E-AD44-599E6EDFEDDB}"/>
    <hyperlink ref="B24" location="ESF!A94" display="OTROS ACTIVOS" xr:uid="{40442F08-1B3A-45B3-88B3-7BAF11F7D4BD}"/>
    <hyperlink ref="B25" location="ESF!A108" display="CUENTAS Y DOCUMENTOS POR PAGAR" xr:uid="{8A07B589-34FC-438F-AA65-4C7F42DAB5F7}"/>
    <hyperlink ref="B26" location="ESF!A125" display="FONDOS Y BIENES DE TERCEROS" xr:uid="{F8C02E49-BEDF-4807-B857-442B74E9D4A8}"/>
    <hyperlink ref="B27" location="ESF!A142" display="OTROS PASIVOS CIRCULANTES" xr:uid="{E621C181-F535-43C6-817F-B491B410BF63}"/>
    <hyperlink ref="B10" location="ACT!A8" display="INGRESOS DE GESTION" xr:uid="{9AFBC671-7C8F-40F6-9677-114B92AC6351}"/>
    <hyperlink ref="A10" location="ACT!A6" display="ACT!A6" xr:uid="{D7332901-1439-4BF5-8C1A-FCC9F208B929}"/>
    <hyperlink ref="A11" location="ACT!A91" display="ACT!A91" xr:uid="{9BB8B6E0-E53E-4E3E-A45C-F0E7D2882180}"/>
    <hyperlink ref="A12" location="ESF!A6" display="ESF!A6" xr:uid="{4405B2A2-E773-4F8E-9648-A2D8B257D9B5}"/>
    <hyperlink ref="A13" location="ESF!A12" display="ESF!A12" xr:uid="{5B2369DD-63EA-49C8-A104-CDC85CEC4DC4}"/>
    <hyperlink ref="A14" location="ESF!A17" display="ESF!A17" xr:uid="{C7216236-1168-467D-AF18-621734420D96}"/>
    <hyperlink ref="A15" location="ESF!A29" display="ESF!A29" xr:uid="{4C141B43-27A4-4D72-9F30-C52C57514CCC}"/>
    <hyperlink ref="A16" location="ESF!A38" display="ESF!A38" xr:uid="{EEBFB255-5D47-42D2-81F9-F816459EE00F}"/>
    <hyperlink ref="A17" location="ESF!A43" display="ESF!A43" xr:uid="{D8F9E616-EF38-4BA9-9ECA-56382AC16AC9}"/>
    <hyperlink ref="A18" location="ESF!A47" display="ESF!A47" xr:uid="{7CA0B96A-E301-4963-9498-E68623841F8B}"/>
    <hyperlink ref="A19" location="ESF!A53" display="ESF!A53" xr:uid="{A10BC9A8-00B2-4922-A737-73E604FB5A5C}"/>
    <hyperlink ref="A20" location="ESF!A76" display="ESF!A76" xr:uid="{12A8137B-07A4-46D8-BEFC-DBC4CAE77136}"/>
    <hyperlink ref="A21" location="ESF!A92" display="ESF!A92" xr:uid="{E1BAB103-0FE3-48C1-990A-0C6635C4A6DE}"/>
    <hyperlink ref="A22" location="ESF!A98" display="ESF!A98" xr:uid="{BCC8EED3-1C90-41D2-A725-7DC6A861D5EB}"/>
    <hyperlink ref="A23" location="ESF!A109" display="ESF!A109" xr:uid="{9C069E67-BA28-4C5E-9D04-C4C41E5EB8CD}"/>
    <hyperlink ref="A24" location="ESF!A126" display="ESF!A126" xr:uid="{3C4D679D-492B-47A0-A64F-15FDEEE59F57}"/>
    <hyperlink ref="A25" location="ESF!A143" display="ESF!A143" xr:uid="{962B897A-608D-4470-ABE7-6F69B942D33D}"/>
    <hyperlink ref="A26" location="ESF!A151" display="ESF!A151" xr:uid="{AA4D59E4-E160-4147-9E22-5BC17955D098}"/>
    <hyperlink ref="A27" location="ESF!A156" display="ESF!A156" xr:uid="{52DE6452-015A-4619-BB19-BC82B0071387}"/>
    <hyperlink ref="A28" location="VHP!A6" display="VHP!A6" xr:uid="{0BFE1141-3E54-4F81-B77C-C0A7C7DD15E2}"/>
    <hyperlink ref="A29" location="VHP!A12" display="VHP!A12" xr:uid="{5306811F-DCE3-4A72-9D46-FE75561B19A5}"/>
    <hyperlink ref="A30" location="EFE!A6" display="EFE!A6" xr:uid="{A89710A3-E965-47FD-A2E8-444566DA414D}"/>
    <hyperlink ref="A31" location="EFE!A18" display="EFE!A18" xr:uid="{79C4EB73-9A24-4CCB-B35D-58CF06E0DFFD}"/>
    <hyperlink ref="A32" location="EFE!A45" display="EFE!A45" xr:uid="{BB5DC2BD-490D-4762-92A1-917B7FAE309A}"/>
    <hyperlink ref="B40" location="Memoria!B38" display="Memoria!B38" xr:uid="{9909DBEE-9C24-4ADC-8392-19A21B74C33D}"/>
    <hyperlink ref="B41" location="Memoria!B48" display="Memoria!B48" xr:uid="{59F4EC71-8DC6-4F76-9FD7-2C23FDD9DFA1}"/>
  </hyperlinks>
  <pageMargins left="0.70866141732283472" right="0.70866141732283472" top="0.74803149606299213" bottom="0.74803149606299213" header="0.31496062992125984" footer="0.31496062992125984"/>
  <pageSetup scale="94" orientation="landscape" r:id="rId1"/>
  <headerFooter>
    <oddHeader>&amp;CNOTAS A LOS ESTADOS FINANCIEROS</oddHeader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D9EC-4C45-458D-8EC9-BF795FE6210D}">
  <sheetPr>
    <tabColor rgb="FFFFC000"/>
    <pageSetUpPr fitToPage="1"/>
  </sheetPr>
  <dimension ref="A1:E218"/>
  <sheetViews>
    <sheetView showGridLines="0" topLeftCell="A199" zoomScaleNormal="100" workbookViewId="0">
      <selection activeCell="A72" sqref="A72"/>
    </sheetView>
  </sheetViews>
  <sheetFormatPr baseColWidth="10" defaultColWidth="10.6640625" defaultRowHeight="11.25" x14ac:dyDescent="0.2"/>
  <cols>
    <col min="1" max="1" width="11.6640625" style="233" customWidth="1"/>
    <col min="2" max="2" width="96.83203125" style="233" customWidth="1"/>
    <col min="3" max="3" width="21.6640625" style="233" customWidth="1"/>
    <col min="4" max="4" width="18.33203125" style="233" customWidth="1"/>
    <col min="5" max="5" width="13.83203125" style="233" bestFit="1" customWidth="1"/>
    <col min="6" max="16384" width="10.6640625" style="233"/>
  </cols>
  <sheetData>
    <row r="1" spans="1:5" s="230" customFormat="1" ht="11.25" customHeight="1" x14ac:dyDescent="0.25">
      <c r="A1" s="389" t="s">
        <v>179</v>
      </c>
      <c r="B1" s="390"/>
      <c r="C1" s="390"/>
      <c r="D1" s="228" t="s">
        <v>246</v>
      </c>
      <c r="E1" s="229">
        <f>'[7]Notas a los Edos Financieros'!D1</f>
        <v>2024</v>
      </c>
    </row>
    <row r="2" spans="1:5" s="231" customFormat="1" ht="11.25" customHeight="1" x14ac:dyDescent="0.25">
      <c r="A2" s="389" t="s">
        <v>247</v>
      </c>
      <c r="B2" s="390"/>
      <c r="C2" s="390"/>
      <c r="D2" s="228" t="s">
        <v>248</v>
      </c>
      <c r="E2" s="229" t="str">
        <f>'[7]Notas a los Edos Financieros'!D2</f>
        <v>Trimestral</v>
      </c>
    </row>
    <row r="3" spans="1:5" s="231" customFormat="1" ht="11.25" customHeight="1" x14ac:dyDescent="0.25">
      <c r="A3" s="389" t="s">
        <v>249</v>
      </c>
      <c r="B3" s="390"/>
      <c r="C3" s="390"/>
      <c r="D3" s="228" t="s">
        <v>250</v>
      </c>
      <c r="E3" s="229">
        <v>3</v>
      </c>
    </row>
    <row r="4" spans="1:5" ht="11.25" customHeight="1" x14ac:dyDescent="0.25">
      <c r="A4" s="389" t="s">
        <v>186</v>
      </c>
      <c r="B4" s="390"/>
      <c r="C4" s="390"/>
      <c r="D4" s="232"/>
      <c r="E4" s="232"/>
    </row>
    <row r="5" spans="1:5" x14ac:dyDescent="0.2">
      <c r="A5" s="234" t="s">
        <v>251</v>
      </c>
      <c r="B5" s="235"/>
      <c r="C5" s="235"/>
      <c r="D5" s="236"/>
      <c r="E5" s="235"/>
    </row>
    <row r="6" spans="1:5" ht="9.75" customHeight="1" x14ac:dyDescent="0.2">
      <c r="A6" s="237"/>
      <c r="B6" s="237"/>
      <c r="C6" s="237"/>
      <c r="D6" s="238"/>
      <c r="E6" s="237"/>
    </row>
    <row r="7" spans="1:5" ht="9.75" customHeight="1" x14ac:dyDescent="0.2">
      <c r="A7" s="235" t="s">
        <v>252</v>
      </c>
      <c r="B7" s="235"/>
      <c r="C7" s="235"/>
      <c r="D7" s="236"/>
      <c r="E7" s="235"/>
    </row>
    <row r="8" spans="1:5" ht="9.75" customHeight="1" x14ac:dyDescent="0.2">
      <c r="A8" s="239" t="s">
        <v>253</v>
      </c>
      <c r="B8" s="239" t="s">
        <v>254</v>
      </c>
      <c r="C8" s="240" t="s">
        <v>255</v>
      </c>
      <c r="D8" s="241" t="s">
        <v>256</v>
      </c>
      <c r="E8" s="240" t="s">
        <v>257</v>
      </c>
    </row>
    <row r="9" spans="1:5" ht="9.75" customHeight="1" x14ac:dyDescent="0.2">
      <c r="A9" s="242">
        <v>4000</v>
      </c>
      <c r="B9" s="243" t="s">
        <v>2</v>
      </c>
      <c r="C9" s="244">
        <f>SUM(C10+C57+C69)</f>
        <v>13807946224.259998</v>
      </c>
      <c r="D9" s="245"/>
      <c r="E9" s="237"/>
    </row>
    <row r="10" spans="1:5" ht="9.75" customHeight="1" x14ac:dyDescent="0.2">
      <c r="A10" s="242">
        <v>4100</v>
      </c>
      <c r="B10" s="243" t="s">
        <v>258</v>
      </c>
      <c r="C10" s="244">
        <f>SUM(C11+C21+C27+C30+C36+C39+C48)</f>
        <v>57961580.549999997</v>
      </c>
      <c r="D10" s="245"/>
      <c r="E10" s="237"/>
    </row>
    <row r="11" spans="1:5" ht="9.75" customHeight="1" x14ac:dyDescent="0.2">
      <c r="A11" s="242">
        <v>4110</v>
      </c>
      <c r="B11" s="243" t="s">
        <v>4</v>
      </c>
      <c r="C11" s="244">
        <f>SUM(C12:C20)</f>
        <v>0</v>
      </c>
      <c r="D11" s="245" t="str">
        <f t="shared" ref="D11:D20" si="0">IFERROR(C11/$C$12,"")</f>
        <v/>
      </c>
      <c r="E11" s="237"/>
    </row>
    <row r="12" spans="1:5" ht="9.75" customHeight="1" x14ac:dyDescent="0.2">
      <c r="A12" s="246">
        <v>4111</v>
      </c>
      <c r="B12" s="247" t="s">
        <v>259</v>
      </c>
      <c r="C12" s="248">
        <v>0</v>
      </c>
      <c r="D12" s="245" t="str">
        <f t="shared" si="0"/>
        <v/>
      </c>
      <c r="E12" s="237"/>
    </row>
    <row r="13" spans="1:5" ht="9.75" customHeight="1" x14ac:dyDescent="0.2">
      <c r="A13" s="246">
        <v>4112</v>
      </c>
      <c r="B13" s="247" t="s">
        <v>260</v>
      </c>
      <c r="C13" s="248">
        <v>0</v>
      </c>
      <c r="D13" s="245" t="str">
        <f t="shared" si="0"/>
        <v/>
      </c>
      <c r="E13" s="237"/>
    </row>
    <row r="14" spans="1:5" ht="9.75" customHeight="1" x14ac:dyDescent="0.2">
      <c r="A14" s="246">
        <v>4113</v>
      </c>
      <c r="B14" s="247" t="s">
        <v>261</v>
      </c>
      <c r="C14" s="248">
        <v>0</v>
      </c>
      <c r="D14" s="245" t="str">
        <f t="shared" si="0"/>
        <v/>
      </c>
      <c r="E14" s="237"/>
    </row>
    <row r="15" spans="1:5" ht="9.75" customHeight="1" x14ac:dyDescent="0.2">
      <c r="A15" s="246">
        <v>4114</v>
      </c>
      <c r="B15" s="247" t="s">
        <v>262</v>
      </c>
      <c r="C15" s="248">
        <v>0</v>
      </c>
      <c r="D15" s="245" t="str">
        <f t="shared" si="0"/>
        <v/>
      </c>
      <c r="E15" s="237"/>
    </row>
    <row r="16" spans="1:5" ht="9.75" customHeight="1" x14ac:dyDescent="0.2">
      <c r="A16" s="246">
        <v>4115</v>
      </c>
      <c r="B16" s="247" t="s">
        <v>263</v>
      </c>
      <c r="C16" s="248">
        <v>0</v>
      </c>
      <c r="D16" s="245" t="str">
        <f t="shared" si="0"/>
        <v/>
      </c>
      <c r="E16" s="237"/>
    </row>
    <row r="17" spans="1:5" ht="9.75" customHeight="1" x14ac:dyDescent="0.2">
      <c r="A17" s="246">
        <v>4116</v>
      </c>
      <c r="B17" s="247" t="s">
        <v>264</v>
      </c>
      <c r="C17" s="248">
        <v>0</v>
      </c>
      <c r="D17" s="245" t="str">
        <f t="shared" si="0"/>
        <v/>
      </c>
      <c r="E17" s="237"/>
    </row>
    <row r="18" spans="1:5" ht="9.75" customHeight="1" x14ac:dyDescent="0.2">
      <c r="A18" s="246">
        <v>4117</v>
      </c>
      <c r="B18" s="247" t="s">
        <v>265</v>
      </c>
      <c r="C18" s="248">
        <v>0</v>
      </c>
      <c r="D18" s="245" t="str">
        <f t="shared" si="0"/>
        <v/>
      </c>
      <c r="E18" s="237"/>
    </row>
    <row r="19" spans="1:5" ht="9.75" customHeight="1" x14ac:dyDescent="0.2">
      <c r="A19" s="246">
        <v>4118</v>
      </c>
      <c r="B19" s="249" t="s">
        <v>266</v>
      </c>
      <c r="C19" s="248">
        <v>0</v>
      </c>
      <c r="D19" s="245" t="str">
        <f t="shared" si="0"/>
        <v/>
      </c>
      <c r="E19" s="237"/>
    </row>
    <row r="20" spans="1:5" ht="9.75" customHeight="1" x14ac:dyDescent="0.2">
      <c r="A20" s="246">
        <v>4119</v>
      </c>
      <c r="B20" s="247" t="s">
        <v>267</v>
      </c>
      <c r="C20" s="248">
        <v>0</v>
      </c>
      <c r="D20" s="245" t="str">
        <f t="shared" si="0"/>
        <v/>
      </c>
      <c r="E20" s="237"/>
    </row>
    <row r="21" spans="1:5" ht="9.75" customHeight="1" x14ac:dyDescent="0.2">
      <c r="A21" s="242">
        <v>4120</v>
      </c>
      <c r="B21" s="243" t="s">
        <v>5</v>
      </c>
      <c r="C21" s="244">
        <f>SUM(C22:C26)</f>
        <v>0</v>
      </c>
      <c r="D21" s="245" t="str">
        <f t="shared" ref="D21:D26" si="1">IFERROR(C21/$C$21,"")</f>
        <v/>
      </c>
      <c r="E21" s="237"/>
    </row>
    <row r="22" spans="1:5" ht="9.75" customHeight="1" x14ac:dyDescent="0.2">
      <c r="A22" s="246">
        <v>4121</v>
      </c>
      <c r="B22" s="247" t="s">
        <v>268</v>
      </c>
      <c r="C22" s="248">
        <v>0</v>
      </c>
      <c r="D22" s="245" t="str">
        <f t="shared" si="1"/>
        <v/>
      </c>
      <c r="E22" s="237"/>
    </row>
    <row r="23" spans="1:5" ht="9.75" customHeight="1" x14ac:dyDescent="0.2">
      <c r="A23" s="246">
        <v>4122</v>
      </c>
      <c r="B23" s="247" t="s">
        <v>269</v>
      </c>
      <c r="C23" s="248">
        <v>0</v>
      </c>
      <c r="D23" s="245" t="str">
        <f t="shared" si="1"/>
        <v/>
      </c>
      <c r="E23" s="237"/>
    </row>
    <row r="24" spans="1:5" ht="9.75" customHeight="1" x14ac:dyDescent="0.2">
      <c r="A24" s="246">
        <v>4123</v>
      </c>
      <c r="B24" s="247" t="s">
        <v>270</v>
      </c>
      <c r="C24" s="248">
        <v>0</v>
      </c>
      <c r="D24" s="245" t="str">
        <f t="shared" si="1"/>
        <v/>
      </c>
      <c r="E24" s="237"/>
    </row>
    <row r="25" spans="1:5" ht="9.75" customHeight="1" x14ac:dyDescent="0.2">
      <c r="A25" s="246">
        <v>4124</v>
      </c>
      <c r="B25" s="247" t="s">
        <v>271</v>
      </c>
      <c r="C25" s="248">
        <v>0</v>
      </c>
      <c r="D25" s="245" t="str">
        <f t="shared" si="1"/>
        <v/>
      </c>
      <c r="E25" s="237"/>
    </row>
    <row r="26" spans="1:5" ht="9.75" customHeight="1" x14ac:dyDescent="0.2">
      <c r="A26" s="246">
        <v>4129</v>
      </c>
      <c r="B26" s="247" t="s">
        <v>272</v>
      </c>
      <c r="C26" s="248">
        <v>0</v>
      </c>
      <c r="D26" s="245" t="str">
        <f t="shared" si="1"/>
        <v/>
      </c>
      <c r="E26" s="237"/>
    </row>
    <row r="27" spans="1:5" ht="9.75" customHeight="1" x14ac:dyDescent="0.2">
      <c r="A27" s="242">
        <v>4130</v>
      </c>
      <c r="B27" s="243" t="s">
        <v>6</v>
      </c>
      <c r="C27" s="244">
        <f>SUM(C28:C29)</f>
        <v>0</v>
      </c>
      <c r="D27" s="245" t="str">
        <f t="shared" ref="D27:D29" si="2">IFERROR(C27/$C$27,"")</f>
        <v/>
      </c>
      <c r="E27" s="237"/>
    </row>
    <row r="28" spans="1:5" ht="9.75" customHeight="1" x14ac:dyDescent="0.2">
      <c r="A28" s="246">
        <v>4131</v>
      </c>
      <c r="B28" s="247" t="s">
        <v>273</v>
      </c>
      <c r="C28" s="248">
        <v>0</v>
      </c>
      <c r="D28" s="245" t="str">
        <f t="shared" si="2"/>
        <v/>
      </c>
      <c r="E28" s="237"/>
    </row>
    <row r="29" spans="1:5" ht="9.75" customHeight="1" x14ac:dyDescent="0.2">
      <c r="A29" s="246">
        <v>4132</v>
      </c>
      <c r="B29" s="249" t="s">
        <v>274</v>
      </c>
      <c r="C29" s="248">
        <v>0</v>
      </c>
      <c r="D29" s="245" t="str">
        <f t="shared" si="2"/>
        <v/>
      </c>
      <c r="E29" s="237"/>
    </row>
    <row r="30" spans="1:5" ht="9.75" customHeight="1" x14ac:dyDescent="0.2">
      <c r="A30" s="242">
        <v>4140</v>
      </c>
      <c r="B30" s="243" t="s">
        <v>7</v>
      </c>
      <c r="C30" s="244">
        <f>SUM(C31:C35)</f>
        <v>0</v>
      </c>
      <c r="D30" s="245" t="str">
        <f t="shared" ref="D30:D35" si="3">IFERROR(C30/$C$30,"")</f>
        <v/>
      </c>
      <c r="E30" s="237"/>
    </row>
    <row r="31" spans="1:5" ht="9.75" customHeight="1" x14ac:dyDescent="0.2">
      <c r="A31" s="246">
        <v>4141</v>
      </c>
      <c r="B31" s="247" t="s">
        <v>275</v>
      </c>
      <c r="C31" s="248">
        <v>0</v>
      </c>
      <c r="D31" s="245" t="str">
        <f t="shared" si="3"/>
        <v/>
      </c>
      <c r="E31" s="237"/>
    </row>
    <row r="32" spans="1:5" ht="9.75" customHeight="1" x14ac:dyDescent="0.2">
      <c r="A32" s="246">
        <v>4143</v>
      </c>
      <c r="B32" s="247" t="s">
        <v>276</v>
      </c>
      <c r="C32" s="248">
        <v>0</v>
      </c>
      <c r="D32" s="245" t="str">
        <f t="shared" si="3"/>
        <v/>
      </c>
      <c r="E32" s="237"/>
    </row>
    <row r="33" spans="1:5" ht="9.75" customHeight="1" x14ac:dyDescent="0.2">
      <c r="A33" s="246">
        <v>4144</v>
      </c>
      <c r="B33" s="247" t="s">
        <v>277</v>
      </c>
      <c r="C33" s="248">
        <v>0</v>
      </c>
      <c r="D33" s="245" t="str">
        <f t="shared" si="3"/>
        <v/>
      </c>
      <c r="E33" s="237"/>
    </row>
    <row r="34" spans="1:5" ht="9.75" customHeight="1" x14ac:dyDescent="0.2">
      <c r="A34" s="246">
        <v>4145</v>
      </c>
      <c r="B34" s="249" t="s">
        <v>278</v>
      </c>
      <c r="C34" s="248">
        <v>0</v>
      </c>
      <c r="D34" s="245" t="str">
        <f t="shared" si="3"/>
        <v/>
      </c>
      <c r="E34" s="237"/>
    </row>
    <row r="35" spans="1:5" ht="9.75" customHeight="1" x14ac:dyDescent="0.2">
      <c r="A35" s="246">
        <v>4149</v>
      </c>
      <c r="B35" s="247" t="s">
        <v>279</v>
      </c>
      <c r="C35" s="248">
        <v>0</v>
      </c>
      <c r="D35" s="245" t="str">
        <f t="shared" si="3"/>
        <v/>
      </c>
      <c r="E35" s="237"/>
    </row>
    <row r="36" spans="1:5" ht="9.75" customHeight="1" x14ac:dyDescent="0.2">
      <c r="A36" s="242">
        <v>4150</v>
      </c>
      <c r="B36" s="243" t="s">
        <v>8</v>
      </c>
      <c r="C36" s="244">
        <f>SUM(C37:C38)</f>
        <v>0</v>
      </c>
      <c r="D36" s="245" t="str">
        <f t="shared" ref="D36:D38" si="4">IFERROR(C36/$C$36,"")</f>
        <v/>
      </c>
      <c r="E36" s="237"/>
    </row>
    <row r="37" spans="1:5" ht="9.75" customHeight="1" x14ac:dyDescent="0.2">
      <c r="A37" s="246">
        <v>4151</v>
      </c>
      <c r="B37" s="247" t="s">
        <v>8</v>
      </c>
      <c r="C37" s="248">
        <v>0</v>
      </c>
      <c r="D37" s="245" t="str">
        <f t="shared" si="4"/>
        <v/>
      </c>
      <c r="E37" s="237"/>
    </row>
    <row r="38" spans="1:5" ht="9.75" customHeight="1" x14ac:dyDescent="0.2">
      <c r="A38" s="246">
        <v>4154</v>
      </c>
      <c r="B38" s="249" t="s">
        <v>280</v>
      </c>
      <c r="C38" s="248">
        <v>0</v>
      </c>
      <c r="D38" s="245" t="str">
        <f t="shared" si="4"/>
        <v/>
      </c>
      <c r="E38" s="237"/>
    </row>
    <row r="39" spans="1:5" ht="9.75" customHeight="1" x14ac:dyDescent="0.2">
      <c r="A39" s="242">
        <v>4160</v>
      </c>
      <c r="B39" s="243" t="s">
        <v>9</v>
      </c>
      <c r="C39" s="244">
        <f>SUM(C40:C47)</f>
        <v>0</v>
      </c>
      <c r="D39" s="245" t="str">
        <f t="shared" ref="D39:D47" si="5">IFERROR(C39/$C$39,"")</f>
        <v/>
      </c>
      <c r="E39" s="237"/>
    </row>
    <row r="40" spans="1:5" ht="9.75" customHeight="1" x14ac:dyDescent="0.2">
      <c r="A40" s="246">
        <v>4161</v>
      </c>
      <c r="B40" s="247" t="s">
        <v>281</v>
      </c>
      <c r="C40" s="248">
        <v>0</v>
      </c>
      <c r="D40" s="245" t="str">
        <f t="shared" si="5"/>
        <v/>
      </c>
      <c r="E40" s="237"/>
    </row>
    <row r="41" spans="1:5" ht="9.75" customHeight="1" x14ac:dyDescent="0.2">
      <c r="A41" s="246">
        <v>4162</v>
      </c>
      <c r="B41" s="247" t="s">
        <v>282</v>
      </c>
      <c r="C41" s="248">
        <v>0</v>
      </c>
      <c r="D41" s="245" t="str">
        <f t="shared" si="5"/>
        <v/>
      </c>
      <c r="E41" s="237"/>
    </row>
    <row r="42" spans="1:5" ht="9.75" customHeight="1" x14ac:dyDescent="0.2">
      <c r="A42" s="246">
        <v>4163</v>
      </c>
      <c r="B42" s="247" t="s">
        <v>283</v>
      </c>
      <c r="C42" s="248">
        <v>0</v>
      </c>
      <c r="D42" s="245" t="str">
        <f t="shared" si="5"/>
        <v/>
      </c>
      <c r="E42" s="237"/>
    </row>
    <row r="43" spans="1:5" ht="9.75" customHeight="1" x14ac:dyDescent="0.2">
      <c r="A43" s="246">
        <v>4164</v>
      </c>
      <c r="B43" s="247" t="s">
        <v>284</v>
      </c>
      <c r="C43" s="248">
        <v>0</v>
      </c>
      <c r="D43" s="245" t="str">
        <f t="shared" si="5"/>
        <v/>
      </c>
      <c r="E43" s="237"/>
    </row>
    <row r="44" spans="1:5" ht="9.75" customHeight="1" x14ac:dyDescent="0.2">
      <c r="A44" s="246">
        <v>4165</v>
      </c>
      <c r="B44" s="247" t="s">
        <v>285</v>
      </c>
      <c r="C44" s="248">
        <v>0</v>
      </c>
      <c r="D44" s="245" t="str">
        <f t="shared" si="5"/>
        <v/>
      </c>
      <c r="E44" s="237"/>
    </row>
    <row r="45" spans="1:5" ht="9.75" customHeight="1" x14ac:dyDescent="0.2">
      <c r="A45" s="246">
        <v>4166</v>
      </c>
      <c r="B45" s="249" t="s">
        <v>286</v>
      </c>
      <c r="C45" s="248">
        <v>0</v>
      </c>
      <c r="D45" s="245" t="str">
        <f t="shared" si="5"/>
        <v/>
      </c>
      <c r="E45" s="237"/>
    </row>
    <row r="46" spans="1:5" ht="9.75" customHeight="1" x14ac:dyDescent="0.2">
      <c r="A46" s="246">
        <v>4168</v>
      </c>
      <c r="B46" s="247" t="s">
        <v>287</v>
      </c>
      <c r="C46" s="248">
        <v>0</v>
      </c>
      <c r="D46" s="245" t="str">
        <f t="shared" si="5"/>
        <v/>
      </c>
      <c r="E46" s="237"/>
    </row>
    <row r="47" spans="1:5" ht="9.75" customHeight="1" x14ac:dyDescent="0.2">
      <c r="A47" s="246">
        <v>4169</v>
      </c>
      <c r="B47" s="247" t="s">
        <v>288</v>
      </c>
      <c r="C47" s="248">
        <v>0</v>
      </c>
      <c r="D47" s="245" t="str">
        <f t="shared" si="5"/>
        <v/>
      </c>
      <c r="E47" s="237"/>
    </row>
    <row r="48" spans="1:5" ht="9.75" customHeight="1" x14ac:dyDescent="0.2">
      <c r="A48" s="242">
        <v>4170</v>
      </c>
      <c r="B48" s="243" t="s">
        <v>10</v>
      </c>
      <c r="C48" s="244">
        <f>SUM(C49:C56)</f>
        <v>57961580.549999997</v>
      </c>
      <c r="D48" s="245">
        <f t="shared" ref="D48:D56" si="6">IFERROR(C48/$C$48,"")</f>
        <v>1</v>
      </c>
      <c r="E48" s="237"/>
    </row>
    <row r="49" spans="1:5" ht="9.75" customHeight="1" x14ac:dyDescent="0.2">
      <c r="A49" s="246">
        <v>4171</v>
      </c>
      <c r="B49" s="247" t="s">
        <v>289</v>
      </c>
      <c r="C49" s="248">
        <v>0</v>
      </c>
      <c r="D49" s="245">
        <f t="shared" si="6"/>
        <v>0</v>
      </c>
      <c r="E49" s="237"/>
    </row>
    <row r="50" spans="1:5" ht="15" customHeight="1" x14ac:dyDescent="0.2">
      <c r="A50" s="246">
        <v>4172</v>
      </c>
      <c r="B50" s="247" t="s">
        <v>290</v>
      </c>
      <c r="C50" s="248">
        <v>0</v>
      </c>
      <c r="D50" s="245">
        <f t="shared" si="6"/>
        <v>0</v>
      </c>
      <c r="E50" s="237"/>
    </row>
    <row r="51" spans="1:5" ht="22.5" customHeight="1" x14ac:dyDescent="0.2">
      <c r="A51" s="246">
        <v>4173</v>
      </c>
      <c r="B51" s="249" t="s">
        <v>291</v>
      </c>
      <c r="C51" s="248">
        <v>57961580.549999997</v>
      </c>
      <c r="D51" s="245">
        <f t="shared" si="6"/>
        <v>1</v>
      </c>
      <c r="E51" s="237"/>
    </row>
    <row r="52" spans="1:5" ht="24.75" customHeight="1" x14ac:dyDescent="0.2">
      <c r="A52" s="246">
        <v>4174</v>
      </c>
      <c r="B52" s="249" t="s">
        <v>292</v>
      </c>
      <c r="C52" s="248">
        <v>0</v>
      </c>
      <c r="D52" s="245">
        <f t="shared" si="6"/>
        <v>0</v>
      </c>
      <c r="E52" s="237"/>
    </row>
    <row r="53" spans="1:5" ht="23.25" customHeight="1" x14ac:dyDescent="0.2">
      <c r="A53" s="246">
        <v>4175</v>
      </c>
      <c r="B53" s="249" t="s">
        <v>293</v>
      </c>
      <c r="C53" s="248">
        <v>0</v>
      </c>
      <c r="D53" s="245">
        <f t="shared" si="6"/>
        <v>0</v>
      </c>
      <c r="E53" s="237"/>
    </row>
    <row r="54" spans="1:5" ht="22.5" customHeight="1" x14ac:dyDescent="0.2">
      <c r="A54" s="246">
        <v>4176</v>
      </c>
      <c r="B54" s="249" t="s">
        <v>294</v>
      </c>
      <c r="C54" s="248">
        <v>0</v>
      </c>
      <c r="D54" s="245">
        <f t="shared" si="6"/>
        <v>0</v>
      </c>
      <c r="E54" s="237"/>
    </row>
    <row r="55" spans="1:5" ht="20.25" customHeight="1" x14ac:dyDescent="0.2">
      <c r="A55" s="246">
        <v>4177</v>
      </c>
      <c r="B55" s="249" t="s">
        <v>295</v>
      </c>
      <c r="C55" s="248">
        <v>0</v>
      </c>
      <c r="D55" s="245">
        <f t="shared" si="6"/>
        <v>0</v>
      </c>
      <c r="E55" s="237"/>
    </row>
    <row r="56" spans="1:5" ht="22.5" customHeight="1" x14ac:dyDescent="0.2">
      <c r="A56" s="246">
        <v>4178</v>
      </c>
      <c r="B56" s="249" t="s">
        <v>296</v>
      </c>
      <c r="C56" s="248">
        <v>0</v>
      </c>
      <c r="D56" s="245">
        <f t="shared" si="6"/>
        <v>0</v>
      </c>
      <c r="E56" s="237"/>
    </row>
    <row r="57" spans="1:5" ht="33" customHeight="1" x14ac:dyDescent="0.2">
      <c r="A57" s="242">
        <v>4200</v>
      </c>
      <c r="B57" s="250" t="s">
        <v>297</v>
      </c>
      <c r="C57" s="244">
        <f>+C58+C64</f>
        <v>13747232374.23</v>
      </c>
      <c r="D57" s="245"/>
      <c r="E57" s="237"/>
    </row>
    <row r="58" spans="1:5" ht="22.5" customHeight="1" x14ac:dyDescent="0.2">
      <c r="A58" s="242">
        <v>4210</v>
      </c>
      <c r="B58" s="250" t="s">
        <v>12</v>
      </c>
      <c r="C58" s="244">
        <f>SUM(C59:C63)</f>
        <v>7102205490.5799999</v>
      </c>
      <c r="D58" s="245">
        <f t="shared" ref="D58:D63" si="7">IFERROR(C58/$C$58,"")</f>
        <v>1</v>
      </c>
      <c r="E58" s="237"/>
    </row>
    <row r="59" spans="1:5" ht="9.75" customHeight="1" x14ac:dyDescent="0.2">
      <c r="A59" s="246">
        <v>4211</v>
      </c>
      <c r="B59" s="247" t="s">
        <v>37</v>
      </c>
      <c r="C59" s="248">
        <v>0</v>
      </c>
      <c r="D59" s="245">
        <f t="shared" si="7"/>
        <v>0</v>
      </c>
      <c r="E59" s="237"/>
    </row>
    <row r="60" spans="1:5" ht="9.75" customHeight="1" x14ac:dyDescent="0.2">
      <c r="A60" s="246">
        <v>4212</v>
      </c>
      <c r="B60" s="247" t="s">
        <v>38</v>
      </c>
      <c r="C60" s="248">
        <v>3357601468.02</v>
      </c>
      <c r="D60" s="245">
        <f t="shared" si="7"/>
        <v>0.47275476223172502</v>
      </c>
      <c r="E60" s="237"/>
    </row>
    <row r="61" spans="1:5" ht="9.75" customHeight="1" x14ac:dyDescent="0.2">
      <c r="A61" s="246">
        <v>4213</v>
      </c>
      <c r="B61" s="247" t="s">
        <v>39</v>
      </c>
      <c r="C61" s="248">
        <v>3744604022.5599999</v>
      </c>
      <c r="D61" s="245">
        <f t="shared" si="7"/>
        <v>0.52724523776827492</v>
      </c>
      <c r="E61" s="237"/>
    </row>
    <row r="62" spans="1:5" ht="9.75" customHeight="1" x14ac:dyDescent="0.2">
      <c r="A62" s="246">
        <v>4214</v>
      </c>
      <c r="B62" s="247" t="s">
        <v>298</v>
      </c>
      <c r="C62" s="248">
        <v>0</v>
      </c>
      <c r="D62" s="245">
        <f t="shared" si="7"/>
        <v>0</v>
      </c>
      <c r="E62" s="237"/>
    </row>
    <row r="63" spans="1:5" ht="9.75" customHeight="1" x14ac:dyDescent="0.2">
      <c r="A63" s="246">
        <v>4215</v>
      </c>
      <c r="B63" s="247" t="s">
        <v>299</v>
      </c>
      <c r="C63" s="248">
        <v>0</v>
      </c>
      <c r="D63" s="245">
        <f t="shared" si="7"/>
        <v>0</v>
      </c>
      <c r="E63" s="237"/>
    </row>
    <row r="64" spans="1:5" ht="9.75" customHeight="1" x14ac:dyDescent="0.2">
      <c r="A64" s="242">
        <v>4220</v>
      </c>
      <c r="B64" s="243" t="s">
        <v>300</v>
      </c>
      <c r="C64" s="244">
        <f>SUM(C65:C68)</f>
        <v>6645026883.6499996</v>
      </c>
      <c r="D64" s="245">
        <f t="shared" ref="D64:D68" si="8">IFERROR(C64/$C$64,"")</f>
        <v>1</v>
      </c>
      <c r="E64" s="237"/>
    </row>
    <row r="65" spans="1:5" ht="9.75" customHeight="1" x14ac:dyDescent="0.2">
      <c r="A65" s="246">
        <v>4221</v>
      </c>
      <c r="B65" s="247" t="s">
        <v>301</v>
      </c>
      <c r="C65" s="248">
        <v>6645026883.6499996</v>
      </c>
      <c r="D65" s="245">
        <f t="shared" si="8"/>
        <v>1</v>
      </c>
      <c r="E65" s="237"/>
    </row>
    <row r="66" spans="1:5" ht="9.75" customHeight="1" x14ac:dyDescent="0.2">
      <c r="A66" s="246">
        <v>4223</v>
      </c>
      <c r="B66" s="247" t="s">
        <v>29</v>
      </c>
      <c r="C66" s="248">
        <v>0</v>
      </c>
      <c r="D66" s="245">
        <f t="shared" si="8"/>
        <v>0</v>
      </c>
      <c r="E66" s="237"/>
    </row>
    <row r="67" spans="1:5" ht="9.75" customHeight="1" x14ac:dyDescent="0.2">
      <c r="A67" s="246">
        <v>4225</v>
      </c>
      <c r="B67" s="247" t="s">
        <v>31</v>
      </c>
      <c r="C67" s="248">
        <v>0</v>
      </c>
      <c r="D67" s="245">
        <f t="shared" si="8"/>
        <v>0</v>
      </c>
      <c r="E67" s="237"/>
    </row>
    <row r="68" spans="1:5" ht="9.75" customHeight="1" x14ac:dyDescent="0.2">
      <c r="A68" s="246">
        <v>4227</v>
      </c>
      <c r="B68" s="247" t="s">
        <v>302</v>
      </c>
      <c r="C68" s="248">
        <v>0</v>
      </c>
      <c r="D68" s="245">
        <f t="shared" si="8"/>
        <v>0</v>
      </c>
      <c r="E68" s="237"/>
    </row>
    <row r="69" spans="1:5" ht="9.75" customHeight="1" x14ac:dyDescent="0.2">
      <c r="A69" s="251">
        <v>4300</v>
      </c>
      <c r="B69" s="243" t="s">
        <v>303</v>
      </c>
      <c r="C69" s="244">
        <f>C70+C73+C79+C81+C83</f>
        <v>2752269.48</v>
      </c>
      <c r="D69" s="245"/>
      <c r="E69" s="247"/>
    </row>
    <row r="70" spans="1:5" ht="9.75" customHeight="1" x14ac:dyDescent="0.2">
      <c r="A70" s="251">
        <v>4310</v>
      </c>
      <c r="B70" s="243" t="s">
        <v>15</v>
      </c>
      <c r="C70" s="244">
        <f>SUM(C71:C72)</f>
        <v>0</v>
      </c>
      <c r="D70" s="245" t="str">
        <f t="shared" ref="D70:D72" si="9">IFERROR(C70/$C$70,"")</f>
        <v/>
      </c>
      <c r="E70" s="247"/>
    </row>
    <row r="71" spans="1:5" ht="9.75" customHeight="1" x14ac:dyDescent="0.2">
      <c r="A71" s="252">
        <v>4311</v>
      </c>
      <c r="B71" s="247" t="s">
        <v>304</v>
      </c>
      <c r="C71" s="248">
        <v>0</v>
      </c>
      <c r="D71" s="245" t="str">
        <f t="shared" si="9"/>
        <v/>
      </c>
      <c r="E71" s="247"/>
    </row>
    <row r="72" spans="1:5" ht="9.75" customHeight="1" x14ac:dyDescent="0.2">
      <c r="A72" s="252">
        <v>4319</v>
      </c>
      <c r="B72" s="247" t="s">
        <v>305</v>
      </c>
      <c r="C72" s="248">
        <v>0</v>
      </c>
      <c r="D72" s="245" t="str">
        <f t="shared" si="9"/>
        <v/>
      </c>
      <c r="E72" s="247"/>
    </row>
    <row r="73" spans="1:5" ht="9.75" customHeight="1" x14ac:dyDescent="0.2">
      <c r="A73" s="251">
        <v>4320</v>
      </c>
      <c r="B73" s="243" t="s">
        <v>16</v>
      </c>
      <c r="C73" s="244">
        <f>SUM(C74:C78)</f>
        <v>0</v>
      </c>
      <c r="D73" s="245" t="str">
        <f t="shared" ref="D73:D78" si="10">IFERROR(C73/$C$73,"")</f>
        <v/>
      </c>
      <c r="E73" s="247"/>
    </row>
    <row r="74" spans="1:5" ht="9.75" customHeight="1" x14ac:dyDescent="0.2">
      <c r="A74" s="252">
        <v>4321</v>
      </c>
      <c r="B74" s="247" t="s">
        <v>306</v>
      </c>
      <c r="C74" s="248">
        <v>0</v>
      </c>
      <c r="D74" s="245" t="str">
        <f t="shared" si="10"/>
        <v/>
      </c>
      <c r="E74" s="247"/>
    </row>
    <row r="75" spans="1:5" ht="9.75" customHeight="1" x14ac:dyDescent="0.2">
      <c r="A75" s="252">
        <v>4322</v>
      </c>
      <c r="B75" s="247" t="s">
        <v>307</v>
      </c>
      <c r="C75" s="248">
        <v>0</v>
      </c>
      <c r="D75" s="245" t="str">
        <f t="shared" si="10"/>
        <v/>
      </c>
      <c r="E75" s="247"/>
    </row>
    <row r="76" spans="1:5" ht="9.75" customHeight="1" x14ac:dyDescent="0.2">
      <c r="A76" s="252">
        <v>4323</v>
      </c>
      <c r="B76" s="247" t="s">
        <v>308</v>
      </c>
      <c r="C76" s="248">
        <v>0</v>
      </c>
      <c r="D76" s="245" t="str">
        <f t="shared" si="10"/>
        <v/>
      </c>
      <c r="E76" s="247"/>
    </row>
    <row r="77" spans="1:5" ht="9.75" customHeight="1" x14ac:dyDescent="0.2">
      <c r="A77" s="252">
        <v>4324</v>
      </c>
      <c r="B77" s="247" t="s">
        <v>309</v>
      </c>
      <c r="C77" s="248">
        <v>0</v>
      </c>
      <c r="D77" s="245" t="str">
        <f t="shared" si="10"/>
        <v/>
      </c>
      <c r="E77" s="247"/>
    </row>
    <row r="78" spans="1:5" ht="9.75" customHeight="1" x14ac:dyDescent="0.2">
      <c r="A78" s="252">
        <v>4325</v>
      </c>
      <c r="B78" s="247" t="s">
        <v>310</v>
      </c>
      <c r="C78" s="248">
        <v>0</v>
      </c>
      <c r="D78" s="245" t="str">
        <f t="shared" si="10"/>
        <v/>
      </c>
      <c r="E78" s="247"/>
    </row>
    <row r="79" spans="1:5" ht="9.75" customHeight="1" x14ac:dyDescent="0.2">
      <c r="A79" s="251">
        <v>4330</v>
      </c>
      <c r="B79" s="243" t="s">
        <v>17</v>
      </c>
      <c r="C79" s="244">
        <f>SUM(C80)</f>
        <v>0</v>
      </c>
      <c r="D79" s="245" t="str">
        <f t="shared" ref="D79:D80" si="11">IFERROR(C79/$C$79,"")</f>
        <v/>
      </c>
      <c r="E79" s="247"/>
    </row>
    <row r="80" spans="1:5" ht="9.75" customHeight="1" x14ac:dyDescent="0.2">
      <c r="A80" s="252">
        <v>4331</v>
      </c>
      <c r="B80" s="247" t="s">
        <v>17</v>
      </c>
      <c r="C80" s="248">
        <v>0</v>
      </c>
      <c r="D80" s="245" t="str">
        <f t="shared" si="11"/>
        <v/>
      </c>
      <c r="E80" s="247"/>
    </row>
    <row r="81" spans="1:5" ht="9.75" customHeight="1" x14ac:dyDescent="0.2">
      <c r="A81" s="251">
        <v>4340</v>
      </c>
      <c r="B81" s="243" t="s">
        <v>18</v>
      </c>
      <c r="C81" s="244">
        <f>SUM(C82)</f>
        <v>0</v>
      </c>
      <c r="D81" s="245" t="str">
        <f t="shared" ref="D81:D82" si="12">IFERROR(C81/$C$81,"")</f>
        <v/>
      </c>
      <c r="E81" s="247"/>
    </row>
    <row r="82" spans="1:5" ht="9.75" customHeight="1" x14ac:dyDescent="0.2">
      <c r="A82" s="252">
        <v>4341</v>
      </c>
      <c r="B82" s="247" t="s">
        <v>18</v>
      </c>
      <c r="C82" s="248">
        <v>0</v>
      </c>
      <c r="D82" s="245" t="str">
        <f t="shared" si="12"/>
        <v/>
      </c>
      <c r="E82" s="247"/>
    </row>
    <row r="83" spans="1:5" ht="9.75" customHeight="1" x14ac:dyDescent="0.2">
      <c r="A83" s="251">
        <v>4390</v>
      </c>
      <c r="B83" s="243" t="s">
        <v>19</v>
      </c>
      <c r="C83" s="244">
        <f>SUM(C84:C90)</f>
        <v>2752269.48</v>
      </c>
      <c r="D83" s="245">
        <f t="shared" ref="D83:D90" si="13">IFERROR(C83/$C$83,"")</f>
        <v>1</v>
      </c>
      <c r="E83" s="247"/>
    </row>
    <row r="84" spans="1:5" ht="9.75" customHeight="1" x14ac:dyDescent="0.2">
      <c r="A84" s="252">
        <v>4392</v>
      </c>
      <c r="B84" s="247" t="s">
        <v>311</v>
      </c>
      <c r="C84" s="248">
        <v>0</v>
      </c>
      <c r="D84" s="245">
        <f t="shared" si="13"/>
        <v>0</v>
      </c>
      <c r="E84" s="247"/>
    </row>
    <row r="85" spans="1:5" ht="9.75" customHeight="1" x14ac:dyDescent="0.2">
      <c r="A85" s="252">
        <v>4393</v>
      </c>
      <c r="B85" s="247" t="s">
        <v>312</v>
      </c>
      <c r="C85" s="248">
        <v>0</v>
      </c>
      <c r="D85" s="245">
        <f t="shared" si="13"/>
        <v>0</v>
      </c>
      <c r="E85" s="247"/>
    </row>
    <row r="86" spans="1:5" ht="9.75" customHeight="1" x14ac:dyDescent="0.2">
      <c r="A86" s="252">
        <v>4394</v>
      </c>
      <c r="B86" s="247" t="s">
        <v>313</v>
      </c>
      <c r="C86" s="248">
        <v>0</v>
      </c>
      <c r="D86" s="245">
        <f t="shared" si="13"/>
        <v>0</v>
      </c>
      <c r="E86" s="247"/>
    </row>
    <row r="87" spans="1:5" ht="9.75" customHeight="1" x14ac:dyDescent="0.2">
      <c r="A87" s="252">
        <v>4395</v>
      </c>
      <c r="B87" s="247" t="s">
        <v>110</v>
      </c>
      <c r="C87" s="248">
        <v>0</v>
      </c>
      <c r="D87" s="245">
        <f t="shared" si="13"/>
        <v>0</v>
      </c>
      <c r="E87" s="247"/>
    </row>
    <row r="88" spans="1:5" ht="9.75" customHeight="1" x14ac:dyDescent="0.2">
      <c r="A88" s="252">
        <v>4396</v>
      </c>
      <c r="B88" s="247" t="s">
        <v>314</v>
      </c>
      <c r="C88" s="248">
        <v>0</v>
      </c>
      <c r="D88" s="245">
        <f t="shared" si="13"/>
        <v>0</v>
      </c>
      <c r="E88" s="247"/>
    </row>
    <row r="89" spans="1:5" ht="9.75" customHeight="1" x14ac:dyDescent="0.2">
      <c r="A89" s="252">
        <v>4397</v>
      </c>
      <c r="B89" s="247" t="s">
        <v>315</v>
      </c>
      <c r="C89" s="248">
        <v>0</v>
      </c>
      <c r="D89" s="245">
        <f t="shared" si="13"/>
        <v>0</v>
      </c>
      <c r="E89" s="247"/>
    </row>
    <row r="90" spans="1:5" ht="9.75" customHeight="1" x14ac:dyDescent="0.2">
      <c r="A90" s="252">
        <v>4399</v>
      </c>
      <c r="B90" s="247" t="s">
        <v>19</v>
      </c>
      <c r="C90" s="248">
        <v>2752269.48</v>
      </c>
      <c r="D90" s="245">
        <f t="shared" si="13"/>
        <v>1</v>
      </c>
      <c r="E90" s="247"/>
    </row>
    <row r="91" spans="1:5" ht="9.75" customHeight="1" x14ac:dyDescent="0.2">
      <c r="A91" s="237"/>
      <c r="B91" s="237"/>
      <c r="C91" s="237"/>
      <c r="D91" s="238"/>
      <c r="E91" s="237"/>
    </row>
    <row r="92" spans="1:5" ht="9.75" customHeight="1" x14ac:dyDescent="0.2">
      <c r="A92" s="235" t="s">
        <v>316</v>
      </c>
      <c r="B92" s="235"/>
      <c r="C92" s="235"/>
      <c r="D92" s="236"/>
      <c r="E92" s="235"/>
    </row>
    <row r="93" spans="1:5" ht="9.75" customHeight="1" x14ac:dyDescent="0.2">
      <c r="A93" s="239" t="s">
        <v>253</v>
      </c>
      <c r="B93" s="239" t="s">
        <v>254</v>
      </c>
      <c r="C93" s="240" t="s">
        <v>255</v>
      </c>
      <c r="D93" s="241" t="s">
        <v>256</v>
      </c>
      <c r="E93" s="240" t="s">
        <v>257</v>
      </c>
    </row>
    <row r="94" spans="1:5" ht="9.75" customHeight="1" x14ac:dyDescent="0.2">
      <c r="A94" s="251">
        <v>5000</v>
      </c>
      <c r="B94" s="243" t="s">
        <v>193</v>
      </c>
      <c r="C94" s="244">
        <f>C95+C123+C156+C166+C181+C210</f>
        <v>11780011958</v>
      </c>
      <c r="D94" s="253">
        <v>1</v>
      </c>
      <c r="E94" s="247"/>
    </row>
    <row r="95" spans="1:5" ht="9.75" customHeight="1" x14ac:dyDescent="0.2">
      <c r="A95" s="251">
        <v>5100</v>
      </c>
      <c r="B95" s="243" t="s">
        <v>317</v>
      </c>
      <c r="C95" s="244">
        <f>C96+C103+C113</f>
        <v>10863094512.5</v>
      </c>
      <c r="D95" s="253">
        <f>C95/$C$94</f>
        <v>0.92216328397890068</v>
      </c>
      <c r="E95" s="247"/>
    </row>
    <row r="96" spans="1:5" ht="9.75" customHeight="1" x14ac:dyDescent="0.2">
      <c r="A96" s="251">
        <v>5110</v>
      </c>
      <c r="B96" s="243" t="s">
        <v>23</v>
      </c>
      <c r="C96" s="244">
        <f>SUM(C97:C102)</f>
        <v>6808336280.6600008</v>
      </c>
      <c r="D96" s="253">
        <f t="shared" ref="D96:D159" si="14">C96/$C$94</f>
        <v>0.57795665275503794</v>
      </c>
      <c r="E96" s="247"/>
    </row>
    <row r="97" spans="1:5" ht="9.75" customHeight="1" x14ac:dyDescent="0.2">
      <c r="A97" s="252">
        <v>5111</v>
      </c>
      <c r="B97" s="247" t="s">
        <v>318</v>
      </c>
      <c r="C97" s="248">
        <v>2111067702.98</v>
      </c>
      <c r="D97" s="254">
        <f t="shared" si="14"/>
        <v>0.17920760271778324</v>
      </c>
      <c r="E97" s="247"/>
    </row>
    <row r="98" spans="1:5" ht="9.75" customHeight="1" x14ac:dyDescent="0.2">
      <c r="A98" s="252">
        <v>5112</v>
      </c>
      <c r="B98" s="247" t="s">
        <v>319</v>
      </c>
      <c r="C98" s="248">
        <v>1000084706.59</v>
      </c>
      <c r="D98" s="254">
        <f t="shared" si="14"/>
        <v>8.4896747996153432E-2</v>
      </c>
      <c r="E98" s="247"/>
    </row>
    <row r="99" spans="1:5" ht="9.75" customHeight="1" x14ac:dyDescent="0.2">
      <c r="A99" s="252">
        <v>5113</v>
      </c>
      <c r="B99" s="247" t="s">
        <v>320</v>
      </c>
      <c r="C99" s="248">
        <v>1229741449.6400001</v>
      </c>
      <c r="D99" s="254">
        <f t="shared" si="14"/>
        <v>0.1043922072426134</v>
      </c>
      <c r="E99" s="247"/>
    </row>
    <row r="100" spans="1:5" ht="9.75" customHeight="1" x14ac:dyDescent="0.2">
      <c r="A100" s="252">
        <v>5114</v>
      </c>
      <c r="B100" s="247" t="s">
        <v>321</v>
      </c>
      <c r="C100" s="248">
        <v>593099211.97000003</v>
      </c>
      <c r="D100" s="254">
        <f t="shared" si="14"/>
        <v>5.0347929533909902E-2</v>
      </c>
      <c r="E100" s="247"/>
    </row>
    <row r="101" spans="1:5" ht="9.75" customHeight="1" x14ac:dyDescent="0.2">
      <c r="A101" s="252">
        <v>5115</v>
      </c>
      <c r="B101" s="247" t="s">
        <v>322</v>
      </c>
      <c r="C101" s="248">
        <v>1830433988.3900001</v>
      </c>
      <c r="D101" s="254">
        <f t="shared" si="14"/>
        <v>0.15538473092524513</v>
      </c>
      <c r="E101" s="247"/>
    </row>
    <row r="102" spans="1:5" ht="9.75" customHeight="1" x14ac:dyDescent="0.2">
      <c r="A102" s="252">
        <v>5116</v>
      </c>
      <c r="B102" s="247" t="s">
        <v>323</v>
      </c>
      <c r="C102" s="248">
        <v>43909221.090000004</v>
      </c>
      <c r="D102" s="254">
        <f t="shared" si="14"/>
        <v>3.7274343393327823E-3</v>
      </c>
      <c r="E102" s="247"/>
    </row>
    <row r="103" spans="1:5" ht="9.75" customHeight="1" x14ac:dyDescent="0.2">
      <c r="A103" s="251">
        <v>5120</v>
      </c>
      <c r="B103" s="243" t="s">
        <v>24</v>
      </c>
      <c r="C103" s="244">
        <f>SUM(C104:C112)</f>
        <v>1760334073.8</v>
      </c>
      <c r="D103" s="253">
        <f t="shared" si="14"/>
        <v>0.14943398020954707</v>
      </c>
      <c r="E103" s="247"/>
    </row>
    <row r="104" spans="1:5" ht="9.75" customHeight="1" x14ac:dyDescent="0.2">
      <c r="A104" s="252">
        <v>5121</v>
      </c>
      <c r="B104" s="247" t="s">
        <v>324</v>
      </c>
      <c r="C104" s="248">
        <v>71790266.25</v>
      </c>
      <c r="D104" s="254">
        <f t="shared" si="14"/>
        <v>6.0942439197819364E-3</v>
      </c>
      <c r="E104" s="247"/>
    </row>
    <row r="105" spans="1:5" ht="9.75" customHeight="1" x14ac:dyDescent="0.2">
      <c r="A105" s="252">
        <v>5122</v>
      </c>
      <c r="B105" s="247" t="s">
        <v>325</v>
      </c>
      <c r="C105" s="248">
        <v>90115909.810000002</v>
      </c>
      <c r="D105" s="254">
        <f t="shared" si="14"/>
        <v>7.6498996886671927E-3</v>
      </c>
      <c r="E105" s="247"/>
    </row>
    <row r="106" spans="1:5" ht="9.75" customHeight="1" x14ac:dyDescent="0.2">
      <c r="A106" s="252">
        <v>5123</v>
      </c>
      <c r="B106" s="247" t="s">
        <v>326</v>
      </c>
      <c r="C106" s="248">
        <v>3480</v>
      </c>
      <c r="D106" s="254">
        <f t="shared" si="14"/>
        <v>2.9541565937347584E-7</v>
      </c>
      <c r="E106" s="247"/>
    </row>
    <row r="107" spans="1:5" ht="9.75" customHeight="1" x14ac:dyDescent="0.2">
      <c r="A107" s="252">
        <v>5124</v>
      </c>
      <c r="B107" s="247" t="s">
        <v>327</v>
      </c>
      <c r="C107" s="248">
        <v>4688625.51</v>
      </c>
      <c r="D107" s="254">
        <f t="shared" si="14"/>
        <v>3.9801534384826127E-4</v>
      </c>
      <c r="E107" s="247"/>
    </row>
    <row r="108" spans="1:5" ht="9.75" customHeight="1" x14ac:dyDescent="0.2">
      <c r="A108" s="252">
        <v>5125</v>
      </c>
      <c r="B108" s="247" t="s">
        <v>328</v>
      </c>
      <c r="C108" s="248">
        <v>1526901423.74</v>
      </c>
      <c r="D108" s="254">
        <f t="shared" si="14"/>
        <v>0.12961798588863538</v>
      </c>
      <c r="E108" s="247"/>
    </row>
    <row r="109" spans="1:5" ht="9.75" customHeight="1" x14ac:dyDescent="0.2">
      <c r="A109" s="252">
        <v>5126</v>
      </c>
      <c r="B109" s="247" t="s">
        <v>329</v>
      </c>
      <c r="C109" s="248">
        <v>47906389.789999999</v>
      </c>
      <c r="D109" s="254">
        <f t="shared" si="14"/>
        <v>4.0667522206941382E-3</v>
      </c>
      <c r="E109" s="247"/>
    </row>
    <row r="110" spans="1:5" ht="9.75" customHeight="1" x14ac:dyDescent="0.2">
      <c r="A110" s="252">
        <v>5127</v>
      </c>
      <c r="B110" s="247" t="s">
        <v>330</v>
      </c>
      <c r="C110" s="248">
        <v>4206586.76</v>
      </c>
      <c r="D110" s="254">
        <f t="shared" si="14"/>
        <v>3.5709528776354404E-4</v>
      </c>
      <c r="E110" s="247"/>
    </row>
    <row r="111" spans="1:5" ht="9.75" customHeight="1" x14ac:dyDescent="0.2">
      <c r="A111" s="252">
        <v>5128</v>
      </c>
      <c r="B111" s="247" t="s">
        <v>331</v>
      </c>
      <c r="C111" s="248">
        <v>0</v>
      </c>
      <c r="D111" s="254">
        <f t="shared" si="14"/>
        <v>0</v>
      </c>
      <c r="E111" s="247"/>
    </row>
    <row r="112" spans="1:5" ht="9.75" customHeight="1" x14ac:dyDescent="0.2">
      <c r="A112" s="252">
        <v>5129</v>
      </c>
      <c r="B112" s="247" t="s">
        <v>332</v>
      </c>
      <c r="C112" s="248">
        <v>14721391.939999999</v>
      </c>
      <c r="D112" s="254">
        <f t="shared" si="14"/>
        <v>1.2496924444972621E-3</v>
      </c>
      <c r="E112" s="247"/>
    </row>
    <row r="113" spans="1:5" ht="9.75" customHeight="1" x14ac:dyDescent="0.2">
      <c r="A113" s="251">
        <v>5130</v>
      </c>
      <c r="B113" s="243" t="s">
        <v>25</v>
      </c>
      <c r="C113" s="244">
        <f>SUM(C114:C122)</f>
        <v>2294424158.04</v>
      </c>
      <c r="D113" s="253">
        <f t="shared" si="14"/>
        <v>0.19477265101431571</v>
      </c>
      <c r="E113" s="247"/>
    </row>
    <row r="114" spans="1:5" ht="9.75" customHeight="1" x14ac:dyDescent="0.2">
      <c r="A114" s="252">
        <v>5131</v>
      </c>
      <c r="B114" s="247" t="s">
        <v>333</v>
      </c>
      <c r="C114" s="248">
        <v>110917084.95</v>
      </c>
      <c r="D114" s="254">
        <f t="shared" si="14"/>
        <v>9.4157022374391046E-3</v>
      </c>
      <c r="E114" s="247"/>
    </row>
    <row r="115" spans="1:5" ht="9.75" customHeight="1" x14ac:dyDescent="0.2">
      <c r="A115" s="252">
        <v>5132</v>
      </c>
      <c r="B115" s="247" t="s">
        <v>334</v>
      </c>
      <c r="C115" s="248">
        <v>19265160.920000002</v>
      </c>
      <c r="D115" s="254">
        <f t="shared" si="14"/>
        <v>1.6354109816430801E-3</v>
      </c>
      <c r="E115" s="247"/>
    </row>
    <row r="116" spans="1:5" ht="9.75" customHeight="1" x14ac:dyDescent="0.2">
      <c r="A116" s="252">
        <v>5133</v>
      </c>
      <c r="B116" s="247" t="s">
        <v>335</v>
      </c>
      <c r="C116" s="248">
        <v>1191176653.8299999</v>
      </c>
      <c r="D116" s="254">
        <f t="shared" si="14"/>
        <v>0.10111845879927586</v>
      </c>
      <c r="E116" s="247"/>
    </row>
    <row r="117" spans="1:5" ht="9.75" customHeight="1" x14ac:dyDescent="0.2">
      <c r="A117" s="252">
        <v>5134</v>
      </c>
      <c r="B117" s="247" t="s">
        <v>336</v>
      </c>
      <c r="C117" s="248">
        <v>27490547.789999999</v>
      </c>
      <c r="D117" s="254">
        <f t="shared" si="14"/>
        <v>2.3336604315864649E-3</v>
      </c>
      <c r="E117" s="247"/>
    </row>
    <row r="118" spans="1:5" ht="9.75" customHeight="1" x14ac:dyDescent="0.2">
      <c r="A118" s="252">
        <v>5135</v>
      </c>
      <c r="B118" s="247" t="s">
        <v>337</v>
      </c>
      <c r="C118" s="248">
        <v>673696306.10000002</v>
      </c>
      <c r="D118" s="254">
        <f t="shared" si="14"/>
        <v>5.7189781173565088E-2</v>
      </c>
      <c r="E118" s="247"/>
    </row>
    <row r="119" spans="1:5" ht="9.75" customHeight="1" x14ac:dyDescent="0.2">
      <c r="A119" s="252">
        <v>5136</v>
      </c>
      <c r="B119" s="247" t="s">
        <v>338</v>
      </c>
      <c r="C119" s="248">
        <v>69592865.5</v>
      </c>
      <c r="D119" s="254">
        <f t="shared" si="14"/>
        <v>5.9077075429230224E-3</v>
      </c>
      <c r="E119" s="247"/>
    </row>
    <row r="120" spans="1:5" ht="9.75" customHeight="1" x14ac:dyDescent="0.2">
      <c r="A120" s="252">
        <v>5137</v>
      </c>
      <c r="B120" s="247" t="s">
        <v>339</v>
      </c>
      <c r="C120" s="248">
        <v>2758989.65</v>
      </c>
      <c r="D120" s="254">
        <f t="shared" si="14"/>
        <v>2.3420940995958197E-4</v>
      </c>
      <c r="E120" s="247"/>
    </row>
    <row r="121" spans="1:5" ht="9.75" customHeight="1" x14ac:dyDescent="0.2">
      <c r="A121" s="252">
        <v>5138</v>
      </c>
      <c r="B121" s="247" t="s">
        <v>340</v>
      </c>
      <c r="C121" s="248">
        <v>25218296.920000002</v>
      </c>
      <c r="D121" s="254">
        <f t="shared" si="14"/>
        <v>2.1407700611775562E-3</v>
      </c>
      <c r="E121" s="247"/>
    </row>
    <row r="122" spans="1:5" ht="9.75" customHeight="1" x14ac:dyDescent="0.2">
      <c r="A122" s="252">
        <v>5139</v>
      </c>
      <c r="B122" s="247" t="s">
        <v>341</v>
      </c>
      <c r="C122" s="248">
        <v>174308252.38</v>
      </c>
      <c r="D122" s="254">
        <f t="shared" si="14"/>
        <v>1.4796950376745959E-2</v>
      </c>
      <c r="E122" s="247"/>
    </row>
    <row r="123" spans="1:5" ht="9.75" customHeight="1" x14ac:dyDescent="0.2">
      <c r="A123" s="251">
        <v>5200</v>
      </c>
      <c r="B123" s="243" t="s">
        <v>342</v>
      </c>
      <c r="C123" s="244">
        <f>C124+C127+C130+C133+C138+C142+C145+C147+C153</f>
        <v>1230000</v>
      </c>
      <c r="D123" s="253">
        <f t="shared" si="14"/>
        <v>1.0441415546821128E-4</v>
      </c>
      <c r="E123" s="247"/>
    </row>
    <row r="124" spans="1:5" ht="9.75" customHeight="1" x14ac:dyDescent="0.2">
      <c r="A124" s="251">
        <v>5210</v>
      </c>
      <c r="B124" s="243" t="s">
        <v>27</v>
      </c>
      <c r="C124" s="244">
        <f>SUM(C125:C126)</f>
        <v>0</v>
      </c>
      <c r="D124" s="253">
        <f t="shared" si="14"/>
        <v>0</v>
      </c>
      <c r="E124" s="247"/>
    </row>
    <row r="125" spans="1:5" ht="9.75" customHeight="1" x14ac:dyDescent="0.2">
      <c r="A125" s="252">
        <v>5211</v>
      </c>
      <c r="B125" s="247" t="s">
        <v>343</v>
      </c>
      <c r="C125" s="248">
        <v>0</v>
      </c>
      <c r="D125" s="254">
        <f t="shared" si="14"/>
        <v>0</v>
      </c>
      <c r="E125" s="247"/>
    </row>
    <row r="126" spans="1:5" ht="9.75" customHeight="1" x14ac:dyDescent="0.2">
      <c r="A126" s="252">
        <v>5212</v>
      </c>
      <c r="B126" s="247" t="s">
        <v>344</v>
      </c>
      <c r="C126" s="248">
        <v>0</v>
      </c>
      <c r="D126" s="254">
        <f t="shared" si="14"/>
        <v>0</v>
      </c>
      <c r="E126" s="247"/>
    </row>
    <row r="127" spans="1:5" ht="9.75" customHeight="1" x14ac:dyDescent="0.2">
      <c r="A127" s="251">
        <v>5220</v>
      </c>
      <c r="B127" s="243" t="s">
        <v>28</v>
      </c>
      <c r="C127" s="244">
        <f>SUM(C128:C129)</f>
        <v>0</v>
      </c>
      <c r="D127" s="253">
        <f t="shared" si="14"/>
        <v>0</v>
      </c>
      <c r="E127" s="247"/>
    </row>
    <row r="128" spans="1:5" ht="9.75" customHeight="1" x14ac:dyDescent="0.2">
      <c r="A128" s="252">
        <v>5221</v>
      </c>
      <c r="B128" s="247" t="s">
        <v>345</v>
      </c>
      <c r="C128" s="248">
        <v>0</v>
      </c>
      <c r="D128" s="254">
        <f t="shared" si="14"/>
        <v>0</v>
      </c>
      <c r="E128" s="247"/>
    </row>
    <row r="129" spans="1:5" ht="9.75" customHeight="1" x14ac:dyDescent="0.2">
      <c r="A129" s="252">
        <v>5222</v>
      </c>
      <c r="B129" s="247" t="s">
        <v>346</v>
      </c>
      <c r="C129" s="248">
        <v>0</v>
      </c>
      <c r="D129" s="254">
        <f t="shared" si="14"/>
        <v>0</v>
      </c>
      <c r="E129" s="247"/>
    </row>
    <row r="130" spans="1:5" ht="9.75" customHeight="1" x14ac:dyDescent="0.2">
      <c r="A130" s="251">
        <v>5230</v>
      </c>
      <c r="B130" s="243" t="s">
        <v>29</v>
      </c>
      <c r="C130" s="244">
        <f>SUM(C131:C132)</f>
        <v>0</v>
      </c>
      <c r="D130" s="253">
        <f t="shared" si="14"/>
        <v>0</v>
      </c>
      <c r="E130" s="247"/>
    </row>
    <row r="131" spans="1:5" ht="9.75" customHeight="1" x14ac:dyDescent="0.2">
      <c r="A131" s="252">
        <v>5231</v>
      </c>
      <c r="B131" s="247" t="s">
        <v>347</v>
      </c>
      <c r="C131" s="248">
        <v>0</v>
      </c>
      <c r="D131" s="254">
        <f t="shared" si="14"/>
        <v>0</v>
      </c>
      <c r="E131" s="247"/>
    </row>
    <row r="132" spans="1:5" ht="9.75" customHeight="1" x14ac:dyDescent="0.2">
      <c r="A132" s="252">
        <v>5232</v>
      </c>
      <c r="B132" s="247" t="s">
        <v>348</v>
      </c>
      <c r="C132" s="248">
        <v>0</v>
      </c>
      <c r="D132" s="254">
        <f t="shared" si="14"/>
        <v>0</v>
      </c>
      <c r="E132" s="247"/>
    </row>
    <row r="133" spans="1:5" ht="9.75" customHeight="1" x14ac:dyDescent="0.2">
      <c r="A133" s="251">
        <v>5240</v>
      </c>
      <c r="B133" s="243" t="s">
        <v>30</v>
      </c>
      <c r="C133" s="244">
        <f>SUM(C134:C137)</f>
        <v>1230000</v>
      </c>
      <c r="D133" s="253">
        <f t="shared" si="14"/>
        <v>1.0441415546821128E-4</v>
      </c>
      <c r="E133" s="247"/>
    </row>
    <row r="134" spans="1:5" ht="9.75" customHeight="1" x14ac:dyDescent="0.2">
      <c r="A134" s="252">
        <v>5241</v>
      </c>
      <c r="B134" s="247" t="s">
        <v>349</v>
      </c>
      <c r="C134" s="248">
        <v>0</v>
      </c>
      <c r="D134" s="254">
        <f t="shared" si="14"/>
        <v>0</v>
      </c>
      <c r="E134" s="247"/>
    </row>
    <row r="135" spans="1:5" ht="9.75" customHeight="1" x14ac:dyDescent="0.2">
      <c r="A135" s="252">
        <v>5242</v>
      </c>
      <c r="B135" s="247" t="s">
        <v>350</v>
      </c>
      <c r="C135" s="248">
        <v>0</v>
      </c>
      <c r="D135" s="254">
        <f t="shared" si="14"/>
        <v>0</v>
      </c>
      <c r="E135" s="247"/>
    </row>
    <row r="136" spans="1:5" ht="9.75" customHeight="1" x14ac:dyDescent="0.2">
      <c r="A136" s="252">
        <v>5243</v>
      </c>
      <c r="B136" s="247" t="s">
        <v>351</v>
      </c>
      <c r="C136" s="248">
        <v>1230000</v>
      </c>
      <c r="D136" s="254">
        <f t="shared" si="14"/>
        <v>1.0441415546821128E-4</v>
      </c>
      <c r="E136" s="247"/>
    </row>
    <row r="137" spans="1:5" ht="9.75" customHeight="1" x14ac:dyDescent="0.2">
      <c r="A137" s="252">
        <v>5244</v>
      </c>
      <c r="B137" s="247" t="s">
        <v>352</v>
      </c>
      <c r="C137" s="248">
        <v>0</v>
      </c>
      <c r="D137" s="254">
        <f t="shared" si="14"/>
        <v>0</v>
      </c>
      <c r="E137" s="247"/>
    </row>
    <row r="138" spans="1:5" ht="9.75" customHeight="1" x14ac:dyDescent="0.2">
      <c r="A138" s="251">
        <v>5250</v>
      </c>
      <c r="B138" s="243" t="s">
        <v>31</v>
      </c>
      <c r="C138" s="244">
        <f>SUM(C139:C141)</f>
        <v>0</v>
      </c>
      <c r="D138" s="253">
        <f t="shared" si="14"/>
        <v>0</v>
      </c>
      <c r="E138" s="247"/>
    </row>
    <row r="139" spans="1:5" ht="9.75" customHeight="1" x14ac:dyDescent="0.2">
      <c r="A139" s="252">
        <v>5251</v>
      </c>
      <c r="B139" s="247" t="s">
        <v>353</v>
      </c>
      <c r="C139" s="248">
        <v>0</v>
      </c>
      <c r="D139" s="254">
        <f t="shared" si="14"/>
        <v>0</v>
      </c>
      <c r="E139" s="247"/>
    </row>
    <row r="140" spans="1:5" ht="9.75" customHeight="1" x14ac:dyDescent="0.2">
      <c r="A140" s="252">
        <v>5252</v>
      </c>
      <c r="B140" s="247" t="s">
        <v>354</v>
      </c>
      <c r="C140" s="248">
        <v>0</v>
      </c>
      <c r="D140" s="254">
        <f t="shared" si="14"/>
        <v>0</v>
      </c>
      <c r="E140" s="247"/>
    </row>
    <row r="141" spans="1:5" ht="9.75" customHeight="1" x14ac:dyDescent="0.2">
      <c r="A141" s="252">
        <v>5259</v>
      </c>
      <c r="B141" s="247" t="s">
        <v>355</v>
      </c>
      <c r="C141" s="248">
        <v>0</v>
      </c>
      <c r="D141" s="254">
        <f t="shared" si="14"/>
        <v>0</v>
      </c>
      <c r="E141" s="247"/>
    </row>
    <row r="142" spans="1:5" ht="9.75" customHeight="1" x14ac:dyDescent="0.2">
      <c r="A142" s="251">
        <v>5260</v>
      </c>
      <c r="B142" s="243" t="s">
        <v>32</v>
      </c>
      <c r="C142" s="244">
        <f>SUM(C143:C144)</f>
        <v>0</v>
      </c>
      <c r="D142" s="253">
        <f t="shared" si="14"/>
        <v>0</v>
      </c>
      <c r="E142" s="247"/>
    </row>
    <row r="143" spans="1:5" ht="9.75" customHeight="1" x14ac:dyDescent="0.2">
      <c r="A143" s="252">
        <v>5261</v>
      </c>
      <c r="B143" s="247" t="s">
        <v>356</v>
      </c>
      <c r="C143" s="248">
        <v>0</v>
      </c>
      <c r="D143" s="254">
        <f t="shared" si="14"/>
        <v>0</v>
      </c>
      <c r="E143" s="247"/>
    </row>
    <row r="144" spans="1:5" ht="9.75" customHeight="1" x14ac:dyDescent="0.2">
      <c r="A144" s="252">
        <v>5262</v>
      </c>
      <c r="B144" s="247" t="s">
        <v>357</v>
      </c>
      <c r="C144" s="248">
        <v>0</v>
      </c>
      <c r="D144" s="254">
        <f t="shared" si="14"/>
        <v>0</v>
      </c>
      <c r="E144" s="247"/>
    </row>
    <row r="145" spans="1:5" ht="9.75" customHeight="1" x14ac:dyDescent="0.2">
      <c r="A145" s="251">
        <v>5270</v>
      </c>
      <c r="B145" s="243" t="s">
        <v>33</v>
      </c>
      <c r="C145" s="244">
        <f>SUM(C146)</f>
        <v>0</v>
      </c>
      <c r="D145" s="253">
        <f t="shared" si="14"/>
        <v>0</v>
      </c>
      <c r="E145" s="247"/>
    </row>
    <row r="146" spans="1:5" ht="9.75" customHeight="1" x14ac:dyDescent="0.2">
      <c r="A146" s="252">
        <v>5271</v>
      </c>
      <c r="B146" s="247" t="s">
        <v>358</v>
      </c>
      <c r="C146" s="248">
        <v>0</v>
      </c>
      <c r="D146" s="254">
        <f t="shared" si="14"/>
        <v>0</v>
      </c>
      <c r="E146" s="247"/>
    </row>
    <row r="147" spans="1:5" ht="9.75" customHeight="1" x14ac:dyDescent="0.2">
      <c r="A147" s="251">
        <v>5280</v>
      </c>
      <c r="B147" s="243" t="s">
        <v>34</v>
      </c>
      <c r="C147" s="244">
        <f>SUM(C148:C152)</f>
        <v>0</v>
      </c>
      <c r="D147" s="253">
        <f t="shared" si="14"/>
        <v>0</v>
      </c>
      <c r="E147" s="247"/>
    </row>
    <row r="148" spans="1:5" ht="9.75" customHeight="1" x14ac:dyDescent="0.2">
      <c r="A148" s="252">
        <v>5281</v>
      </c>
      <c r="B148" s="247" t="s">
        <v>359</v>
      </c>
      <c r="C148" s="248">
        <v>0</v>
      </c>
      <c r="D148" s="254">
        <f t="shared" si="14"/>
        <v>0</v>
      </c>
      <c r="E148" s="247"/>
    </row>
    <row r="149" spans="1:5" ht="9.75" customHeight="1" x14ac:dyDescent="0.2">
      <c r="A149" s="252">
        <v>5282</v>
      </c>
      <c r="B149" s="247" t="s">
        <v>360</v>
      </c>
      <c r="C149" s="248">
        <v>0</v>
      </c>
      <c r="D149" s="254">
        <f t="shared" si="14"/>
        <v>0</v>
      </c>
      <c r="E149" s="247"/>
    </row>
    <row r="150" spans="1:5" ht="9.75" customHeight="1" x14ac:dyDescent="0.2">
      <c r="A150" s="252">
        <v>5283</v>
      </c>
      <c r="B150" s="247" t="s">
        <v>361</v>
      </c>
      <c r="C150" s="248">
        <v>0</v>
      </c>
      <c r="D150" s="254">
        <f t="shared" si="14"/>
        <v>0</v>
      </c>
      <c r="E150" s="247"/>
    </row>
    <row r="151" spans="1:5" ht="9.75" customHeight="1" x14ac:dyDescent="0.2">
      <c r="A151" s="252">
        <v>5284</v>
      </c>
      <c r="B151" s="247" t="s">
        <v>362</v>
      </c>
      <c r="C151" s="248">
        <v>0</v>
      </c>
      <c r="D151" s="254">
        <f t="shared" si="14"/>
        <v>0</v>
      </c>
      <c r="E151" s="247"/>
    </row>
    <row r="152" spans="1:5" ht="9.75" customHeight="1" x14ac:dyDescent="0.2">
      <c r="A152" s="252">
        <v>5285</v>
      </c>
      <c r="B152" s="247" t="s">
        <v>363</v>
      </c>
      <c r="C152" s="248">
        <v>0</v>
      </c>
      <c r="D152" s="254">
        <f t="shared" si="14"/>
        <v>0</v>
      </c>
      <c r="E152" s="247"/>
    </row>
    <row r="153" spans="1:5" ht="9.75" customHeight="1" x14ac:dyDescent="0.2">
      <c r="A153" s="251">
        <v>5290</v>
      </c>
      <c r="B153" s="243" t="s">
        <v>35</v>
      </c>
      <c r="C153" s="244">
        <f>SUM(C154:C155)</f>
        <v>0</v>
      </c>
      <c r="D153" s="253">
        <f t="shared" si="14"/>
        <v>0</v>
      </c>
      <c r="E153" s="247"/>
    </row>
    <row r="154" spans="1:5" ht="9.75" customHeight="1" x14ac:dyDescent="0.2">
      <c r="A154" s="252">
        <v>5291</v>
      </c>
      <c r="B154" s="247" t="s">
        <v>364</v>
      </c>
      <c r="C154" s="248">
        <v>0</v>
      </c>
      <c r="D154" s="254">
        <f t="shared" si="14"/>
        <v>0</v>
      </c>
      <c r="E154" s="247"/>
    </row>
    <row r="155" spans="1:5" ht="9.75" customHeight="1" x14ac:dyDescent="0.2">
      <c r="A155" s="252">
        <v>5292</v>
      </c>
      <c r="B155" s="247" t="s">
        <v>365</v>
      </c>
      <c r="C155" s="248">
        <v>0</v>
      </c>
      <c r="D155" s="254">
        <f t="shared" si="14"/>
        <v>0</v>
      </c>
      <c r="E155" s="247"/>
    </row>
    <row r="156" spans="1:5" ht="9.75" customHeight="1" x14ac:dyDescent="0.2">
      <c r="A156" s="251">
        <v>5300</v>
      </c>
      <c r="B156" s="243" t="s">
        <v>366</v>
      </c>
      <c r="C156" s="244">
        <f>C157+C160+C163</f>
        <v>0</v>
      </c>
      <c r="D156" s="253">
        <f t="shared" si="14"/>
        <v>0</v>
      </c>
      <c r="E156" s="247"/>
    </row>
    <row r="157" spans="1:5" ht="9.75" customHeight="1" x14ac:dyDescent="0.2">
      <c r="A157" s="251">
        <v>5310</v>
      </c>
      <c r="B157" s="243" t="s">
        <v>37</v>
      </c>
      <c r="C157" s="244">
        <f>C158+C159</f>
        <v>0</v>
      </c>
      <c r="D157" s="253">
        <f t="shared" si="14"/>
        <v>0</v>
      </c>
      <c r="E157" s="247"/>
    </row>
    <row r="158" spans="1:5" ht="9.75" customHeight="1" x14ac:dyDescent="0.2">
      <c r="A158" s="252">
        <v>5311</v>
      </c>
      <c r="B158" s="247" t="s">
        <v>367</v>
      </c>
      <c r="C158" s="248">
        <v>0</v>
      </c>
      <c r="D158" s="254">
        <f t="shared" si="14"/>
        <v>0</v>
      </c>
      <c r="E158" s="247"/>
    </row>
    <row r="159" spans="1:5" ht="9.75" customHeight="1" x14ac:dyDescent="0.2">
      <c r="A159" s="252">
        <v>5312</v>
      </c>
      <c r="B159" s="247" t="s">
        <v>368</v>
      </c>
      <c r="C159" s="248">
        <v>0</v>
      </c>
      <c r="D159" s="254">
        <f t="shared" si="14"/>
        <v>0</v>
      </c>
      <c r="E159" s="247"/>
    </row>
    <row r="160" spans="1:5" ht="9.75" customHeight="1" x14ac:dyDescent="0.2">
      <c r="A160" s="251">
        <v>5320</v>
      </c>
      <c r="B160" s="243" t="s">
        <v>38</v>
      </c>
      <c r="C160" s="244">
        <f>SUM(C161:C162)</f>
        <v>0</v>
      </c>
      <c r="D160" s="253">
        <f t="shared" ref="D160:D212" si="15">C160/$C$94</f>
        <v>0</v>
      </c>
      <c r="E160" s="247"/>
    </row>
    <row r="161" spans="1:5" ht="9.75" customHeight="1" x14ac:dyDescent="0.2">
      <c r="A161" s="252">
        <v>5321</v>
      </c>
      <c r="B161" s="247" t="s">
        <v>369</v>
      </c>
      <c r="C161" s="248">
        <v>0</v>
      </c>
      <c r="D161" s="254">
        <f t="shared" si="15"/>
        <v>0</v>
      </c>
      <c r="E161" s="247"/>
    </row>
    <row r="162" spans="1:5" ht="9.75" customHeight="1" x14ac:dyDescent="0.2">
      <c r="A162" s="252">
        <v>5322</v>
      </c>
      <c r="B162" s="247" t="s">
        <v>370</v>
      </c>
      <c r="C162" s="248">
        <v>0</v>
      </c>
      <c r="D162" s="254">
        <f t="shared" si="15"/>
        <v>0</v>
      </c>
      <c r="E162" s="247"/>
    </row>
    <row r="163" spans="1:5" ht="9.75" customHeight="1" x14ac:dyDescent="0.2">
      <c r="A163" s="251">
        <v>5330</v>
      </c>
      <c r="B163" s="243" t="s">
        <v>39</v>
      </c>
      <c r="C163" s="244">
        <f>SUM(C164:C165)</f>
        <v>0</v>
      </c>
      <c r="D163" s="253">
        <f t="shared" si="15"/>
        <v>0</v>
      </c>
      <c r="E163" s="247"/>
    </row>
    <row r="164" spans="1:5" ht="9.75" customHeight="1" x14ac:dyDescent="0.2">
      <c r="A164" s="252">
        <v>5331</v>
      </c>
      <c r="B164" s="247" t="s">
        <v>371</v>
      </c>
      <c r="C164" s="248">
        <v>0</v>
      </c>
      <c r="D164" s="254">
        <f t="shared" si="15"/>
        <v>0</v>
      </c>
      <c r="E164" s="247"/>
    </row>
    <row r="165" spans="1:5" ht="9.75" customHeight="1" x14ac:dyDescent="0.2">
      <c r="A165" s="252">
        <v>5332</v>
      </c>
      <c r="B165" s="247" t="s">
        <v>372</v>
      </c>
      <c r="C165" s="248">
        <v>0</v>
      </c>
      <c r="D165" s="254">
        <f t="shared" si="15"/>
        <v>0</v>
      </c>
      <c r="E165" s="247"/>
    </row>
    <row r="166" spans="1:5" ht="9.75" customHeight="1" x14ac:dyDescent="0.2">
      <c r="A166" s="251">
        <v>5400</v>
      </c>
      <c r="B166" s="243" t="s">
        <v>373</v>
      </c>
      <c r="C166" s="244">
        <f>C167+C170+C173+C176+C178</f>
        <v>0</v>
      </c>
      <c r="D166" s="253">
        <f t="shared" si="15"/>
        <v>0</v>
      </c>
      <c r="E166" s="247"/>
    </row>
    <row r="167" spans="1:5" ht="9.75" customHeight="1" x14ac:dyDescent="0.2">
      <c r="A167" s="251">
        <v>5410</v>
      </c>
      <c r="B167" s="243" t="s">
        <v>41</v>
      </c>
      <c r="C167" s="244">
        <f>SUM(C168:C169)</f>
        <v>0</v>
      </c>
      <c r="D167" s="253">
        <f t="shared" si="15"/>
        <v>0</v>
      </c>
      <c r="E167" s="247"/>
    </row>
    <row r="168" spans="1:5" ht="9.75" customHeight="1" x14ac:dyDescent="0.2">
      <c r="A168" s="252">
        <v>5411</v>
      </c>
      <c r="B168" s="247" t="s">
        <v>374</v>
      </c>
      <c r="C168" s="248">
        <v>0</v>
      </c>
      <c r="D168" s="254">
        <f t="shared" si="15"/>
        <v>0</v>
      </c>
      <c r="E168" s="247"/>
    </row>
    <row r="169" spans="1:5" ht="9.75" customHeight="1" x14ac:dyDescent="0.2">
      <c r="A169" s="252">
        <v>5412</v>
      </c>
      <c r="B169" s="247" t="s">
        <v>375</v>
      </c>
      <c r="C169" s="248">
        <v>0</v>
      </c>
      <c r="D169" s="254">
        <f t="shared" si="15"/>
        <v>0</v>
      </c>
      <c r="E169" s="247"/>
    </row>
    <row r="170" spans="1:5" ht="9.75" customHeight="1" x14ac:dyDescent="0.2">
      <c r="A170" s="251">
        <v>5420</v>
      </c>
      <c r="B170" s="243" t="s">
        <v>42</v>
      </c>
      <c r="C170" s="244">
        <f>SUM(C171:C172)</f>
        <v>0</v>
      </c>
      <c r="D170" s="253">
        <f t="shared" si="15"/>
        <v>0</v>
      </c>
      <c r="E170" s="247"/>
    </row>
    <row r="171" spans="1:5" ht="9.75" customHeight="1" x14ac:dyDescent="0.2">
      <c r="A171" s="252">
        <v>5421</v>
      </c>
      <c r="B171" s="247" t="s">
        <v>376</v>
      </c>
      <c r="C171" s="248">
        <v>0</v>
      </c>
      <c r="D171" s="254">
        <f t="shared" si="15"/>
        <v>0</v>
      </c>
      <c r="E171" s="247"/>
    </row>
    <row r="172" spans="1:5" ht="9.75" customHeight="1" x14ac:dyDescent="0.2">
      <c r="A172" s="252">
        <v>5422</v>
      </c>
      <c r="B172" s="247" t="s">
        <v>377</v>
      </c>
      <c r="C172" s="248">
        <v>0</v>
      </c>
      <c r="D172" s="254">
        <f t="shared" si="15"/>
        <v>0</v>
      </c>
      <c r="E172" s="247"/>
    </row>
    <row r="173" spans="1:5" ht="9.75" customHeight="1" x14ac:dyDescent="0.2">
      <c r="A173" s="251">
        <v>5430</v>
      </c>
      <c r="B173" s="243" t="s">
        <v>43</v>
      </c>
      <c r="C173" s="244">
        <f>SUM(C174:C175)</f>
        <v>0</v>
      </c>
      <c r="D173" s="253">
        <f t="shared" si="15"/>
        <v>0</v>
      </c>
      <c r="E173" s="247"/>
    </row>
    <row r="174" spans="1:5" ht="9.75" customHeight="1" x14ac:dyDescent="0.2">
      <c r="A174" s="252">
        <v>5431</v>
      </c>
      <c r="B174" s="247" t="s">
        <v>378</v>
      </c>
      <c r="C174" s="248">
        <v>0</v>
      </c>
      <c r="D174" s="254">
        <f t="shared" si="15"/>
        <v>0</v>
      </c>
      <c r="E174" s="247"/>
    </row>
    <row r="175" spans="1:5" ht="9.75" customHeight="1" x14ac:dyDescent="0.2">
      <c r="A175" s="252">
        <v>5432</v>
      </c>
      <c r="B175" s="247" t="s">
        <v>379</v>
      </c>
      <c r="C175" s="248">
        <v>0</v>
      </c>
      <c r="D175" s="254">
        <f t="shared" si="15"/>
        <v>0</v>
      </c>
      <c r="E175" s="247"/>
    </row>
    <row r="176" spans="1:5" ht="9.75" customHeight="1" x14ac:dyDescent="0.2">
      <c r="A176" s="251">
        <v>5440</v>
      </c>
      <c r="B176" s="243" t="s">
        <v>44</v>
      </c>
      <c r="C176" s="244">
        <f>SUM(C177)</f>
        <v>0</v>
      </c>
      <c r="D176" s="253">
        <f t="shared" si="15"/>
        <v>0</v>
      </c>
      <c r="E176" s="247"/>
    </row>
    <row r="177" spans="1:5" ht="9.75" customHeight="1" x14ac:dyDescent="0.2">
      <c r="A177" s="252">
        <v>5441</v>
      </c>
      <c r="B177" s="247" t="s">
        <v>44</v>
      </c>
      <c r="C177" s="248">
        <v>0</v>
      </c>
      <c r="D177" s="254">
        <f t="shared" si="15"/>
        <v>0</v>
      </c>
      <c r="E177" s="247"/>
    </row>
    <row r="178" spans="1:5" ht="9.75" customHeight="1" x14ac:dyDescent="0.2">
      <c r="A178" s="251">
        <v>5450</v>
      </c>
      <c r="B178" s="243" t="s">
        <v>45</v>
      </c>
      <c r="C178" s="244">
        <f>SUM(C179:C180)</f>
        <v>0</v>
      </c>
      <c r="D178" s="253">
        <f t="shared" si="15"/>
        <v>0</v>
      </c>
      <c r="E178" s="247"/>
    </row>
    <row r="179" spans="1:5" ht="9.75" customHeight="1" x14ac:dyDescent="0.2">
      <c r="A179" s="252">
        <v>5451</v>
      </c>
      <c r="B179" s="247" t="s">
        <v>380</v>
      </c>
      <c r="C179" s="248">
        <v>0</v>
      </c>
      <c r="D179" s="254">
        <f t="shared" si="15"/>
        <v>0</v>
      </c>
      <c r="E179" s="247"/>
    </row>
    <row r="180" spans="1:5" ht="9.75" customHeight="1" x14ac:dyDescent="0.2">
      <c r="A180" s="252">
        <v>5452</v>
      </c>
      <c r="B180" s="247" t="s">
        <v>381</v>
      </c>
      <c r="C180" s="248">
        <v>0</v>
      </c>
      <c r="D180" s="254">
        <f t="shared" si="15"/>
        <v>0</v>
      </c>
      <c r="E180" s="247"/>
    </row>
    <row r="181" spans="1:5" ht="9.75" customHeight="1" x14ac:dyDescent="0.2">
      <c r="A181" s="251">
        <v>5500</v>
      </c>
      <c r="B181" s="243" t="s">
        <v>382</v>
      </c>
      <c r="C181" s="244">
        <f>C182+C191+C194+C200</f>
        <v>915687445.50000012</v>
      </c>
      <c r="D181" s="253">
        <f t="shared" si="15"/>
        <v>7.7732301865631098E-2</v>
      </c>
      <c r="E181" s="247"/>
    </row>
    <row r="182" spans="1:5" ht="9.75" customHeight="1" x14ac:dyDescent="0.2">
      <c r="A182" s="251">
        <v>5510</v>
      </c>
      <c r="B182" s="243" t="s">
        <v>47</v>
      </c>
      <c r="C182" s="244">
        <f>SUM(C183:C190)</f>
        <v>1244532.44</v>
      </c>
      <c r="D182" s="253">
        <f t="shared" si="15"/>
        <v>1.0564780786617263E-4</v>
      </c>
      <c r="E182" s="247"/>
    </row>
    <row r="183" spans="1:5" ht="9.75" customHeight="1" x14ac:dyDescent="0.2">
      <c r="A183" s="252">
        <v>5511</v>
      </c>
      <c r="B183" s="247" t="s">
        <v>383</v>
      </c>
      <c r="C183" s="248">
        <v>0</v>
      </c>
      <c r="D183" s="254">
        <f t="shared" si="15"/>
        <v>0</v>
      </c>
      <c r="E183" s="247"/>
    </row>
    <row r="184" spans="1:5" ht="9.75" customHeight="1" x14ac:dyDescent="0.2">
      <c r="A184" s="252">
        <v>5512</v>
      </c>
      <c r="B184" s="247" t="s">
        <v>384</v>
      </c>
      <c r="C184" s="248">
        <v>0</v>
      </c>
      <c r="D184" s="254">
        <f t="shared" si="15"/>
        <v>0</v>
      </c>
      <c r="E184" s="247"/>
    </row>
    <row r="185" spans="1:5" ht="9.75" customHeight="1" x14ac:dyDescent="0.2">
      <c r="A185" s="252">
        <v>5513</v>
      </c>
      <c r="B185" s="247" t="s">
        <v>385</v>
      </c>
      <c r="C185" s="248">
        <v>0</v>
      </c>
      <c r="D185" s="254">
        <f t="shared" si="15"/>
        <v>0</v>
      </c>
      <c r="E185" s="247"/>
    </row>
    <row r="186" spans="1:5" ht="9.75" customHeight="1" x14ac:dyDescent="0.2">
      <c r="A186" s="252">
        <v>5514</v>
      </c>
      <c r="B186" s="247" t="s">
        <v>386</v>
      </c>
      <c r="C186" s="248">
        <v>0</v>
      </c>
      <c r="D186" s="254">
        <f t="shared" si="15"/>
        <v>0</v>
      </c>
      <c r="E186" s="247"/>
    </row>
    <row r="187" spans="1:5" ht="9.75" customHeight="1" x14ac:dyDescent="0.2">
      <c r="A187" s="252">
        <v>5515</v>
      </c>
      <c r="B187" s="247" t="s">
        <v>387</v>
      </c>
      <c r="C187" s="248">
        <v>0</v>
      </c>
      <c r="D187" s="254">
        <f t="shared" si="15"/>
        <v>0</v>
      </c>
      <c r="E187" s="247"/>
    </row>
    <row r="188" spans="1:5" ht="9.75" customHeight="1" x14ac:dyDescent="0.2">
      <c r="A188" s="252">
        <v>5516</v>
      </c>
      <c r="B188" s="247" t="s">
        <v>388</v>
      </c>
      <c r="C188" s="248">
        <v>0</v>
      </c>
      <c r="D188" s="254">
        <f t="shared" si="15"/>
        <v>0</v>
      </c>
      <c r="E188" s="247"/>
    </row>
    <row r="189" spans="1:5" ht="9.75" customHeight="1" x14ac:dyDescent="0.2">
      <c r="A189" s="252">
        <v>5517</v>
      </c>
      <c r="B189" s="247" t="s">
        <v>389</v>
      </c>
      <c r="C189" s="248">
        <v>0</v>
      </c>
      <c r="D189" s="254">
        <f t="shared" si="15"/>
        <v>0</v>
      </c>
      <c r="E189" s="247"/>
    </row>
    <row r="190" spans="1:5" ht="9.75" customHeight="1" x14ac:dyDescent="0.2">
      <c r="A190" s="252">
        <v>5518</v>
      </c>
      <c r="B190" s="247" t="s">
        <v>390</v>
      </c>
      <c r="C190" s="248">
        <v>1244532.44</v>
      </c>
      <c r="D190" s="254">
        <f t="shared" si="15"/>
        <v>1.0564780786617263E-4</v>
      </c>
      <c r="E190" s="247"/>
    </row>
    <row r="191" spans="1:5" ht="9.75" customHeight="1" x14ac:dyDescent="0.2">
      <c r="A191" s="251">
        <v>5520</v>
      </c>
      <c r="B191" s="243" t="s">
        <v>48</v>
      </c>
      <c r="C191" s="244">
        <f>SUM(C192:C193)</f>
        <v>0</v>
      </c>
      <c r="D191" s="253">
        <f t="shared" si="15"/>
        <v>0</v>
      </c>
      <c r="E191" s="247"/>
    </row>
    <row r="192" spans="1:5" ht="9.75" customHeight="1" x14ac:dyDescent="0.2">
      <c r="A192" s="252">
        <v>5521</v>
      </c>
      <c r="B192" s="247" t="s">
        <v>391</v>
      </c>
      <c r="C192" s="248">
        <v>0</v>
      </c>
      <c r="D192" s="254">
        <f t="shared" si="15"/>
        <v>0</v>
      </c>
      <c r="E192" s="247"/>
    </row>
    <row r="193" spans="1:5" ht="9.75" customHeight="1" x14ac:dyDescent="0.2">
      <c r="A193" s="252">
        <v>5522</v>
      </c>
      <c r="B193" s="247" t="s">
        <v>392</v>
      </c>
      <c r="C193" s="248">
        <v>0</v>
      </c>
      <c r="D193" s="254">
        <f t="shared" si="15"/>
        <v>0</v>
      </c>
      <c r="E193" s="247"/>
    </row>
    <row r="194" spans="1:5" ht="9.75" customHeight="1" x14ac:dyDescent="0.2">
      <c r="A194" s="251">
        <v>5530</v>
      </c>
      <c r="B194" s="243" t="s">
        <v>49</v>
      </c>
      <c r="C194" s="244">
        <f>SUM(C195:C199)</f>
        <v>914442914.08000004</v>
      </c>
      <c r="D194" s="253">
        <f t="shared" si="15"/>
        <v>7.762665414435227E-2</v>
      </c>
      <c r="E194" s="247"/>
    </row>
    <row r="195" spans="1:5" ht="9.75" customHeight="1" x14ac:dyDescent="0.2">
      <c r="A195" s="252">
        <v>5531</v>
      </c>
      <c r="B195" s="247" t="s">
        <v>393</v>
      </c>
      <c r="C195" s="248">
        <v>0</v>
      </c>
      <c r="D195" s="254">
        <f t="shared" si="15"/>
        <v>0</v>
      </c>
      <c r="E195" s="247"/>
    </row>
    <row r="196" spans="1:5" ht="9.75" customHeight="1" x14ac:dyDescent="0.2">
      <c r="A196" s="252">
        <v>5532</v>
      </c>
      <c r="B196" s="247" t="s">
        <v>394</v>
      </c>
      <c r="C196" s="248">
        <v>0</v>
      </c>
      <c r="D196" s="254">
        <f t="shared" si="15"/>
        <v>0</v>
      </c>
      <c r="E196" s="247"/>
    </row>
    <row r="197" spans="1:5" ht="9.75" customHeight="1" x14ac:dyDescent="0.2">
      <c r="A197" s="252">
        <v>5533</v>
      </c>
      <c r="B197" s="247" t="s">
        <v>395</v>
      </c>
      <c r="C197" s="248">
        <v>0</v>
      </c>
      <c r="D197" s="254">
        <f t="shared" si="15"/>
        <v>0</v>
      </c>
      <c r="E197" s="247"/>
    </row>
    <row r="198" spans="1:5" ht="9.75" customHeight="1" x14ac:dyDescent="0.2">
      <c r="A198" s="252">
        <v>5534</v>
      </c>
      <c r="B198" s="247" t="s">
        <v>396</v>
      </c>
      <c r="C198" s="248">
        <v>0</v>
      </c>
      <c r="D198" s="254">
        <f t="shared" si="15"/>
        <v>0</v>
      </c>
      <c r="E198" s="247"/>
    </row>
    <row r="199" spans="1:5" ht="9.75" customHeight="1" x14ac:dyDescent="0.2">
      <c r="A199" s="252">
        <v>5535</v>
      </c>
      <c r="B199" s="247" t="s">
        <v>397</v>
      </c>
      <c r="C199" s="248">
        <v>914442914.08000004</v>
      </c>
      <c r="D199" s="254">
        <f t="shared" si="15"/>
        <v>7.762665414435227E-2</v>
      </c>
      <c r="E199" s="247"/>
    </row>
    <row r="200" spans="1:5" ht="9.75" customHeight="1" x14ac:dyDescent="0.2">
      <c r="A200" s="251">
        <v>5590</v>
      </c>
      <c r="B200" s="243" t="s">
        <v>50</v>
      </c>
      <c r="C200" s="244">
        <f>SUM(C201:C209)</f>
        <v>-1.02</v>
      </c>
      <c r="D200" s="253">
        <f t="shared" si="15"/>
        <v>-8.6587348437053261E-11</v>
      </c>
      <c r="E200" s="247"/>
    </row>
    <row r="201" spans="1:5" ht="9.75" customHeight="1" x14ac:dyDescent="0.2">
      <c r="A201" s="252">
        <v>5591</v>
      </c>
      <c r="B201" s="247" t="s">
        <v>398</v>
      </c>
      <c r="C201" s="248">
        <v>0</v>
      </c>
      <c r="D201" s="254">
        <f t="shared" si="15"/>
        <v>0</v>
      </c>
      <c r="E201" s="247"/>
    </row>
    <row r="202" spans="1:5" ht="9.75" customHeight="1" x14ac:dyDescent="0.2">
      <c r="A202" s="252">
        <v>5592</v>
      </c>
      <c r="B202" s="247" t="s">
        <v>399</v>
      </c>
      <c r="C202" s="248">
        <v>0</v>
      </c>
      <c r="D202" s="254">
        <f t="shared" si="15"/>
        <v>0</v>
      </c>
      <c r="E202" s="247"/>
    </row>
    <row r="203" spans="1:5" ht="9.75" customHeight="1" x14ac:dyDescent="0.2">
      <c r="A203" s="252">
        <v>5593</v>
      </c>
      <c r="B203" s="247" t="s">
        <v>400</v>
      </c>
      <c r="C203" s="248">
        <v>0</v>
      </c>
      <c r="D203" s="254">
        <f t="shared" si="15"/>
        <v>0</v>
      </c>
      <c r="E203" s="247"/>
    </row>
    <row r="204" spans="1:5" ht="9.75" customHeight="1" x14ac:dyDescent="0.2">
      <c r="A204" s="252">
        <v>5594</v>
      </c>
      <c r="B204" s="247" t="s">
        <v>401</v>
      </c>
      <c r="C204" s="248">
        <v>0</v>
      </c>
      <c r="D204" s="254">
        <f t="shared" si="15"/>
        <v>0</v>
      </c>
      <c r="E204" s="247"/>
    </row>
    <row r="205" spans="1:5" ht="9.75" customHeight="1" x14ac:dyDescent="0.2">
      <c r="A205" s="252">
        <v>5595</v>
      </c>
      <c r="B205" s="247" t="s">
        <v>402</v>
      </c>
      <c r="C205" s="248">
        <v>0</v>
      </c>
      <c r="D205" s="254">
        <f t="shared" si="15"/>
        <v>0</v>
      </c>
      <c r="E205" s="247"/>
    </row>
    <row r="206" spans="1:5" ht="9.75" customHeight="1" x14ac:dyDescent="0.2">
      <c r="A206" s="252">
        <v>5596</v>
      </c>
      <c r="B206" s="247" t="s">
        <v>110</v>
      </c>
      <c r="C206" s="248">
        <v>0</v>
      </c>
      <c r="D206" s="254">
        <f t="shared" si="15"/>
        <v>0</v>
      </c>
      <c r="E206" s="247"/>
    </row>
    <row r="207" spans="1:5" ht="9.75" customHeight="1" x14ac:dyDescent="0.2">
      <c r="A207" s="252">
        <v>5597</v>
      </c>
      <c r="B207" s="247" t="s">
        <v>403</v>
      </c>
      <c r="C207" s="248">
        <v>0</v>
      </c>
      <c r="D207" s="254">
        <f t="shared" si="15"/>
        <v>0</v>
      </c>
      <c r="E207" s="247"/>
    </row>
    <row r="208" spans="1:5" ht="9.75" customHeight="1" x14ac:dyDescent="0.2">
      <c r="A208" s="252">
        <v>5598</v>
      </c>
      <c r="B208" s="247" t="s">
        <v>404</v>
      </c>
      <c r="C208" s="248">
        <v>0</v>
      </c>
      <c r="D208" s="254">
        <f t="shared" si="15"/>
        <v>0</v>
      </c>
      <c r="E208" s="247"/>
    </row>
    <row r="209" spans="1:5" ht="9.75" customHeight="1" x14ac:dyDescent="0.2">
      <c r="A209" s="252">
        <v>5599</v>
      </c>
      <c r="B209" s="247" t="s">
        <v>405</v>
      </c>
      <c r="C209" s="248">
        <v>-1.02</v>
      </c>
      <c r="D209" s="254">
        <f t="shared" si="15"/>
        <v>-8.6587348437053261E-11</v>
      </c>
      <c r="E209" s="247"/>
    </row>
    <row r="210" spans="1:5" ht="9.75" customHeight="1" x14ac:dyDescent="0.2">
      <c r="A210" s="251">
        <v>5600</v>
      </c>
      <c r="B210" s="243" t="s">
        <v>406</v>
      </c>
      <c r="C210" s="244">
        <f>C211</f>
        <v>0</v>
      </c>
      <c r="D210" s="253">
        <f t="shared" si="15"/>
        <v>0</v>
      </c>
      <c r="E210" s="247"/>
    </row>
    <row r="211" spans="1:5" ht="9.75" customHeight="1" x14ac:dyDescent="0.2">
      <c r="A211" s="251">
        <v>5610</v>
      </c>
      <c r="B211" s="243" t="s">
        <v>52</v>
      </c>
      <c r="C211" s="244">
        <f>C212</f>
        <v>0</v>
      </c>
      <c r="D211" s="253">
        <f t="shared" si="15"/>
        <v>0</v>
      </c>
      <c r="E211" s="247"/>
    </row>
    <row r="212" spans="1:5" ht="9.75" customHeight="1" x14ac:dyDescent="0.2">
      <c r="A212" s="252">
        <v>5611</v>
      </c>
      <c r="B212" s="247" t="s">
        <v>407</v>
      </c>
      <c r="C212" s="248">
        <v>0</v>
      </c>
      <c r="D212" s="254">
        <f t="shared" si="15"/>
        <v>0</v>
      </c>
      <c r="E212" s="247"/>
    </row>
    <row r="213" spans="1:5" ht="9.75" customHeight="1" x14ac:dyDescent="0.2">
      <c r="A213" s="237"/>
      <c r="B213" s="237"/>
      <c r="C213" s="237"/>
      <c r="D213" s="238"/>
      <c r="E213" s="237"/>
    </row>
    <row r="214" spans="1:5" ht="9.75" customHeight="1" x14ac:dyDescent="0.2">
      <c r="A214" s="237"/>
      <c r="B214" s="237" t="s">
        <v>55</v>
      </c>
      <c r="C214" s="237"/>
      <c r="D214" s="238"/>
      <c r="E214" s="237"/>
    </row>
    <row r="215" spans="1:5" ht="9.75" customHeight="1" x14ac:dyDescent="0.2">
      <c r="A215" s="255"/>
      <c r="B215" s="256"/>
      <c r="C215" s="257"/>
      <c r="D215" s="254"/>
      <c r="E215" s="258"/>
    </row>
    <row r="216" spans="1:5" ht="9.75" customHeight="1" x14ac:dyDescent="0.2">
      <c r="A216" s="255"/>
      <c r="B216" s="256"/>
      <c r="C216" s="257"/>
      <c r="D216" s="254"/>
      <c r="E216" s="258"/>
    </row>
    <row r="217" spans="1:5" ht="9.75" customHeight="1" x14ac:dyDescent="0.2"/>
    <row r="218" spans="1:5" ht="9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9055118110236221" right="0.70866141732283472" top="0.74803149606299213" bottom="0.74803149606299213" header="0.31496062992125984" footer="0.31496062992125984"/>
  <pageSetup scale="93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9</vt:i4>
      </vt:variant>
    </vt:vector>
  </HeadingPairs>
  <TitlesOfParts>
    <vt:vector size="24" baseType="lpstr">
      <vt:lpstr>ESF</vt:lpstr>
      <vt:lpstr>EA</vt:lpstr>
      <vt:lpstr>ECSF</vt:lpstr>
      <vt:lpstr>EADOP</vt:lpstr>
      <vt:lpstr>EVHP</vt:lpstr>
      <vt:lpstr>EFE</vt:lpstr>
      <vt:lpstr>IPC</vt:lpstr>
      <vt:lpstr> NOTAS </vt:lpstr>
      <vt:lpstr>N ACT</vt:lpstr>
      <vt:lpstr>N ESF</vt:lpstr>
      <vt:lpstr>N VHP</vt:lpstr>
      <vt:lpstr>N EFE</vt:lpstr>
      <vt:lpstr>N Conciliacion_Ig</vt:lpstr>
      <vt:lpstr>N Conciliacion_Eg</vt:lpstr>
      <vt:lpstr>N Memoria</vt:lpstr>
      <vt:lpstr>' NOTAS '!Área_de_impresión</vt:lpstr>
      <vt:lpstr>'N ACT'!Área_de_impresión</vt:lpstr>
      <vt:lpstr>'N Conciliacion_Eg'!Área_de_impresión</vt:lpstr>
      <vt:lpstr>'N Conciliacion_Ig'!Área_de_impresión</vt:lpstr>
      <vt:lpstr>'N EFE'!Área_de_impresión</vt:lpstr>
      <vt:lpstr>'N ESF'!Área_de_impresión</vt:lpstr>
      <vt:lpstr>'N ACT'!Títulos_a_imprimir</vt:lpstr>
      <vt:lpstr>'N EFE'!Títulos_a_imprimir</vt:lpstr>
      <vt:lpstr>'N 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2024-10-30T20:22:33Z</cp:lastPrinted>
  <dcterms:created xsi:type="dcterms:W3CDTF">2024-10-30T18:21:11Z</dcterms:created>
  <dcterms:modified xsi:type="dcterms:W3CDTF">2024-10-30T20:27:52Z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