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TRANSPARENCIA DEL GTO EN SALUD\"/>
    </mc:Choice>
  </mc:AlternateContent>
  <xr:revisionPtr revIDLastSave="0" documentId="13_ncr:1_{9DE2D750-8385-4B2D-AC8A-E8CFAF0CBD3F}" xr6:coauthVersionLast="36" xr6:coauthVersionMax="36" xr10:uidLastSave="{00000000-0000-0000-0000-000000000000}"/>
  <bookViews>
    <workbookView xWindow="0" yWindow="0" windowWidth="28800" windowHeight="11505" xr2:uid="{0EFC1ECE-32AA-4809-8650-C8103A1A4246}"/>
  </bookViews>
  <sheets>
    <sheet name="ESF" sheetId="2" r:id="rId1"/>
    <sheet name="ACT" sheetId="1" r:id="rId2"/>
    <sheet name="CSF" sheetId="4" r:id="rId3"/>
    <sheet name="ADP" sheetId="6" r:id="rId4"/>
    <sheet name="VHP" sheetId="3" r:id="rId5"/>
    <sheet name="EFE" sheetId="5" r:id="rId6"/>
    <sheet name="IPC" sheetId="7" r:id="rId7"/>
    <sheet name="Notas a los Edos Financieros" sheetId="8" r:id="rId8"/>
    <sheet name="Notas ACT" sheetId="9" r:id="rId9"/>
    <sheet name="N ESF" sheetId="10" r:id="rId10"/>
    <sheet name="Notas EFE" sheetId="11" r:id="rId11"/>
    <sheet name="Conciliacion_Ig" sheetId="12" r:id="rId12"/>
    <sheet name="Conciliacion_Eg" sheetId="13" r:id="rId13"/>
    <sheet name="Notas Memoria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1" hidden="1">#N/A</definedName>
    <definedName name="_xlnm._FilterDatabase" localSheetId="3" hidden="1">#N/A</definedName>
    <definedName name="_xlnm._FilterDatabase" localSheetId="2" hidden="1">#N/A</definedName>
    <definedName name="_xlnm._FilterDatabase" localSheetId="5" hidden="1">#N/A</definedName>
    <definedName name="_xlnm._FilterDatabase" localSheetId="0" hidden="1">#N/A</definedName>
    <definedName name="_xlnm._FilterDatabase" localSheetId="4" hidden="1">#N/A</definedName>
    <definedName name="A" localSheetId="10">[3]ECABR!#REF!</definedName>
    <definedName name="A">[3]ECABR!#REF!</definedName>
    <definedName name="A_impresión_IM" localSheetId="10">[3]ECABR!#REF!</definedName>
    <definedName name="A_impresión_IM">[3]ECABR!#REF!</definedName>
    <definedName name="abc" localSheetId="10">[4]TOTAL!#REF!</definedName>
    <definedName name="abc">[4]TOTAL!#REF!</definedName>
    <definedName name="ALFONSO" localSheetId="10">[3]ECABR!#REF!</definedName>
    <definedName name="ALFONSO">[3]ECABR!#REF!</definedName>
    <definedName name="_xlnm.Extract" localSheetId="10">[5]EGRESOS!#REF!</definedName>
    <definedName name="_xlnm.Extract">[5]EGRESOS!#REF!</definedName>
    <definedName name="_xlnm.Print_Area" localSheetId="1">ACT!$A$1:$C$70</definedName>
    <definedName name="_xlnm.Print_Area" localSheetId="12">Conciliacion_Eg!$A$1:$D$42</definedName>
    <definedName name="_xlnm.Print_Area" localSheetId="11">Conciliacion_Ig!$A$1:$C$23</definedName>
    <definedName name="_xlnm.Print_Area" localSheetId="2">CSF!$A$1:$C$62</definedName>
    <definedName name="_xlnm.Print_Area" localSheetId="5">EFE!$A$1:$C$68</definedName>
    <definedName name="_xlnm.Print_Area" localSheetId="6">IPC!$A$1:$C$39</definedName>
    <definedName name="_xlnm.Print_Area" localSheetId="9">'N ESF'!$A$1:$J$172</definedName>
    <definedName name="_xlnm.Print_Area" localSheetId="7">'Notas a los Edos Financieros'!$A$1:$F$47</definedName>
    <definedName name="_xlnm.Print_Area" localSheetId="8">'Notas ACT'!$A$1:$E$214</definedName>
    <definedName name="_xlnm.Print_Area" localSheetId="10">'Notas EFE'!$A$1:$F$148</definedName>
    <definedName name="B" localSheetId="10">[5]EGRESOS!#REF!</definedName>
    <definedName name="B">[5]EGRESOS!#REF!</definedName>
    <definedName name="BASE" localSheetId="10">#REF!</definedName>
    <definedName name="BASE">#REF!</definedName>
    <definedName name="_xlnm.Database" localSheetId="10">[7]REPORTO!#REF!</definedName>
    <definedName name="_xlnm.Database">[7]REPORTO!#REF!</definedName>
    <definedName name="cba" localSheetId="10">[4]TOTAL!#REF!</definedName>
    <definedName name="cba">[4]TOTAL!#REF!</definedName>
    <definedName name="cie" localSheetId="10">[3]ECABR!#REF!</definedName>
    <definedName name="cie">[3]ECABR!#REF!</definedName>
    <definedName name="EGRESOS">#REF!</definedName>
    <definedName name="ELOY" localSheetId="10">#REF!</definedName>
    <definedName name="ELOY">#REF!</definedName>
    <definedName name="ESF" localSheetId="10">#REF!</definedName>
    <definedName name="ESF">#REF!</definedName>
    <definedName name="Fecha" localSheetId="10">#REF!</definedName>
    <definedName name="Fecha">#REF!</definedName>
    <definedName name="HF">[8]T1705HF!$B$20:$B$20</definedName>
    <definedName name="Instituto" localSheetId="10">#REF!</definedName>
    <definedName name="Instituto">#REF!</definedName>
    <definedName name="ju" localSheetId="10">[7]REPORTO!#REF!</definedName>
    <definedName name="ju">[7]REPORTO!#REF!</definedName>
    <definedName name="mao" localSheetId="10">[3]ECABR!#REF!</definedName>
    <definedName name="mao">[3]ECABR!#REF!</definedName>
    <definedName name="N" localSheetId="10">#REF!</definedName>
    <definedName name="N">#REF!</definedName>
    <definedName name="NDM" localSheetId="10">[7]REPORTO!#REF!</definedName>
    <definedName name="NDM">[7]REPORTO!#REF!</definedName>
    <definedName name="REPORTO" localSheetId="10">#REF!</definedName>
    <definedName name="REPORTO">#REF!</definedName>
    <definedName name="TCAIE">[9]CH1902!$B$20:$B$20</definedName>
    <definedName name="TCFEEIS" localSheetId="10">#REF!</definedName>
    <definedName name="TCFEEIS">#REF!</definedName>
    <definedName name="_xlnm.Print_Titles" localSheetId="1">ACT!$1:$2</definedName>
    <definedName name="_xlnm.Print_Titles" localSheetId="2">CSF!$1:$2</definedName>
    <definedName name="_xlnm.Print_Titles" localSheetId="5">EFE!$1:$2</definedName>
    <definedName name="_xlnm.Print_Titles" localSheetId="9">'N ESF'!$1:$4</definedName>
    <definedName name="_xlnm.Print_Titles" localSheetId="8">'Notas ACT'!$1:$3</definedName>
    <definedName name="_xlnm.Print_Titles" localSheetId="10">'Notas EFE'!$1:$3</definedName>
    <definedName name="TRASP" localSheetId="10">#REF!</definedName>
    <definedName name="TRASP">#REF!</definedName>
    <definedName name="U" localSheetId="10">#REF!</definedName>
    <definedName name="U">#REF!</definedName>
    <definedName name="x" localSheetId="10">#REF!</definedName>
    <definedName name="x">#REF!</definedName>
    <definedName name="Z" localSheetId="1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4" l="1"/>
  <c r="C40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C31" i="13"/>
  <c r="C8" i="13"/>
  <c r="C40" i="13" s="1"/>
  <c r="C21" i="12"/>
  <c r="C16" i="12"/>
  <c r="C8" i="12"/>
  <c r="D133" i="11"/>
  <c r="C133" i="11"/>
  <c r="D125" i="11"/>
  <c r="C125" i="11"/>
  <c r="D123" i="11"/>
  <c r="C123" i="11"/>
  <c r="D117" i="11"/>
  <c r="C117" i="11"/>
  <c r="D114" i="11"/>
  <c r="C114" i="11"/>
  <c r="D113" i="11"/>
  <c r="D112" i="11" s="1"/>
  <c r="C113" i="11"/>
  <c r="C112" i="11" s="1"/>
  <c r="D110" i="11"/>
  <c r="C110" i="11"/>
  <c r="D109" i="11"/>
  <c r="C109" i="11"/>
  <c r="C104" i="11"/>
  <c r="D103" i="11"/>
  <c r="C103" i="11"/>
  <c r="D93" i="11"/>
  <c r="C93" i="11"/>
  <c r="D81" i="11"/>
  <c r="C81" i="11"/>
  <c r="D75" i="11"/>
  <c r="C75" i="11"/>
  <c r="D72" i="11"/>
  <c r="D62" i="11" s="1"/>
  <c r="D49" i="11" s="1"/>
  <c r="D147" i="11" s="1"/>
  <c r="C72" i="11"/>
  <c r="D63" i="11"/>
  <c r="C63" i="11"/>
  <c r="C62" i="11" s="1"/>
  <c r="D59" i="11"/>
  <c r="C59" i="11"/>
  <c r="D57" i="11"/>
  <c r="C57" i="11"/>
  <c r="D55" i="11"/>
  <c r="C55" i="11"/>
  <c r="D51" i="11"/>
  <c r="C51" i="11"/>
  <c r="D50" i="11"/>
  <c r="C50" i="11"/>
  <c r="C44" i="11"/>
  <c r="D38" i="11"/>
  <c r="C38" i="11"/>
  <c r="D29" i="11"/>
  <c r="C29" i="11"/>
  <c r="D21" i="11"/>
  <c r="D44" i="11" s="1"/>
  <c r="C21" i="11"/>
  <c r="D16" i="11"/>
  <c r="C16" i="11"/>
  <c r="F2" i="11"/>
  <c r="C167" i="10"/>
  <c r="D123" i="10"/>
  <c r="D122" i="10"/>
  <c r="D121" i="10"/>
  <c r="D120" i="10" s="1"/>
  <c r="G120" i="10"/>
  <c r="F120" i="10"/>
  <c r="E120" i="10"/>
  <c r="C120" i="10"/>
  <c r="D119" i="10"/>
  <c r="D118" i="10"/>
  <c r="D117" i="10"/>
  <c r="D116" i="10"/>
  <c r="D115" i="10"/>
  <c r="D114" i="10"/>
  <c r="D113" i="10"/>
  <c r="D112" i="10"/>
  <c r="D111" i="10"/>
  <c r="D110" i="10" s="1"/>
  <c r="G110" i="10"/>
  <c r="F110" i="10"/>
  <c r="E110" i="10"/>
  <c r="C110" i="10"/>
  <c r="E64" i="10"/>
  <c r="D64" i="10"/>
  <c r="C64" i="10"/>
  <c r="E56" i="10"/>
  <c r="D56" i="10"/>
  <c r="C56" i="10"/>
  <c r="C32" i="10"/>
  <c r="G14" i="10"/>
  <c r="C211" i="9"/>
  <c r="C210" i="9"/>
  <c r="C200" i="9"/>
  <c r="C194" i="9"/>
  <c r="C191" i="9"/>
  <c r="C182" i="9"/>
  <c r="C181" i="9" s="1"/>
  <c r="C178" i="9"/>
  <c r="C176" i="9"/>
  <c r="C173" i="9"/>
  <c r="C170" i="9"/>
  <c r="C167" i="9"/>
  <c r="C163" i="9"/>
  <c r="C160" i="9"/>
  <c r="C157" i="9"/>
  <c r="C153" i="9"/>
  <c r="C147" i="9"/>
  <c r="C145" i="9"/>
  <c r="C142" i="9"/>
  <c r="C138" i="9"/>
  <c r="C133" i="9"/>
  <c r="C130" i="9"/>
  <c r="C127" i="9"/>
  <c r="C124" i="9"/>
  <c r="C113" i="9"/>
  <c r="C103" i="9"/>
  <c r="C96" i="9"/>
  <c r="C95" i="9"/>
  <c r="D89" i="9"/>
  <c r="D88" i="9"/>
  <c r="D87" i="9"/>
  <c r="D86" i="9"/>
  <c r="C83" i="9"/>
  <c r="D90" i="9" s="1"/>
  <c r="C81" i="9"/>
  <c r="D82" i="9" s="1"/>
  <c r="C79" i="9"/>
  <c r="D80" i="9" s="1"/>
  <c r="D76" i="9"/>
  <c r="D75" i="9"/>
  <c r="D74" i="9"/>
  <c r="D73" i="9"/>
  <c r="C73" i="9"/>
  <c r="D78" i="9" s="1"/>
  <c r="C70" i="9"/>
  <c r="D72" i="9" s="1"/>
  <c r="D68" i="9"/>
  <c r="D67" i="9"/>
  <c r="D66" i="9"/>
  <c r="D65" i="9"/>
  <c r="D64" i="9"/>
  <c r="C64" i="9"/>
  <c r="D63" i="9"/>
  <c r="D62" i="9"/>
  <c r="D61" i="9"/>
  <c r="D60" i="9"/>
  <c r="C58" i="9"/>
  <c r="D59" i="9" s="1"/>
  <c r="C57" i="9"/>
  <c r="D55" i="9"/>
  <c r="D54" i="9"/>
  <c r="D53" i="9"/>
  <c r="D52" i="9"/>
  <c r="D51" i="9"/>
  <c r="C48" i="9"/>
  <c r="D50" i="9" s="1"/>
  <c r="C39" i="9"/>
  <c r="D39" i="9" s="1"/>
  <c r="D38" i="9"/>
  <c r="D37" i="9"/>
  <c r="D36" i="9"/>
  <c r="C36" i="9"/>
  <c r="D35" i="9"/>
  <c r="D34" i="9"/>
  <c r="D33" i="9"/>
  <c r="D32" i="9"/>
  <c r="C30" i="9"/>
  <c r="D31" i="9" s="1"/>
  <c r="C27" i="9"/>
  <c r="D27" i="9" s="1"/>
  <c r="D26" i="9"/>
  <c r="D25" i="9"/>
  <c r="D24" i="9"/>
  <c r="C21" i="9"/>
  <c r="D23" i="9" s="1"/>
  <c r="D20" i="9"/>
  <c r="D19" i="9"/>
  <c r="D18" i="9"/>
  <c r="D17" i="9"/>
  <c r="D16" i="9"/>
  <c r="D15" i="9"/>
  <c r="D14" i="9"/>
  <c r="D13" i="9"/>
  <c r="D12" i="9"/>
  <c r="C11" i="9"/>
  <c r="D11" i="9" s="1"/>
  <c r="C10" i="9"/>
  <c r="E2" i="9"/>
  <c r="E30" i="6"/>
  <c r="D30" i="6"/>
  <c r="E24" i="6"/>
  <c r="D24" i="6"/>
  <c r="E19" i="6"/>
  <c r="D19" i="6"/>
  <c r="E10" i="6"/>
  <c r="E16" i="6" s="1"/>
  <c r="E3" i="6" s="1"/>
  <c r="E34" i="6" s="1"/>
  <c r="D10" i="6"/>
  <c r="D16" i="6" s="1"/>
  <c r="D3" i="6" s="1"/>
  <c r="D34" i="6" s="1"/>
  <c r="E5" i="6"/>
  <c r="D5" i="6"/>
  <c r="C55" i="5"/>
  <c r="C54" i="5" s="1"/>
  <c r="B55" i="5"/>
  <c r="B54" i="5" s="1"/>
  <c r="C49" i="5"/>
  <c r="B49" i="5"/>
  <c r="C48" i="5"/>
  <c r="B48" i="5"/>
  <c r="C45" i="5"/>
  <c r="B45" i="5"/>
  <c r="C41" i="5"/>
  <c r="B41" i="5"/>
  <c r="C36" i="5"/>
  <c r="B36" i="5"/>
  <c r="C33" i="5"/>
  <c r="B33" i="5"/>
  <c r="C16" i="5"/>
  <c r="B16" i="5"/>
  <c r="C4" i="5"/>
  <c r="B4" i="5"/>
  <c r="C57" i="4"/>
  <c r="B57" i="4"/>
  <c r="C50" i="4"/>
  <c r="B50" i="4"/>
  <c r="C45" i="4"/>
  <c r="C43" i="4" s="1"/>
  <c r="B45" i="4"/>
  <c r="B43" i="4" s="1"/>
  <c r="C35" i="4"/>
  <c r="B35" i="4"/>
  <c r="C25" i="4"/>
  <c r="C24" i="4" s="1"/>
  <c r="B25" i="4"/>
  <c r="B24" i="4" s="1"/>
  <c r="C13" i="4"/>
  <c r="B13" i="4"/>
  <c r="C4" i="4"/>
  <c r="B4" i="4"/>
  <c r="C3" i="4"/>
  <c r="B3" i="4"/>
  <c r="F36" i="3"/>
  <c r="F35" i="3"/>
  <c r="F34" i="3"/>
  <c r="E34" i="3"/>
  <c r="F32" i="3"/>
  <c r="F31" i="3"/>
  <c r="F30" i="3"/>
  <c r="F29" i="3"/>
  <c r="F28" i="3"/>
  <c r="D27" i="3"/>
  <c r="C27" i="3"/>
  <c r="F27" i="3" s="1"/>
  <c r="F25" i="3"/>
  <c r="F22" i="3" s="1"/>
  <c r="F24" i="3"/>
  <c r="F23" i="3"/>
  <c r="B22" i="3"/>
  <c r="F18" i="3"/>
  <c r="F17" i="3"/>
  <c r="F16" i="3"/>
  <c r="E16" i="3"/>
  <c r="E20" i="3" s="1"/>
  <c r="E38" i="3" s="1"/>
  <c r="F14" i="3"/>
  <c r="F13" i="3"/>
  <c r="F12" i="3"/>
  <c r="F9" i="3" s="1"/>
  <c r="F11" i="3"/>
  <c r="F10" i="3"/>
  <c r="D9" i="3"/>
  <c r="D20" i="3" s="1"/>
  <c r="D38" i="3" s="1"/>
  <c r="C9" i="3"/>
  <c r="C20" i="3" s="1"/>
  <c r="C38" i="3" s="1"/>
  <c r="F7" i="3"/>
  <c r="F6" i="3"/>
  <c r="F5" i="3"/>
  <c r="F4" i="3"/>
  <c r="B4" i="3"/>
  <c r="B20" i="3" s="1"/>
  <c r="B38" i="3" s="1"/>
  <c r="F38" i="3" s="1"/>
  <c r="F42" i="2"/>
  <c r="F46" i="2" s="1"/>
  <c r="F48" i="2" s="1"/>
  <c r="E42" i="2"/>
  <c r="E46" i="2" s="1"/>
  <c r="F35" i="2"/>
  <c r="E35" i="2"/>
  <c r="F30" i="2"/>
  <c r="E30" i="2"/>
  <c r="C26" i="2"/>
  <c r="B26" i="2"/>
  <c r="F24" i="2"/>
  <c r="E24" i="2"/>
  <c r="E26" i="2" s="1"/>
  <c r="F14" i="2"/>
  <c r="F26" i="2" s="1"/>
  <c r="E14" i="2"/>
  <c r="C13" i="2"/>
  <c r="C28" i="2" s="1"/>
  <c r="B13" i="2"/>
  <c r="B28" i="2" s="1"/>
  <c r="C61" i="1"/>
  <c r="C64" i="1" s="1"/>
  <c r="B61" i="1"/>
  <c r="B64" i="1" s="1"/>
  <c r="C55" i="1"/>
  <c r="B55" i="1"/>
  <c r="C48" i="1"/>
  <c r="B48" i="1"/>
  <c r="C43" i="1"/>
  <c r="B43" i="1"/>
  <c r="C32" i="1"/>
  <c r="B32" i="1"/>
  <c r="C27" i="1"/>
  <c r="B27" i="1"/>
  <c r="C17" i="1"/>
  <c r="B17" i="1"/>
  <c r="C13" i="1"/>
  <c r="B13" i="1"/>
  <c r="C4" i="1"/>
  <c r="C24" i="1" s="1"/>
  <c r="C66" i="1" s="1"/>
  <c r="B4" i="1"/>
  <c r="B24" i="1" s="1"/>
  <c r="B66" i="1" s="1"/>
  <c r="C49" i="11" l="1"/>
  <c r="C147" i="11" s="1"/>
  <c r="F20" i="3"/>
  <c r="B59" i="5"/>
  <c r="B61" i="5" s="1"/>
  <c r="C59" i="5"/>
  <c r="C61" i="5" s="1"/>
  <c r="C9" i="9"/>
  <c r="E48" i="2"/>
  <c r="D79" i="9"/>
  <c r="D40" i="9"/>
  <c r="D81" i="9"/>
  <c r="D41" i="9"/>
  <c r="D29" i="9"/>
  <c r="D42" i="9"/>
  <c r="D70" i="9"/>
  <c r="D28" i="9"/>
  <c r="D43" i="9"/>
  <c r="D71" i="9"/>
  <c r="D83" i="9"/>
  <c r="C69" i="9"/>
  <c r="D56" i="9"/>
  <c r="D30" i="9"/>
  <c r="D44" i="9"/>
  <c r="D58" i="9"/>
  <c r="D84" i="9"/>
  <c r="D45" i="9"/>
  <c r="D85" i="9"/>
  <c r="C166" i="9"/>
  <c r="D46" i="9"/>
  <c r="D47" i="9"/>
  <c r="C156" i="9"/>
  <c r="D21" i="9"/>
  <c r="D22" i="9"/>
  <c r="D49" i="9"/>
  <c r="D77" i="9"/>
  <c r="C123" i="9"/>
  <c r="C94" i="9" s="1"/>
  <c r="D48" i="9"/>
  <c r="D209" i="9" l="1"/>
  <c r="D158" i="9"/>
  <c r="D146" i="9"/>
  <c r="D122" i="9"/>
  <c r="D107" i="9"/>
  <c r="D149" i="9"/>
  <c r="D208" i="9"/>
  <c r="D169" i="9"/>
  <c r="D121" i="9"/>
  <c r="D106" i="9"/>
  <c r="D161" i="9"/>
  <c r="D196" i="9"/>
  <c r="D134" i="9"/>
  <c r="D207" i="9"/>
  <c r="D193" i="9"/>
  <c r="D180" i="9"/>
  <c r="D168" i="9"/>
  <c r="D132" i="9"/>
  <c r="D120" i="9"/>
  <c r="D105" i="9"/>
  <c r="D197" i="9"/>
  <c r="D206" i="9"/>
  <c r="D192" i="9"/>
  <c r="D179" i="9"/>
  <c r="D144" i="9"/>
  <c r="D131" i="9"/>
  <c r="D119" i="9"/>
  <c r="D104" i="9"/>
  <c r="D183" i="9"/>
  <c r="D170" i="9"/>
  <c r="D205" i="9"/>
  <c r="D143" i="9"/>
  <c r="D118" i="9"/>
  <c r="D172" i="9"/>
  <c r="D109" i="9"/>
  <c r="D159" i="9"/>
  <c r="D204" i="9"/>
  <c r="D155" i="9"/>
  <c r="D142" i="9"/>
  <c r="D117" i="9"/>
  <c r="D171" i="9"/>
  <c r="D203" i="9"/>
  <c r="D190" i="9"/>
  <c r="D177" i="9"/>
  <c r="D154" i="9"/>
  <c r="D129" i="9"/>
  <c r="D116" i="9"/>
  <c r="D102" i="9"/>
  <c r="D198" i="9"/>
  <c r="D137" i="9"/>
  <c r="D135" i="9"/>
  <c r="D202" i="9"/>
  <c r="D189" i="9"/>
  <c r="D165" i="9"/>
  <c r="D141" i="9"/>
  <c r="D128" i="9"/>
  <c r="D115" i="9"/>
  <c r="D101" i="9"/>
  <c r="D186" i="9"/>
  <c r="D98" i="9"/>
  <c r="D185" i="9"/>
  <c r="D150" i="9"/>
  <c r="D112" i="9"/>
  <c r="D111" i="9"/>
  <c r="D148" i="9"/>
  <c r="D195" i="9"/>
  <c r="D108" i="9"/>
  <c r="D201" i="9"/>
  <c r="D188" i="9"/>
  <c r="D164" i="9"/>
  <c r="D140" i="9"/>
  <c r="D114" i="9"/>
  <c r="D100" i="9"/>
  <c r="D174" i="9"/>
  <c r="D126" i="9"/>
  <c r="D199" i="9"/>
  <c r="D162" i="9"/>
  <c r="D97" i="9"/>
  <c r="D136" i="9"/>
  <c r="D187" i="9"/>
  <c r="D175" i="9"/>
  <c r="D152" i="9"/>
  <c r="D139" i="9"/>
  <c r="D99" i="9"/>
  <c r="D151" i="9"/>
  <c r="D212" i="9"/>
  <c r="D125" i="9"/>
  <c r="D184" i="9"/>
  <c r="D110" i="9"/>
  <c r="D147" i="9"/>
  <c r="D133" i="9"/>
  <c r="D167" i="9"/>
  <c r="D157" i="9"/>
  <c r="D138" i="9"/>
  <c r="D95" i="9"/>
  <c r="D96" i="9"/>
  <c r="D182" i="9"/>
  <c r="D113" i="9"/>
  <c r="D176" i="9"/>
  <c r="D130" i="9"/>
  <c r="D145" i="9"/>
  <c r="D194" i="9"/>
  <c r="D200" i="9"/>
  <c r="D211" i="9"/>
  <c r="D153" i="9"/>
  <c r="D160" i="9"/>
  <c r="D124" i="9"/>
  <c r="D191" i="9"/>
  <c r="D163" i="9"/>
  <c r="D178" i="9"/>
  <c r="D103" i="9"/>
  <c r="D181" i="9"/>
  <c r="D173" i="9"/>
  <c r="D210" i="9"/>
  <c r="D127" i="9"/>
  <c r="D156" i="9"/>
  <c r="D123" i="9"/>
  <c r="D166" i="9"/>
</calcChain>
</file>

<file path=xl/sharedStrings.xml><?xml version="1.0" encoding="utf-8"?>
<sst xmlns="http://schemas.openxmlformats.org/spreadsheetml/2006/main" count="1145" uniqueCount="706">
  <si>
    <t>INSTITUTO DE SALUD PUBLICA DEL ESTADO DE GUANAJUATO
Estado de Actividades
Del 1 de Enero al 31 de Marzo de 2026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</si>
  <si>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</si>
  <si>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</si>
  <si>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</si>
  <si>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</si>
  <si>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</si>
  <si>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</si>
  <si>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</si>
  <si>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</si>
  <si>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</si>
  <si>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</si>
  <si>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</si>
  <si>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</si>
  <si>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</si>
  <si>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</si>
  <si>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</si>
  <si>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</si>
  <si>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</si>
  <si>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</si>
  <si>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</si>
  <si>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</si>
  <si>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</si>
  <si>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</si>
  <si>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</si>
  <si>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</si>
  <si>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</si>
  <si>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</si>
  <si>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</si>
  <si>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</si>
  <si>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</si>
  <si>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</si>
  <si>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</si>
  <si>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</si>
  <si>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</si>
  <si>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</si>
  <si>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</si>
  <si>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</si>
  <si>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</si>
  <si>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</si>
  <si>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</si>
  <si>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</si>
  <si>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</si>
  <si>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</si>
  <si>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</si>
  <si>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</si>
  <si>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</si>
  <si>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</si>
  <si>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</si>
  <si>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</si>
  <si>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</si>
  <si>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</si>
  <si>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</si>
  <si>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</si>
  <si>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</si>
  <si>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</si>
  <si>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</si>
  <si>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INSTITUTO DE SALUD PUBLICA DEL ESTADO DE GUANAJUATO
Estado de Situación Financiera
Al 31 de Marzo de 2026
(Cifras en Pesos)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</si>
  <si>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</si>
  <si>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</si>
  <si>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</si>
  <si>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</si>
  <si>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</si>
  <si>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</si>
  <si>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</si>
  <si>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</si>
  <si>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</si>
  <si>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</si>
  <si>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</si>
  <si>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</si>
  <si>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</si>
  <si>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</si>
  <si>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</si>
  <si>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</si>
  <si>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</si>
  <si>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</si>
  <si>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</si>
  <si>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</si>
  <si>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</si>
  <si>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</si>
  <si>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</si>
  <si>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</si>
  <si>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</si>
  <si>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</si>
  <si>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</si>
  <si>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</si>
  <si>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</si>
  <si>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</si>
  <si>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</si>
  <si>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</si>
  <si>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</si>
  <si>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</si>
  <si>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</si>
  <si>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</si>
  <si>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</si>
  <si>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</si>
  <si>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</si>
  <si>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</si>
  <si>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</si>
  <si>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</si>
  <si>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</si>
  <si>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</si>
  <si>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</si>
  <si>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</si>
  <si>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</si>
  <si>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</si>
  <si>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</si>
  <si>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</si>
  <si>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</si>
  <si>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</si>
  <si>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</si>
  <si>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</si>
  <si>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</si>
  <si>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</si>
  <si>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</si>
  <si>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INSTITUTO DE SALUD PUBLICA DEL ESTADO DE GUANAJUATO
Estado de Variación en la Hacienda Pública
Del 1 de Enero 31 de Marzo de 2026
(Cifras en Pesos)</t>
  </si>
  <si>
    <t xml:space="preserve">Hacienda Pública / Patrimonio
Contribuido
</t>
  </si>
  <si>
    <t>Hacienda Pública/ Patrimonio
Generado de 
Ejercicios Anteriores</t>
  </si>
  <si>
    <t>Hacienda Pública/ Patrimonio
Generado del Ejercicio</t>
  </si>
  <si>
    <t>Exceso o Insuficiencia en la Actualización de la Hacienda Pública/ Patrimonio</t>
  </si>
  <si>
    <t>Total</t>
  </si>
  <si>
    <t>Hacienda Pública/Patrimonio Contribuido Neto de 2025</t>
  </si>
  <si>
    <t>Hacienda Pública/Patrimonio Generado Neto de 2025</t>
  </si>
  <si>
    <t>Resultados de Ejercicios Anteriores</t>
  </si>
  <si>
    <t>Exceso o Insuficiencia en la Actualización de la Hacienda Pública / 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</si>
  <si>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</si>
  <si>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</si>
  <si>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</si>
  <si>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</si>
  <si>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</si>
  <si>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INSTITUTO DE SALUD PUBLICA DEL ESTADO DE GUANAJUATO
Estado de Cambios en la Situación Financiera
Del 1 de Enero al al 31 de Marzo de 2026
(Cifras en Pesos)</t>
  </si>
  <si>
    <t>Origen</t>
  </si>
  <si>
    <t>Aplicación</t>
  </si>
  <si>
    <t>Resultado del Ejercicio (Ahorro/ Desahorro)</t>
  </si>
  <si>
    <t>INSTITUTO DE SALUD PUBLICA DEL ESTADO DE GUANAJUATO
Estado de Flujos de Efectivo
Del 1 de Enero al 31 de Marzo de 2026
(Cifras en Pesos)</t>
  </si>
  <si>
    <t>Flujos de Efectivo de las Actividades de Operación</t>
  </si>
  <si>
    <t>Otros Orígenes de Operación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</si>
  <si>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</si>
  <si>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</si>
  <si>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</si>
  <si>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</si>
  <si>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</si>
  <si>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</si>
  <si>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</si>
  <si>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</si>
  <si>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</si>
  <si>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</si>
  <si>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</si>
  <si>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</si>
  <si>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</si>
  <si>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</si>
  <si>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</si>
  <si>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</si>
  <si>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</si>
  <si>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INSTITUTO DE SALUD PUBLICA DEL ESTADO DE GUANAJUATO
Estado Analítico de la Deuda y Otros Pasivos
Del 1 de Enero al 31 de Marzo de 2026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</si>
  <si>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</si>
  <si>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</si>
  <si>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</si>
  <si>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</si>
  <si>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</si>
  <si>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</si>
  <si>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</si>
  <si>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</si>
  <si>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</si>
  <si>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</si>
  <si>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</si>
  <si>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</si>
  <si>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</si>
  <si>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</si>
  <si>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</si>
  <si>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</si>
  <si>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</si>
  <si>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</si>
  <si>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</si>
  <si>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INSTITUTO DE SALUD PUBLICA DEL ESTADO DE GUANAJUATO
Informes sobre Pasivos Contingentes
Al 31 de Marzo de 2026</t>
  </si>
  <si>
    <t>CLASIFICACIÓN</t>
  </si>
  <si>
    <t>NOMBRE</t>
  </si>
  <si>
    <t>CONCEPTO</t>
  </si>
  <si>
    <t>JUICIOS:</t>
  </si>
  <si>
    <t>Laboral</t>
  </si>
  <si>
    <t>GARANTÍAS</t>
  </si>
  <si>
    <t>SIN INFORMACIÓN POR REVELAR EN EL PRESENTE TRIMESTRE</t>
  </si>
  <si>
    <t>AVALES</t>
  </si>
  <si>
    <t>COSTOS DE PLANES DE PENSIONES Y JUBILACIONES</t>
  </si>
  <si>
    <t>DEUDA CONTINGENTE</t>
  </si>
  <si>
    <t>OTROS</t>
  </si>
  <si>
    <t>INSTITUTO DE SALUD PÚBLICA DEL ESTADO DE GUANAJUATO</t>
  </si>
  <si>
    <t>Ejercicio</t>
  </si>
  <si>
    <t>Notas de Desglose y Memoria</t>
  </si>
  <si>
    <t>Periodicidad</t>
  </si>
  <si>
    <t>Trimestral</t>
  </si>
  <si>
    <t>Del 1 de Enero al 31 de Marzo de 2026</t>
  </si>
  <si>
    <t>Corte</t>
  </si>
  <si>
    <t>(Cifras en Pesos)</t>
  </si>
  <si>
    <t>NOTAS</t>
  </si>
  <si>
    <t>DESCRIPCIÓN</t>
  </si>
  <si>
    <t>I. NOTAS DE DESGLOSE:</t>
  </si>
  <si>
    <t>INFORMACION CONTABLE</t>
  </si>
  <si>
    <t>ACT-01</t>
  </si>
  <si>
    <t>ACT-03</t>
  </si>
  <si>
    <t>GASTOS Y OTRAS PERDIDAS</t>
  </si>
  <si>
    <t>ESF-01</t>
  </si>
  <si>
    <t>FONDOS CON AFECTACION ESPECIFICA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</si>
  <si>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</si>
  <si>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</si>
  <si>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</si>
  <si>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</si>
  <si>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</si>
  <si>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</si>
  <si>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</si>
  <si>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 xml:space="preserve">ALMACENES 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</si>
  <si>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</si>
  <si>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</si>
  <si>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</si>
  <si>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</si>
  <si>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</si>
  <si>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</si>
  <si>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</si>
  <si>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</si>
  <si>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</si>
  <si>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</si>
  <si>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</si>
  <si>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</si>
  <si>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</si>
  <si>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</si>
  <si>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</si>
  <si>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</si>
  <si>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</si>
  <si>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</si>
  <si>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</si>
  <si>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</si>
  <si>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</si>
  <si>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</si>
  <si>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</si>
  <si>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</si>
  <si>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</si>
  <si>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</si>
  <si>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</si>
  <si>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</si>
  <si>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</si>
  <si>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ADS.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</si>
  <si>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</si>
  <si>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</si>
  <si>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</si>
  <si>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</si>
  <si>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</si>
  <si>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</si>
  <si>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</si>
  <si>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</si>
  <si>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</si>
  <si>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</si>
  <si>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</si>
  <si>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</si>
  <si>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Ejercicio:</t>
  </si>
  <si>
    <t>Notas de Desglose Estado de Actividades</t>
  </si>
  <si>
    <t>Periodicidad:</t>
  </si>
  <si>
    <t>Corte: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</si>
  <si>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</si>
  <si>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</si>
  <si>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</si>
  <si>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</si>
  <si>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</si>
  <si>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</si>
  <si>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</si>
  <si>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</si>
  <si>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</si>
  <si>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</si>
  <si>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</si>
  <si>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</si>
  <si>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</si>
  <si>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</si>
  <si>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</si>
  <si>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</si>
  <si>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</si>
  <si>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</si>
  <si>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</si>
  <si>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</si>
  <si>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</si>
  <si>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</si>
  <si>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</si>
  <si>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</si>
  <si>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</si>
  <si>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</si>
  <si>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</si>
  <si>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</si>
  <si>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</si>
  <si>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 no Comprendidos en la Ley de Ingresos Vigente, Causados en Ejercicios Fiscales Anteriores Pendientes de Liquidación o Pago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</si>
  <si>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</si>
  <si>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</si>
  <si>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</si>
  <si>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</si>
  <si>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</si>
  <si>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</si>
  <si>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</si>
  <si>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</si>
  <si>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</si>
  <si>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</si>
  <si>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</si>
  <si>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</si>
  <si>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</si>
  <si>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</si>
  <si>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</si>
  <si>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</si>
  <si>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</si>
  <si>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</si>
  <si>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</si>
  <si>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</si>
  <si>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</si>
  <si>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Transferencias del Fondo Mexicano del Petróleo para la Estabilización y el Desarrollo</t>
  </si>
  <si>
    <t>OTROS INGRESOS Y BENEFICIOS</t>
  </si>
  <si>
    <t>Intereses Ganados de Títulos, Valores y demás Instrumentos Financieros</t>
  </si>
  <si>
    <t>Otros Ingresos Financieros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</si>
  <si>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</si>
  <si>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</si>
  <si>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</si>
  <si>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</si>
  <si>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</si>
  <si>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Bonificaciones y Descuentos Obtenidos</t>
  </si>
  <si>
    <t>Diferencias por Tipo de Cambio a Favor</t>
  </si>
  <si>
    <t>Diferencias de Cotizaciones a Favor en Valores Negociables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</si>
  <si>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</si>
  <si>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</si>
  <si>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</si>
  <si>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</si>
  <si>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</si>
  <si>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</si>
  <si>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</si>
  <si>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</si>
  <si>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</si>
  <si>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</si>
  <si>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</si>
  <si>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</si>
  <si>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</si>
  <si>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</si>
  <si>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</si>
  <si>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</si>
  <si>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</si>
  <si>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</si>
  <si>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</si>
  <si>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</si>
  <si>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</si>
  <si>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</si>
  <si>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</si>
  <si>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</si>
  <si>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</si>
  <si>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</si>
  <si>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</si>
  <si>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</si>
  <si>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</si>
  <si>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Asignaciones al Sector Público</t>
  </si>
  <si>
    <t>Transferencias Internas al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</si>
  <si>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</si>
  <si>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</si>
  <si>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</si>
  <si>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</si>
  <si>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</si>
  <si>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</si>
  <si>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</si>
  <si>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</si>
  <si>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</si>
  <si>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</si>
  <si>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</si>
  <si>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 al Gobierno</t>
  </si>
  <si>
    <t>Transferencias a Fideicomisos, Mandatos y Contratos Análogos a Entidades Paraestatales</t>
  </si>
  <si>
    <t>Transferencias por Obligaciones de Ley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</si>
  <si>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</si>
  <si>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</si>
  <si>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</si>
  <si>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</si>
  <si>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</si>
  <si>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</si>
  <si>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</si>
  <si>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</si>
  <si>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</si>
  <si>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</si>
  <si>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</si>
  <si>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</si>
  <si>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</si>
  <si>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</si>
  <si>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</si>
  <si>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 Interna</t>
  </si>
  <si>
    <t>Intereses de la Deuda Pública Externa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</si>
  <si>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</si>
  <si>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</si>
  <si>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</si>
  <si>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</si>
  <si>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Apoyos Financieros a Intermediarios</t>
  </si>
  <si>
    <t>Apoyo Financieros a Ahorradores y Deudores del Sistema Financiero Nacional</t>
  </si>
  <si>
    <t>OTROS GASTOS Y PERDIDAS EXTRAORDINARIAS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</si>
  <si>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</si>
  <si>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</si>
  <si>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</si>
  <si>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</si>
  <si>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</si>
  <si>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</si>
  <si>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</si>
  <si>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</si>
  <si>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 de Pasivos a Corto Plazo</t>
  </si>
  <si>
    <t>Provisiones de Pasivos a Largo Plazo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</si>
  <si>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</si>
  <si>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</si>
  <si>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</si>
  <si>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</si>
  <si>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</si>
  <si>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</si>
  <si>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</si>
  <si>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</si>
  <si>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</si>
  <si>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</si>
  <si>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</si>
  <si>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</si>
  <si>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</si>
  <si>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</si>
  <si>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Construcción en Bienes no Capitalizable</t>
  </si>
  <si>
    <t>Notas de Desglose Estado de Situación Financiera</t>
  </si>
  <si>
    <t>Correspondiente del 1 de Enero al 31 de Marzo de 2026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</si>
  <si>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</si>
  <si>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</si>
  <si>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</si>
  <si>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</si>
  <si>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</si>
  <si>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SIN INFORMACIÓN POR REVELAR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</si>
  <si>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</si>
  <si>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</si>
  <si>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</si>
  <si>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</si>
  <si>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</si>
  <si>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</si>
  <si>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</si>
  <si>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</si>
  <si>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</si>
  <si>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</si>
  <si>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</si>
  <si>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</si>
  <si>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</si>
  <si>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</si>
  <si>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</si>
  <si>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</si>
  <si>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</si>
  <si>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</si>
  <si>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</si>
  <si>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</si>
  <si>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</si>
  <si>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</si>
  <si>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</si>
  <si>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</si>
  <si>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</si>
  <si>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</si>
  <si>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</si>
  <si>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</si>
  <si>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</si>
  <si>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</si>
  <si>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</si>
  <si>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</si>
  <si>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</si>
  <si>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</si>
  <si>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</si>
  <si>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</si>
  <si>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</si>
  <si>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</si>
  <si>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</si>
  <si>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</si>
  <si>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</si>
  <si>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</si>
  <si>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</si>
  <si>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</si>
  <si>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</si>
  <si>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</si>
  <si>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</si>
  <si>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</si>
  <si>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</si>
  <si>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</si>
  <si>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</si>
  <si>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</si>
  <si>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</si>
  <si>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</si>
  <si>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</si>
  <si>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</si>
  <si>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</si>
  <si>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</si>
  <si>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</si>
  <si>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</si>
  <si>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</si>
  <si>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</si>
  <si>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</si>
  <si>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</si>
  <si>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</si>
  <si>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Software</t>
  </si>
  <si>
    <t>Patentes, Marcas y Derechos</t>
  </si>
  <si>
    <t>Concesiones y Franquicias</t>
  </si>
  <si>
    <t>Licencias</t>
  </si>
  <si>
    <t>Otros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</si>
  <si>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</si>
  <si>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</si>
  <si>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</si>
  <si>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</si>
  <si>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</si>
  <si>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</si>
  <si>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</si>
  <si>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Estimaciones para Cuentas Incobrables por Derechos a Recibir Efectivo o Equivalentes</t>
  </si>
  <si>
    <t>Estimación por Deterioro de Inventarios</t>
  </si>
  <si>
    <t>ESF-11 OTROS ACTIVOS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</si>
  <si>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</si>
  <si>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</si>
  <si>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</si>
  <si>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</si>
  <si>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</si>
  <si>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</si>
  <si>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</si>
  <si>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</si>
  <si>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</si>
  <si>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</si>
  <si>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</si>
  <si>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</si>
  <si>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</si>
  <si>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</si>
  <si>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</si>
  <si>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</si>
  <si>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</si>
  <si>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</si>
  <si>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</si>
  <si>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</si>
  <si>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</si>
  <si>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</si>
  <si>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</si>
  <si>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</si>
  <si>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</si>
  <si>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</si>
  <si>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</si>
  <si>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</si>
  <si>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</si>
  <si>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</si>
  <si>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</si>
  <si>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</si>
  <si>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</si>
  <si>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</si>
  <si>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</si>
  <si>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</si>
  <si>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</si>
  <si>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Ingresos Cobrados por Adelantado a Corto Plazo</t>
  </si>
  <si>
    <t>Intereses Cobrados por Adelantado a Corto Plazo</t>
  </si>
  <si>
    <t>Otros Pasivos Diferidos a Corto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</si>
  <si>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</si>
  <si>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</si>
  <si>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</si>
  <si>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</si>
  <si>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Provisión para Demandas y Juicios a Corto Plazo</t>
  </si>
  <si>
    <t>Provisión para contingencias a Corto Plazo</t>
  </si>
  <si>
    <t>Otras Provisiones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</si>
  <si>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</si>
  <si>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</si>
  <si>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</si>
  <si>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</si>
  <si>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SIIN INFORMACIÓN POR REVELAR</t>
  </si>
  <si>
    <t>ESF-16 OTROS PASIVOS</t>
  </si>
  <si>
    <t>Ingresos por Clasificar</t>
  </si>
  <si>
    <t>Recaudación por Participar</t>
  </si>
  <si>
    <t>Otros Pasivos Circulantes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</si>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</sst>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_ ;\-0\ "/>
    <numFmt numFmtId="165" formatCode="#,##0_ ;[Red]\-#,##0\ "/>
    <numFmt numFmtId="166" formatCode="_-* #,##0_-;\-* #,##0_-;_-* &quot;-&quot;??_-;_-@_-"/>
    <numFmt numFmtId="167" formatCode="#,##0.000000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u/>
      <sz val="8"/>
      <color theme="1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u/>
      <sz val="11"/>
      <color theme="10"/>
      <name val="Calibri"/>
      <family val="2"/>
      <scheme val="minor"/>
    </font>
    <font>
      <u/>
      <sz val="7"/>
      <color theme="1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rgb="FFD9D9D9"/>
        <bgColor rgb="FFD9D9D9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" fillId="0" borderId="0"/>
    <xf numFmtId="0" fontId="16" fillId="0" borderId="0" applyNumberFormat="0" applyFill="0" applyBorder="0" applyAlignment="0" applyProtection="0"/>
    <xf numFmtId="0" fontId="14" fillId="0" borderId="0"/>
    <xf numFmtId="0" fontId="14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445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left" vertical="top" wrapText="1" indent="1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4" fillId="0" borderId="8" xfId="1" applyFont="1" applyFill="1" applyBorder="1" applyAlignment="1" applyProtection="1">
      <alignment horizontal="left" vertical="top" wrapText="1" indent="2"/>
      <protection locked="0"/>
    </xf>
    <xf numFmtId="3" fontId="4" fillId="0" borderId="9" xfId="2" applyNumberFormat="1" applyFont="1" applyFill="1" applyBorder="1" applyAlignment="1" applyProtection="1">
      <alignment horizontal="right" vertical="top"/>
      <protection locked="0"/>
    </xf>
    <xf numFmtId="3" fontId="4" fillId="0" borderId="10" xfId="2" applyNumberFormat="1" applyFont="1" applyFill="1" applyBorder="1" applyAlignment="1" applyProtection="1">
      <alignment horizontal="right" vertical="top"/>
      <protection locked="0"/>
    </xf>
    <xf numFmtId="0" fontId="5" fillId="0" borderId="8" xfId="1" applyFont="1" applyFill="1" applyBorder="1" applyAlignment="1" applyProtection="1">
      <alignment horizontal="left" vertical="top" wrapText="1" indent="3"/>
      <protection locked="0"/>
    </xf>
    <xf numFmtId="3" fontId="5" fillId="0" borderId="9" xfId="1" applyNumberFormat="1" applyFont="1" applyBorder="1" applyAlignment="1" applyProtection="1">
      <alignment horizontal="right"/>
      <protection locked="0"/>
    </xf>
    <xf numFmtId="3" fontId="5" fillId="0" borderId="10" xfId="1" applyNumberFormat="1" applyFont="1" applyBorder="1" applyAlignment="1" applyProtection="1">
      <alignment horizontal="right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10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right"/>
      <protection locked="0"/>
    </xf>
    <xf numFmtId="3" fontId="5" fillId="0" borderId="10" xfId="1" applyNumberFormat="1" applyFont="1" applyFill="1" applyBorder="1" applyAlignment="1" applyProtection="1">
      <alignment horizontal="right"/>
      <protection locked="0"/>
    </xf>
    <xf numFmtId="0" fontId="5" fillId="0" borderId="8" xfId="1" applyFont="1" applyFill="1" applyBorder="1" applyAlignment="1" applyProtection="1">
      <alignment horizontal="left" vertical="top" wrapText="1"/>
      <protection locked="0"/>
    </xf>
    <xf numFmtId="0" fontId="4" fillId="0" borderId="8" xfId="1" applyFont="1" applyFill="1" applyBorder="1" applyAlignment="1" applyProtection="1">
      <alignment horizontal="left" vertical="top" wrapText="1" indent="1"/>
      <protection locked="0"/>
    </xf>
    <xf numFmtId="3" fontId="4" fillId="0" borderId="10" xfId="1" applyNumberFormat="1" applyFont="1" applyFill="1" applyBorder="1" applyAlignment="1" applyProtection="1">
      <alignment horizontal="right" vertical="top"/>
      <protection locked="0"/>
    </xf>
    <xf numFmtId="0" fontId="4" fillId="0" borderId="8" xfId="1" applyFont="1" applyFill="1" applyBorder="1" applyAlignment="1" applyProtection="1">
      <alignment horizontal="left" vertical="top" wrapText="1"/>
      <protection locked="0"/>
    </xf>
    <xf numFmtId="0" fontId="4" fillId="0" borderId="11" xfId="1" applyNumberFormat="1" applyFont="1" applyFill="1" applyBorder="1" applyAlignment="1" applyProtection="1">
      <alignment horizontal="right" vertical="top"/>
      <protection locked="0"/>
    </xf>
    <xf numFmtId="3" fontId="5" fillId="0" borderId="12" xfId="1" applyNumberFormat="1" applyFont="1" applyFill="1" applyBorder="1" applyAlignment="1" applyProtection="1">
      <alignment vertical="top"/>
      <protection locked="0"/>
    </xf>
    <xf numFmtId="3" fontId="5" fillId="0" borderId="13" xfId="1" applyNumberFormat="1" applyFont="1" applyFill="1" applyBorder="1" applyAlignment="1" applyProtection="1">
      <alignment vertical="top"/>
      <protection locked="0"/>
    </xf>
    <xf numFmtId="0" fontId="3" fillId="0" borderId="14" xfId="1" applyBorder="1" applyAlignment="1" applyProtection="1">
      <alignment horizontal="left" vertical="top" wrapText="1"/>
      <protection locked="0"/>
    </xf>
    <xf numFmtId="0" fontId="3" fillId="0" borderId="0" xfId="1" applyBorder="1" applyAlignment="1" applyProtection="1">
      <alignment horizontal="left" vertical="top" wrapText="1"/>
      <protection locked="0"/>
    </xf>
    <xf numFmtId="0" fontId="5" fillId="0" borderId="0" xfId="1" applyNumberFormat="1" applyFont="1" applyFill="1" applyBorder="1" applyAlignment="1" applyProtection="1">
      <alignment horizontal="right" vertical="top"/>
      <protection locked="0"/>
    </xf>
    <xf numFmtId="3" fontId="5" fillId="0" borderId="0" xfId="3" applyNumberFormat="1" applyFont="1" applyFill="1" applyBorder="1" applyAlignment="1" applyProtection="1">
      <alignment vertical="top" wrapText="1"/>
      <protection locked="0"/>
    </xf>
    <xf numFmtId="0" fontId="3" fillId="0" borderId="0" xfId="1" applyNumberFormat="1" applyFont="1" applyFill="1" applyBorder="1" applyAlignment="1" applyProtection="1">
      <alignment horizontal="right" vertical="top"/>
      <protection locked="0"/>
    </xf>
    <xf numFmtId="0" fontId="4" fillId="2" borderId="15" xfId="1" applyFont="1" applyFill="1" applyBorder="1" applyAlignment="1" applyProtection="1">
      <alignment horizontal="center" vertical="center" wrapText="1"/>
      <protection locked="0"/>
    </xf>
    <xf numFmtId="0" fontId="4" fillId="2" borderId="14" xfId="1" applyFont="1" applyFill="1" applyBorder="1" applyAlignment="1" applyProtection="1">
      <alignment horizontal="center" vertical="center" wrapText="1"/>
      <protection locked="0"/>
    </xf>
    <xf numFmtId="0" fontId="4" fillId="2" borderId="16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4" fillId="2" borderId="17" xfId="1" applyFont="1" applyFill="1" applyBorder="1" applyAlignment="1" applyProtection="1">
      <alignment horizontal="center" vertical="center" wrapText="1"/>
      <protection locked="0"/>
    </xf>
    <xf numFmtId="0" fontId="4" fillId="2" borderId="18" xfId="1" applyFont="1" applyFill="1" applyBorder="1" applyAlignment="1" applyProtection="1">
      <alignment horizontal="center"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 indent="4"/>
      <protection locked="0"/>
    </xf>
    <xf numFmtId="0" fontId="4" fillId="0" borderId="6" xfId="1" applyFont="1" applyFill="1" applyBorder="1" applyAlignment="1" applyProtection="1">
      <alignment horizontal="left" vertical="top" wrapText="1" indent="1"/>
      <protection locked="0"/>
    </xf>
    <xf numFmtId="0" fontId="6" fillId="0" borderId="7" xfId="1" applyFont="1" applyFill="1" applyBorder="1" applyAlignment="1" applyProtection="1">
      <alignment horizontal="left" vertical="center" wrapText="1" indent="4"/>
      <protection locked="0"/>
    </xf>
    <xf numFmtId="0" fontId="4" fillId="0" borderId="0" xfId="1" applyFont="1" applyAlignment="1" applyProtection="1">
      <alignment vertical="top"/>
      <protection locked="0"/>
    </xf>
    <xf numFmtId="4" fontId="4" fillId="0" borderId="9" xfId="4" applyNumberFormat="1" applyFont="1" applyFill="1" applyBorder="1" applyAlignment="1" applyProtection="1">
      <alignment vertical="top" wrapText="1"/>
      <protection locked="0"/>
    </xf>
    <xf numFmtId="0" fontId="4" fillId="0" borderId="9" xfId="1" applyFont="1" applyFill="1" applyBorder="1" applyAlignment="1" applyProtection="1">
      <alignment horizontal="left" vertical="top" wrapText="1" indent="2"/>
      <protection locked="0"/>
    </xf>
    <xf numFmtId="3" fontId="5" fillId="0" borderId="10" xfId="5" applyNumberFormat="1" applyFont="1" applyFill="1" applyBorder="1" applyAlignment="1" applyProtection="1">
      <alignment vertical="top" wrapText="1"/>
      <protection locked="0"/>
    </xf>
    <xf numFmtId="3" fontId="5" fillId="0" borderId="9" xfId="2" applyNumberFormat="1" applyFont="1" applyFill="1" applyBorder="1" applyAlignment="1" applyProtection="1">
      <alignment horizontal="right" vertical="top" wrapText="1"/>
      <protection locked="0"/>
    </xf>
    <xf numFmtId="0" fontId="5" fillId="0" borderId="9" xfId="1" applyFont="1" applyFill="1" applyBorder="1" applyAlignment="1" applyProtection="1">
      <alignment horizontal="left" vertical="top" wrapText="1" indent="3"/>
      <protection locked="0"/>
    </xf>
    <xf numFmtId="3" fontId="5" fillId="0" borderId="10" xfId="1" applyNumberFormat="1" applyFont="1" applyBorder="1" applyAlignment="1" applyProtection="1">
      <alignment horizontal="right" vertical="top"/>
      <protection locked="0"/>
    </xf>
    <xf numFmtId="3" fontId="5" fillId="0" borderId="9" xfId="2" applyNumberFormat="1" applyFont="1" applyFill="1" applyBorder="1" applyAlignment="1" applyProtection="1">
      <alignment horizontal="center" vertical="top" wrapText="1"/>
      <protection locked="0"/>
    </xf>
    <xf numFmtId="3" fontId="4" fillId="0" borderId="9" xfId="2" applyNumberFormat="1" applyFont="1" applyFill="1" applyBorder="1" applyAlignment="1" applyProtection="1">
      <alignment horizontal="right" vertical="top" wrapText="1"/>
      <protection locked="0"/>
    </xf>
    <xf numFmtId="0" fontId="5" fillId="0" borderId="9" xfId="1" applyFont="1" applyFill="1" applyBorder="1" applyAlignment="1" applyProtection="1">
      <alignment horizontal="left" vertical="top" wrapText="1"/>
      <protection locked="0"/>
    </xf>
    <xf numFmtId="3" fontId="5" fillId="0" borderId="9" xfId="2" applyNumberFormat="1" applyFont="1" applyFill="1" applyBorder="1" applyAlignment="1" applyProtection="1">
      <alignment horizontal="center" vertical="top"/>
      <protection locked="0"/>
    </xf>
    <xf numFmtId="3" fontId="5" fillId="0" borderId="10" xfId="1" applyNumberFormat="1" applyFont="1" applyFill="1" applyBorder="1" applyAlignment="1" applyProtection="1">
      <alignment horizontal="center" vertical="top"/>
      <protection locked="0"/>
    </xf>
    <xf numFmtId="0" fontId="4" fillId="0" borderId="9" xfId="1" applyFont="1" applyFill="1" applyBorder="1" applyAlignment="1" applyProtection="1">
      <alignment horizontal="left" vertical="top" wrapText="1"/>
      <protection locked="0"/>
    </xf>
    <xf numFmtId="3" fontId="5" fillId="0" borderId="10" xfId="2" applyNumberFormat="1" applyFont="1" applyFill="1" applyBorder="1" applyAlignment="1" applyProtection="1">
      <alignment horizontal="center" vertical="top" wrapText="1"/>
      <protection locked="0"/>
    </xf>
    <xf numFmtId="3" fontId="5" fillId="0" borderId="10" xfId="1" applyNumberFormat="1" applyFont="1" applyFill="1" applyBorder="1" applyAlignment="1" applyProtection="1">
      <alignment horizontal="right" vertical="top"/>
      <protection locked="0"/>
    </xf>
    <xf numFmtId="0" fontId="7" fillId="0" borderId="9" xfId="1" applyFont="1" applyFill="1" applyBorder="1" applyAlignment="1" applyProtection="1">
      <alignment horizontal="left" vertical="top" wrapText="1" indent="2"/>
      <protection locked="0"/>
    </xf>
    <xf numFmtId="0" fontId="4" fillId="0" borderId="9" xfId="1" applyFont="1" applyFill="1" applyBorder="1" applyAlignment="1" applyProtection="1">
      <alignment horizontal="left" vertical="top" wrapText="1" indent="1"/>
      <protection locked="0"/>
    </xf>
    <xf numFmtId="0" fontId="5" fillId="0" borderId="8" xfId="1" applyFont="1" applyBorder="1" applyAlignment="1" applyProtection="1">
      <alignment vertical="top" wrapText="1"/>
      <protection locked="0"/>
    </xf>
    <xf numFmtId="3" fontId="5" fillId="0" borderId="9" xfId="1" applyNumberFormat="1" applyFont="1" applyBorder="1" applyAlignment="1" applyProtection="1">
      <alignment vertical="top" wrapText="1"/>
      <protection locked="0"/>
    </xf>
    <xf numFmtId="3" fontId="5" fillId="0" borderId="9" xfId="1" applyNumberFormat="1" applyFont="1" applyBorder="1" applyAlignment="1" applyProtection="1">
      <alignment vertical="top"/>
      <protection locked="0"/>
    </xf>
    <xf numFmtId="0" fontId="5" fillId="0" borderId="8" xfId="1" applyFont="1" applyFill="1" applyBorder="1" applyAlignment="1" applyProtection="1">
      <alignment vertical="top"/>
      <protection locked="0"/>
    </xf>
    <xf numFmtId="3" fontId="5" fillId="0" borderId="9" xfId="4" applyNumberFormat="1" applyFont="1" applyFill="1" applyBorder="1" applyAlignment="1" applyProtection="1">
      <alignment vertical="top" wrapText="1"/>
      <protection locked="0"/>
    </xf>
    <xf numFmtId="0" fontId="3" fillId="0" borderId="8" xfId="1" applyFont="1" applyFill="1" applyBorder="1" applyAlignment="1" applyProtection="1">
      <alignment vertical="top"/>
      <protection locked="0"/>
    </xf>
    <xf numFmtId="3" fontId="4" fillId="0" borderId="9" xfId="4" applyNumberFormat="1" applyFont="1" applyFill="1" applyBorder="1" applyAlignment="1" applyProtection="1">
      <alignment vertical="top" wrapText="1"/>
      <protection locked="0"/>
    </xf>
    <xf numFmtId="3" fontId="5" fillId="0" borderId="0" xfId="1" applyNumberFormat="1" applyFont="1" applyAlignment="1" applyProtection="1">
      <alignment vertical="top"/>
      <protection locked="0"/>
    </xf>
    <xf numFmtId="3" fontId="5" fillId="0" borderId="9" xfId="1" applyNumberFormat="1" applyFont="1" applyFill="1" applyBorder="1" applyAlignment="1" applyProtection="1">
      <alignment vertical="top" wrapText="1"/>
      <protection locked="0"/>
    </xf>
    <xf numFmtId="3" fontId="5" fillId="0" borderId="9" xfId="1" applyNumberFormat="1" applyFont="1" applyFill="1" applyBorder="1" applyAlignment="1" applyProtection="1">
      <alignment vertical="top"/>
      <protection locked="0"/>
    </xf>
    <xf numFmtId="0" fontId="3" fillId="0" borderId="8" xfId="1" applyFont="1" applyBorder="1" applyAlignment="1" applyProtection="1">
      <alignment vertical="top" wrapText="1"/>
      <protection locked="0"/>
    </xf>
    <xf numFmtId="3" fontId="4" fillId="0" borderId="10" xfId="2" applyNumberFormat="1" applyFont="1" applyFill="1" applyBorder="1" applyAlignment="1" applyProtection="1">
      <alignment horizontal="right" vertical="top" wrapText="1"/>
      <protection locked="0"/>
    </xf>
    <xf numFmtId="0" fontId="5" fillId="0" borderId="11" xfId="1" applyFont="1" applyBorder="1" applyAlignment="1" applyProtection="1">
      <alignment vertical="top" wrapText="1"/>
      <protection locked="0"/>
    </xf>
    <xf numFmtId="3" fontId="5" fillId="0" borderId="12" xfId="1" applyNumberFormat="1" applyFont="1" applyBorder="1" applyAlignment="1" applyProtection="1">
      <alignment vertical="top" wrapText="1"/>
      <protection locked="0"/>
    </xf>
    <xf numFmtId="3" fontId="5" fillId="0" borderId="12" xfId="1" applyNumberFormat="1" applyFont="1" applyBorder="1" applyAlignment="1" applyProtection="1">
      <alignment vertical="top"/>
      <protection locked="0"/>
    </xf>
    <xf numFmtId="4" fontId="5" fillId="0" borderId="12" xfId="1" applyNumberFormat="1" applyFont="1" applyBorder="1" applyAlignment="1" applyProtection="1">
      <alignment vertical="top"/>
      <protection locked="0"/>
    </xf>
    <xf numFmtId="3" fontId="5" fillId="0" borderId="13" xfId="1" applyNumberFormat="1" applyFont="1" applyBorder="1" applyAlignment="1" applyProtection="1">
      <alignment vertical="top"/>
      <protection locked="0"/>
    </xf>
    <xf numFmtId="0" fontId="5" fillId="0" borderId="0" xfId="1" applyFont="1" applyBorder="1" applyAlignment="1" applyProtection="1">
      <alignment vertical="top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3" fontId="5" fillId="0" borderId="0" xfId="1" applyNumberFormat="1" applyFont="1" applyBorder="1" applyAlignment="1" applyProtection="1">
      <alignment vertical="top"/>
      <protection locked="0"/>
    </xf>
    <xf numFmtId="4" fontId="5" fillId="0" borderId="0" xfId="1" applyNumberFormat="1" applyFont="1" applyBorder="1" applyAlignment="1" applyProtection="1">
      <alignment vertical="top"/>
      <protection locked="0"/>
    </xf>
    <xf numFmtId="0" fontId="3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4" fillId="2" borderId="4" xfId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 wrapText="1"/>
    </xf>
    <xf numFmtId="164" fontId="4" fillId="2" borderId="3" xfId="3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vertical="top" wrapText="1"/>
      <protection locked="0"/>
    </xf>
    <xf numFmtId="0" fontId="4" fillId="0" borderId="5" xfId="1" applyFont="1" applyFill="1" applyBorder="1" applyAlignment="1">
      <alignment horizontal="center" vertical="center" wrapText="1"/>
    </xf>
    <xf numFmtId="164" fontId="4" fillId="0" borderId="6" xfId="3" applyNumberFormat="1" applyFont="1" applyFill="1" applyBorder="1" applyAlignment="1">
      <alignment horizontal="center" vertical="center" wrapText="1"/>
    </xf>
    <xf numFmtId="164" fontId="4" fillId="0" borderId="7" xfId="3" applyNumberFormat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top" wrapText="1" indent="1"/>
    </xf>
    <xf numFmtId="3" fontId="4" fillId="0" borderId="9" xfId="1" applyNumberFormat="1" applyFont="1" applyBorder="1" applyProtection="1">
      <protection locked="0"/>
    </xf>
    <xf numFmtId="3" fontId="4" fillId="3" borderId="9" xfId="1" applyNumberFormat="1" applyFont="1" applyFill="1" applyBorder="1" applyProtection="1">
      <protection locked="0"/>
    </xf>
    <xf numFmtId="3" fontId="4" fillId="0" borderId="10" xfId="1" applyNumberFormat="1" applyFont="1" applyFill="1" applyBorder="1" applyProtection="1">
      <protection locked="0"/>
    </xf>
    <xf numFmtId="0" fontId="5" fillId="0" borderId="8" xfId="1" applyFont="1" applyBorder="1" applyAlignment="1">
      <alignment horizontal="left" vertical="top" wrapText="1" indent="2"/>
    </xf>
    <xf numFmtId="3" fontId="5" fillId="0" borderId="9" xfId="1" applyNumberFormat="1" applyFont="1" applyBorder="1" applyProtection="1">
      <protection locked="0"/>
    </xf>
    <xf numFmtId="3" fontId="5" fillId="3" borderId="9" xfId="1" applyNumberFormat="1" applyFont="1" applyFill="1" applyBorder="1" applyProtection="1">
      <protection locked="0"/>
    </xf>
    <xf numFmtId="3" fontId="5" fillId="0" borderId="10" xfId="1" applyNumberFormat="1" applyFont="1" applyFill="1" applyBorder="1" applyProtection="1"/>
    <xf numFmtId="3" fontId="5" fillId="0" borderId="0" xfId="1" applyNumberFormat="1" applyFont="1" applyFill="1" applyBorder="1" applyAlignment="1" applyProtection="1">
      <alignment vertical="top"/>
      <protection locked="0"/>
    </xf>
    <xf numFmtId="0" fontId="5" fillId="0" borderId="8" xfId="1" applyFont="1" applyBorder="1" applyAlignment="1">
      <alignment horizontal="left" vertical="top" wrapText="1" indent="1"/>
    </xf>
    <xf numFmtId="3" fontId="5" fillId="0" borderId="9" xfId="1" applyNumberFormat="1" applyFont="1" applyFill="1" applyBorder="1" applyProtection="1">
      <protection locked="0"/>
    </xf>
    <xf numFmtId="3" fontId="5" fillId="0" borderId="10" xfId="1" applyNumberFormat="1" applyFont="1" applyFill="1" applyBorder="1" applyProtection="1">
      <protection locked="0"/>
    </xf>
    <xf numFmtId="3" fontId="4" fillId="3" borderId="9" xfId="1" applyNumberFormat="1" applyFont="1" applyFill="1" applyBorder="1" applyProtection="1"/>
    <xf numFmtId="3" fontId="5" fillId="0" borderId="0" xfId="1" applyNumberFormat="1" applyFont="1" applyFill="1" applyBorder="1" applyProtection="1">
      <protection locked="0"/>
    </xf>
    <xf numFmtId="3" fontId="5" fillId="3" borderId="9" xfId="1" applyNumberFormat="1" applyFont="1" applyFill="1" applyBorder="1" applyAlignment="1" applyProtection="1">
      <alignment horizontal="right"/>
      <protection locked="0"/>
    </xf>
    <xf numFmtId="3" fontId="4" fillId="0" borderId="9" xfId="1" applyNumberFormat="1" applyFont="1" applyFill="1" applyBorder="1" applyProtection="1"/>
    <xf numFmtId="0" fontId="4" fillId="0" borderId="8" xfId="1" applyFont="1" applyBorder="1" applyAlignment="1">
      <alignment vertical="top" wrapText="1"/>
    </xf>
    <xf numFmtId="3" fontId="4" fillId="0" borderId="9" xfId="1" applyNumberFormat="1" applyFont="1" applyFill="1" applyBorder="1" applyProtection="1">
      <protection locked="0"/>
    </xf>
    <xf numFmtId="3" fontId="5" fillId="0" borderId="9" xfId="5" applyNumberFormat="1" applyFont="1" applyBorder="1" applyAlignment="1">
      <alignment horizontal="center" vertical="center" wrapText="1"/>
    </xf>
    <xf numFmtId="3" fontId="5" fillId="3" borderId="9" xfId="1" applyNumberFormat="1" applyFont="1" applyFill="1" applyBorder="1" applyAlignment="1" applyProtection="1">
      <alignment vertical="top"/>
      <protection locked="0"/>
    </xf>
    <xf numFmtId="0" fontId="4" fillId="0" borderId="11" xfId="1" applyFont="1" applyBorder="1" applyAlignment="1">
      <alignment horizontal="left" vertical="top" wrapText="1" indent="1"/>
    </xf>
    <xf numFmtId="3" fontId="4" fillId="0" borderId="12" xfId="1" applyNumberFormat="1" applyFont="1" applyFill="1" applyBorder="1" applyAlignment="1" applyProtection="1">
      <alignment vertical="center"/>
    </xf>
    <xf numFmtId="3" fontId="4" fillId="0" borderId="13" xfId="1" applyNumberFormat="1" applyFont="1" applyFill="1" applyBorder="1" applyProtection="1">
      <protection locked="0"/>
    </xf>
    <xf numFmtId="0" fontId="4" fillId="0" borderId="0" xfId="1" applyFont="1" applyBorder="1" applyAlignment="1">
      <alignment horizontal="left" vertical="top" wrapText="1" indent="1"/>
    </xf>
    <xf numFmtId="3" fontId="4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Protection="1">
      <protection locked="0"/>
    </xf>
    <xf numFmtId="0" fontId="3" fillId="0" borderId="0" xfId="1" applyAlignment="1" applyProtection="1">
      <alignment horizontal="left" vertical="top" indent="1"/>
      <protection locked="0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5" fillId="0" borderId="0" xfId="1" applyFont="1" applyAlignment="1" applyProtection="1">
      <alignment horizontal="center" vertical="top"/>
      <protection locked="0"/>
    </xf>
    <xf numFmtId="0" fontId="4" fillId="0" borderId="5" xfId="1" applyFont="1" applyFill="1" applyBorder="1" applyAlignment="1">
      <alignment horizontal="left" vertical="top" wrapText="1" indent="1"/>
    </xf>
    <xf numFmtId="165" fontId="4" fillId="0" borderId="9" xfId="2" applyNumberFormat="1" applyFont="1" applyFill="1" applyBorder="1" applyAlignment="1" applyProtection="1">
      <alignment vertical="top" wrapText="1"/>
      <protection locked="0"/>
    </xf>
    <xf numFmtId="165" fontId="4" fillId="0" borderId="10" xfId="2" applyNumberFormat="1" applyFont="1" applyFill="1" applyBorder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4" fillId="0" borderId="8" xfId="1" applyFont="1" applyFill="1" applyBorder="1" applyAlignment="1">
      <alignment horizontal="left" vertical="top" wrapText="1" indent="2"/>
    </xf>
    <xf numFmtId="0" fontId="5" fillId="0" borderId="8" xfId="1" applyFont="1" applyFill="1" applyBorder="1" applyAlignment="1">
      <alignment horizontal="left" vertical="top" wrapText="1" indent="3"/>
    </xf>
    <xf numFmtId="165" fontId="5" fillId="0" borderId="9" xfId="2" applyNumberFormat="1" applyFont="1" applyFill="1" applyBorder="1" applyAlignment="1" applyProtection="1">
      <alignment vertical="top" wrapText="1"/>
      <protection locked="0"/>
    </xf>
    <xf numFmtId="165" fontId="5" fillId="0" borderId="10" xfId="2" applyNumberFormat="1" applyFont="1" applyFill="1" applyBorder="1" applyAlignment="1" applyProtection="1">
      <alignment vertical="top" wrapText="1"/>
      <protection locked="0"/>
    </xf>
    <xf numFmtId="165" fontId="5" fillId="0" borderId="0" xfId="1" applyNumberFormat="1" applyFont="1" applyAlignment="1" applyProtection="1">
      <alignment vertical="top"/>
      <protection locked="0"/>
    </xf>
    <xf numFmtId="0" fontId="5" fillId="0" borderId="8" xfId="1" applyFont="1" applyFill="1" applyBorder="1" applyAlignment="1">
      <alignment horizontal="left" vertical="top" wrapText="1"/>
    </xf>
    <xf numFmtId="0" fontId="5" fillId="0" borderId="8" xfId="1" applyFont="1" applyFill="1" applyBorder="1" applyAlignment="1">
      <alignment vertical="top" wrapText="1"/>
    </xf>
    <xf numFmtId="0" fontId="4" fillId="0" borderId="8" xfId="1" applyFont="1" applyFill="1" applyBorder="1" applyAlignment="1">
      <alignment horizontal="left" vertical="top" wrapText="1" indent="1"/>
    </xf>
    <xf numFmtId="3" fontId="5" fillId="0" borderId="10" xfId="4" applyNumberFormat="1" applyFont="1" applyFill="1" applyBorder="1" applyAlignment="1" applyProtection="1">
      <alignment vertical="top" wrapText="1"/>
      <protection locked="0"/>
    </xf>
    <xf numFmtId="3" fontId="4" fillId="0" borderId="9" xfId="4" applyNumberFormat="1" applyFont="1" applyFill="1" applyBorder="1" applyAlignment="1" applyProtection="1">
      <alignment vertical="top" wrapText="1"/>
    </xf>
    <xf numFmtId="3" fontId="4" fillId="0" borderId="10" xfId="4" applyNumberFormat="1" applyFont="1" applyFill="1" applyBorder="1" applyAlignment="1" applyProtection="1">
      <alignment vertical="top" wrapText="1"/>
    </xf>
    <xf numFmtId="3" fontId="5" fillId="0" borderId="9" xfId="5" applyNumberFormat="1" applyFont="1" applyFill="1" applyBorder="1" applyAlignment="1" applyProtection="1">
      <alignment vertical="top" wrapText="1"/>
      <protection locked="0"/>
    </xf>
    <xf numFmtId="0" fontId="5" fillId="0" borderId="11" xfId="1" applyFont="1" applyFill="1" applyBorder="1" applyAlignment="1">
      <alignment horizontal="left" vertical="center" wrapText="1"/>
    </xf>
    <xf numFmtId="3" fontId="5" fillId="0" borderId="12" xfId="5" applyNumberFormat="1" applyFont="1" applyFill="1" applyBorder="1" applyAlignment="1" applyProtection="1">
      <alignment vertical="top" wrapText="1"/>
      <protection locked="0"/>
    </xf>
    <xf numFmtId="3" fontId="5" fillId="0" borderId="13" xfId="5" applyNumberFormat="1" applyFont="1" applyFill="1" applyBorder="1" applyAlignment="1" applyProtection="1">
      <alignment vertical="top" wrapText="1"/>
      <protection locked="0"/>
    </xf>
    <xf numFmtId="0" fontId="5" fillId="0" borderId="0" xfId="1" applyFont="1" applyFill="1" applyBorder="1" applyAlignment="1">
      <alignment horizontal="left" vertical="center" wrapText="1"/>
    </xf>
    <xf numFmtId="3" fontId="5" fillId="0" borderId="0" xfId="5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Border="1" applyAlignment="1">
      <alignment horizontal="left" vertical="center" wrapText="1"/>
    </xf>
    <xf numFmtId="166" fontId="5" fillId="0" borderId="0" xfId="6" applyNumberFormat="1" applyFont="1" applyAlignment="1" applyProtection="1">
      <alignment vertical="top" wrapText="1"/>
      <protection locked="0"/>
    </xf>
    <xf numFmtId="0" fontId="5" fillId="0" borderId="0" xfId="1" applyFont="1" applyFill="1" applyBorder="1" applyProtection="1">
      <protection locked="0"/>
    </xf>
    <xf numFmtId="0" fontId="4" fillId="2" borderId="15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 applyProtection="1">
      <alignment horizontal="center" vertical="top" wrapText="1"/>
      <protection locked="0"/>
    </xf>
    <xf numFmtId="4" fontId="4" fillId="0" borderId="7" xfId="1" applyNumberFormat="1" applyFont="1" applyFill="1" applyBorder="1" applyAlignment="1" applyProtection="1">
      <alignment horizontal="center" vertical="top" wrapText="1"/>
      <protection locked="0"/>
    </xf>
    <xf numFmtId="3" fontId="4" fillId="0" borderId="9" xfId="1" applyNumberFormat="1" applyFont="1" applyFill="1" applyBorder="1" applyAlignment="1" applyProtection="1">
      <alignment vertical="top" wrapText="1"/>
      <protection locked="0"/>
    </xf>
    <xf numFmtId="3" fontId="4" fillId="0" borderId="10" xfId="1" applyNumberFormat="1" applyFont="1" applyFill="1" applyBorder="1" applyAlignment="1" applyProtection="1">
      <alignment vertical="top" wrapText="1"/>
      <protection locked="0"/>
    </xf>
    <xf numFmtId="3" fontId="5" fillId="0" borderId="10" xfId="1" applyNumberFormat="1" applyFont="1" applyBorder="1" applyAlignment="1" applyProtection="1">
      <alignment vertical="top" wrapText="1"/>
      <protection locked="0"/>
    </xf>
    <xf numFmtId="3" fontId="5" fillId="0" borderId="9" xfId="1" applyNumberFormat="1" applyFont="1" applyFill="1" applyBorder="1" applyAlignment="1" applyProtection="1">
      <alignment horizontal="center" vertical="top" wrapText="1"/>
      <protection locked="0"/>
    </xf>
    <xf numFmtId="3" fontId="5" fillId="0" borderId="10" xfId="1" applyNumberFormat="1" applyFont="1" applyFill="1" applyBorder="1" applyAlignment="1" applyProtection="1">
      <alignment horizontal="center" vertical="top" wrapText="1"/>
      <protection locked="0"/>
    </xf>
    <xf numFmtId="0" fontId="4" fillId="0" borderId="8" xfId="1" applyFont="1" applyFill="1" applyBorder="1" applyAlignment="1">
      <alignment vertical="top" wrapText="1"/>
    </xf>
    <xf numFmtId="3" fontId="5" fillId="0" borderId="10" xfId="1" applyNumberFormat="1" applyFont="1" applyFill="1" applyBorder="1" applyAlignment="1" applyProtection="1">
      <alignment vertical="top" wrapText="1"/>
      <protection locked="0"/>
    </xf>
    <xf numFmtId="3" fontId="4" fillId="0" borderId="9" xfId="1" applyNumberFormat="1" applyFont="1" applyBorder="1" applyAlignment="1" applyProtection="1">
      <alignment vertical="top" wrapText="1"/>
      <protection locked="0"/>
    </xf>
    <xf numFmtId="3" fontId="4" fillId="0" borderId="10" xfId="1" applyNumberFormat="1" applyFont="1" applyBorder="1" applyAlignment="1" applyProtection="1">
      <alignment vertical="top" wrapText="1"/>
      <protection locked="0"/>
    </xf>
    <xf numFmtId="3" fontId="5" fillId="0" borderId="9" xfId="1" applyNumberFormat="1" applyFont="1" applyBorder="1" applyAlignment="1" applyProtection="1">
      <alignment horizontal="center" vertical="top" wrapText="1"/>
      <protection locked="0"/>
    </xf>
    <xf numFmtId="3" fontId="5" fillId="0" borderId="10" xfId="1" applyNumberFormat="1" applyFont="1" applyBorder="1" applyAlignment="1" applyProtection="1">
      <alignment horizontal="center" vertical="top" wrapText="1"/>
      <protection locked="0"/>
    </xf>
    <xf numFmtId="0" fontId="5" fillId="0" borderId="11" xfId="1" applyFont="1" applyFill="1" applyBorder="1" applyAlignment="1">
      <alignment vertical="top" wrapText="1"/>
    </xf>
    <xf numFmtId="4" fontId="5" fillId="0" borderId="12" xfId="1" applyNumberFormat="1" applyFont="1" applyFill="1" applyBorder="1" applyAlignment="1">
      <alignment vertical="top" wrapText="1"/>
    </xf>
    <xf numFmtId="4" fontId="5" fillId="0" borderId="13" xfId="1" applyNumberFormat="1" applyFont="1" applyFill="1" applyBorder="1" applyAlignment="1">
      <alignment vertical="top"/>
    </xf>
    <xf numFmtId="4" fontId="5" fillId="0" borderId="0" xfId="1" applyNumberFormat="1" applyFont="1" applyFill="1" applyBorder="1" applyProtection="1">
      <protection locked="0"/>
    </xf>
    <xf numFmtId="0" fontId="3" fillId="0" borderId="0" xfId="1" applyFont="1" applyFill="1" applyBorder="1" applyAlignment="1" applyProtection="1">
      <alignment horizontal="left" wrapText="1"/>
      <protection locked="0"/>
    </xf>
    <xf numFmtId="0" fontId="4" fillId="2" borderId="17" xfId="1" applyFont="1" applyFill="1" applyBorder="1" applyAlignment="1">
      <alignment horizontal="center" vertical="center" wrapText="1"/>
    </xf>
    <xf numFmtId="4" fontId="4" fillId="2" borderId="18" xfId="1" applyNumberFormat="1" applyFont="1" applyFill="1" applyBorder="1" applyAlignment="1">
      <alignment horizontal="center" vertical="center" wrapText="1"/>
    </xf>
    <xf numFmtId="4" fontId="4" fillId="2" borderId="19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left" vertical="top" wrapText="1" indent="1"/>
    </xf>
    <xf numFmtId="4" fontId="5" fillId="0" borderId="6" xfId="1" applyNumberFormat="1" applyFont="1" applyFill="1" applyBorder="1" applyAlignment="1" applyProtection="1">
      <alignment vertical="top" wrapText="1"/>
      <protection locked="0"/>
    </xf>
    <xf numFmtId="3" fontId="4" fillId="0" borderId="6" xfId="1" applyNumberFormat="1" applyFont="1" applyFill="1" applyBorder="1" applyAlignment="1" applyProtection="1">
      <alignment vertical="top" wrapText="1"/>
      <protection locked="0"/>
    </xf>
    <xf numFmtId="3" fontId="4" fillId="0" borderId="7" xfId="1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8" xfId="1" applyFont="1" applyFill="1" applyBorder="1" applyAlignment="1" applyProtection="1">
      <alignment horizontal="center" vertical="top" wrapText="1"/>
    </xf>
    <xf numFmtId="4" fontId="5" fillId="0" borderId="9" xfId="1" applyNumberFormat="1" applyFont="1" applyFill="1" applyBorder="1" applyAlignment="1" applyProtection="1">
      <alignment vertical="top" wrapText="1"/>
      <protection locked="0"/>
    </xf>
    <xf numFmtId="0" fontId="4" fillId="0" borderId="8" xfId="1" applyFont="1" applyFill="1" applyBorder="1" applyAlignment="1" applyProtection="1">
      <alignment horizontal="left" vertical="top" wrapText="1" indent="2"/>
    </xf>
    <xf numFmtId="4" fontId="4" fillId="0" borderId="9" xfId="1" applyNumberFormat="1" applyFont="1" applyFill="1" applyBorder="1" applyAlignment="1" applyProtection="1">
      <alignment vertical="top" wrapText="1"/>
      <protection locked="0"/>
    </xf>
    <xf numFmtId="4" fontId="5" fillId="0" borderId="8" xfId="1" applyNumberFormat="1" applyFont="1" applyFill="1" applyBorder="1" applyAlignment="1" applyProtection="1">
      <alignment horizontal="left" vertical="top" wrapText="1" indent="3"/>
    </xf>
    <xf numFmtId="4" fontId="5" fillId="0" borderId="9" xfId="1" applyNumberFormat="1" applyFont="1" applyFill="1" applyBorder="1" applyAlignment="1" applyProtection="1">
      <alignment horizontal="center" vertical="top" wrapText="1"/>
      <protection locked="0"/>
    </xf>
    <xf numFmtId="4" fontId="5" fillId="0" borderId="8" xfId="1" applyNumberFormat="1" applyFont="1" applyFill="1" applyBorder="1" applyAlignment="1" applyProtection="1">
      <alignment horizontal="left" vertical="top" wrapText="1"/>
    </xf>
    <xf numFmtId="4" fontId="4" fillId="0" borderId="9" xfId="1" applyNumberFormat="1" applyFont="1" applyFill="1" applyBorder="1" applyAlignment="1" applyProtection="1">
      <alignment horizontal="center" vertical="top" wrapText="1"/>
      <protection locked="0"/>
    </xf>
    <xf numFmtId="0" fontId="4" fillId="0" borderId="8" xfId="1" applyFont="1" applyFill="1" applyBorder="1" applyAlignment="1" applyProtection="1">
      <alignment vertical="top" wrapText="1"/>
    </xf>
    <xf numFmtId="0" fontId="5" fillId="0" borderId="8" xfId="1" applyFont="1" applyFill="1" applyBorder="1" applyAlignment="1" applyProtection="1">
      <alignment vertical="top" wrapText="1"/>
    </xf>
    <xf numFmtId="0" fontId="4" fillId="0" borderId="8" xfId="1" applyFont="1" applyFill="1" applyBorder="1" applyAlignment="1" applyProtection="1">
      <alignment horizontal="left" vertical="top" wrapText="1"/>
    </xf>
    <xf numFmtId="4" fontId="5" fillId="0" borderId="13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4" fontId="5" fillId="0" borderId="0" xfId="1" applyNumberFormat="1" applyFont="1" applyFill="1" applyBorder="1" applyAlignment="1" applyProtection="1">
      <alignment vertical="top" wrapText="1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4" fillId="0" borderId="7" xfId="1" applyFont="1" applyFill="1" applyBorder="1" applyAlignment="1" applyProtection="1">
      <alignment horizontal="center"/>
      <protection locked="0"/>
    </xf>
    <xf numFmtId="0" fontId="10" fillId="0" borderId="8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4" fillId="0" borderId="10" xfId="1" applyFont="1" applyFill="1" applyBorder="1" applyAlignment="1" applyProtection="1">
      <alignment horizontal="center"/>
      <protection locked="0"/>
    </xf>
    <xf numFmtId="0" fontId="8" fillId="0" borderId="8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5" fillId="0" borderId="8" xfId="1" applyFont="1" applyFill="1" applyBorder="1"/>
    <xf numFmtId="0" fontId="5" fillId="0" borderId="23" xfId="1" applyFont="1" applyFill="1" applyBorder="1"/>
    <xf numFmtId="0" fontId="5" fillId="0" borderId="10" xfId="1" applyFont="1" applyFill="1" applyBorder="1" applyAlignment="1" applyProtection="1">
      <alignment wrapText="1"/>
      <protection locked="0"/>
    </xf>
    <xf numFmtId="0" fontId="4" fillId="0" borderId="8" xfId="1" applyFont="1" applyFill="1" applyBorder="1"/>
    <xf numFmtId="0" fontId="5" fillId="0" borderId="10" xfId="1" applyFont="1" applyFill="1" applyBorder="1" applyProtection="1">
      <protection locked="0"/>
    </xf>
    <xf numFmtId="0" fontId="5" fillId="0" borderId="11" xfId="1" applyFont="1" applyFill="1" applyBorder="1" applyProtection="1">
      <protection locked="0"/>
    </xf>
    <xf numFmtId="0" fontId="5" fillId="0" borderId="24" xfId="1" applyFont="1" applyFill="1" applyBorder="1" applyProtection="1">
      <protection locked="0"/>
    </xf>
    <xf numFmtId="0" fontId="5" fillId="0" borderId="13" xfId="1" applyFont="1" applyFill="1" applyBorder="1" applyProtection="1">
      <protection locked="0"/>
    </xf>
    <xf numFmtId="0" fontId="15" fillId="4" borderId="15" xfId="8" applyFont="1" applyFill="1" applyBorder="1" applyAlignment="1">
      <alignment horizontal="center" vertical="center"/>
    </xf>
    <xf numFmtId="0" fontId="15" fillId="4" borderId="14" xfId="8" applyFont="1" applyFill="1" applyBorder="1" applyAlignment="1">
      <alignment horizontal="center" vertical="center"/>
    </xf>
    <xf numFmtId="0" fontId="15" fillId="4" borderId="14" xfId="8" applyFont="1" applyFill="1" applyBorder="1" applyAlignment="1">
      <alignment vertical="center"/>
    </xf>
    <xf numFmtId="0" fontId="10" fillId="4" borderId="14" xfId="8" applyFont="1" applyFill="1" applyBorder="1" applyAlignment="1">
      <alignment horizontal="right" vertical="center"/>
    </xf>
    <xf numFmtId="0" fontId="15" fillId="4" borderId="16" xfId="8" applyFont="1" applyFill="1" applyBorder="1" applyAlignment="1">
      <alignment horizontal="left" vertical="center"/>
    </xf>
    <xf numFmtId="0" fontId="5" fillId="5" borderId="0" xfId="9" applyFont="1" applyFill="1" applyProtection="1">
      <protection locked="0"/>
    </xf>
    <xf numFmtId="0" fontId="10" fillId="4" borderId="25" xfId="8" applyFont="1" applyFill="1" applyBorder="1" applyAlignment="1">
      <alignment horizontal="center" vertical="center"/>
    </xf>
    <xf numFmtId="0" fontId="10" fillId="4" borderId="0" xfId="8" applyFont="1" applyFill="1" applyBorder="1" applyAlignment="1">
      <alignment horizontal="center" vertical="center"/>
    </xf>
    <xf numFmtId="0" fontId="10" fillId="4" borderId="0" xfId="8" applyFont="1" applyFill="1" applyBorder="1" applyAlignment="1">
      <alignment vertical="center"/>
    </xf>
    <xf numFmtId="0" fontId="10" fillId="4" borderId="0" xfId="8" applyFont="1" applyFill="1" applyBorder="1" applyAlignment="1">
      <alignment horizontal="right" vertical="center"/>
    </xf>
    <xf numFmtId="0" fontId="15" fillId="4" borderId="26" xfId="8" applyFont="1" applyFill="1" applyBorder="1" applyAlignment="1">
      <alignment vertical="center"/>
    </xf>
    <xf numFmtId="0" fontId="15" fillId="4" borderId="25" xfId="8" applyFont="1" applyFill="1" applyBorder="1" applyAlignment="1">
      <alignment horizontal="center" vertical="center"/>
    </xf>
    <xf numFmtId="0" fontId="15" fillId="4" borderId="0" xfId="8" applyFont="1" applyFill="1" applyBorder="1" applyAlignment="1">
      <alignment horizontal="center" vertical="center"/>
    </xf>
    <xf numFmtId="0" fontId="15" fillId="4" borderId="0" xfId="8" applyFont="1" applyFill="1" applyBorder="1" applyAlignment="1">
      <alignment vertical="center"/>
    </xf>
    <xf numFmtId="0" fontId="15" fillId="4" borderId="26" xfId="8" applyFont="1" applyFill="1" applyBorder="1" applyAlignment="1">
      <alignment horizontal="left" vertical="center"/>
    </xf>
    <xf numFmtId="0" fontId="15" fillId="4" borderId="27" xfId="8" applyFont="1" applyFill="1" applyBorder="1" applyAlignment="1">
      <alignment horizontal="center" vertical="center"/>
    </xf>
    <xf numFmtId="0" fontId="15" fillId="4" borderId="28" xfId="8" applyFont="1" applyFill="1" applyBorder="1" applyAlignment="1">
      <alignment horizontal="center" vertical="center"/>
    </xf>
    <xf numFmtId="0" fontId="15" fillId="4" borderId="29" xfId="8" applyFont="1" applyFill="1" applyBorder="1" applyAlignment="1">
      <alignment horizontal="center" vertical="center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5" fillId="5" borderId="0" xfId="9" applyFont="1" applyFill="1" applyBorder="1" applyProtection="1">
      <protection locked="0"/>
    </xf>
    <xf numFmtId="0" fontId="4" fillId="0" borderId="32" xfId="0" applyFont="1" applyFill="1" applyBorder="1" applyAlignment="1" applyProtection="1">
      <alignment horizontal="center"/>
      <protection locked="0"/>
    </xf>
    <xf numFmtId="0" fontId="5" fillId="0" borderId="33" xfId="0" applyFont="1" applyFill="1" applyBorder="1" applyProtection="1">
      <protection locked="0"/>
    </xf>
    <xf numFmtId="0" fontId="4" fillId="0" borderId="25" xfId="0" applyFont="1" applyFill="1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4" fillId="0" borderId="26" xfId="0" applyFont="1" applyFill="1" applyBorder="1" applyAlignment="1" applyProtection="1">
      <alignment horizontal="left" indent="1"/>
      <protection locked="0"/>
    </xf>
    <xf numFmtId="0" fontId="13" fillId="0" borderId="34" xfId="7" applyBorder="1" applyAlignment="1">
      <alignment horizontal="center"/>
    </xf>
    <xf numFmtId="0" fontId="13" fillId="0" borderId="26" xfId="10" applyFont="1" applyFill="1" applyBorder="1" applyProtection="1">
      <protection locked="0"/>
    </xf>
    <xf numFmtId="0" fontId="13" fillId="0" borderId="25" xfId="1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Protection="1">
      <protection locked="0"/>
    </xf>
    <xf numFmtId="0" fontId="17" fillId="0" borderId="35" xfId="7" applyFont="1" applyBorder="1" applyAlignment="1">
      <alignment horizontal="left"/>
    </xf>
    <xf numFmtId="0" fontId="4" fillId="0" borderId="27" xfId="0" applyFont="1" applyFill="1" applyBorder="1" applyAlignment="1" applyProtection="1">
      <alignment horizontal="center"/>
      <protection locked="0"/>
    </xf>
    <xf numFmtId="0" fontId="5" fillId="0" borderId="29" xfId="0" applyFont="1" applyBorder="1" applyProtection="1">
      <protection locked="0"/>
    </xf>
    <xf numFmtId="0" fontId="5" fillId="0" borderId="0" xfId="9" applyFont="1" applyProtection="1">
      <protection locked="0"/>
    </xf>
    <xf numFmtId="0" fontId="10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/>
    <xf numFmtId="10" fontId="10" fillId="6" borderId="0" xfId="0" applyNumberFormat="1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left" vertical="center"/>
    </xf>
    <xf numFmtId="0" fontId="19" fillId="0" borderId="0" xfId="8" applyFont="1" applyAlignment="1">
      <alignment horizontal="center" vertical="center"/>
    </xf>
    <xf numFmtId="0" fontId="19" fillId="0" borderId="0" xfId="8" applyFont="1" applyAlignment="1">
      <alignment vertical="center"/>
    </xf>
    <xf numFmtId="0" fontId="10" fillId="6" borderId="0" xfId="0" applyFont="1" applyFill="1" applyBorder="1" applyAlignment="1">
      <alignment vertical="center"/>
    </xf>
    <xf numFmtId="0" fontId="19" fillId="0" borderId="0" xfId="8" applyFont="1"/>
    <xf numFmtId="0" fontId="15" fillId="7" borderId="0" xfId="0" applyFont="1" applyFill="1" applyBorder="1" applyAlignment="1">
      <alignment horizontal="center" vertical="center"/>
    </xf>
    <xf numFmtId="0" fontId="15" fillId="7" borderId="0" xfId="0" applyFont="1" applyFill="1" applyBorder="1"/>
    <xf numFmtId="10" fontId="15" fillId="7" borderId="0" xfId="0" applyNumberFormat="1" applyFont="1" applyFill="1" applyBorder="1"/>
    <xf numFmtId="0" fontId="19" fillId="0" borderId="0" xfId="0" applyFont="1"/>
    <xf numFmtId="10" fontId="19" fillId="0" borderId="0" xfId="0" applyNumberFormat="1" applyFont="1"/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10" fontId="20" fillId="8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3" fontId="4" fillId="0" borderId="0" xfId="11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3" fontId="5" fillId="0" borderId="0" xfId="11" applyNumberFormat="1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4" fillId="0" borderId="0" xfId="11" applyNumberFormat="1" applyFont="1"/>
    <xf numFmtId="9" fontId="5" fillId="0" borderId="0" xfId="11" applyNumberFormat="1" applyFont="1"/>
    <xf numFmtId="0" fontId="5" fillId="0" borderId="0" xfId="11" applyFont="1" applyFill="1" applyAlignment="1">
      <alignment horizontal="center"/>
    </xf>
    <xf numFmtId="0" fontId="5" fillId="0" borderId="0" xfId="11" applyFont="1" applyFill="1"/>
    <xf numFmtId="0" fontId="5" fillId="0" borderId="0" xfId="11" applyFont="1"/>
    <xf numFmtId="0" fontId="4" fillId="4" borderId="0" xfId="8" applyFont="1" applyFill="1" applyAlignment="1">
      <alignment horizontal="center" vertical="center"/>
    </xf>
    <xf numFmtId="0" fontId="4" fillId="4" borderId="0" xfId="8" applyFont="1" applyFill="1" applyAlignment="1">
      <alignment vertical="center"/>
    </xf>
    <xf numFmtId="0" fontId="10" fillId="4" borderId="0" xfId="8" applyFont="1" applyFill="1" applyAlignment="1">
      <alignment horizontal="right" vertical="center"/>
    </xf>
    <xf numFmtId="0" fontId="4" fillId="4" borderId="0" xfId="8" applyFont="1" applyFill="1" applyAlignment="1">
      <alignment horizontal="left" vertical="center"/>
    </xf>
    <xf numFmtId="0" fontId="19" fillId="0" borderId="0" xfId="0" applyFont="1" applyAlignment="1">
      <alignment horizontal="center"/>
    </xf>
    <xf numFmtId="4" fontId="19" fillId="0" borderId="0" xfId="0" applyNumberFormat="1" applyFont="1"/>
    <xf numFmtId="3" fontId="19" fillId="0" borderId="0" xfId="8" applyNumberFormat="1" applyFont="1"/>
    <xf numFmtId="3" fontId="19" fillId="2" borderId="0" xfId="8" applyNumberFormat="1" applyFont="1" applyFill="1"/>
    <xf numFmtId="3" fontId="19" fillId="0" borderId="0" xfId="0" applyNumberFormat="1" applyFont="1"/>
    <xf numFmtId="1" fontId="19" fillId="0" borderId="0" xfId="0" applyNumberFormat="1" applyFont="1"/>
    <xf numFmtId="3" fontId="19" fillId="9" borderId="0" xfId="0" applyNumberFormat="1" applyFont="1" applyFill="1" applyBorder="1"/>
    <xf numFmtId="4" fontId="19" fillId="9" borderId="0" xfId="0" applyNumberFormat="1" applyFont="1" applyFill="1" applyBorder="1"/>
    <xf numFmtId="1" fontId="15" fillId="7" borderId="0" xfId="0" applyNumberFormat="1" applyFont="1" applyFill="1" applyBorder="1"/>
    <xf numFmtId="1" fontId="20" fillId="8" borderId="0" xfId="0" applyNumberFormat="1" applyFont="1" applyFill="1" applyBorder="1"/>
    <xf numFmtId="0" fontId="20" fillId="10" borderId="0" xfId="0" applyFont="1" applyFill="1" applyBorder="1"/>
    <xf numFmtId="0" fontId="10" fillId="4" borderId="0" xfId="12" applyFont="1" applyFill="1" applyAlignment="1">
      <alignment horizontal="center" vertical="center"/>
    </xf>
    <xf numFmtId="0" fontId="10" fillId="4" borderId="0" xfId="12" applyFont="1" applyFill="1" applyAlignment="1">
      <alignment horizontal="right" vertical="center"/>
    </xf>
    <xf numFmtId="0" fontId="4" fillId="4" borderId="0" xfId="12" applyFont="1" applyFill="1" applyAlignment="1">
      <alignment horizontal="left" vertical="center"/>
    </xf>
    <xf numFmtId="0" fontId="19" fillId="0" borderId="0" xfId="12" applyFont="1" applyAlignment="1">
      <alignment vertical="center"/>
    </xf>
    <xf numFmtId="0" fontId="10" fillId="4" borderId="0" xfId="12" applyFont="1" applyFill="1" applyAlignment="1">
      <alignment horizontal="center" vertical="center"/>
    </xf>
    <xf numFmtId="0" fontId="15" fillId="11" borderId="0" xfId="12" applyFont="1" applyFill="1" applyAlignment="1">
      <alignment horizontal="center" vertical="center"/>
    </xf>
    <xf numFmtId="0" fontId="15" fillId="11" borderId="0" xfId="12" applyFont="1" applyFill="1"/>
    <xf numFmtId="0" fontId="19" fillId="0" borderId="0" xfId="12" applyFont="1"/>
    <xf numFmtId="3" fontId="19" fillId="0" borderId="0" xfId="12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12" applyNumberFormat="1" applyFont="1"/>
    <xf numFmtId="0" fontId="10" fillId="0" borderId="0" xfId="0" applyFont="1"/>
    <xf numFmtId="4" fontId="19" fillId="0" borderId="0" xfId="12" applyNumberFormat="1" applyFont="1"/>
    <xf numFmtId="3" fontId="10" fillId="0" borderId="0" xfId="0" applyNumberFormat="1" applyFont="1"/>
    <xf numFmtId="3" fontId="10" fillId="0" borderId="0" xfId="13" applyNumberFormat="1" applyFont="1"/>
    <xf numFmtId="3" fontId="10" fillId="0" borderId="0" xfId="14" applyNumberFormat="1" applyFont="1" applyFill="1"/>
    <xf numFmtId="0" fontId="19" fillId="0" borderId="0" xfId="12" applyFont="1" applyFill="1"/>
    <xf numFmtId="3" fontId="19" fillId="0" borderId="0" xfId="14" applyNumberFormat="1" applyFont="1" applyFill="1"/>
    <xf numFmtId="0" fontId="9" fillId="0" borderId="0" xfId="0" applyFont="1"/>
    <xf numFmtId="0" fontId="19" fillId="0" borderId="0" xfId="0" applyFont="1" applyFill="1" applyAlignment="1">
      <alignment horizontal="center"/>
    </xf>
    <xf numFmtId="0" fontId="19" fillId="0" borderId="0" xfId="0" applyFont="1" applyFill="1"/>
    <xf numFmtId="3" fontId="19" fillId="0" borderId="0" xfId="12" applyNumberFormat="1" applyFont="1" applyFill="1"/>
    <xf numFmtId="0" fontId="0" fillId="0" borderId="0" xfId="0" applyFill="1"/>
    <xf numFmtId="0" fontId="19" fillId="0" borderId="0" xfId="0" applyFont="1" applyAlignment="1">
      <alignment horizontal="left"/>
    </xf>
    <xf numFmtId="3" fontId="19" fillId="0" borderId="0" xfId="15" applyNumberFormat="1" applyFont="1"/>
    <xf numFmtId="3" fontId="10" fillId="0" borderId="0" xfId="15" applyNumberFormat="1" applyFont="1"/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3" fontId="9" fillId="0" borderId="0" xfId="0" applyNumberFormat="1" applyFont="1"/>
    <xf numFmtId="3" fontId="8" fillId="0" borderId="0" xfId="0" applyNumberFormat="1" applyFont="1"/>
    <xf numFmtId="3" fontId="8" fillId="0" borderId="0" xfId="15" applyNumberFormat="1" applyFont="1" applyAlignment="1" applyProtection="1">
      <alignment vertical="top"/>
      <protection locked="0"/>
    </xf>
    <xf numFmtId="0" fontId="10" fillId="0" borderId="0" xfId="0" quotePrefix="1" applyFont="1" applyAlignment="1">
      <alignment horizontal="left"/>
    </xf>
    <xf numFmtId="0" fontId="9" fillId="12" borderId="36" xfId="16" applyFont="1" applyFill="1" applyBorder="1" applyAlignment="1">
      <alignment horizontal="center" vertical="center"/>
    </xf>
    <xf numFmtId="0" fontId="9" fillId="12" borderId="37" xfId="16" applyFont="1" applyFill="1" applyBorder="1" applyAlignment="1">
      <alignment horizontal="center" vertical="center"/>
    </xf>
    <xf numFmtId="0" fontId="9" fillId="12" borderId="38" xfId="16" applyFont="1" applyFill="1" applyBorder="1" applyAlignment="1">
      <alignment horizontal="center" vertical="center"/>
    </xf>
    <xf numFmtId="0" fontId="8" fillId="0" borderId="0" xfId="16" applyFont="1" applyBorder="1" applyAlignment="1">
      <alignment vertical="center"/>
    </xf>
    <xf numFmtId="0" fontId="9" fillId="12" borderId="39" xfId="16" applyFont="1" applyFill="1" applyBorder="1" applyAlignment="1">
      <alignment horizontal="center" vertical="center"/>
    </xf>
    <xf numFmtId="0" fontId="9" fillId="12" borderId="0" xfId="16" applyFont="1" applyFill="1" applyAlignment="1">
      <alignment horizontal="center" vertical="center"/>
    </xf>
    <xf numFmtId="0" fontId="9" fillId="12" borderId="40" xfId="16" applyFont="1" applyFill="1" applyBorder="1" applyAlignment="1">
      <alignment horizontal="center" vertical="center"/>
    </xf>
    <xf numFmtId="0" fontId="9" fillId="12" borderId="0" xfId="16" applyFont="1" applyFill="1" applyBorder="1" applyAlignment="1">
      <alignment horizontal="center" vertical="center"/>
    </xf>
    <xf numFmtId="0" fontId="9" fillId="12" borderId="41" xfId="16" applyFont="1" applyFill="1" applyBorder="1" applyAlignment="1">
      <alignment horizontal="center" vertical="center"/>
    </xf>
    <xf numFmtId="0" fontId="9" fillId="12" borderId="42" xfId="16" applyFont="1" applyFill="1" applyBorder="1" applyAlignment="1">
      <alignment horizontal="center" vertical="center"/>
    </xf>
    <xf numFmtId="0" fontId="9" fillId="12" borderId="43" xfId="16" applyFont="1" applyFill="1" applyBorder="1" applyAlignment="1">
      <alignment horizontal="center" vertical="center"/>
    </xf>
    <xf numFmtId="0" fontId="9" fillId="0" borderId="0" xfId="16" applyFont="1" applyBorder="1"/>
    <xf numFmtId="0" fontId="9" fillId="12" borderId="41" xfId="16" applyFont="1" applyFill="1" applyBorder="1" applyAlignment="1">
      <alignment horizontal="center" vertical="center"/>
    </xf>
    <xf numFmtId="0" fontId="9" fillId="12" borderId="42" xfId="16" applyFont="1" applyFill="1" applyBorder="1" applyAlignment="1">
      <alignment horizontal="center" vertical="center"/>
    </xf>
    <xf numFmtId="0" fontId="9" fillId="12" borderId="9" xfId="16" applyFont="1" applyFill="1" applyBorder="1" applyAlignment="1">
      <alignment horizontal="center" vertical="center"/>
    </xf>
    <xf numFmtId="0" fontId="10" fillId="12" borderId="44" xfId="16" applyFont="1" applyFill="1" applyBorder="1" applyAlignment="1">
      <alignment vertical="center"/>
    </xf>
    <xf numFmtId="3" fontId="10" fillId="12" borderId="9" xfId="16" applyNumberFormat="1" applyFont="1" applyFill="1" applyBorder="1" applyAlignment="1">
      <alignment horizontal="right" vertical="center" wrapText="1" indent="1"/>
    </xf>
    <xf numFmtId="0" fontId="8" fillId="0" borderId="0" xfId="16" applyFont="1" applyFill="1"/>
    <xf numFmtId="0" fontId="0" fillId="0" borderId="0" xfId="16" applyFont="1" applyFill="1"/>
    <xf numFmtId="0" fontId="8" fillId="0" borderId="0" xfId="16" applyFont="1"/>
    <xf numFmtId="0" fontId="10" fillId="0" borderId="23" xfId="16" applyFont="1" applyFill="1" applyBorder="1" applyAlignment="1">
      <alignment vertical="center"/>
    </xf>
    <xf numFmtId="0" fontId="10" fillId="0" borderId="23" xfId="16" applyFont="1" applyBorder="1" applyAlignment="1">
      <alignment horizontal="right" vertical="center"/>
    </xf>
    <xf numFmtId="0" fontId="10" fillId="0" borderId="44" xfId="16" applyFont="1" applyFill="1" applyBorder="1" applyAlignment="1">
      <alignment vertical="center"/>
    </xf>
    <xf numFmtId="3" fontId="10" fillId="0" borderId="9" xfId="16" applyNumberFormat="1" applyFont="1" applyBorder="1" applyAlignment="1">
      <alignment horizontal="right" vertical="center" wrapText="1" indent="1"/>
    </xf>
    <xf numFmtId="0" fontId="5" fillId="0" borderId="44" xfId="16" applyFont="1" applyFill="1" applyBorder="1" applyAlignment="1">
      <alignment vertical="center"/>
    </xf>
    <xf numFmtId="0" fontId="5" fillId="0" borderId="23" xfId="16" applyFont="1" applyFill="1" applyBorder="1" applyAlignment="1">
      <alignment horizontal="left" vertical="center" indent="1"/>
    </xf>
    <xf numFmtId="3" fontId="19" fillId="0" borderId="9" xfId="16" applyNumberFormat="1" applyFont="1" applyBorder="1" applyAlignment="1">
      <alignment horizontal="right" vertical="center" wrapText="1" indent="1"/>
    </xf>
    <xf numFmtId="0" fontId="8" fillId="0" borderId="44" xfId="16" applyFont="1" applyBorder="1"/>
    <xf numFmtId="0" fontId="19" fillId="0" borderId="45" xfId="16" applyFont="1" applyFill="1" applyBorder="1" applyAlignment="1">
      <alignment horizontal="left" vertical="center" wrapText="1" indent="1"/>
    </xf>
    <xf numFmtId="0" fontId="19" fillId="0" borderId="44" xfId="16" applyFont="1" applyFill="1" applyBorder="1" applyAlignment="1">
      <alignment horizontal="left" vertical="center"/>
    </xf>
    <xf numFmtId="0" fontId="19" fillId="0" borderId="23" xfId="16" applyFont="1" applyFill="1" applyBorder="1" applyAlignment="1">
      <alignment horizontal="left" vertical="center" indent="1"/>
    </xf>
    <xf numFmtId="0" fontId="8" fillId="0" borderId="0" xfId="16" applyFont="1" applyFill="1" applyBorder="1"/>
    <xf numFmtId="0" fontId="19" fillId="0" borderId="23" xfId="16" applyFont="1" applyFill="1" applyBorder="1" applyAlignment="1">
      <alignment horizontal="left" vertical="center" wrapText="1"/>
    </xf>
    <xf numFmtId="4" fontId="19" fillId="0" borderId="23" xfId="16" applyNumberFormat="1" applyFont="1" applyBorder="1" applyAlignment="1">
      <alignment horizontal="right" vertical="center" wrapText="1" indent="1"/>
    </xf>
    <xf numFmtId="0" fontId="5" fillId="0" borderId="44" xfId="16" applyFont="1" applyFill="1" applyBorder="1" applyAlignment="1">
      <alignment horizontal="left" vertical="center"/>
    </xf>
    <xf numFmtId="0" fontId="5" fillId="0" borderId="44" xfId="16" applyFont="1" applyBorder="1" applyAlignment="1">
      <alignment horizontal="left"/>
    </xf>
    <xf numFmtId="3" fontId="19" fillId="0" borderId="9" xfId="16" applyNumberFormat="1" applyFont="1" applyBorder="1" applyAlignment="1">
      <alignment horizontal="right" vertical="center" indent="1"/>
    </xf>
    <xf numFmtId="0" fontId="19" fillId="0" borderId="23" xfId="16" applyFont="1" applyFill="1" applyBorder="1" applyAlignment="1">
      <alignment horizontal="left" vertical="center"/>
    </xf>
    <xf numFmtId="4" fontId="19" fillId="0" borderId="37" xfId="16" applyNumberFormat="1" applyFont="1" applyBorder="1" applyAlignment="1">
      <alignment horizontal="right" vertical="center" indent="1"/>
    </xf>
    <xf numFmtId="0" fontId="10" fillId="12" borderId="9" xfId="16" applyFont="1" applyFill="1" applyBorder="1" applyAlignment="1">
      <alignment vertical="center"/>
    </xf>
    <xf numFmtId="4" fontId="8" fillId="0" borderId="0" xfId="16" applyNumberFormat="1" applyFont="1"/>
    <xf numFmtId="0" fontId="0" fillId="0" borderId="0" xfId="16" applyFont="1"/>
    <xf numFmtId="167" fontId="8" fillId="0" borderId="0" xfId="16" applyNumberFormat="1" applyFont="1"/>
    <xf numFmtId="0" fontId="8" fillId="0" borderId="0" xfId="16" applyFont="1" applyAlignment="1">
      <alignment horizontal="left" vertical="center" wrapText="1"/>
    </xf>
    <xf numFmtId="3" fontId="8" fillId="0" borderId="0" xfId="16" applyNumberFormat="1" applyFont="1"/>
    <xf numFmtId="4" fontId="8" fillId="0" borderId="0" xfId="0" applyNumberFormat="1" applyFont="1"/>
    <xf numFmtId="0" fontId="4" fillId="12" borderId="15" xfId="16" applyFont="1" applyFill="1" applyBorder="1" applyAlignment="1" applyProtection="1">
      <alignment horizontal="center" vertical="center" wrapText="1"/>
      <protection locked="0"/>
    </xf>
    <xf numFmtId="0" fontId="4" fillId="12" borderId="14" xfId="16" applyFont="1" applyFill="1" applyBorder="1" applyAlignment="1" applyProtection="1">
      <alignment horizontal="center" vertical="center" wrapText="1"/>
      <protection locked="0"/>
    </xf>
    <xf numFmtId="0" fontId="4" fillId="12" borderId="16" xfId="16" applyFont="1" applyFill="1" applyBorder="1" applyAlignment="1" applyProtection="1">
      <alignment horizontal="center" vertical="center" wrapText="1"/>
      <protection locked="0"/>
    </xf>
    <xf numFmtId="0" fontId="8" fillId="0" borderId="0" xfId="16" applyFont="1" applyBorder="1" applyAlignment="1">
      <alignment horizontal="center" vertical="center"/>
    </xf>
    <xf numFmtId="0" fontId="4" fillId="12" borderId="25" xfId="16" applyFont="1" applyFill="1" applyBorder="1" applyAlignment="1" applyProtection="1">
      <alignment horizontal="center" vertical="center" wrapText="1"/>
      <protection locked="0"/>
    </xf>
    <xf numFmtId="0" fontId="4" fillId="12" borderId="0" xfId="16" applyFont="1" applyFill="1" applyBorder="1" applyAlignment="1" applyProtection="1">
      <alignment horizontal="center" vertical="center" wrapText="1"/>
      <protection locked="0"/>
    </xf>
    <xf numFmtId="0" fontId="4" fillId="12" borderId="26" xfId="16" applyFont="1" applyFill="1" applyBorder="1" applyAlignment="1" applyProtection="1">
      <alignment horizontal="center" vertical="center" wrapText="1"/>
      <protection locked="0"/>
    </xf>
    <xf numFmtId="0" fontId="9" fillId="12" borderId="46" xfId="16" applyFont="1" applyFill="1" applyBorder="1" applyAlignment="1">
      <alignment horizontal="center" vertical="center"/>
    </xf>
    <xf numFmtId="0" fontId="9" fillId="12" borderId="26" xfId="16" applyFont="1" applyFill="1" applyBorder="1" applyAlignment="1">
      <alignment horizontal="center" vertical="center"/>
    </xf>
    <xf numFmtId="0" fontId="9" fillId="12" borderId="46" xfId="16" applyFont="1" applyFill="1" applyBorder="1" applyAlignment="1">
      <alignment horizontal="center" vertical="center"/>
    </xf>
    <xf numFmtId="0" fontId="9" fillId="12" borderId="44" xfId="16" applyFont="1" applyFill="1" applyBorder="1" applyAlignment="1">
      <alignment horizontal="center" vertical="center"/>
    </xf>
    <xf numFmtId="0" fontId="9" fillId="12" borderId="47" xfId="16" applyFont="1" applyFill="1" applyBorder="1" applyAlignment="1">
      <alignment horizontal="center" vertical="center"/>
    </xf>
    <xf numFmtId="0" fontId="0" fillId="0" borderId="0" xfId="16" applyFont="1" applyFill="1" applyBorder="1"/>
    <xf numFmtId="0" fontId="10" fillId="12" borderId="46" xfId="16" applyFont="1" applyFill="1" applyBorder="1" applyAlignment="1">
      <alignment vertical="center"/>
    </xf>
    <xf numFmtId="3" fontId="10" fillId="12" borderId="48" xfId="16" applyNumberFormat="1" applyFont="1" applyFill="1" applyBorder="1" applyAlignment="1">
      <alignment horizontal="right" vertical="center"/>
    </xf>
    <xf numFmtId="0" fontId="8" fillId="0" borderId="49" xfId="16" applyFont="1" applyBorder="1"/>
    <xf numFmtId="4" fontId="10" fillId="0" borderId="48" xfId="16" applyNumberFormat="1" applyFont="1" applyBorder="1" applyAlignment="1">
      <alignment horizontal="right" vertical="center"/>
    </xf>
    <xf numFmtId="0" fontId="10" fillId="0" borderId="49" xfId="16" applyFont="1" applyFill="1" applyBorder="1" applyAlignment="1">
      <alignment vertical="center"/>
    </xf>
    <xf numFmtId="3" fontId="10" fillId="0" borderId="48" xfId="16" applyNumberFormat="1" applyFont="1" applyBorder="1" applyAlignment="1">
      <alignment horizontal="right" vertical="center" wrapText="1" indent="1"/>
    </xf>
    <xf numFmtId="49" fontId="5" fillId="0" borderId="49" xfId="16" applyNumberFormat="1" applyFont="1" applyFill="1" applyBorder="1" applyAlignment="1">
      <alignment vertical="center"/>
    </xf>
    <xf numFmtId="3" fontId="5" fillId="0" borderId="48" xfId="16" applyNumberFormat="1" applyFont="1" applyBorder="1" applyAlignment="1">
      <alignment horizontal="right" vertical="center" wrapText="1" indent="1"/>
    </xf>
    <xf numFmtId="49" fontId="5" fillId="0" borderId="49" xfId="16" applyNumberFormat="1" applyFont="1" applyFill="1" applyBorder="1"/>
    <xf numFmtId="0" fontId="5" fillId="0" borderId="23" xfId="16" applyFont="1" applyFill="1" applyBorder="1" applyAlignment="1">
      <alignment horizontal="left" vertical="center" wrapText="1" indent="1"/>
    </xf>
    <xf numFmtId="0" fontId="5" fillId="0" borderId="49" xfId="16" applyFont="1" applyFill="1" applyBorder="1"/>
    <xf numFmtId="0" fontId="5" fillId="0" borderId="23" xfId="16" applyFont="1" applyFill="1" applyBorder="1" applyAlignment="1">
      <alignment vertical="center"/>
    </xf>
    <xf numFmtId="4" fontId="5" fillId="0" borderId="48" xfId="16" applyNumberFormat="1" applyFont="1" applyBorder="1" applyAlignment="1">
      <alignment horizontal="right" vertical="center"/>
    </xf>
    <xf numFmtId="0" fontId="4" fillId="0" borderId="49" xfId="16" applyFont="1" applyFill="1" applyBorder="1" applyAlignment="1">
      <alignment vertical="center"/>
    </xf>
    <xf numFmtId="0" fontId="4" fillId="0" borderId="23" xfId="16" applyFont="1" applyFill="1" applyBorder="1" applyAlignment="1">
      <alignment vertical="center"/>
    </xf>
    <xf numFmtId="3" fontId="4" fillId="0" borderId="48" xfId="16" applyNumberFormat="1" applyFont="1" applyBorder="1" applyAlignment="1">
      <alignment horizontal="right" vertical="center" wrapText="1" indent="1"/>
    </xf>
    <xf numFmtId="49" fontId="8" fillId="0" borderId="50" xfId="0" applyNumberFormat="1" applyFont="1" applyBorder="1"/>
    <xf numFmtId="3" fontId="5" fillId="0" borderId="48" xfId="16" applyNumberFormat="1" applyFont="1" applyBorder="1" applyAlignment="1">
      <alignment horizontal="right" vertical="center" indent="1"/>
    </xf>
    <xf numFmtId="0" fontId="19" fillId="0" borderId="23" xfId="16" applyFont="1" applyFill="1" applyBorder="1" applyAlignment="1">
      <alignment vertical="center"/>
    </xf>
    <xf numFmtId="4" fontId="19" fillId="0" borderId="48" xfId="16" applyNumberFormat="1" applyFont="1" applyBorder="1" applyAlignment="1">
      <alignment horizontal="right" vertical="center"/>
    </xf>
    <xf numFmtId="0" fontId="10" fillId="2" borderId="51" xfId="16" applyFont="1" applyFill="1" applyBorder="1" applyAlignment="1">
      <alignment vertical="center"/>
    </xf>
    <xf numFmtId="0" fontId="10" fillId="12" borderId="52" xfId="16" applyFont="1" applyFill="1" applyBorder="1" applyAlignment="1">
      <alignment vertical="center"/>
    </xf>
    <xf numFmtId="3" fontId="10" fillId="12" borderId="53" xfId="16" applyNumberFormat="1" applyFont="1" applyFill="1" applyBorder="1" applyAlignment="1">
      <alignment horizontal="right" vertical="center" wrapText="1" indent="1"/>
    </xf>
    <xf numFmtId="3" fontId="8" fillId="0" borderId="0" xfId="16" applyNumberFormat="1" applyFont="1" applyFill="1"/>
    <xf numFmtId="0" fontId="8" fillId="0" borderId="0" xfId="16" applyFont="1" applyAlignment="1">
      <alignment horizontal="left" wrapText="1"/>
    </xf>
    <xf numFmtId="3" fontId="9" fillId="0" borderId="0" xfId="16" applyNumberFormat="1" applyFont="1" applyFill="1" applyAlignment="1"/>
    <xf numFmtId="0" fontId="9" fillId="0" borderId="0" xfId="16" applyFont="1" applyFill="1" applyAlignment="1"/>
    <xf numFmtId="0" fontId="10" fillId="4" borderId="0" xfId="12" applyFont="1" applyFill="1" applyAlignment="1">
      <alignment vertical="center"/>
    </xf>
    <xf numFmtId="0" fontId="10" fillId="4" borderId="0" xfId="12" applyFont="1" applyFill="1" applyAlignment="1">
      <alignment horizontal="center"/>
    </xf>
    <xf numFmtId="0" fontId="10" fillId="4" borderId="0" xfId="12" applyFont="1" applyFill="1"/>
    <xf numFmtId="0" fontId="20" fillId="13" borderId="0" xfId="12" applyFont="1" applyFill="1"/>
    <xf numFmtId="0" fontId="20" fillId="13" borderId="0" xfId="12" applyFont="1" applyFill="1" applyAlignment="1">
      <alignment horizontal="center"/>
    </xf>
    <xf numFmtId="0" fontId="10" fillId="0" borderId="0" xfId="12" applyFont="1"/>
    <xf numFmtId="0" fontId="19" fillId="0" borderId="15" xfId="0" applyFont="1" applyBorder="1"/>
    <xf numFmtId="0" fontId="19" fillId="0" borderId="16" xfId="0" applyFont="1" applyBorder="1"/>
    <xf numFmtId="0" fontId="21" fillId="14" borderId="54" xfId="0" applyFont="1" applyFill="1" applyBorder="1" applyAlignment="1">
      <alignment horizontal="center" vertical="center" wrapText="1"/>
    </xf>
    <xf numFmtId="0" fontId="18" fillId="0" borderId="55" xfId="0" applyFont="1" applyBorder="1" applyAlignment="1"/>
    <xf numFmtId="0" fontId="21" fillId="14" borderId="56" xfId="0" applyFont="1" applyFill="1" applyBorder="1" applyAlignment="1">
      <alignment horizontal="center" vertical="center" wrapText="1"/>
    </xf>
    <xf numFmtId="0" fontId="4" fillId="12" borderId="13" xfId="12" applyFont="1" applyFill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3" fontId="19" fillId="0" borderId="31" xfId="16" applyNumberFormat="1" applyFont="1" applyBorder="1" applyAlignment="1">
      <alignment horizontal="right" vertical="center" wrapText="1" indent="1"/>
    </xf>
    <xf numFmtId="0" fontId="8" fillId="0" borderId="58" xfId="0" applyFont="1" applyBorder="1" applyAlignment="1">
      <alignment horizontal="left" vertical="center" wrapText="1"/>
    </xf>
    <xf numFmtId="3" fontId="19" fillId="0" borderId="10" xfId="16" applyNumberFormat="1" applyFont="1" applyBorder="1" applyAlignment="1">
      <alignment horizontal="right" vertical="center" wrapText="1" indent="1"/>
    </xf>
    <xf numFmtId="0" fontId="8" fillId="0" borderId="56" xfId="0" applyFont="1" applyBorder="1" applyAlignment="1">
      <alignment horizontal="left" vertical="center" wrapText="1"/>
    </xf>
    <xf numFmtId="3" fontId="19" fillId="0" borderId="13" xfId="16" applyNumberFormat="1" applyFont="1" applyBorder="1" applyAlignment="1">
      <alignment horizontal="right" vertical="center" wrapText="1" indent="1"/>
    </xf>
    <xf numFmtId="3" fontId="19" fillId="0" borderId="59" xfId="16" applyNumberFormat="1" applyFont="1" applyBorder="1" applyAlignment="1">
      <alignment horizontal="right" vertical="center" wrapText="1" indent="1"/>
    </xf>
    <xf numFmtId="3" fontId="19" fillId="0" borderId="60" xfId="16" applyNumberFormat="1" applyFont="1" applyBorder="1" applyAlignment="1">
      <alignment horizontal="right" vertical="center" wrapText="1" indent="1"/>
    </xf>
    <xf numFmtId="3" fontId="19" fillId="0" borderId="61" xfId="16" applyNumberFormat="1" applyFont="1" applyBorder="1" applyAlignment="1">
      <alignment horizontal="right" vertical="center" wrapText="1" indent="1"/>
    </xf>
    <xf numFmtId="0" fontId="5" fillId="5" borderId="0" xfId="1" applyFont="1" applyFill="1" applyBorder="1" applyProtection="1">
      <protection locked="0"/>
    </xf>
  </cellXfs>
  <cellStyles count="17">
    <cellStyle name="Hipervínculo" xfId="7" builtinId="8"/>
    <cellStyle name="Hipervínculo 2" xfId="10" xr:uid="{D0A9A167-1B4D-4CF6-88B2-A3F08B279AB2}"/>
    <cellStyle name="Millares 2 22 6" xfId="5" xr:uid="{171690ED-AE49-496A-9EF9-252FDDD1410F}"/>
    <cellStyle name="Millares 2 4" xfId="2" xr:uid="{E81D173F-CC8A-4DBF-8AF3-6F4E1FA80DDF}"/>
    <cellStyle name="Millares 2 4 2 5" xfId="4" xr:uid="{0094CF90-1D23-40D6-904A-31CBC917A8EF}"/>
    <cellStyle name="Millares 2 5 5" xfId="3" xr:uid="{56E939E3-4CBE-4DA7-987F-72F580E97AF0}"/>
    <cellStyle name="Millares 3 17 2" xfId="14" xr:uid="{5479A4B5-9353-4DC9-BAE1-DF3AE686EB4E}"/>
    <cellStyle name="Millares 4" xfId="6" xr:uid="{271B70CF-A511-4ACF-8581-256361722410}"/>
    <cellStyle name="Normal" xfId="0" builtinId="0"/>
    <cellStyle name="Normal 2 2" xfId="1" xr:uid="{FCDE92EB-5ED3-4E82-9BD6-9FEB3F835A8D}"/>
    <cellStyle name="Normal 2 3 11" xfId="13" xr:uid="{8FA5F64C-AFDA-41A6-BD17-8F0258488073}"/>
    <cellStyle name="Normal 2 3 13" xfId="12" xr:uid="{19905ACB-BF5A-4932-AC83-582A9BD34D02}"/>
    <cellStyle name="Normal 2 56" xfId="15" xr:uid="{DE9B3027-C92A-4096-979B-01A3D3E90E67}"/>
    <cellStyle name="Normal 3 2 2 11" xfId="16" xr:uid="{D1865E85-316D-44B0-9361-DEAA61133AE5}"/>
    <cellStyle name="Normal 3 23" xfId="8" xr:uid="{20AEB83A-A019-44BA-AF33-1954D30F7D9A}"/>
    <cellStyle name="Normal 3 3 3" xfId="11" xr:uid="{3B2BCF3D-D4D4-4BF0-82A9-64926174D544}"/>
    <cellStyle name="Normal 74" xfId="9" xr:uid="{A8B62856-C264-44DF-9C05-8DE37D84E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0319_NDM_CodigoSujeto_CodigoEntidad_CodigoPeriod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ers\Usuario\Downloads\0319_NDM_CodigoSujeto_CodigoEntidad_CodigoPeriod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EDITABLE/3019%20ISAPEG%20CP%201T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</sheetNames>
    <sheetDataSet>
      <sheetData sheetId="0">
        <row r="1">
          <cell r="D1">
            <v>2024</v>
          </cell>
        </row>
        <row r="2">
          <cell r="D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ACT"/>
      <sheetName val="ACT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 refreshError="1">
        <row r="1">
          <cell r="D1">
            <v>2023</v>
          </cell>
        </row>
        <row r="2">
          <cell r="D2" t="str">
            <v>Trimestral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FR (2)"/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231D-1392-4367-B527-2AF3ED497DA5}">
  <sheetPr>
    <tabColor theme="6" tint="-0.499984740745262"/>
  </sheetPr>
  <dimension ref="A1:G86"/>
  <sheetViews>
    <sheetView showGridLines="0" tabSelected="1" topLeftCell="B1" zoomScaleSheetLayoutView="100" workbookViewId="0">
      <selection activeCell="H32" sqref="H32"/>
    </sheetView>
  </sheetViews>
  <sheetFormatPr baseColWidth="10" defaultColWidth="10.33203125" defaultRowHeight="11.25" x14ac:dyDescent="0.2"/>
  <cols>
    <col min="1" max="1" width="53.1640625" style="83" customWidth="1"/>
    <col min="2" max="2" width="15.83203125" style="83" customWidth="1"/>
    <col min="3" max="3" width="15.83203125" style="84" customWidth="1"/>
    <col min="4" max="4" width="59.33203125" style="84" customWidth="1"/>
    <col min="5" max="6" width="14.1640625" style="84" customWidth="1"/>
    <col min="7" max="7" width="2.83203125" style="37" customWidth="1"/>
    <col min="8" max="16384" width="10.33203125" style="37"/>
  </cols>
  <sheetData>
    <row r="1" spans="1:6" ht="46.5" customHeight="1" thickBot="1" x14ac:dyDescent="0.25">
      <c r="A1" s="34" t="s">
        <v>56</v>
      </c>
      <c r="B1" s="35"/>
      <c r="C1" s="35"/>
      <c r="D1" s="35"/>
      <c r="E1" s="35"/>
      <c r="F1" s="36"/>
    </row>
    <row r="2" spans="1:6" ht="15.75" customHeight="1" thickBot="1" x14ac:dyDescent="0.25">
      <c r="A2" s="38" t="s">
        <v>1</v>
      </c>
      <c r="B2" s="39">
        <v>2026</v>
      </c>
      <c r="C2" s="39">
        <v>2025</v>
      </c>
      <c r="D2" s="39" t="s">
        <v>1</v>
      </c>
      <c r="E2" s="39">
        <v>2026</v>
      </c>
      <c r="F2" s="40">
        <v>2025</v>
      </c>
    </row>
    <row r="3" spans="1:6" s="44" customFormat="1" ht="15" x14ac:dyDescent="0.2">
      <c r="A3" s="8" t="s">
        <v>57</v>
      </c>
      <c r="B3" s="41"/>
      <c r="C3" s="41"/>
      <c r="D3" s="42" t="s">
        <v>58</v>
      </c>
      <c r="E3" s="41"/>
      <c r="F3" s="43"/>
    </row>
    <row r="4" spans="1:6" x14ac:dyDescent="0.2">
      <c r="A4" s="12" t="s">
        <v>59</v>
      </c>
      <c r="B4" s="45"/>
      <c r="C4" s="45"/>
      <c r="D4" s="46" t="s">
        <v>60</v>
      </c>
      <c r="E4" s="45"/>
      <c r="F4" s="47"/>
    </row>
    <row r="5" spans="1:6" x14ac:dyDescent="0.2">
      <c r="A5" s="15" t="s">
        <v>61</v>
      </c>
      <c r="B5" s="48">
        <v>1061940197.5599999</v>
      </c>
      <c r="C5" s="48">
        <v>1138692332.22</v>
      </c>
      <c r="D5" s="49" t="s">
        <v>62</v>
      </c>
      <c r="E5" s="48">
        <v>290477531.89999998</v>
      </c>
      <c r="F5" s="50">
        <v>750953581.95000005</v>
      </c>
    </row>
    <row r="6" spans="1:6" x14ac:dyDescent="0.2">
      <c r="A6" s="15" t="s">
        <v>63</v>
      </c>
      <c r="B6" s="48">
        <v>420207363.95999998</v>
      </c>
      <c r="C6" s="48">
        <v>171737234.33000001</v>
      </c>
      <c r="D6" s="49" t="s">
        <v>64</v>
      </c>
      <c r="E6" s="48">
        <v>0</v>
      </c>
      <c r="F6" s="50">
        <v>0</v>
      </c>
    </row>
    <row r="7" spans="1:6" x14ac:dyDescent="0.2">
      <c r="A7" s="15" t="s">
        <v>65</v>
      </c>
      <c r="B7" s="48">
        <v>74260252.680000007</v>
      </c>
      <c r="C7" s="48">
        <v>103157747.34</v>
      </c>
      <c r="D7" s="49" t="s">
        <v>66</v>
      </c>
      <c r="E7" s="48">
        <v>0</v>
      </c>
      <c r="F7" s="50">
        <v>0</v>
      </c>
    </row>
    <row r="8" spans="1:6" x14ac:dyDescent="0.2">
      <c r="A8" s="15" t="s">
        <v>67</v>
      </c>
      <c r="B8" s="48">
        <v>85133721.769999996</v>
      </c>
      <c r="C8" s="48">
        <v>348497346.23000002</v>
      </c>
      <c r="D8" s="49" t="s">
        <v>68</v>
      </c>
      <c r="E8" s="48">
        <v>0</v>
      </c>
      <c r="F8" s="50">
        <v>0</v>
      </c>
    </row>
    <row r="9" spans="1:6" x14ac:dyDescent="0.2">
      <c r="A9" s="15" t="s">
        <v>69</v>
      </c>
      <c r="B9" s="48">
        <v>0</v>
      </c>
      <c r="C9" s="48">
        <v>0</v>
      </c>
      <c r="D9" s="49" t="s">
        <v>70</v>
      </c>
      <c r="E9" s="48">
        <v>0</v>
      </c>
      <c r="F9" s="50">
        <v>0</v>
      </c>
    </row>
    <row r="10" spans="1:6" ht="22.5" x14ac:dyDescent="0.2">
      <c r="A10" s="15" t="s">
        <v>71</v>
      </c>
      <c r="B10" s="48">
        <v>0</v>
      </c>
      <c r="C10" s="48">
        <v>0</v>
      </c>
      <c r="D10" s="49" t="s">
        <v>72</v>
      </c>
      <c r="E10" s="48">
        <v>0</v>
      </c>
      <c r="F10" s="50">
        <v>0</v>
      </c>
    </row>
    <row r="11" spans="1:6" x14ac:dyDescent="0.2">
      <c r="A11" s="15" t="s">
        <v>73</v>
      </c>
      <c r="B11" s="48">
        <v>0</v>
      </c>
      <c r="C11" s="48">
        <v>0</v>
      </c>
      <c r="D11" s="49" t="s">
        <v>74</v>
      </c>
      <c r="E11" s="48">
        <v>0</v>
      </c>
      <c r="F11" s="50">
        <v>0</v>
      </c>
    </row>
    <row r="12" spans="1:6" x14ac:dyDescent="0.2">
      <c r="A12" s="22"/>
      <c r="B12" s="51"/>
      <c r="C12" s="51"/>
      <c r="D12" s="49" t="s">
        <v>75</v>
      </c>
      <c r="E12" s="48">
        <v>61772463.219999999</v>
      </c>
      <c r="F12" s="50">
        <v>64439097.25</v>
      </c>
    </row>
    <row r="13" spans="1:6" x14ac:dyDescent="0.2">
      <c r="A13" s="12" t="s">
        <v>76</v>
      </c>
      <c r="B13" s="52">
        <f>SUM(B5:B11)</f>
        <v>1641541535.97</v>
      </c>
      <c r="C13" s="52">
        <f>SUM(C5:C11)</f>
        <v>1762084660.1199999</v>
      </c>
      <c r="D13" s="53"/>
      <c r="E13" s="54"/>
      <c r="F13" s="55"/>
    </row>
    <row r="14" spans="1:6" x14ac:dyDescent="0.2">
      <c r="A14" s="25"/>
      <c r="B14" s="51"/>
      <c r="C14" s="51"/>
      <c r="D14" s="46" t="s">
        <v>77</v>
      </c>
      <c r="E14" s="13">
        <f>SUM(E5:E12)</f>
        <v>352249995.12</v>
      </c>
      <c r="F14" s="24">
        <f>SUM(F5:F12)</f>
        <v>815392679.20000005</v>
      </c>
    </row>
    <row r="15" spans="1:6" x14ac:dyDescent="0.2">
      <c r="A15" s="12" t="s">
        <v>78</v>
      </c>
      <c r="B15" s="51"/>
      <c r="C15" s="51"/>
      <c r="D15" s="56"/>
      <c r="E15" s="51"/>
      <c r="F15" s="55"/>
    </row>
    <row r="16" spans="1:6" x14ac:dyDescent="0.2">
      <c r="A16" s="15" t="s">
        <v>79</v>
      </c>
      <c r="B16" s="48">
        <v>0</v>
      </c>
      <c r="C16" s="48">
        <v>0</v>
      </c>
      <c r="D16" s="46" t="s">
        <v>80</v>
      </c>
      <c r="E16" s="51"/>
      <c r="F16" s="57"/>
    </row>
    <row r="17" spans="1:6" x14ac:dyDescent="0.2">
      <c r="A17" s="15" t="s">
        <v>81</v>
      </c>
      <c r="B17" s="48">
        <v>18752</v>
      </c>
      <c r="C17" s="48">
        <v>18752</v>
      </c>
      <c r="D17" s="49" t="s">
        <v>82</v>
      </c>
      <c r="E17" s="48">
        <v>0</v>
      </c>
      <c r="F17" s="58">
        <v>0</v>
      </c>
    </row>
    <row r="18" spans="1:6" ht="22.5" x14ac:dyDescent="0.2">
      <c r="A18" s="15" t="s">
        <v>83</v>
      </c>
      <c r="B18" s="48">
        <v>5970497088.1199999</v>
      </c>
      <c r="C18" s="48">
        <v>5968678888.6999998</v>
      </c>
      <c r="D18" s="49" t="s">
        <v>84</v>
      </c>
      <c r="E18" s="48">
        <v>0</v>
      </c>
      <c r="F18" s="58">
        <v>0</v>
      </c>
    </row>
    <row r="19" spans="1:6" x14ac:dyDescent="0.2">
      <c r="A19" s="15" t="s">
        <v>85</v>
      </c>
      <c r="B19" s="48">
        <v>4942149548.6599998</v>
      </c>
      <c r="C19" s="48">
        <v>4939621405.4300003</v>
      </c>
      <c r="D19" s="49" t="s">
        <v>86</v>
      </c>
      <c r="E19" s="48">
        <v>0</v>
      </c>
      <c r="F19" s="58">
        <v>0</v>
      </c>
    </row>
    <row r="20" spans="1:6" x14ac:dyDescent="0.2">
      <c r="A20" s="15" t="s">
        <v>87</v>
      </c>
      <c r="B20" s="48">
        <v>0</v>
      </c>
      <c r="C20" s="48">
        <v>0</v>
      </c>
      <c r="D20" s="49" t="s">
        <v>88</v>
      </c>
      <c r="E20" s="48">
        <v>0</v>
      </c>
      <c r="F20" s="58">
        <v>0</v>
      </c>
    </row>
    <row r="21" spans="1:6" ht="22.5" x14ac:dyDescent="0.2">
      <c r="A21" s="15" t="s">
        <v>89</v>
      </c>
      <c r="B21" s="48">
        <v>-3523094622.29</v>
      </c>
      <c r="C21" s="48">
        <v>-3473604820.1900001</v>
      </c>
      <c r="D21" s="49" t="s">
        <v>90</v>
      </c>
      <c r="E21" s="48">
        <v>0</v>
      </c>
      <c r="F21" s="58">
        <v>0</v>
      </c>
    </row>
    <row r="22" spans="1:6" x14ac:dyDescent="0.2">
      <c r="A22" s="15" t="s">
        <v>91</v>
      </c>
      <c r="B22" s="48">
        <v>0</v>
      </c>
      <c r="C22" s="48">
        <v>0</v>
      </c>
      <c r="D22" s="49" t="s">
        <v>92</v>
      </c>
      <c r="E22" s="48">
        <v>0</v>
      </c>
      <c r="F22" s="58">
        <v>0</v>
      </c>
    </row>
    <row r="23" spans="1:6" ht="22.5" x14ac:dyDescent="0.2">
      <c r="A23" s="15" t="s">
        <v>93</v>
      </c>
      <c r="B23" s="48">
        <v>0</v>
      </c>
      <c r="C23" s="48">
        <v>0</v>
      </c>
      <c r="D23" s="53"/>
      <c r="E23" s="51"/>
      <c r="F23" s="55"/>
    </row>
    <row r="24" spans="1:6" x14ac:dyDescent="0.2">
      <c r="A24" s="15" t="s">
        <v>94</v>
      </c>
      <c r="B24" s="48">
        <v>0</v>
      </c>
      <c r="C24" s="48">
        <v>0</v>
      </c>
      <c r="D24" s="46" t="s">
        <v>95</v>
      </c>
      <c r="E24" s="52">
        <f>SUM(E17:E22)</f>
        <v>0</v>
      </c>
      <c r="F24" s="24">
        <f>SUM(F17:F22)</f>
        <v>0</v>
      </c>
    </row>
    <row r="25" spans="1:6" s="44" customFormat="1" x14ac:dyDescent="0.2">
      <c r="A25" s="22"/>
      <c r="B25" s="51"/>
      <c r="C25" s="51"/>
      <c r="D25" s="53"/>
      <c r="E25" s="51"/>
      <c r="F25" s="55"/>
    </row>
    <row r="26" spans="1:6" x14ac:dyDescent="0.2">
      <c r="A26" s="12" t="s">
        <v>96</v>
      </c>
      <c r="B26" s="52">
        <f>SUM(B16:B24)</f>
        <v>7389570766.4899988</v>
      </c>
      <c r="C26" s="52">
        <f>SUM(C16:C24)</f>
        <v>7434714225.9400005</v>
      </c>
      <c r="D26" s="59" t="s">
        <v>97</v>
      </c>
      <c r="E26" s="52">
        <f>SUM(E24+E14)</f>
        <v>352249995.12</v>
      </c>
      <c r="F26" s="24">
        <f>SUM(F14+F24)</f>
        <v>815392679.20000005</v>
      </c>
    </row>
    <row r="27" spans="1:6" x14ac:dyDescent="0.2">
      <c r="A27" s="25"/>
      <c r="B27" s="51"/>
      <c r="C27" s="51"/>
      <c r="D27" s="56"/>
      <c r="E27" s="51"/>
      <c r="F27" s="55"/>
    </row>
    <row r="28" spans="1:6" x14ac:dyDescent="0.2">
      <c r="A28" s="12" t="s">
        <v>98</v>
      </c>
      <c r="B28" s="52">
        <f>B13+B26</f>
        <v>9031112302.4599991</v>
      </c>
      <c r="C28" s="52">
        <f>C13+C26</f>
        <v>9196798886.0600014</v>
      </c>
      <c r="D28" s="60" t="s">
        <v>99</v>
      </c>
      <c r="E28" s="51"/>
      <c r="F28" s="57"/>
    </row>
    <row r="29" spans="1:6" x14ac:dyDescent="0.2">
      <c r="A29" s="61"/>
      <c r="B29" s="62"/>
      <c r="C29" s="63"/>
      <c r="D29" s="56"/>
      <c r="E29" s="51"/>
      <c r="F29" s="57"/>
    </row>
    <row r="30" spans="1:6" x14ac:dyDescent="0.2">
      <c r="A30" s="64"/>
      <c r="B30" s="65"/>
      <c r="C30" s="65"/>
      <c r="D30" s="46" t="s">
        <v>100</v>
      </c>
      <c r="E30" s="52">
        <f>SUM(E31:E33)</f>
        <v>8682988540.1499996</v>
      </c>
      <c r="F30" s="24">
        <f>SUM(F31:F33)</f>
        <v>8682404559.1599998</v>
      </c>
    </row>
    <row r="31" spans="1:6" x14ac:dyDescent="0.2">
      <c r="A31" s="64"/>
      <c r="B31" s="65"/>
      <c r="C31" s="65"/>
      <c r="D31" s="49" t="s">
        <v>38</v>
      </c>
      <c r="E31" s="48">
        <v>8574054560.3699999</v>
      </c>
      <c r="F31" s="50">
        <v>8573470579.3800001</v>
      </c>
    </row>
    <row r="32" spans="1:6" x14ac:dyDescent="0.2">
      <c r="A32" s="64"/>
      <c r="B32" s="65"/>
      <c r="C32" s="65"/>
      <c r="D32" s="49" t="s">
        <v>101</v>
      </c>
      <c r="E32" s="48">
        <v>99824379.680000007</v>
      </c>
      <c r="F32" s="50">
        <v>99824379.680000007</v>
      </c>
    </row>
    <row r="33" spans="1:7" x14ac:dyDescent="0.2">
      <c r="A33" s="64"/>
      <c r="B33" s="65"/>
      <c r="C33" s="65"/>
      <c r="D33" s="49" t="s">
        <v>102</v>
      </c>
      <c r="E33" s="48">
        <v>9109600.0999999996</v>
      </c>
      <c r="F33" s="50">
        <v>9109600.0999999996</v>
      </c>
    </row>
    <row r="34" spans="1:7" x14ac:dyDescent="0.2">
      <c r="A34" s="64"/>
      <c r="B34" s="65"/>
      <c r="C34" s="65"/>
      <c r="D34" s="53"/>
      <c r="E34" s="51"/>
      <c r="F34" s="55"/>
    </row>
    <row r="35" spans="1:7" x14ac:dyDescent="0.2">
      <c r="A35" s="64"/>
      <c r="B35" s="65"/>
      <c r="C35" s="65"/>
      <c r="D35" s="46" t="s">
        <v>103</v>
      </c>
      <c r="E35" s="52">
        <f>SUM(E36:E40)</f>
        <v>-4126232.8099999428</v>
      </c>
      <c r="F35" s="24">
        <f>SUM(F36:F40)</f>
        <v>-300998352.30000001</v>
      </c>
    </row>
    <row r="36" spans="1:7" ht="12.75" x14ac:dyDescent="0.2">
      <c r="A36" s="66"/>
      <c r="B36" s="65"/>
      <c r="C36" s="65"/>
      <c r="D36" s="49" t="s">
        <v>104</v>
      </c>
      <c r="E36" s="48">
        <v>619583075.61000001</v>
      </c>
      <c r="F36" s="50">
        <v>334561491.81999999</v>
      </c>
    </row>
    <row r="37" spans="1:7" x14ac:dyDescent="0.2">
      <c r="A37" s="64"/>
      <c r="B37" s="65"/>
      <c r="C37" s="65"/>
      <c r="D37" s="49" t="s">
        <v>105</v>
      </c>
      <c r="E37" s="48">
        <v>-623709308.41999996</v>
      </c>
      <c r="F37" s="50">
        <v>-635559844.12</v>
      </c>
    </row>
    <row r="38" spans="1:7" x14ac:dyDescent="0.2">
      <c r="A38" s="64"/>
      <c r="B38" s="67"/>
      <c r="C38" s="67"/>
      <c r="D38" s="49" t="s">
        <v>106</v>
      </c>
      <c r="E38" s="48">
        <v>0</v>
      </c>
      <c r="F38" s="50">
        <v>0</v>
      </c>
      <c r="G38" s="68"/>
    </row>
    <row r="39" spans="1:7" x14ac:dyDescent="0.2">
      <c r="A39" s="64"/>
      <c r="B39" s="65"/>
      <c r="C39" s="65"/>
      <c r="D39" s="49" t="s">
        <v>107</v>
      </c>
      <c r="E39" s="48">
        <v>0</v>
      </c>
      <c r="F39" s="58">
        <v>0</v>
      </c>
    </row>
    <row r="40" spans="1:7" x14ac:dyDescent="0.2">
      <c r="A40" s="64"/>
      <c r="B40" s="65"/>
      <c r="C40" s="65"/>
      <c r="D40" s="49" t="s">
        <v>108</v>
      </c>
      <c r="E40" s="48">
        <v>0</v>
      </c>
      <c r="F40" s="58">
        <v>0</v>
      </c>
    </row>
    <row r="41" spans="1:7" x14ac:dyDescent="0.2">
      <c r="A41" s="64"/>
      <c r="B41" s="65"/>
      <c r="C41" s="65"/>
      <c r="D41" s="53"/>
      <c r="E41" s="51"/>
      <c r="F41" s="55"/>
    </row>
    <row r="42" spans="1:7" ht="22.5" x14ac:dyDescent="0.2">
      <c r="A42" s="64"/>
      <c r="B42" s="69"/>
      <c r="C42" s="70"/>
      <c r="D42" s="46" t="s">
        <v>109</v>
      </c>
      <c r="E42" s="52">
        <f>SUM(E43:E44)</f>
        <v>0</v>
      </c>
      <c r="F42" s="24">
        <f>SUM(F43:F44)</f>
        <v>0</v>
      </c>
    </row>
    <row r="43" spans="1:7" x14ac:dyDescent="0.2">
      <c r="A43" s="61"/>
      <c r="B43" s="62"/>
      <c r="C43" s="63"/>
      <c r="D43" s="49" t="s">
        <v>110</v>
      </c>
      <c r="E43" s="48">
        <v>0</v>
      </c>
      <c r="F43" s="58">
        <v>0</v>
      </c>
    </row>
    <row r="44" spans="1:7" ht="12.75" x14ac:dyDescent="0.2">
      <c r="A44" s="71"/>
      <c r="B44" s="62"/>
      <c r="C44" s="63"/>
      <c r="D44" s="49" t="s">
        <v>111</v>
      </c>
      <c r="E44" s="48">
        <v>0</v>
      </c>
      <c r="F44" s="58">
        <v>0</v>
      </c>
    </row>
    <row r="45" spans="1:7" x14ac:dyDescent="0.2">
      <c r="A45" s="61"/>
      <c r="B45" s="62"/>
      <c r="C45" s="63"/>
      <c r="D45" s="53"/>
      <c r="E45" s="51"/>
      <c r="F45" s="55"/>
    </row>
    <row r="46" spans="1:7" x14ac:dyDescent="0.2">
      <c r="A46" s="61"/>
      <c r="B46" s="62"/>
      <c r="C46" s="63"/>
      <c r="D46" s="46" t="s">
        <v>112</v>
      </c>
      <c r="E46" s="52">
        <f>SUM(E42+E35+E30)</f>
        <v>8678862307.3400002</v>
      </c>
      <c r="F46" s="24">
        <f>SUM(F42+F35+F30)</f>
        <v>8381406206.8599997</v>
      </c>
    </row>
    <row r="47" spans="1:7" x14ac:dyDescent="0.2">
      <c r="A47" s="61"/>
      <c r="B47" s="62"/>
      <c r="C47" s="63"/>
      <c r="D47" s="56"/>
      <c r="E47" s="51"/>
      <c r="F47" s="55"/>
    </row>
    <row r="48" spans="1:7" x14ac:dyDescent="0.2">
      <c r="A48" s="61"/>
      <c r="B48" s="62"/>
      <c r="C48" s="63"/>
      <c r="D48" s="46" t="s">
        <v>113</v>
      </c>
      <c r="E48" s="52">
        <f>E46+E26</f>
        <v>9031112302.460001</v>
      </c>
      <c r="F48" s="72">
        <f>F46+F26</f>
        <v>9196798886.0599995</v>
      </c>
    </row>
    <row r="49" spans="1:7" ht="12" thickBot="1" x14ac:dyDescent="0.25">
      <c r="A49" s="73"/>
      <c r="B49" s="74"/>
      <c r="C49" s="75"/>
      <c r="D49" s="76"/>
      <c r="E49" s="75"/>
      <c r="F49" s="77"/>
    </row>
    <row r="50" spans="1:7" x14ac:dyDescent="0.2">
      <c r="A50" s="78"/>
      <c r="B50" s="79"/>
      <c r="C50" s="80"/>
      <c r="D50" s="81"/>
      <c r="E50" s="80"/>
      <c r="F50" s="80"/>
    </row>
    <row r="51" spans="1:7" ht="12.75" x14ac:dyDescent="0.2">
      <c r="A51" s="82" t="s">
        <v>55</v>
      </c>
    </row>
    <row r="52" spans="1:7" x14ac:dyDescent="0.2">
      <c r="G52" s="84"/>
    </row>
    <row r="53" spans="1:7" x14ac:dyDescent="0.2">
      <c r="G53" s="84"/>
    </row>
    <row r="60" spans="1:7" ht="12.75" x14ac:dyDescent="0.2">
      <c r="A60" s="85"/>
    </row>
    <row r="68" spans="1:1" ht="12.75" x14ac:dyDescent="0.2">
      <c r="A68" s="85"/>
    </row>
    <row r="77" spans="1:1" ht="12.75" x14ac:dyDescent="0.2">
      <c r="A77" s="85"/>
    </row>
    <row r="86" spans="1:1" ht="12.75" x14ac:dyDescent="0.2">
      <c r="A86" s="85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F310-251C-4739-891B-390A959BA6E5}">
  <sheetPr>
    <tabColor rgb="FFFFC000"/>
    <pageSetUpPr fitToPage="1"/>
  </sheetPr>
  <dimension ref="A1:J187"/>
  <sheetViews>
    <sheetView showGridLines="0" zoomScale="106" zoomScaleNormal="106" workbookViewId="0">
      <selection activeCell="H32" sqref="H32"/>
    </sheetView>
  </sheetViews>
  <sheetFormatPr baseColWidth="10" defaultColWidth="10.6640625" defaultRowHeight="11.25" x14ac:dyDescent="0.2"/>
  <cols>
    <col min="1" max="1" width="11.6640625" style="264" customWidth="1"/>
    <col min="2" max="2" width="75.33203125" style="264" bestFit="1" customWidth="1"/>
    <col min="3" max="3" width="19.1640625" style="264" bestFit="1" customWidth="1"/>
    <col min="4" max="4" width="22.33203125" style="264" customWidth="1"/>
    <col min="5" max="5" width="23.6640625" style="264" customWidth="1"/>
    <col min="6" max="6" width="26.5" style="264" customWidth="1"/>
    <col min="7" max="8" width="19.5" style="264" customWidth="1"/>
    <col min="9" max="9" width="13.83203125" style="264" bestFit="1" customWidth="1"/>
    <col min="10" max="16384" width="10.6640625" style="264"/>
  </cols>
  <sheetData>
    <row r="1" spans="1:10" s="262" customFormat="1" ht="12" customHeight="1" x14ac:dyDescent="0.2">
      <c r="A1" s="289" t="s">
        <v>185</v>
      </c>
      <c r="B1" s="290"/>
      <c r="C1" s="290"/>
      <c r="D1" s="290"/>
      <c r="E1" s="290"/>
      <c r="F1" s="290"/>
      <c r="G1" s="291" t="s">
        <v>252</v>
      </c>
      <c r="H1" s="292">
        <v>2026</v>
      </c>
    </row>
    <row r="2" spans="1:10" s="262" customFormat="1" ht="12" customHeight="1" x14ac:dyDescent="0.2">
      <c r="A2" s="289" t="s">
        <v>413</v>
      </c>
      <c r="B2" s="290"/>
      <c r="C2" s="290"/>
      <c r="D2" s="290"/>
      <c r="E2" s="290"/>
      <c r="F2" s="290"/>
      <c r="G2" s="291" t="s">
        <v>254</v>
      </c>
      <c r="H2" s="292" t="s">
        <v>189</v>
      </c>
    </row>
    <row r="3" spans="1:10" s="262" customFormat="1" ht="12" customHeight="1" x14ac:dyDescent="0.2">
      <c r="A3" s="289" t="s">
        <v>414</v>
      </c>
      <c r="B3" s="290"/>
      <c r="C3" s="290"/>
      <c r="D3" s="290"/>
      <c r="E3" s="290"/>
      <c r="F3" s="290"/>
      <c r="G3" s="291"/>
      <c r="H3" s="292"/>
    </row>
    <row r="4" spans="1:10" s="262" customFormat="1" ht="12" customHeight="1" x14ac:dyDescent="0.2">
      <c r="A4" s="289" t="s">
        <v>192</v>
      </c>
      <c r="B4" s="290"/>
      <c r="C4" s="290"/>
      <c r="D4" s="290"/>
      <c r="E4" s="290"/>
      <c r="F4" s="290"/>
      <c r="G4" s="291" t="s">
        <v>255</v>
      </c>
      <c r="H4" s="292">
        <v>1</v>
      </c>
    </row>
    <row r="5" spans="1:10" x14ac:dyDescent="0.2">
      <c r="A5" s="265" t="s">
        <v>256</v>
      </c>
      <c r="B5" s="266"/>
      <c r="C5" s="266"/>
      <c r="D5" s="266"/>
      <c r="E5" s="266"/>
      <c r="F5" s="266"/>
      <c r="G5" s="266"/>
      <c r="H5" s="266"/>
      <c r="I5"/>
      <c r="J5"/>
    </row>
    <row r="6" spans="1:10" x14ac:dyDescent="0.2">
      <c r="A6" s="268"/>
      <c r="B6" s="268"/>
      <c r="C6" s="268"/>
      <c r="D6" s="268"/>
      <c r="E6" s="268"/>
      <c r="F6" s="268"/>
      <c r="G6" s="268"/>
      <c r="H6" s="268"/>
      <c r="I6"/>
      <c r="J6"/>
    </row>
    <row r="7" spans="1:10" x14ac:dyDescent="0.2">
      <c r="A7" s="266" t="s">
        <v>415</v>
      </c>
      <c r="B7" s="266"/>
      <c r="C7" s="266"/>
      <c r="D7" s="266"/>
      <c r="E7" s="266"/>
      <c r="F7" s="266"/>
      <c r="G7" s="266"/>
      <c r="H7" s="266"/>
      <c r="I7"/>
      <c r="J7"/>
    </row>
    <row r="8" spans="1:10" x14ac:dyDescent="0.2">
      <c r="A8" s="270" t="s">
        <v>258</v>
      </c>
      <c r="B8" s="270" t="s">
        <v>259</v>
      </c>
      <c r="C8" s="270" t="s">
        <v>260</v>
      </c>
      <c r="D8" s="270" t="s">
        <v>416</v>
      </c>
      <c r="E8" s="270"/>
      <c r="F8" s="270"/>
      <c r="G8" s="270"/>
      <c r="H8" s="270"/>
      <c r="I8"/>
      <c r="J8"/>
    </row>
    <row r="9" spans="1:10" x14ac:dyDescent="0.2">
      <c r="A9" s="293">
        <v>1114</v>
      </c>
      <c r="B9" s="268" t="s">
        <v>417</v>
      </c>
      <c r="C9" s="294">
        <v>0</v>
      </c>
      <c r="D9" s="268"/>
      <c r="E9" s="268"/>
      <c r="F9" s="268"/>
      <c r="G9" s="268"/>
      <c r="H9" s="268"/>
      <c r="I9"/>
      <c r="J9"/>
    </row>
    <row r="10" spans="1:10" x14ac:dyDescent="0.2">
      <c r="A10" s="293">
        <v>1115</v>
      </c>
      <c r="B10" s="268" t="s">
        <v>418</v>
      </c>
      <c r="C10" s="294">
        <v>0</v>
      </c>
      <c r="D10" s="268"/>
      <c r="E10" s="268"/>
      <c r="F10" s="268"/>
      <c r="G10" s="268"/>
      <c r="H10" s="268"/>
      <c r="I10"/>
      <c r="J10"/>
    </row>
    <row r="11" spans="1:10" x14ac:dyDescent="0.2">
      <c r="A11" s="293">
        <v>1121</v>
      </c>
      <c r="B11" s="268" t="s">
        <v>419</v>
      </c>
      <c r="C11" s="294">
        <v>0</v>
      </c>
      <c r="D11" s="268"/>
      <c r="E11" s="268"/>
      <c r="F11" s="268"/>
      <c r="G11" s="268"/>
      <c r="H11" s="268"/>
      <c r="I11"/>
      <c r="J11"/>
    </row>
    <row r="12" spans="1:10" x14ac:dyDescent="0.2">
      <c r="A12" s="268"/>
      <c r="B12" s="268" t="s">
        <v>420</v>
      </c>
      <c r="C12" s="268"/>
      <c r="D12" s="268"/>
      <c r="E12" s="268"/>
      <c r="F12" s="268"/>
      <c r="G12" s="268"/>
      <c r="H12" s="268"/>
      <c r="I12"/>
      <c r="J12"/>
    </row>
    <row r="13" spans="1:10" x14ac:dyDescent="0.2">
      <c r="A13" s="266" t="s">
        <v>421</v>
      </c>
      <c r="B13" s="266"/>
      <c r="C13" s="266"/>
      <c r="D13" s="266"/>
      <c r="E13" s="266"/>
      <c r="F13" s="266"/>
      <c r="G13" s="266"/>
      <c r="H13" s="266"/>
      <c r="I13"/>
      <c r="J13"/>
    </row>
    <row r="14" spans="1:10" x14ac:dyDescent="0.2">
      <c r="A14" s="270" t="s">
        <v>258</v>
      </c>
      <c r="B14" s="270" t="s">
        <v>259</v>
      </c>
      <c r="C14" s="270" t="s">
        <v>260</v>
      </c>
      <c r="D14" s="270">
        <v>2025</v>
      </c>
      <c r="E14" s="270">
        <v>2024</v>
      </c>
      <c r="F14" s="270">
        <v>2023</v>
      </c>
      <c r="G14" s="270">
        <f t="shared" ref="G14" si="0">F14-1</f>
        <v>2022</v>
      </c>
      <c r="H14" s="270" t="s">
        <v>422</v>
      </c>
      <c r="I14"/>
      <c r="J14"/>
    </row>
    <row r="15" spans="1:10" x14ac:dyDescent="0.2">
      <c r="A15" s="293">
        <v>1122</v>
      </c>
      <c r="B15" s="268" t="s">
        <v>423</v>
      </c>
      <c r="C15" s="295">
        <v>79104244.730000004</v>
      </c>
      <c r="D15" s="295">
        <v>160159745.72999999</v>
      </c>
      <c r="E15" s="295">
        <v>90926925.730000004</v>
      </c>
      <c r="F15" s="295">
        <v>91242159.079999998</v>
      </c>
      <c r="G15" s="295">
        <v>91815559.159999996</v>
      </c>
      <c r="H15" s="268"/>
      <c r="I15"/>
      <c r="J15"/>
    </row>
    <row r="16" spans="1:10" x14ac:dyDescent="0.2">
      <c r="A16" s="293">
        <v>1124</v>
      </c>
      <c r="B16" s="268" t="s">
        <v>424</v>
      </c>
      <c r="C16" s="295">
        <v>0</v>
      </c>
      <c r="D16" s="295">
        <v>0</v>
      </c>
      <c r="E16" s="295">
        <v>0</v>
      </c>
      <c r="F16" s="295">
        <v>0</v>
      </c>
      <c r="G16" s="295">
        <v>0</v>
      </c>
      <c r="H16" s="268"/>
      <c r="I16"/>
      <c r="J16"/>
    </row>
    <row r="17" spans="1:10" x14ac:dyDescent="0.2">
      <c r="A17"/>
      <c r="B17"/>
      <c r="C17"/>
      <c r="D17"/>
      <c r="E17"/>
      <c r="F17"/>
      <c r="G17"/>
      <c r="H17"/>
      <c r="I17"/>
      <c r="J17"/>
    </row>
    <row r="18" spans="1:10" x14ac:dyDescent="0.2">
      <c r="A18" s="266" t="s">
        <v>425</v>
      </c>
      <c r="B18" s="266"/>
      <c r="C18" s="266"/>
      <c r="D18" s="266"/>
      <c r="E18" s="266"/>
      <c r="F18" s="266"/>
      <c r="G18" s="266"/>
      <c r="H18" s="266"/>
      <c r="I18"/>
      <c r="J18"/>
    </row>
    <row r="19" spans="1:10" x14ac:dyDescent="0.2">
      <c r="A19" s="270" t="s">
        <v>258</v>
      </c>
      <c r="B19" s="270" t="s">
        <v>259</v>
      </c>
      <c r="C19" s="270" t="s">
        <v>260</v>
      </c>
      <c r="D19" s="270" t="s">
        <v>426</v>
      </c>
      <c r="E19" s="270" t="s">
        <v>427</v>
      </c>
      <c r="F19" s="270" t="s">
        <v>428</v>
      </c>
      <c r="G19" s="270" t="s">
        <v>429</v>
      </c>
      <c r="H19" s="270" t="s">
        <v>430</v>
      </c>
      <c r="I19"/>
      <c r="J19"/>
    </row>
    <row r="20" spans="1:10" x14ac:dyDescent="0.2">
      <c r="A20" s="293">
        <v>1123</v>
      </c>
      <c r="B20" s="268" t="s">
        <v>431</v>
      </c>
      <c r="C20" s="295">
        <v>3734203.63</v>
      </c>
      <c r="D20" s="295">
        <v>3734203.63</v>
      </c>
      <c r="E20" s="295">
        <v>0</v>
      </c>
      <c r="F20" s="295">
        <v>0</v>
      </c>
      <c r="G20" s="295">
        <v>0</v>
      </c>
      <c r="H20" s="268"/>
      <c r="I20"/>
      <c r="J20"/>
    </row>
    <row r="21" spans="1:10" x14ac:dyDescent="0.2">
      <c r="A21" s="293">
        <v>1125</v>
      </c>
      <c r="B21" s="268" t="s">
        <v>432</v>
      </c>
      <c r="C21" s="295">
        <v>126107</v>
      </c>
      <c r="D21" s="295">
        <v>126107</v>
      </c>
      <c r="E21" s="295">
        <v>0</v>
      </c>
      <c r="F21" s="295">
        <v>0</v>
      </c>
      <c r="G21" s="295">
        <v>0</v>
      </c>
      <c r="H21" s="268"/>
      <c r="I21"/>
      <c r="J21"/>
    </row>
    <row r="22" spans="1:10" x14ac:dyDescent="0.2">
      <c r="A22" s="283">
        <v>1126</v>
      </c>
      <c r="B22" s="278" t="s">
        <v>433</v>
      </c>
      <c r="C22" s="295">
        <v>0</v>
      </c>
      <c r="D22" s="295">
        <v>0</v>
      </c>
      <c r="E22" s="295">
        <v>0</v>
      </c>
      <c r="F22" s="295">
        <v>0</v>
      </c>
      <c r="G22" s="295">
        <v>0</v>
      </c>
      <c r="H22" s="268"/>
      <c r="I22"/>
      <c r="J22"/>
    </row>
    <row r="23" spans="1:10" x14ac:dyDescent="0.2">
      <c r="A23" s="283">
        <v>1129</v>
      </c>
      <c r="B23" s="278" t="s">
        <v>434</v>
      </c>
      <c r="C23" s="295">
        <v>337242808.60000002</v>
      </c>
      <c r="D23" s="295">
        <v>337242808.60000002</v>
      </c>
      <c r="E23" s="295">
        <v>0</v>
      </c>
      <c r="F23" s="295">
        <v>0</v>
      </c>
      <c r="G23" s="295">
        <v>0</v>
      </c>
      <c r="H23" s="268"/>
      <c r="I23"/>
      <c r="J23"/>
    </row>
    <row r="24" spans="1:10" x14ac:dyDescent="0.2">
      <c r="A24" s="293">
        <v>1131</v>
      </c>
      <c r="B24" s="268" t="s">
        <v>435</v>
      </c>
      <c r="C24" s="295">
        <v>819150.81</v>
      </c>
      <c r="D24" s="295">
        <v>819150.81</v>
      </c>
      <c r="E24" s="295">
        <v>0</v>
      </c>
      <c r="F24" s="295">
        <v>0</v>
      </c>
      <c r="G24" s="295">
        <v>0</v>
      </c>
      <c r="H24" s="268"/>
      <c r="I24"/>
      <c r="J24"/>
    </row>
    <row r="25" spans="1:10" x14ac:dyDescent="0.2">
      <c r="A25" s="293">
        <v>1132</v>
      </c>
      <c r="B25" s="268" t="s">
        <v>436</v>
      </c>
      <c r="C25" s="295">
        <v>0</v>
      </c>
      <c r="D25" s="295">
        <v>0</v>
      </c>
      <c r="E25" s="295">
        <v>0</v>
      </c>
      <c r="F25" s="295">
        <v>0</v>
      </c>
      <c r="G25" s="295">
        <v>0</v>
      </c>
      <c r="H25" s="268"/>
      <c r="I25"/>
      <c r="J25"/>
    </row>
    <row r="26" spans="1:10" x14ac:dyDescent="0.2">
      <c r="A26" s="293">
        <v>1133</v>
      </c>
      <c r="B26" s="268" t="s">
        <v>437</v>
      </c>
      <c r="C26" s="295">
        <v>0</v>
      </c>
      <c r="D26" s="295">
        <v>0</v>
      </c>
      <c r="E26" s="295">
        <v>0</v>
      </c>
      <c r="F26" s="295">
        <v>0</v>
      </c>
      <c r="G26" s="295">
        <v>0</v>
      </c>
      <c r="H26" s="268"/>
      <c r="I26"/>
      <c r="J26"/>
    </row>
    <row r="27" spans="1:10" x14ac:dyDescent="0.2">
      <c r="A27" s="293">
        <v>1134</v>
      </c>
      <c r="B27" s="268" t="s">
        <v>438</v>
      </c>
      <c r="C27" s="295">
        <v>73441101.870000005</v>
      </c>
      <c r="D27" s="295">
        <v>73441101.870000005</v>
      </c>
      <c r="E27" s="295">
        <v>0</v>
      </c>
      <c r="F27" s="295">
        <v>0</v>
      </c>
      <c r="G27" s="295">
        <v>0</v>
      </c>
      <c r="H27" s="268"/>
      <c r="I27"/>
      <c r="J27"/>
    </row>
    <row r="28" spans="1:10" x14ac:dyDescent="0.2">
      <c r="A28" s="293">
        <v>1139</v>
      </c>
      <c r="B28" s="268" t="s">
        <v>439</v>
      </c>
      <c r="C28" s="295">
        <v>0</v>
      </c>
      <c r="D28" s="295">
        <v>0</v>
      </c>
      <c r="E28" s="295">
        <v>0</v>
      </c>
      <c r="F28" s="295">
        <v>0</v>
      </c>
      <c r="G28" s="295">
        <v>0</v>
      </c>
      <c r="H28" s="268"/>
      <c r="I28"/>
      <c r="J28"/>
    </row>
    <row r="29" spans="1:10" x14ac:dyDescent="0.2">
      <c r="A29" s="268"/>
      <c r="B29" s="268"/>
      <c r="C29" s="268"/>
      <c r="D29" s="268"/>
      <c r="E29" s="268"/>
      <c r="F29" s="268"/>
      <c r="G29" s="268"/>
      <c r="H29" s="268"/>
      <c r="I29"/>
      <c r="J29"/>
    </row>
    <row r="30" spans="1:10" x14ac:dyDescent="0.2">
      <c r="A30" s="266" t="s">
        <v>440</v>
      </c>
      <c r="B30" s="266"/>
      <c r="C30" s="266"/>
      <c r="D30" s="266"/>
      <c r="E30" s="266"/>
      <c r="F30" s="266"/>
      <c r="G30" s="266"/>
      <c r="H30" s="266"/>
      <c r="I30"/>
      <c r="J30"/>
    </row>
    <row r="31" spans="1:10" x14ac:dyDescent="0.2">
      <c r="A31" s="270" t="s">
        <v>258</v>
      </c>
      <c r="B31" s="270" t="s">
        <v>259</v>
      </c>
      <c r="C31" s="270" t="s">
        <v>260</v>
      </c>
      <c r="D31" s="270" t="s">
        <v>441</v>
      </c>
      <c r="E31" s="270" t="s">
        <v>442</v>
      </c>
      <c r="F31" s="270" t="s">
        <v>443</v>
      </c>
      <c r="G31" s="270"/>
      <c r="H31" s="270"/>
      <c r="I31"/>
      <c r="J31"/>
    </row>
    <row r="32" spans="1:10" x14ac:dyDescent="0.2">
      <c r="A32" s="293">
        <v>1140</v>
      </c>
      <c r="B32" s="268" t="s">
        <v>67</v>
      </c>
      <c r="C32" s="295">
        <f>SUM(C33:C37)</f>
        <v>85133721.769999996</v>
      </c>
      <c r="D32" s="268"/>
      <c r="E32" s="268"/>
      <c r="F32" s="268"/>
      <c r="G32" s="268"/>
      <c r="H32" s="268"/>
      <c r="I32"/>
      <c r="J32"/>
    </row>
    <row r="33" spans="1:10" x14ac:dyDescent="0.2">
      <c r="A33" s="293">
        <v>1141</v>
      </c>
      <c r="B33" s="268" t="s">
        <v>444</v>
      </c>
      <c r="C33" s="295">
        <v>85133721.769999996</v>
      </c>
      <c r="D33" s="268"/>
      <c r="E33" s="268"/>
      <c r="F33" s="268"/>
      <c r="G33"/>
      <c r="H33"/>
      <c r="I33"/>
      <c r="J33"/>
    </row>
    <row r="34" spans="1:10" x14ac:dyDescent="0.2">
      <c r="A34" s="293">
        <v>1142</v>
      </c>
      <c r="B34" s="268" t="s">
        <v>445</v>
      </c>
      <c r="C34" s="295">
        <v>0</v>
      </c>
      <c r="D34" s="268"/>
      <c r="E34" s="268"/>
      <c r="F34" s="268"/>
      <c r="G34"/>
      <c r="H34"/>
      <c r="I34"/>
      <c r="J34"/>
    </row>
    <row r="35" spans="1:10" x14ac:dyDescent="0.2">
      <c r="A35" s="293">
        <v>1143</v>
      </c>
      <c r="B35" s="268" t="s">
        <v>446</v>
      </c>
      <c r="C35" s="295">
        <v>0</v>
      </c>
      <c r="D35" s="268"/>
      <c r="E35" s="268"/>
      <c r="F35" s="268"/>
      <c r="G35"/>
      <c r="H35"/>
      <c r="I35"/>
      <c r="J35"/>
    </row>
    <row r="36" spans="1:10" x14ac:dyDescent="0.2">
      <c r="A36" s="293">
        <v>1144</v>
      </c>
      <c r="B36" s="268" t="s">
        <v>447</v>
      </c>
      <c r="C36" s="295">
        <v>0</v>
      </c>
      <c r="D36" s="268"/>
      <c r="E36" s="268"/>
      <c r="F36" s="268"/>
      <c r="G36"/>
      <c r="H36"/>
      <c r="I36"/>
      <c r="J36"/>
    </row>
    <row r="37" spans="1:10" x14ac:dyDescent="0.2">
      <c r="A37" s="293">
        <v>1145</v>
      </c>
      <c r="B37" s="268" t="s">
        <v>448</v>
      </c>
      <c r="C37" s="295">
        <v>0</v>
      </c>
      <c r="D37" s="268"/>
      <c r="E37" s="268"/>
      <c r="F37" s="268"/>
      <c r="G37"/>
      <c r="H37"/>
      <c r="I37"/>
      <c r="J37"/>
    </row>
    <row r="38" spans="1:10" x14ac:dyDescent="0.2">
      <c r="A38" s="268"/>
      <c r="B38" s="268"/>
      <c r="C38" s="268"/>
      <c r="D38" s="268"/>
      <c r="E38" s="268"/>
      <c r="F38" s="268"/>
      <c r="G38"/>
      <c r="H38"/>
      <c r="I38"/>
      <c r="J38"/>
    </row>
    <row r="39" spans="1:10" x14ac:dyDescent="0.2">
      <c r="A39" s="266" t="s">
        <v>449</v>
      </c>
      <c r="B39" s="266"/>
      <c r="C39" s="266"/>
      <c r="D39" s="266"/>
      <c r="E39" s="266"/>
      <c r="F39" s="266"/>
      <c r="G39"/>
      <c r="H39"/>
      <c r="I39"/>
      <c r="J39"/>
    </row>
    <row r="40" spans="1:10" x14ac:dyDescent="0.2">
      <c r="A40" s="270" t="s">
        <v>258</v>
      </c>
      <c r="B40" s="270" t="s">
        <v>259</v>
      </c>
      <c r="C40" s="270" t="s">
        <v>260</v>
      </c>
      <c r="D40" s="270" t="s">
        <v>442</v>
      </c>
      <c r="E40" s="270" t="s">
        <v>450</v>
      </c>
      <c r="F40" s="270" t="s">
        <v>443</v>
      </c>
      <c r="G40"/>
      <c r="H40"/>
      <c r="I40"/>
      <c r="J40"/>
    </row>
    <row r="41" spans="1:10" x14ac:dyDescent="0.2">
      <c r="A41" s="293">
        <v>1150</v>
      </c>
      <c r="B41" s="268" t="s">
        <v>69</v>
      </c>
      <c r="C41" s="294">
        <v>0</v>
      </c>
      <c r="D41" s="268"/>
      <c r="E41" s="268"/>
      <c r="F41" s="268"/>
      <c r="G41"/>
      <c r="H41"/>
      <c r="I41"/>
      <c r="J41"/>
    </row>
    <row r="42" spans="1:10" x14ac:dyDescent="0.2">
      <c r="A42" s="293">
        <v>1151</v>
      </c>
      <c r="B42" s="268" t="s">
        <v>451</v>
      </c>
      <c r="C42" s="294">
        <v>0</v>
      </c>
      <c r="D42" s="268"/>
      <c r="E42" s="268"/>
      <c r="F42" s="268"/>
      <c r="G42"/>
      <c r="H42"/>
      <c r="I42"/>
      <c r="J42"/>
    </row>
    <row r="43" spans="1:10" x14ac:dyDescent="0.2">
      <c r="A43" s="268"/>
      <c r="B43" s="268" t="s">
        <v>420</v>
      </c>
      <c r="C43" s="268"/>
      <c r="D43" s="268"/>
      <c r="E43" s="268"/>
      <c r="F43" s="268"/>
      <c r="G43"/>
      <c r="H43"/>
      <c r="I43"/>
      <c r="J43"/>
    </row>
    <row r="44" spans="1:10" x14ac:dyDescent="0.2">
      <c r="A44" s="266" t="s">
        <v>452</v>
      </c>
      <c r="B44" s="266"/>
      <c r="C44" s="266"/>
      <c r="D44" s="266"/>
      <c r="E44" s="266"/>
      <c r="F44" s="266"/>
      <c r="G44"/>
      <c r="H44"/>
      <c r="I44"/>
      <c r="J44"/>
    </row>
    <row r="45" spans="1:10" x14ac:dyDescent="0.2">
      <c r="A45" s="270" t="s">
        <v>258</v>
      </c>
      <c r="B45" s="270" t="s">
        <v>259</v>
      </c>
      <c r="C45" s="270" t="s">
        <v>260</v>
      </c>
      <c r="D45" s="270" t="s">
        <v>416</v>
      </c>
      <c r="E45" s="270" t="s">
        <v>430</v>
      </c>
      <c r="F45" s="270"/>
      <c r="G45"/>
      <c r="H45"/>
      <c r="I45"/>
      <c r="J45"/>
    </row>
    <row r="46" spans="1:10" x14ac:dyDescent="0.2">
      <c r="A46" s="293">
        <v>1213</v>
      </c>
      <c r="B46" s="268" t="s">
        <v>453</v>
      </c>
      <c r="C46" s="294">
        <v>0</v>
      </c>
      <c r="D46" s="268"/>
      <c r="E46" s="268"/>
      <c r="F46" s="268"/>
      <c r="G46"/>
      <c r="H46"/>
      <c r="I46"/>
      <c r="J46"/>
    </row>
    <row r="47" spans="1:10" x14ac:dyDescent="0.2">
      <c r="A47" s="268"/>
      <c r="B47" s="268" t="s">
        <v>420</v>
      </c>
      <c r="C47" s="268"/>
      <c r="D47" s="268"/>
      <c r="E47" s="268"/>
      <c r="F47" s="268"/>
      <c r="G47"/>
      <c r="H47"/>
      <c r="I47"/>
      <c r="J47"/>
    </row>
    <row r="48" spans="1:10" x14ac:dyDescent="0.2">
      <c r="A48" s="266" t="s">
        <v>454</v>
      </c>
      <c r="B48" s="266"/>
      <c r="C48" s="266"/>
      <c r="D48" s="266"/>
      <c r="E48" s="266"/>
      <c r="F48" s="266"/>
      <c r="G48"/>
      <c r="H48"/>
      <c r="I48"/>
      <c r="J48"/>
    </row>
    <row r="49" spans="1:10" x14ac:dyDescent="0.2">
      <c r="A49" s="270" t="s">
        <v>258</v>
      </c>
      <c r="B49" s="270" t="s">
        <v>259</v>
      </c>
      <c r="C49" s="270" t="s">
        <v>260</v>
      </c>
      <c r="D49" s="270"/>
      <c r="E49" s="270"/>
      <c r="F49" s="270"/>
      <c r="G49" s="270"/>
      <c r="H49" s="270"/>
      <c r="I49" s="268"/>
      <c r="J49" s="268"/>
    </row>
    <row r="50" spans="1:10" x14ac:dyDescent="0.2">
      <c r="A50" s="293">
        <v>1211</v>
      </c>
      <c r="B50" s="268" t="s">
        <v>455</v>
      </c>
      <c r="C50" s="294">
        <v>0</v>
      </c>
      <c r="D50" s="268"/>
      <c r="E50" s="268"/>
      <c r="F50" s="268"/>
      <c r="G50" s="268"/>
      <c r="H50" s="268"/>
      <c r="I50" s="268"/>
      <c r="J50" s="268"/>
    </row>
    <row r="51" spans="1:10" x14ac:dyDescent="0.2">
      <c r="A51" s="293">
        <v>1212</v>
      </c>
      <c r="B51" s="268" t="s">
        <v>456</v>
      </c>
      <c r="C51" s="294">
        <v>0</v>
      </c>
      <c r="D51" s="268"/>
      <c r="E51" s="268"/>
      <c r="F51" s="268"/>
      <c r="G51" s="268"/>
      <c r="H51" s="268"/>
      <c r="I51" s="268"/>
      <c r="J51" s="268"/>
    </row>
    <row r="52" spans="1:10" x14ac:dyDescent="0.2">
      <c r="A52" s="293">
        <v>1214</v>
      </c>
      <c r="B52" s="268" t="s">
        <v>457</v>
      </c>
      <c r="C52" s="294">
        <v>0</v>
      </c>
      <c r="D52" s="268"/>
      <c r="E52" s="268"/>
      <c r="F52" s="268"/>
      <c r="G52" s="268"/>
      <c r="H52" s="268"/>
      <c r="I52" s="268"/>
      <c r="J52" s="268"/>
    </row>
    <row r="53" spans="1:10" x14ac:dyDescent="0.2">
      <c r="A53" s="268"/>
      <c r="B53" s="268" t="s">
        <v>420</v>
      </c>
      <c r="C53" s="268"/>
      <c r="D53" s="268"/>
      <c r="E53" s="268"/>
      <c r="F53" s="268"/>
      <c r="G53" s="268"/>
      <c r="H53" s="268"/>
      <c r="I53" s="268"/>
      <c r="J53" s="268"/>
    </row>
    <row r="54" spans="1:10" x14ac:dyDescent="0.2">
      <c r="A54" s="266" t="s">
        <v>458</v>
      </c>
      <c r="B54" s="266"/>
      <c r="C54" s="266"/>
      <c r="D54" s="266"/>
      <c r="E54" s="266"/>
      <c r="F54" s="266"/>
      <c r="G54" s="266"/>
      <c r="H54" s="266"/>
      <c r="I54" s="266"/>
      <c r="J54" s="266"/>
    </row>
    <row r="55" spans="1:10" x14ac:dyDescent="0.2">
      <c r="A55" s="270" t="s">
        <v>258</v>
      </c>
      <c r="B55" s="270" t="s">
        <v>259</v>
      </c>
      <c r="C55" s="270" t="s">
        <v>260</v>
      </c>
      <c r="D55" s="270" t="s">
        <v>459</v>
      </c>
      <c r="E55" s="270" t="s">
        <v>460</v>
      </c>
      <c r="F55" s="270" t="s">
        <v>461</v>
      </c>
      <c r="G55" s="270" t="s">
        <v>462</v>
      </c>
      <c r="H55" s="270" t="s">
        <v>463</v>
      </c>
      <c r="I55" s="270" t="s">
        <v>464</v>
      </c>
      <c r="J55" s="270" t="s">
        <v>465</v>
      </c>
    </row>
    <row r="56" spans="1:10" x14ac:dyDescent="0.2">
      <c r="A56" s="293">
        <v>1230</v>
      </c>
      <c r="B56" s="268" t="s">
        <v>83</v>
      </c>
      <c r="C56" s="295">
        <f>SUM(C57:C63)</f>
        <v>5970497088.1199999</v>
      </c>
      <c r="D56" s="295">
        <f>SUM(D57:D63)</f>
        <v>0</v>
      </c>
      <c r="E56" s="295">
        <f>SUM(E57:E63)</f>
        <v>0</v>
      </c>
      <c r="F56" s="268"/>
      <c r="G56" s="268"/>
      <c r="H56" s="268"/>
      <c r="I56" s="268"/>
      <c r="J56" s="268"/>
    </row>
    <row r="57" spans="1:10" x14ac:dyDescent="0.2">
      <c r="A57" s="293">
        <v>1231</v>
      </c>
      <c r="B57" s="268" t="s">
        <v>466</v>
      </c>
      <c r="C57" s="295">
        <v>1062000</v>
      </c>
      <c r="D57" s="296"/>
      <c r="E57" s="296"/>
      <c r="F57" s="268"/>
      <c r="G57" s="268"/>
      <c r="H57" s="268"/>
      <c r="I57" s="268"/>
      <c r="J57" s="268"/>
    </row>
    <row r="58" spans="1:10" x14ac:dyDescent="0.2">
      <c r="A58" s="293">
        <v>1232</v>
      </c>
      <c r="B58" s="268" t="s">
        <v>467</v>
      </c>
      <c r="C58" s="295">
        <v>0</v>
      </c>
      <c r="D58" s="295">
        <v>0</v>
      </c>
      <c r="E58" s="295">
        <v>0</v>
      </c>
      <c r="F58" s="268"/>
      <c r="G58" s="268"/>
      <c r="H58" s="268"/>
      <c r="I58" s="268"/>
      <c r="J58" s="268"/>
    </row>
    <row r="59" spans="1:10" x14ac:dyDescent="0.2">
      <c r="A59" s="293">
        <v>1233</v>
      </c>
      <c r="B59" s="268" t="s">
        <v>468</v>
      </c>
      <c r="C59" s="295">
        <v>517082568.24000001</v>
      </c>
      <c r="D59" s="295">
        <v>0</v>
      </c>
      <c r="E59" s="295">
        <v>0</v>
      </c>
      <c r="F59" s="268"/>
      <c r="G59" s="268"/>
      <c r="H59" s="268"/>
      <c r="I59" s="268"/>
      <c r="J59" s="268"/>
    </row>
    <row r="60" spans="1:10" x14ac:dyDescent="0.2">
      <c r="A60" s="293">
        <v>1234</v>
      </c>
      <c r="B60" s="268" t="s">
        <v>469</v>
      </c>
      <c r="C60" s="295">
        <v>0</v>
      </c>
      <c r="D60" s="295">
        <v>0</v>
      </c>
      <c r="E60" s="295">
        <v>0</v>
      </c>
      <c r="F60" s="268"/>
      <c r="G60" s="268"/>
      <c r="H60" s="268"/>
      <c r="I60" s="268"/>
      <c r="J60" s="268"/>
    </row>
    <row r="61" spans="1:10" x14ac:dyDescent="0.2">
      <c r="A61" s="293">
        <v>1235</v>
      </c>
      <c r="B61" s="268" t="s">
        <v>470</v>
      </c>
      <c r="C61" s="295">
        <v>16578046.949999999</v>
      </c>
      <c r="D61" s="295">
        <v>0</v>
      </c>
      <c r="E61" s="295">
        <v>0</v>
      </c>
      <c r="F61" s="268"/>
      <c r="G61" s="268"/>
      <c r="H61" s="268"/>
      <c r="I61" s="268"/>
      <c r="J61" s="268"/>
    </row>
    <row r="62" spans="1:10" x14ac:dyDescent="0.2">
      <c r="A62" s="293">
        <v>1236</v>
      </c>
      <c r="B62" s="268" t="s">
        <v>471</v>
      </c>
      <c r="C62" s="295">
        <v>5435774472.9300003</v>
      </c>
      <c r="D62" s="295">
        <v>0</v>
      </c>
      <c r="E62" s="295">
        <v>0</v>
      </c>
      <c r="F62" s="268"/>
      <c r="G62" s="268"/>
      <c r="H62" s="268"/>
      <c r="I62" s="268"/>
      <c r="J62" s="268"/>
    </row>
    <row r="63" spans="1:10" x14ac:dyDescent="0.2">
      <c r="A63" s="293">
        <v>1239</v>
      </c>
      <c r="B63" s="268" t="s">
        <v>472</v>
      </c>
      <c r="C63" s="295">
        <v>0</v>
      </c>
      <c r="D63" s="295">
        <v>0</v>
      </c>
      <c r="E63" s="295">
        <v>0</v>
      </c>
      <c r="F63" s="268"/>
      <c r="G63" s="268"/>
      <c r="H63" s="268"/>
      <c r="I63" s="268"/>
      <c r="J63" s="268"/>
    </row>
    <row r="64" spans="1:10" x14ac:dyDescent="0.2">
      <c r="A64" s="293">
        <v>1240</v>
      </c>
      <c r="B64" s="268" t="s">
        <v>85</v>
      </c>
      <c r="C64" s="295">
        <f>SUM(C65:C72)</f>
        <v>4942149548.6600008</v>
      </c>
      <c r="D64" s="295">
        <f t="shared" ref="D64:E64" si="1">SUM(D65:D72)</f>
        <v>57707064.280000001</v>
      </c>
      <c r="E64" s="295">
        <f t="shared" si="1"/>
        <v>3358165429.7799997</v>
      </c>
      <c r="F64" s="268"/>
      <c r="G64" s="268"/>
      <c r="H64" s="268"/>
      <c r="I64" s="268"/>
      <c r="J64" s="268"/>
    </row>
    <row r="65" spans="1:10" x14ac:dyDescent="0.2">
      <c r="A65" s="293">
        <v>1241</v>
      </c>
      <c r="B65" s="268" t="s">
        <v>473</v>
      </c>
      <c r="C65" s="295">
        <v>611740544.13999999</v>
      </c>
      <c r="D65" s="295">
        <v>9402642.4499999993</v>
      </c>
      <c r="E65" s="295">
        <v>429942710</v>
      </c>
      <c r="F65" s="268"/>
      <c r="G65" s="268"/>
      <c r="H65" s="268"/>
      <c r="I65" s="268"/>
      <c r="J65" s="268"/>
    </row>
    <row r="66" spans="1:10" x14ac:dyDescent="0.2">
      <c r="A66" s="293">
        <v>1242</v>
      </c>
      <c r="B66" s="268" t="s">
        <v>474</v>
      </c>
      <c r="C66" s="295">
        <v>25073201.850000001</v>
      </c>
      <c r="D66" s="295">
        <v>358590.13</v>
      </c>
      <c r="E66" s="295">
        <v>15749991.68</v>
      </c>
      <c r="F66" s="268"/>
      <c r="G66" s="268"/>
      <c r="H66" s="268"/>
      <c r="I66" s="268"/>
      <c r="J66" s="268"/>
    </row>
    <row r="67" spans="1:10" x14ac:dyDescent="0.2">
      <c r="A67" s="293">
        <v>1243</v>
      </c>
      <c r="B67" s="268" t="s">
        <v>475</v>
      </c>
      <c r="C67" s="295">
        <v>3353528737.52</v>
      </c>
      <c r="D67" s="295">
        <v>35871596.270000003</v>
      </c>
      <c r="E67" s="295">
        <v>2478317579.1599998</v>
      </c>
      <c r="F67" s="268"/>
      <c r="G67" s="268"/>
      <c r="H67" s="268"/>
      <c r="I67" s="268"/>
      <c r="J67" s="268"/>
    </row>
    <row r="68" spans="1:10" x14ac:dyDescent="0.2">
      <c r="A68" s="293">
        <v>1244</v>
      </c>
      <c r="B68" s="268" t="s">
        <v>476</v>
      </c>
      <c r="C68" s="295">
        <v>344116872.32999998</v>
      </c>
      <c r="D68" s="295">
        <v>2406911.13</v>
      </c>
      <c r="E68" s="295">
        <v>266382918.5</v>
      </c>
      <c r="F68" s="268"/>
      <c r="G68" s="268"/>
      <c r="H68" s="268"/>
      <c r="I68" s="268"/>
      <c r="J68" s="268"/>
    </row>
    <row r="69" spans="1:10" x14ac:dyDescent="0.2">
      <c r="A69" s="293">
        <v>1245</v>
      </c>
      <c r="B69" s="268" t="s">
        <v>477</v>
      </c>
      <c r="C69" s="295">
        <v>902069.37</v>
      </c>
      <c r="D69" s="295">
        <v>5321.71</v>
      </c>
      <c r="E69" s="295">
        <v>447923.34</v>
      </c>
      <c r="F69" s="268"/>
      <c r="G69" s="268"/>
      <c r="H69" s="268"/>
      <c r="I69" s="268"/>
      <c r="J69" s="268"/>
    </row>
    <row r="70" spans="1:10" x14ac:dyDescent="0.2">
      <c r="A70" s="293">
        <v>1246</v>
      </c>
      <c r="B70" s="268" t="s">
        <v>478</v>
      </c>
      <c r="C70" s="295">
        <v>606710612.88999999</v>
      </c>
      <c r="D70" s="295">
        <v>9662002.5899999999</v>
      </c>
      <c r="E70" s="295">
        <v>167324307.09999999</v>
      </c>
      <c r="F70" s="268"/>
      <c r="G70" s="268"/>
      <c r="H70" s="268"/>
      <c r="I70" s="268"/>
      <c r="J70" s="268"/>
    </row>
    <row r="71" spans="1:10" x14ac:dyDescent="0.2">
      <c r="A71" s="293">
        <v>1247</v>
      </c>
      <c r="B71" s="268" t="s">
        <v>479</v>
      </c>
      <c r="C71" s="295">
        <v>77510.559999999998</v>
      </c>
      <c r="D71" s="295">
        <v>0</v>
      </c>
      <c r="E71" s="295">
        <v>0</v>
      </c>
      <c r="F71" s="268"/>
      <c r="G71" s="268"/>
      <c r="H71" s="268"/>
      <c r="I71" s="268"/>
      <c r="J71" s="268"/>
    </row>
    <row r="72" spans="1:10" x14ac:dyDescent="0.2">
      <c r="A72" s="293">
        <v>1248</v>
      </c>
      <c r="B72" s="268" t="s">
        <v>480</v>
      </c>
      <c r="C72" s="295">
        <v>0</v>
      </c>
      <c r="D72" s="295">
        <v>0</v>
      </c>
      <c r="E72" s="295">
        <v>0</v>
      </c>
      <c r="F72" s="268"/>
      <c r="G72" s="268"/>
      <c r="H72" s="268"/>
      <c r="I72" s="268"/>
      <c r="J72" s="268"/>
    </row>
    <row r="73" spans="1:10" x14ac:dyDescent="0.2">
      <c r="A73" s="268"/>
      <c r="B73" s="268"/>
      <c r="C73" s="268"/>
      <c r="D73" s="268"/>
      <c r="E73" s="268"/>
      <c r="F73" s="268"/>
      <c r="G73" s="268"/>
      <c r="H73" s="268"/>
      <c r="I73" s="268"/>
      <c r="J73" s="268"/>
    </row>
    <row r="74" spans="1:10" x14ac:dyDescent="0.2">
      <c r="A74" s="266" t="s">
        <v>481</v>
      </c>
      <c r="B74" s="266"/>
      <c r="C74" s="266"/>
      <c r="D74" s="266"/>
      <c r="E74" s="266"/>
      <c r="F74" s="266"/>
      <c r="G74" s="266"/>
      <c r="H74" s="268"/>
      <c r="I74" s="268"/>
      <c r="J74" s="268"/>
    </row>
    <row r="75" spans="1:10" x14ac:dyDescent="0.2">
      <c r="A75" s="270" t="s">
        <v>258</v>
      </c>
      <c r="B75" s="270" t="s">
        <v>259</v>
      </c>
      <c r="C75" s="270" t="s">
        <v>260</v>
      </c>
      <c r="D75" s="270" t="s">
        <v>482</v>
      </c>
      <c r="E75" s="270" t="s">
        <v>483</v>
      </c>
      <c r="F75" s="270" t="s">
        <v>484</v>
      </c>
      <c r="G75" s="270" t="s">
        <v>485</v>
      </c>
      <c r="H75" s="268"/>
      <c r="I75" s="268"/>
      <c r="J75" s="268"/>
    </row>
    <row r="76" spans="1:10" x14ac:dyDescent="0.2">
      <c r="A76" s="293">
        <v>1250</v>
      </c>
      <c r="B76" s="268" t="s">
        <v>87</v>
      </c>
      <c r="C76" s="297">
        <v>0</v>
      </c>
      <c r="D76" s="297">
        <v>0</v>
      </c>
      <c r="E76" s="298">
        <v>0</v>
      </c>
      <c r="F76" s="298"/>
      <c r="G76" s="268"/>
      <c r="H76" s="268"/>
      <c r="I76" s="268"/>
      <c r="J76" s="268"/>
    </row>
    <row r="77" spans="1:10" x14ac:dyDescent="0.2">
      <c r="A77" s="293">
        <v>1251</v>
      </c>
      <c r="B77" s="268" t="s">
        <v>486</v>
      </c>
      <c r="C77" s="297">
        <v>0</v>
      </c>
      <c r="D77" s="297">
        <v>0</v>
      </c>
      <c r="E77" s="298">
        <v>0</v>
      </c>
      <c r="F77" s="298"/>
      <c r="G77" s="268"/>
      <c r="H77" s="268"/>
      <c r="I77" s="268"/>
      <c r="J77" s="268"/>
    </row>
    <row r="78" spans="1:10" x14ac:dyDescent="0.2">
      <c r="A78" s="293">
        <v>1252</v>
      </c>
      <c r="B78" s="268" t="s">
        <v>487</v>
      </c>
      <c r="C78" s="297">
        <v>0</v>
      </c>
      <c r="D78" s="297">
        <v>0</v>
      </c>
      <c r="E78" s="298">
        <v>0</v>
      </c>
      <c r="F78" s="298"/>
      <c r="G78" s="268"/>
      <c r="H78" s="268"/>
      <c r="I78" s="268"/>
      <c r="J78" s="268"/>
    </row>
    <row r="79" spans="1:10" x14ac:dyDescent="0.2">
      <c r="A79" s="293">
        <v>1253</v>
      </c>
      <c r="B79" s="268" t="s">
        <v>488</v>
      </c>
      <c r="C79" s="297">
        <v>0</v>
      </c>
      <c r="D79" s="297">
        <v>0</v>
      </c>
      <c r="E79" s="298">
        <v>0</v>
      </c>
      <c r="F79" s="298"/>
      <c r="G79" s="268"/>
      <c r="H79" s="268"/>
      <c r="I79" s="268"/>
      <c r="J79" s="268"/>
    </row>
    <row r="80" spans="1:10" x14ac:dyDescent="0.2">
      <c r="A80" s="293">
        <v>1254</v>
      </c>
      <c r="B80" s="268" t="s">
        <v>489</v>
      </c>
      <c r="C80" s="297">
        <v>0</v>
      </c>
      <c r="D80" s="297">
        <v>0</v>
      </c>
      <c r="E80" s="298">
        <v>0</v>
      </c>
      <c r="F80" s="298"/>
      <c r="G80" s="268"/>
      <c r="H80" s="268"/>
      <c r="I80" s="268"/>
      <c r="J80" s="268"/>
    </row>
    <row r="81" spans="1:10" x14ac:dyDescent="0.2">
      <c r="A81" s="293">
        <v>1259</v>
      </c>
      <c r="B81" s="268" t="s">
        <v>490</v>
      </c>
      <c r="C81" s="297">
        <v>0</v>
      </c>
      <c r="D81" s="297">
        <v>0</v>
      </c>
      <c r="E81" s="298">
        <v>0</v>
      </c>
      <c r="F81" s="298"/>
      <c r="G81" s="268"/>
      <c r="H81"/>
      <c r="I81"/>
      <c r="J81"/>
    </row>
    <row r="82" spans="1:10" x14ac:dyDescent="0.2">
      <c r="A82" s="293">
        <v>1270</v>
      </c>
      <c r="B82" s="268" t="s">
        <v>91</v>
      </c>
      <c r="C82" s="297">
        <v>0</v>
      </c>
      <c r="D82" s="299"/>
      <c r="E82" s="300"/>
      <c r="F82" s="268"/>
      <c r="G82" s="268"/>
      <c r="H82"/>
      <c r="I82"/>
      <c r="J82"/>
    </row>
    <row r="83" spans="1:10" x14ac:dyDescent="0.2">
      <c r="A83" s="293">
        <v>1271</v>
      </c>
      <c r="B83" s="268" t="s">
        <v>491</v>
      </c>
      <c r="C83" s="297">
        <v>0</v>
      </c>
      <c r="D83" s="299"/>
      <c r="E83" s="300"/>
      <c r="F83" s="268"/>
      <c r="G83" s="268"/>
      <c r="H83"/>
      <c r="I83"/>
      <c r="J83"/>
    </row>
    <row r="84" spans="1:10" x14ac:dyDescent="0.2">
      <c r="A84" s="293">
        <v>1272</v>
      </c>
      <c r="B84" s="268" t="s">
        <v>492</v>
      </c>
      <c r="C84" s="297">
        <v>0</v>
      </c>
      <c r="D84" s="299"/>
      <c r="E84" s="300"/>
      <c r="F84" s="268"/>
      <c r="G84" s="268"/>
      <c r="H84"/>
      <c r="I84"/>
      <c r="J84"/>
    </row>
    <row r="85" spans="1:10" x14ac:dyDescent="0.2">
      <c r="A85" s="293">
        <v>1273</v>
      </c>
      <c r="B85" s="268" t="s">
        <v>493</v>
      </c>
      <c r="C85" s="297">
        <v>0</v>
      </c>
      <c r="D85" s="299"/>
      <c r="E85" s="300"/>
      <c r="F85" s="268"/>
      <c r="G85" s="268"/>
      <c r="H85"/>
      <c r="I85"/>
      <c r="J85"/>
    </row>
    <row r="86" spans="1:10" x14ac:dyDescent="0.2">
      <c r="A86" s="293">
        <v>1274</v>
      </c>
      <c r="B86" s="268" t="s">
        <v>494</v>
      </c>
      <c r="C86" s="297">
        <v>0</v>
      </c>
      <c r="D86" s="299"/>
      <c r="E86" s="300"/>
      <c r="F86" s="268"/>
      <c r="G86" s="268"/>
      <c r="H86"/>
      <c r="I86"/>
      <c r="J86"/>
    </row>
    <row r="87" spans="1:10" x14ac:dyDescent="0.2">
      <c r="A87" s="293">
        <v>1275</v>
      </c>
      <c r="B87" s="268" t="s">
        <v>495</v>
      </c>
      <c r="C87" s="297">
        <v>0</v>
      </c>
      <c r="D87" s="299"/>
      <c r="E87" s="300"/>
      <c r="F87" s="268"/>
      <c r="G87" s="268"/>
      <c r="H87"/>
      <c r="I87"/>
      <c r="J87"/>
    </row>
    <row r="88" spans="1:10" x14ac:dyDescent="0.2">
      <c r="A88" s="293">
        <v>1279</v>
      </c>
      <c r="B88" s="268" t="s">
        <v>496</v>
      </c>
      <c r="C88" s="297">
        <v>0</v>
      </c>
      <c r="D88" s="299"/>
      <c r="E88" s="300"/>
      <c r="F88" s="268"/>
      <c r="G88" s="268"/>
      <c r="H88"/>
      <c r="I88"/>
      <c r="J88"/>
    </row>
    <row r="89" spans="1:10" x14ac:dyDescent="0.2">
      <c r="A89" s="268"/>
      <c r="B89" s="268" t="s">
        <v>420</v>
      </c>
      <c r="C89" s="268"/>
      <c r="D89" s="268"/>
      <c r="E89" s="268"/>
      <c r="F89" s="268"/>
      <c r="G89" s="268"/>
      <c r="H89"/>
      <c r="I89"/>
      <c r="J89"/>
    </row>
    <row r="90" spans="1:10" x14ac:dyDescent="0.2">
      <c r="A90" s="266" t="s">
        <v>497</v>
      </c>
      <c r="B90" s="266"/>
      <c r="C90" s="266"/>
      <c r="D90" s="266"/>
      <c r="E90" s="266"/>
      <c r="F90" s="266"/>
      <c r="G90" s="266"/>
      <c r="H90"/>
      <c r="I90"/>
      <c r="J90"/>
    </row>
    <row r="91" spans="1:10" x14ac:dyDescent="0.2">
      <c r="A91" s="270" t="s">
        <v>258</v>
      </c>
      <c r="B91" s="270" t="s">
        <v>259</v>
      </c>
      <c r="C91" s="270" t="s">
        <v>260</v>
      </c>
      <c r="D91" s="270" t="s">
        <v>463</v>
      </c>
      <c r="E91" s="270"/>
      <c r="F91" s="270"/>
      <c r="G91" s="270"/>
      <c r="H91"/>
      <c r="I91"/>
      <c r="J91"/>
    </row>
    <row r="92" spans="1:10" x14ac:dyDescent="0.2">
      <c r="A92" s="293">
        <v>1160</v>
      </c>
      <c r="B92" s="268" t="s">
        <v>71</v>
      </c>
      <c r="C92" s="298">
        <v>0</v>
      </c>
      <c r="D92" s="268"/>
      <c r="E92" s="268"/>
      <c r="F92" s="268"/>
      <c r="G92" s="268"/>
      <c r="H92"/>
      <c r="I92"/>
      <c r="J92"/>
    </row>
    <row r="93" spans="1:10" x14ac:dyDescent="0.2">
      <c r="A93" s="293">
        <v>1161</v>
      </c>
      <c r="B93" s="268" t="s">
        <v>498</v>
      </c>
      <c r="C93" s="298">
        <v>0</v>
      </c>
      <c r="D93" s="268"/>
      <c r="E93" s="268"/>
      <c r="F93" s="268"/>
      <c r="G93" s="268"/>
      <c r="H93"/>
      <c r="I93"/>
      <c r="J93"/>
    </row>
    <row r="94" spans="1:10" x14ac:dyDescent="0.2">
      <c r="A94" s="293">
        <v>1162</v>
      </c>
      <c r="B94" s="268" t="s">
        <v>499</v>
      </c>
      <c r="C94" s="298">
        <v>0</v>
      </c>
      <c r="D94" s="268"/>
      <c r="E94" s="268"/>
      <c r="F94" s="268"/>
      <c r="G94" s="268"/>
      <c r="H94"/>
      <c r="I94"/>
      <c r="J94"/>
    </row>
    <row r="95" spans="1:10" x14ac:dyDescent="0.2">
      <c r="A95" s="268"/>
      <c r="B95" s="268" t="s">
        <v>420</v>
      </c>
      <c r="C95" s="298"/>
      <c r="D95" s="268"/>
      <c r="E95" s="268"/>
      <c r="F95" s="268"/>
      <c r="G95" s="268"/>
      <c r="H95"/>
      <c r="I95"/>
      <c r="J95"/>
    </row>
    <row r="96" spans="1:10" x14ac:dyDescent="0.2">
      <c r="A96" s="266" t="s">
        <v>500</v>
      </c>
      <c r="B96" s="266"/>
      <c r="C96" s="301"/>
      <c r="D96" s="266"/>
      <c r="E96" s="266"/>
      <c r="F96" s="266"/>
      <c r="G96" s="266"/>
      <c r="H96"/>
      <c r="I96"/>
      <c r="J96"/>
    </row>
    <row r="97" spans="1:10" x14ac:dyDescent="0.2">
      <c r="A97" s="270" t="s">
        <v>258</v>
      </c>
      <c r="B97" s="270" t="s">
        <v>259</v>
      </c>
      <c r="C97" s="302" t="s">
        <v>260</v>
      </c>
      <c r="D97" s="270" t="s">
        <v>430</v>
      </c>
      <c r="E97" s="270"/>
      <c r="F97" s="270"/>
      <c r="G97" s="270"/>
      <c r="H97" s="270"/>
      <c r="I97"/>
      <c r="J97"/>
    </row>
    <row r="98" spans="1:10" x14ac:dyDescent="0.2">
      <c r="A98" s="293">
        <v>1190</v>
      </c>
      <c r="B98" s="268" t="s">
        <v>73</v>
      </c>
      <c r="C98" s="298">
        <v>0</v>
      </c>
      <c r="D98" s="268"/>
      <c r="E98" s="268"/>
      <c r="F98" s="268"/>
      <c r="G98" s="268"/>
      <c r="H98" s="268"/>
      <c r="I98"/>
      <c r="J98"/>
    </row>
    <row r="99" spans="1:10" x14ac:dyDescent="0.2">
      <c r="A99" s="293">
        <v>1191</v>
      </c>
      <c r="B99" s="268" t="s">
        <v>501</v>
      </c>
      <c r="C99" s="298">
        <v>0</v>
      </c>
      <c r="D99" s="268"/>
      <c r="E99" s="268"/>
      <c r="F99" s="268"/>
      <c r="G99" s="268"/>
      <c r="H99" s="268"/>
      <c r="I99"/>
      <c r="J99"/>
    </row>
    <row r="100" spans="1:10" x14ac:dyDescent="0.2">
      <c r="A100" s="293">
        <v>1192</v>
      </c>
      <c r="B100" s="268" t="s">
        <v>502</v>
      </c>
      <c r="C100" s="298">
        <v>0</v>
      </c>
      <c r="D100" s="268"/>
      <c r="E100" s="268"/>
      <c r="F100" s="268"/>
      <c r="G100" s="268"/>
      <c r="H100" s="268"/>
      <c r="I100"/>
      <c r="J100"/>
    </row>
    <row r="101" spans="1:10" x14ac:dyDescent="0.2">
      <c r="A101" s="293">
        <v>1193</v>
      </c>
      <c r="B101" s="268" t="s">
        <v>503</v>
      </c>
      <c r="C101" s="298">
        <v>0</v>
      </c>
      <c r="D101" s="268"/>
      <c r="E101" s="268"/>
      <c r="F101" s="268"/>
      <c r="G101" s="268"/>
      <c r="H101" s="268"/>
      <c r="I101"/>
      <c r="J101"/>
    </row>
    <row r="102" spans="1:10" x14ac:dyDescent="0.2">
      <c r="A102" s="293">
        <v>1194</v>
      </c>
      <c r="B102" s="268" t="s">
        <v>504</v>
      </c>
      <c r="C102" s="298">
        <v>0</v>
      </c>
      <c r="D102" s="268"/>
      <c r="E102" s="268"/>
      <c r="F102" s="268"/>
      <c r="G102" s="268"/>
      <c r="H102" s="268"/>
      <c r="I102"/>
      <c r="J102"/>
    </row>
    <row r="103" spans="1:10" x14ac:dyDescent="0.2">
      <c r="A103" s="293">
        <v>1290</v>
      </c>
      <c r="B103" s="268" t="s">
        <v>94</v>
      </c>
      <c r="C103" s="298">
        <v>0</v>
      </c>
      <c r="D103" s="268"/>
      <c r="E103" s="268"/>
      <c r="F103" s="268"/>
      <c r="G103" s="268"/>
      <c r="H103" s="268"/>
      <c r="I103"/>
      <c r="J103"/>
    </row>
    <row r="104" spans="1:10" x14ac:dyDescent="0.2">
      <c r="A104" s="293">
        <v>1291</v>
      </c>
      <c r="B104" s="268" t="s">
        <v>505</v>
      </c>
      <c r="C104" s="298">
        <v>0</v>
      </c>
      <c r="D104" s="268"/>
      <c r="E104" s="268"/>
      <c r="F104" s="268"/>
      <c r="G104" s="268"/>
      <c r="H104" s="268"/>
      <c r="I104"/>
      <c r="J104"/>
    </row>
    <row r="105" spans="1:10" x14ac:dyDescent="0.2">
      <c r="A105" s="293">
        <v>1292</v>
      </c>
      <c r="B105" s="268" t="s">
        <v>506</v>
      </c>
      <c r="C105" s="298">
        <v>0</v>
      </c>
      <c r="D105" s="268"/>
      <c r="E105" s="268"/>
      <c r="F105" s="268"/>
      <c r="G105" s="268"/>
      <c r="H105" s="268"/>
      <c r="I105"/>
      <c r="J105"/>
    </row>
    <row r="106" spans="1:10" x14ac:dyDescent="0.2">
      <c r="A106" s="293">
        <v>1293</v>
      </c>
      <c r="B106" s="268" t="s">
        <v>507</v>
      </c>
      <c r="C106" s="298">
        <v>0</v>
      </c>
      <c r="D106" s="268"/>
      <c r="E106" s="268"/>
      <c r="F106" s="268"/>
      <c r="G106" s="268"/>
      <c r="H106" s="268"/>
      <c r="I106"/>
      <c r="J106"/>
    </row>
    <row r="107" spans="1:10" x14ac:dyDescent="0.2">
      <c r="A107" s="268"/>
      <c r="B107" s="268" t="s">
        <v>420</v>
      </c>
      <c r="C107" s="268"/>
      <c r="D107" s="268"/>
      <c r="E107" s="268"/>
      <c r="F107" s="268"/>
      <c r="G107" s="268"/>
      <c r="H107" s="268"/>
      <c r="I107"/>
      <c r="J107"/>
    </row>
    <row r="108" spans="1:10" x14ac:dyDescent="0.2">
      <c r="A108" s="266" t="s">
        <v>508</v>
      </c>
      <c r="B108" s="266"/>
      <c r="C108" s="266"/>
      <c r="D108" s="266"/>
      <c r="E108" s="266"/>
      <c r="F108" s="266"/>
      <c r="G108" s="266"/>
      <c r="H108" s="266"/>
      <c r="I108"/>
      <c r="J108"/>
    </row>
    <row r="109" spans="1:10" x14ac:dyDescent="0.2">
      <c r="A109" s="270" t="s">
        <v>258</v>
      </c>
      <c r="B109" s="270" t="s">
        <v>259</v>
      </c>
      <c r="C109" s="270" t="s">
        <v>260</v>
      </c>
      <c r="D109" s="270" t="s">
        <v>426</v>
      </c>
      <c r="E109" s="270" t="s">
        <v>427</v>
      </c>
      <c r="F109" s="270" t="s">
        <v>428</v>
      </c>
      <c r="G109" s="270" t="s">
        <v>509</v>
      </c>
      <c r="H109" s="270" t="s">
        <v>510</v>
      </c>
      <c r="I109"/>
      <c r="J109"/>
    </row>
    <row r="110" spans="1:10" x14ac:dyDescent="0.2">
      <c r="A110" s="293">
        <v>2110</v>
      </c>
      <c r="B110" s="268" t="s">
        <v>62</v>
      </c>
      <c r="C110" s="295">
        <f>SUM(C111:C119)</f>
        <v>290477531.89999998</v>
      </c>
      <c r="D110" s="295">
        <f>SUM(D111:D119)</f>
        <v>290477531.89999998</v>
      </c>
      <c r="E110" s="295">
        <f>SUM(E111:E119)</f>
        <v>0</v>
      </c>
      <c r="F110" s="295">
        <f>SUM(F111:F119)</f>
        <v>0</v>
      </c>
      <c r="G110" s="295">
        <f>SUM(G111:G119)</f>
        <v>0</v>
      </c>
      <c r="H110" s="268"/>
      <c r="I110"/>
      <c r="J110"/>
    </row>
    <row r="111" spans="1:10" x14ac:dyDescent="0.2">
      <c r="A111" s="293">
        <v>2111</v>
      </c>
      <c r="B111" s="268" t="s">
        <v>511</v>
      </c>
      <c r="C111" s="295">
        <v>2496409.46</v>
      </c>
      <c r="D111" s="295">
        <f>C111</f>
        <v>2496409.46</v>
      </c>
      <c r="E111" s="295">
        <v>0</v>
      </c>
      <c r="F111" s="295">
        <v>0</v>
      </c>
      <c r="G111" s="295">
        <v>0</v>
      </c>
      <c r="H111" s="268"/>
      <c r="I111"/>
      <c r="J111"/>
    </row>
    <row r="112" spans="1:10" x14ac:dyDescent="0.2">
      <c r="A112" s="293">
        <v>2112</v>
      </c>
      <c r="B112" s="268" t="s">
        <v>512</v>
      </c>
      <c r="C112" s="295">
        <v>0</v>
      </c>
      <c r="D112" s="295">
        <f t="shared" ref="D112:D119" si="2">C112</f>
        <v>0</v>
      </c>
      <c r="E112" s="295">
        <v>0</v>
      </c>
      <c r="F112" s="295">
        <v>0</v>
      </c>
      <c r="G112" s="295">
        <v>0</v>
      </c>
      <c r="H112" s="268"/>
      <c r="I112"/>
      <c r="J112"/>
    </row>
    <row r="113" spans="1:10" x14ac:dyDescent="0.2">
      <c r="A113" s="293">
        <v>2113</v>
      </c>
      <c r="B113" s="268" t="s">
        <v>513</v>
      </c>
      <c r="C113" s="295">
        <v>0</v>
      </c>
      <c r="D113" s="295">
        <f t="shared" si="2"/>
        <v>0</v>
      </c>
      <c r="E113" s="295">
        <v>0</v>
      </c>
      <c r="F113" s="295">
        <v>0</v>
      </c>
      <c r="G113" s="295">
        <v>0</v>
      </c>
      <c r="H113" s="268"/>
      <c r="I113"/>
      <c r="J113"/>
    </row>
    <row r="114" spans="1:10" x14ac:dyDescent="0.2">
      <c r="A114" s="293">
        <v>2114</v>
      </c>
      <c r="B114" s="268" t="s">
        <v>514</v>
      </c>
      <c r="C114" s="295">
        <v>1269934.48</v>
      </c>
      <c r="D114" s="295">
        <f t="shared" si="2"/>
        <v>1269934.48</v>
      </c>
      <c r="E114" s="295">
        <v>0</v>
      </c>
      <c r="F114" s="295">
        <v>0</v>
      </c>
      <c r="G114" s="295">
        <v>0</v>
      </c>
      <c r="H114" s="268"/>
      <c r="I114"/>
      <c r="J114"/>
    </row>
    <row r="115" spans="1:10" x14ac:dyDescent="0.2">
      <c r="A115" s="293">
        <v>2115</v>
      </c>
      <c r="B115" s="268" t="s">
        <v>515</v>
      </c>
      <c r="C115" s="295">
        <v>0</v>
      </c>
      <c r="D115" s="295">
        <f t="shared" si="2"/>
        <v>0</v>
      </c>
      <c r="E115" s="295">
        <v>0</v>
      </c>
      <c r="F115" s="295">
        <v>0</v>
      </c>
      <c r="G115" s="295">
        <v>0</v>
      </c>
      <c r="H115" s="268"/>
      <c r="I115"/>
      <c r="J115"/>
    </row>
    <row r="116" spans="1:10" x14ac:dyDescent="0.2">
      <c r="A116" s="293">
        <v>2116</v>
      </c>
      <c r="B116" s="268" t="s">
        <v>516</v>
      </c>
      <c r="C116" s="295">
        <v>0</v>
      </c>
      <c r="D116" s="295">
        <f t="shared" si="2"/>
        <v>0</v>
      </c>
      <c r="E116" s="295">
        <v>0</v>
      </c>
      <c r="F116" s="295">
        <v>0</v>
      </c>
      <c r="G116" s="295">
        <v>0</v>
      </c>
      <c r="H116" s="268"/>
      <c r="I116"/>
      <c r="J116"/>
    </row>
    <row r="117" spans="1:10" x14ac:dyDescent="0.2">
      <c r="A117" s="293">
        <v>2117</v>
      </c>
      <c r="B117" s="268" t="s">
        <v>517</v>
      </c>
      <c r="C117" s="295">
        <v>163020662.25</v>
      </c>
      <c r="D117" s="295">
        <f t="shared" si="2"/>
        <v>163020662.25</v>
      </c>
      <c r="E117" s="295">
        <v>0</v>
      </c>
      <c r="F117" s="295">
        <v>0</v>
      </c>
      <c r="G117" s="295">
        <v>0</v>
      </c>
      <c r="H117" s="268"/>
      <c r="I117"/>
      <c r="J117"/>
    </row>
    <row r="118" spans="1:10" x14ac:dyDescent="0.2">
      <c r="A118" s="293">
        <v>2118</v>
      </c>
      <c r="B118" s="268" t="s">
        <v>518</v>
      </c>
      <c r="C118" s="295">
        <v>0</v>
      </c>
      <c r="D118" s="295">
        <f t="shared" si="2"/>
        <v>0</v>
      </c>
      <c r="E118" s="295">
        <v>0</v>
      </c>
      <c r="F118" s="295">
        <v>0</v>
      </c>
      <c r="G118" s="295">
        <v>0</v>
      </c>
      <c r="H118" s="268"/>
      <c r="I118"/>
      <c r="J118"/>
    </row>
    <row r="119" spans="1:10" x14ac:dyDescent="0.2">
      <c r="A119" s="293">
        <v>2119</v>
      </c>
      <c r="B119" s="268" t="s">
        <v>519</v>
      </c>
      <c r="C119" s="295">
        <v>123690525.70999999</v>
      </c>
      <c r="D119" s="295">
        <f t="shared" si="2"/>
        <v>123690525.70999999</v>
      </c>
      <c r="E119" s="295">
        <v>0</v>
      </c>
      <c r="F119" s="295">
        <v>0</v>
      </c>
      <c r="G119" s="295">
        <v>0</v>
      </c>
      <c r="H119" s="268"/>
      <c r="I119"/>
      <c r="J119"/>
    </row>
    <row r="120" spans="1:10" x14ac:dyDescent="0.2">
      <c r="A120" s="293">
        <v>2120</v>
      </c>
      <c r="B120" s="268" t="s">
        <v>64</v>
      </c>
      <c r="C120" s="295">
        <f>SUM(C121:C123)</f>
        <v>0</v>
      </c>
      <c r="D120" s="295">
        <f t="shared" ref="D120:G120" si="3">SUM(D121:D123)</f>
        <v>0</v>
      </c>
      <c r="E120" s="295">
        <f t="shared" si="3"/>
        <v>0</v>
      </c>
      <c r="F120" s="295">
        <f t="shared" si="3"/>
        <v>0</v>
      </c>
      <c r="G120" s="295">
        <f t="shared" si="3"/>
        <v>0</v>
      </c>
      <c r="H120" s="268"/>
      <c r="I120"/>
      <c r="J120"/>
    </row>
    <row r="121" spans="1:10" x14ac:dyDescent="0.2">
      <c r="A121" s="293">
        <v>2121</v>
      </c>
      <c r="B121" s="268" t="s">
        <v>520</v>
      </c>
      <c r="C121" s="295">
        <v>0</v>
      </c>
      <c r="D121" s="295">
        <f>C121</f>
        <v>0</v>
      </c>
      <c r="E121" s="295">
        <v>0</v>
      </c>
      <c r="F121" s="295">
        <v>0</v>
      </c>
      <c r="G121" s="295">
        <v>0</v>
      </c>
      <c r="H121" s="268"/>
      <c r="I121"/>
      <c r="J121"/>
    </row>
    <row r="122" spans="1:10" x14ac:dyDescent="0.2">
      <c r="A122" s="293">
        <v>2122</v>
      </c>
      <c r="B122" s="268" t="s">
        <v>521</v>
      </c>
      <c r="C122" s="295">
        <v>0</v>
      </c>
      <c r="D122" s="295">
        <f t="shared" ref="D122:D123" si="4">C122</f>
        <v>0</v>
      </c>
      <c r="E122" s="295">
        <v>0</v>
      </c>
      <c r="F122" s="295">
        <v>0</v>
      </c>
      <c r="G122" s="295">
        <v>0</v>
      </c>
      <c r="H122" s="268"/>
      <c r="I122"/>
      <c r="J122"/>
    </row>
    <row r="123" spans="1:10" x14ac:dyDescent="0.2">
      <c r="A123" s="293">
        <v>2129</v>
      </c>
      <c r="B123" s="268" t="s">
        <v>522</v>
      </c>
      <c r="C123" s="295">
        <v>0</v>
      </c>
      <c r="D123" s="295">
        <f t="shared" si="4"/>
        <v>0</v>
      </c>
      <c r="E123" s="295">
        <v>0</v>
      </c>
      <c r="F123" s="295">
        <v>0</v>
      </c>
      <c r="G123" s="295">
        <v>0</v>
      </c>
      <c r="H123" s="268"/>
      <c r="I123"/>
      <c r="J123"/>
    </row>
    <row r="124" spans="1:10" x14ac:dyDescent="0.2">
      <c r="A124" s="268"/>
      <c r="B124" s="268"/>
      <c r="C124" s="268"/>
      <c r="D124" s="268"/>
      <c r="E124" s="268"/>
      <c r="F124" s="268"/>
      <c r="G124" s="268"/>
      <c r="H124" s="268"/>
      <c r="I124"/>
      <c r="J124"/>
    </row>
    <row r="125" spans="1:10" x14ac:dyDescent="0.2">
      <c r="A125" s="266" t="s">
        <v>523</v>
      </c>
      <c r="B125" s="266"/>
      <c r="C125" s="266"/>
      <c r="D125" s="266"/>
      <c r="E125" s="266"/>
      <c r="F125" s="266"/>
      <c r="G125" s="266"/>
      <c r="H125" s="266"/>
      <c r="I125"/>
      <c r="J125"/>
    </row>
    <row r="126" spans="1:10" x14ac:dyDescent="0.2">
      <c r="A126" s="270" t="s">
        <v>258</v>
      </c>
      <c r="B126" s="270" t="s">
        <v>259</v>
      </c>
      <c r="C126" s="270" t="s">
        <v>260</v>
      </c>
      <c r="D126" s="270" t="s">
        <v>524</v>
      </c>
      <c r="E126" s="270" t="s">
        <v>430</v>
      </c>
      <c r="F126" s="270"/>
      <c r="G126" s="270"/>
      <c r="H126" s="270"/>
      <c r="I126"/>
      <c r="J126"/>
    </row>
    <row r="127" spans="1:10" x14ac:dyDescent="0.2">
      <c r="A127" s="293">
        <v>2160</v>
      </c>
      <c r="B127" s="268" t="s">
        <v>72</v>
      </c>
      <c r="C127" s="297">
        <v>0</v>
      </c>
      <c r="D127" s="268"/>
      <c r="E127" s="268"/>
      <c r="F127" s="268"/>
      <c r="G127" s="268"/>
      <c r="H127" s="268"/>
      <c r="I127"/>
      <c r="J127"/>
    </row>
    <row r="128" spans="1:10" x14ac:dyDescent="0.2">
      <c r="A128" s="293">
        <v>2161</v>
      </c>
      <c r="B128" s="268" t="s">
        <v>525</v>
      </c>
      <c r="C128" s="297">
        <v>0</v>
      </c>
      <c r="D128" s="268"/>
      <c r="E128" s="268"/>
      <c r="F128" s="268"/>
      <c r="G128" s="268"/>
      <c r="H128" s="268"/>
      <c r="I128"/>
      <c r="J128"/>
    </row>
    <row r="129" spans="1:10" x14ac:dyDescent="0.2">
      <c r="A129" s="293">
        <v>2162</v>
      </c>
      <c r="B129" s="268" t="s">
        <v>526</v>
      </c>
      <c r="C129" s="297">
        <v>0</v>
      </c>
      <c r="D129" s="268"/>
      <c r="E129" s="268"/>
      <c r="F129"/>
      <c r="G129"/>
      <c r="H129"/>
      <c r="I129"/>
      <c r="J129"/>
    </row>
    <row r="130" spans="1:10" x14ac:dyDescent="0.2">
      <c r="A130" s="293">
        <v>2163</v>
      </c>
      <c r="B130" s="268" t="s">
        <v>527</v>
      </c>
      <c r="C130" s="297">
        <v>0</v>
      </c>
      <c r="D130" s="268"/>
      <c r="E130" s="268"/>
      <c r="F130"/>
      <c r="G130"/>
      <c r="H130"/>
      <c r="I130"/>
      <c r="J130"/>
    </row>
    <row r="131" spans="1:10" x14ac:dyDescent="0.2">
      <c r="A131" s="293">
        <v>2164</v>
      </c>
      <c r="B131" s="268" t="s">
        <v>528</v>
      </c>
      <c r="C131" s="297">
        <v>0</v>
      </c>
      <c r="D131" s="268"/>
      <c r="E131" s="268"/>
      <c r="F131"/>
      <c r="G131"/>
      <c r="H131"/>
      <c r="I131"/>
      <c r="J131"/>
    </row>
    <row r="132" spans="1:10" x14ac:dyDescent="0.2">
      <c r="A132" s="293">
        <v>2165</v>
      </c>
      <c r="B132" s="268" t="s">
        <v>529</v>
      </c>
      <c r="C132" s="297">
        <v>0</v>
      </c>
      <c r="D132" s="268"/>
      <c r="E132" s="268"/>
      <c r="F132"/>
      <c r="G132"/>
      <c r="H132"/>
      <c r="I132"/>
      <c r="J132"/>
    </row>
    <row r="133" spans="1:10" x14ac:dyDescent="0.2">
      <c r="A133" s="293">
        <v>2166</v>
      </c>
      <c r="B133" s="268" t="s">
        <v>530</v>
      </c>
      <c r="C133" s="297">
        <v>0</v>
      </c>
      <c r="D133" s="268"/>
      <c r="E133" s="268"/>
      <c r="F133"/>
      <c r="G133"/>
      <c r="H133"/>
      <c r="I133"/>
      <c r="J133"/>
    </row>
    <row r="134" spans="1:10" x14ac:dyDescent="0.2">
      <c r="A134" s="293">
        <v>2250</v>
      </c>
      <c r="B134" s="268" t="s">
        <v>90</v>
      </c>
      <c r="C134" s="297">
        <v>0</v>
      </c>
      <c r="D134" s="268"/>
      <c r="E134" s="268"/>
      <c r="F134"/>
      <c r="G134"/>
      <c r="H134"/>
      <c r="I134"/>
      <c r="J134"/>
    </row>
    <row r="135" spans="1:10" x14ac:dyDescent="0.2">
      <c r="A135" s="293">
        <v>2251</v>
      </c>
      <c r="B135" s="268" t="s">
        <v>531</v>
      </c>
      <c r="C135" s="297">
        <v>0</v>
      </c>
      <c r="D135" s="268"/>
      <c r="E135" s="268"/>
      <c r="F135"/>
      <c r="G135"/>
      <c r="H135"/>
      <c r="I135"/>
      <c r="J135"/>
    </row>
    <row r="136" spans="1:10" x14ac:dyDescent="0.2">
      <c r="A136" s="293">
        <v>2252</v>
      </c>
      <c r="B136" s="268" t="s">
        <v>532</v>
      </c>
      <c r="C136" s="297">
        <v>0</v>
      </c>
      <c r="D136" s="268"/>
      <c r="E136" s="268"/>
      <c r="F136"/>
      <c r="G136"/>
      <c r="H136"/>
      <c r="I136"/>
      <c r="J136"/>
    </row>
    <row r="137" spans="1:10" x14ac:dyDescent="0.2">
      <c r="A137" s="293">
        <v>2253</v>
      </c>
      <c r="B137" s="268" t="s">
        <v>533</v>
      </c>
      <c r="C137" s="297">
        <v>0</v>
      </c>
      <c r="D137" s="268"/>
      <c r="E137" s="268"/>
      <c r="F137"/>
      <c r="G137"/>
      <c r="H137"/>
      <c r="I137"/>
      <c r="J137"/>
    </row>
    <row r="138" spans="1:10" x14ac:dyDescent="0.2">
      <c r="A138" s="293">
        <v>2254</v>
      </c>
      <c r="B138" s="268" t="s">
        <v>534</v>
      </c>
      <c r="C138" s="297">
        <v>0</v>
      </c>
      <c r="D138" s="268"/>
      <c r="E138" s="268"/>
      <c r="F138"/>
      <c r="G138"/>
      <c r="H138"/>
      <c r="I138"/>
      <c r="J138"/>
    </row>
    <row r="139" spans="1:10" x14ac:dyDescent="0.2">
      <c r="A139" s="293">
        <v>2255</v>
      </c>
      <c r="B139" s="268" t="s">
        <v>535</v>
      </c>
      <c r="C139" s="297">
        <v>0</v>
      </c>
      <c r="D139" s="268"/>
      <c r="E139" s="268"/>
      <c r="F139"/>
      <c r="G139"/>
      <c r="H139"/>
      <c r="I139"/>
      <c r="J139"/>
    </row>
    <row r="140" spans="1:10" x14ac:dyDescent="0.2">
      <c r="A140" s="293">
        <v>2256</v>
      </c>
      <c r="B140" s="268" t="s">
        <v>536</v>
      </c>
      <c r="C140" s="297">
        <v>0</v>
      </c>
      <c r="D140" s="268"/>
      <c r="E140" s="268"/>
      <c r="F140"/>
      <c r="G140"/>
      <c r="H140"/>
      <c r="I140"/>
      <c r="J140"/>
    </row>
    <row r="141" spans="1:10" x14ac:dyDescent="0.2">
      <c r="A141" s="268"/>
      <c r="B141" s="268" t="s">
        <v>420</v>
      </c>
      <c r="C141" s="268"/>
      <c r="D141" s="268"/>
      <c r="E141" s="268"/>
      <c r="F141"/>
      <c r="G141"/>
      <c r="H141"/>
      <c r="I141"/>
      <c r="J141"/>
    </row>
    <row r="142" spans="1:10" x14ac:dyDescent="0.2">
      <c r="A142" s="266" t="s">
        <v>537</v>
      </c>
      <c r="B142" s="266"/>
      <c r="C142" s="266"/>
      <c r="D142" s="266"/>
      <c r="E142" s="266"/>
      <c r="F142"/>
      <c r="G142"/>
      <c r="H142"/>
      <c r="I142"/>
      <c r="J142"/>
    </row>
    <row r="143" spans="1:10" x14ac:dyDescent="0.2">
      <c r="A143" s="303" t="s">
        <v>258</v>
      </c>
      <c r="B143" s="303" t="s">
        <v>259</v>
      </c>
      <c r="C143" s="303" t="s">
        <v>260</v>
      </c>
      <c r="D143" s="270" t="s">
        <v>524</v>
      </c>
      <c r="E143" s="270" t="s">
        <v>430</v>
      </c>
      <c r="F143"/>
      <c r="G143"/>
      <c r="H143"/>
      <c r="I143"/>
      <c r="J143"/>
    </row>
    <row r="144" spans="1:10" x14ac:dyDescent="0.2">
      <c r="A144" s="293">
        <v>2150</v>
      </c>
      <c r="B144" s="268" t="s">
        <v>70</v>
      </c>
      <c r="C144" s="297">
        <v>0</v>
      </c>
      <c r="D144" s="268"/>
      <c r="E144" s="268"/>
      <c r="F144"/>
      <c r="G144"/>
      <c r="H144"/>
      <c r="I144"/>
      <c r="J144"/>
    </row>
    <row r="145" spans="1:10" x14ac:dyDescent="0.2">
      <c r="A145" s="293">
        <v>2151</v>
      </c>
      <c r="B145" s="268" t="s">
        <v>538</v>
      </c>
      <c r="C145" s="297">
        <v>0</v>
      </c>
      <c r="D145" s="268"/>
      <c r="E145" s="268"/>
      <c r="F145"/>
      <c r="G145"/>
      <c r="H145"/>
      <c r="I145"/>
      <c r="J145"/>
    </row>
    <row r="146" spans="1:10" x14ac:dyDescent="0.2">
      <c r="A146" s="293">
        <v>2152</v>
      </c>
      <c r="B146" s="268" t="s">
        <v>539</v>
      </c>
      <c r="C146" s="297">
        <v>0</v>
      </c>
      <c r="D146" s="268"/>
      <c r="E146" s="268"/>
      <c r="F146"/>
      <c r="G146"/>
      <c r="H146"/>
      <c r="I146"/>
      <c r="J146"/>
    </row>
    <row r="147" spans="1:10" x14ac:dyDescent="0.2">
      <c r="A147" s="293">
        <v>2159</v>
      </c>
      <c r="B147" s="268" t="s">
        <v>540</v>
      </c>
      <c r="C147" s="297">
        <v>0</v>
      </c>
      <c r="D147" s="268"/>
      <c r="E147" s="268"/>
      <c r="F147"/>
      <c r="G147"/>
      <c r="H147"/>
      <c r="I147"/>
      <c r="J147"/>
    </row>
    <row r="148" spans="1:10" x14ac:dyDescent="0.2">
      <c r="A148" s="293">
        <v>2240</v>
      </c>
      <c r="B148" s="268" t="s">
        <v>88</v>
      </c>
      <c r="C148" s="297">
        <v>0</v>
      </c>
      <c r="D148" s="268"/>
      <c r="E148" s="268"/>
      <c r="F148"/>
      <c r="G148"/>
      <c r="H148"/>
      <c r="I148"/>
      <c r="J148"/>
    </row>
    <row r="149" spans="1:10" x14ac:dyDescent="0.2">
      <c r="A149" s="293">
        <v>2241</v>
      </c>
      <c r="B149" s="268" t="s">
        <v>541</v>
      </c>
      <c r="C149" s="297">
        <v>0</v>
      </c>
      <c r="D149" s="268"/>
      <c r="E149" s="268"/>
      <c r="F149"/>
      <c r="G149"/>
      <c r="H149"/>
      <c r="I149"/>
      <c r="J149"/>
    </row>
    <row r="150" spans="1:10" x14ac:dyDescent="0.2">
      <c r="A150" s="293">
        <v>2242</v>
      </c>
      <c r="B150" s="268" t="s">
        <v>542</v>
      </c>
      <c r="C150" s="297">
        <v>0</v>
      </c>
      <c r="D150" s="268"/>
      <c r="E150" s="268"/>
      <c r="F150"/>
      <c r="G150"/>
      <c r="H150"/>
      <c r="I150"/>
      <c r="J150"/>
    </row>
    <row r="151" spans="1:10" x14ac:dyDescent="0.2">
      <c r="A151" s="293">
        <v>2249</v>
      </c>
      <c r="B151" s="268" t="s">
        <v>543</v>
      </c>
      <c r="C151" s="297">
        <v>0</v>
      </c>
      <c r="D151" s="268"/>
      <c r="E151" s="268"/>
      <c r="F151"/>
      <c r="G151"/>
      <c r="H151"/>
      <c r="I151"/>
      <c r="J151"/>
    </row>
    <row r="152" spans="1:10" x14ac:dyDescent="0.2">
      <c r="A152" s="293"/>
      <c r="B152" s="268" t="s">
        <v>420</v>
      </c>
      <c r="C152" s="294"/>
      <c r="D152" s="268"/>
      <c r="E152" s="268"/>
      <c r="F152"/>
      <c r="G152"/>
      <c r="H152"/>
      <c r="I152"/>
      <c r="J152"/>
    </row>
    <row r="153" spans="1:10" x14ac:dyDescent="0.2">
      <c r="A153" s="266" t="s">
        <v>544</v>
      </c>
      <c r="B153" s="266"/>
      <c r="C153" s="266"/>
      <c r="D153" s="266"/>
      <c r="E153" s="266"/>
      <c r="F153"/>
      <c r="G153"/>
      <c r="H153"/>
      <c r="I153"/>
      <c r="J153"/>
    </row>
    <row r="154" spans="1:10" x14ac:dyDescent="0.2">
      <c r="A154" s="303" t="s">
        <v>258</v>
      </c>
      <c r="B154" s="303" t="s">
        <v>259</v>
      </c>
      <c r="C154" s="303" t="s">
        <v>260</v>
      </c>
      <c r="D154" s="270" t="s">
        <v>524</v>
      </c>
      <c r="E154" s="270" t="s">
        <v>430</v>
      </c>
      <c r="F154"/>
      <c r="G154"/>
      <c r="H154"/>
      <c r="I154"/>
      <c r="J154"/>
    </row>
    <row r="155" spans="1:10" x14ac:dyDescent="0.2">
      <c r="A155" s="293">
        <v>2170</v>
      </c>
      <c r="B155" s="268" t="s">
        <v>74</v>
      </c>
      <c r="C155" s="297">
        <v>0</v>
      </c>
      <c r="D155" s="268"/>
      <c r="E155" s="268"/>
      <c r="F155"/>
      <c r="G155"/>
      <c r="H155"/>
      <c r="I155"/>
      <c r="J155"/>
    </row>
    <row r="156" spans="1:10" x14ac:dyDescent="0.2">
      <c r="A156" s="293">
        <v>2171</v>
      </c>
      <c r="B156" s="268" t="s">
        <v>545</v>
      </c>
      <c r="C156" s="297">
        <v>0</v>
      </c>
      <c r="D156" s="268"/>
      <c r="E156" s="268"/>
      <c r="F156"/>
      <c r="G156"/>
      <c r="H156"/>
      <c r="I156"/>
      <c r="J156"/>
    </row>
    <row r="157" spans="1:10" x14ac:dyDescent="0.2">
      <c r="A157" s="293">
        <v>2172</v>
      </c>
      <c r="B157" s="268" t="s">
        <v>546</v>
      </c>
      <c r="C157" s="297">
        <v>0</v>
      </c>
      <c r="D157" s="268"/>
      <c r="E157" s="268"/>
      <c r="F157"/>
      <c r="G157"/>
      <c r="H157"/>
      <c r="I157"/>
      <c r="J157"/>
    </row>
    <row r="158" spans="1:10" x14ac:dyDescent="0.2">
      <c r="A158" s="293">
        <v>2179</v>
      </c>
      <c r="B158" s="268" t="s">
        <v>547</v>
      </c>
      <c r="C158" s="297">
        <v>0</v>
      </c>
      <c r="D158" s="268"/>
      <c r="E158" s="268"/>
      <c r="F158"/>
      <c r="G158"/>
      <c r="H158"/>
      <c r="I158"/>
      <c r="J158"/>
    </row>
    <row r="159" spans="1:10" x14ac:dyDescent="0.2">
      <c r="A159" s="293">
        <v>2260</v>
      </c>
      <c r="B159" s="268" t="s">
        <v>92</v>
      </c>
      <c r="C159" s="297">
        <v>0</v>
      </c>
      <c r="D159" s="268"/>
      <c r="E159" s="268"/>
      <c r="F159"/>
      <c r="G159"/>
      <c r="H159"/>
      <c r="I159"/>
      <c r="J159"/>
    </row>
    <row r="160" spans="1:10" x14ac:dyDescent="0.2">
      <c r="A160" s="293">
        <v>2261</v>
      </c>
      <c r="B160" s="268" t="s">
        <v>548</v>
      </c>
      <c r="C160" s="297">
        <v>0</v>
      </c>
      <c r="D160" s="268"/>
      <c r="E160" s="268"/>
      <c r="F160"/>
      <c r="G160"/>
      <c r="H160"/>
      <c r="I160"/>
      <c r="J160"/>
    </row>
    <row r="161" spans="1:10" x14ac:dyDescent="0.2">
      <c r="A161" s="293">
        <v>2262</v>
      </c>
      <c r="B161" s="268" t="s">
        <v>549</v>
      </c>
      <c r="C161" s="297">
        <v>0</v>
      </c>
      <c r="D161" s="268"/>
      <c r="E161" s="268"/>
      <c r="F161"/>
      <c r="G161"/>
      <c r="H161"/>
      <c r="I161"/>
      <c r="J161"/>
    </row>
    <row r="162" spans="1:10" x14ac:dyDescent="0.2">
      <c r="A162" s="293">
        <v>2263</v>
      </c>
      <c r="B162" s="268" t="s">
        <v>550</v>
      </c>
      <c r="C162" s="297">
        <v>0</v>
      </c>
      <c r="D162" s="268"/>
      <c r="E162" s="268"/>
      <c r="F162"/>
      <c r="G162"/>
      <c r="H162"/>
      <c r="I162"/>
      <c r="J162"/>
    </row>
    <row r="163" spans="1:10" x14ac:dyDescent="0.2">
      <c r="A163" s="293">
        <v>2269</v>
      </c>
      <c r="B163" s="268" t="s">
        <v>551</v>
      </c>
      <c r="C163" s="297">
        <v>0</v>
      </c>
      <c r="D163" s="268"/>
      <c r="E163" s="268"/>
      <c r="F163"/>
      <c r="G163"/>
      <c r="H163"/>
      <c r="I163"/>
      <c r="J163"/>
    </row>
    <row r="164" spans="1:10" x14ac:dyDescent="0.2">
      <c r="A164" s="268"/>
      <c r="B164" s="268" t="s">
        <v>552</v>
      </c>
      <c r="C164" s="268"/>
      <c r="D164" s="268"/>
      <c r="E164" s="268"/>
      <c r="F164"/>
      <c r="G164"/>
      <c r="H164"/>
      <c r="I164"/>
      <c r="J164"/>
    </row>
    <row r="165" spans="1:10" x14ac:dyDescent="0.2">
      <c r="A165" s="266" t="s">
        <v>553</v>
      </c>
      <c r="B165" s="266"/>
      <c r="C165" s="266"/>
      <c r="D165" s="266"/>
      <c r="E165" s="266"/>
      <c r="F165"/>
      <c r="G165"/>
      <c r="H165"/>
      <c r="I165"/>
      <c r="J165"/>
    </row>
    <row r="166" spans="1:10" x14ac:dyDescent="0.2">
      <c r="A166" s="303" t="s">
        <v>258</v>
      </c>
      <c r="B166" s="303" t="s">
        <v>259</v>
      </c>
      <c r="C166" s="303" t="s">
        <v>260</v>
      </c>
      <c r="D166" s="270" t="s">
        <v>524</v>
      </c>
      <c r="E166" s="270" t="s">
        <v>430</v>
      </c>
      <c r="F166"/>
      <c r="G166"/>
      <c r="H166"/>
      <c r="I166"/>
      <c r="J166"/>
    </row>
    <row r="167" spans="1:10" x14ac:dyDescent="0.2">
      <c r="A167" s="293">
        <v>2190</v>
      </c>
      <c r="B167" s="268" t="s">
        <v>75</v>
      </c>
      <c r="C167" s="297">
        <f>SUM(C168:C170)</f>
        <v>61772463.219999999</v>
      </c>
      <c r="D167" s="268"/>
      <c r="E167" s="268"/>
      <c r="F167"/>
      <c r="G167"/>
      <c r="H167"/>
      <c r="I167"/>
      <c r="J167"/>
    </row>
    <row r="168" spans="1:10" x14ac:dyDescent="0.2">
      <c r="A168" s="293">
        <v>2191</v>
      </c>
      <c r="B168" s="268" t="s">
        <v>554</v>
      </c>
      <c r="C168" s="297">
        <v>61772463.219999999</v>
      </c>
      <c r="D168" s="268"/>
      <c r="E168" s="268"/>
      <c r="F168"/>
      <c r="G168"/>
      <c r="H168"/>
      <c r="I168"/>
      <c r="J168"/>
    </row>
    <row r="169" spans="1:10" x14ac:dyDescent="0.2">
      <c r="A169" s="293">
        <v>2192</v>
      </c>
      <c r="B169" s="268" t="s">
        <v>555</v>
      </c>
      <c r="C169" s="297">
        <v>0</v>
      </c>
      <c r="D169" s="268"/>
      <c r="E169" s="268"/>
      <c r="F169"/>
      <c r="G169"/>
      <c r="H169"/>
      <c r="I169"/>
      <c r="J169"/>
    </row>
    <row r="170" spans="1:10" x14ac:dyDescent="0.2">
      <c r="A170" s="293">
        <v>2199</v>
      </c>
      <c r="B170" s="268" t="s">
        <v>556</v>
      </c>
      <c r="C170" s="297">
        <v>0</v>
      </c>
      <c r="D170" s="268"/>
      <c r="E170" s="268"/>
      <c r="F170"/>
      <c r="G170"/>
      <c r="H170"/>
      <c r="I170"/>
      <c r="J170"/>
    </row>
    <row r="171" spans="1:10" x14ac:dyDescent="0.2">
      <c r="A171" s="268"/>
      <c r="B171" s="268"/>
      <c r="C171" s="268"/>
      <c r="D171" s="268"/>
      <c r="E171" s="268"/>
      <c r="F171"/>
      <c r="G171"/>
      <c r="H171"/>
      <c r="I171"/>
      <c r="J171"/>
    </row>
    <row r="172" spans="1:10" x14ac:dyDescent="0.2">
      <c r="A172" s="268"/>
      <c r="B172" s="268" t="s">
        <v>55</v>
      </c>
      <c r="C172" s="268"/>
      <c r="D172" s="268"/>
      <c r="E172" s="268"/>
      <c r="F172"/>
      <c r="G172"/>
      <c r="H172"/>
      <c r="I172"/>
      <c r="J172"/>
    </row>
    <row r="173" spans="1:10" x14ac:dyDescent="0.2">
      <c r="A173"/>
      <c r="B173"/>
      <c r="C173"/>
      <c r="D173"/>
      <c r="E173"/>
      <c r="F173"/>
      <c r="G173"/>
      <c r="H173"/>
      <c r="I173"/>
      <c r="J173"/>
    </row>
    <row r="174" spans="1:10" x14ac:dyDescent="0.2">
      <c r="A174"/>
      <c r="B174"/>
      <c r="C174"/>
      <c r="D174"/>
      <c r="E174"/>
      <c r="F174"/>
      <c r="G174"/>
      <c r="H174"/>
      <c r="I174"/>
      <c r="J174"/>
    </row>
    <row r="175" spans="1:10" x14ac:dyDescent="0.2">
      <c r="A175"/>
      <c r="B175"/>
      <c r="C175"/>
      <c r="D175"/>
      <c r="E175"/>
      <c r="F175"/>
      <c r="G175"/>
      <c r="H175"/>
      <c r="I175"/>
      <c r="J175"/>
    </row>
    <row r="176" spans="1:10" x14ac:dyDescent="0.2">
      <c r="A176"/>
      <c r="B176"/>
      <c r="C176"/>
      <c r="D176"/>
      <c r="E176"/>
      <c r="F176"/>
      <c r="G176"/>
      <c r="H176"/>
      <c r="I176"/>
      <c r="J176"/>
    </row>
    <row r="177" spans="1:10" x14ac:dyDescent="0.2">
      <c r="A177"/>
      <c r="B177"/>
      <c r="C177"/>
      <c r="D177"/>
      <c r="E177"/>
      <c r="F177"/>
      <c r="G177"/>
      <c r="H177"/>
      <c r="I177"/>
      <c r="J177"/>
    </row>
    <row r="178" spans="1:10" x14ac:dyDescent="0.2">
      <c r="A178"/>
      <c r="B178"/>
      <c r="C178"/>
      <c r="D178"/>
      <c r="E178"/>
      <c r="F178"/>
      <c r="G178"/>
      <c r="H178"/>
      <c r="I178"/>
      <c r="J178"/>
    </row>
    <row r="179" spans="1:10" x14ac:dyDescent="0.2">
      <c r="A179"/>
      <c r="B179"/>
      <c r="C179"/>
      <c r="D179"/>
      <c r="E179"/>
      <c r="F179"/>
      <c r="G179"/>
      <c r="H179"/>
      <c r="I179"/>
      <c r="J179"/>
    </row>
    <row r="180" spans="1:10" x14ac:dyDescent="0.2">
      <c r="A180"/>
      <c r="B180"/>
      <c r="C180"/>
      <c r="D180"/>
      <c r="E180"/>
      <c r="F180"/>
      <c r="G180"/>
      <c r="H180"/>
      <c r="I180"/>
      <c r="J180"/>
    </row>
    <row r="181" spans="1:10" x14ac:dyDescent="0.2">
      <c r="A181"/>
      <c r="B181"/>
      <c r="C181"/>
      <c r="D181"/>
      <c r="E181"/>
      <c r="F181"/>
      <c r="G181"/>
      <c r="H181"/>
      <c r="I181"/>
      <c r="J181"/>
    </row>
    <row r="182" spans="1:10" x14ac:dyDescent="0.2">
      <c r="A182"/>
      <c r="B182"/>
      <c r="C182"/>
      <c r="D182"/>
      <c r="E182"/>
      <c r="F182"/>
      <c r="G182"/>
      <c r="H182"/>
      <c r="I182"/>
      <c r="J182"/>
    </row>
    <row r="183" spans="1:10" x14ac:dyDescent="0.2">
      <c r="A183"/>
      <c r="B183"/>
      <c r="C183"/>
      <c r="D183"/>
      <c r="E183"/>
      <c r="F183"/>
      <c r="G183"/>
      <c r="H183"/>
      <c r="I183"/>
      <c r="J183"/>
    </row>
    <row r="184" spans="1:10" x14ac:dyDescent="0.2">
      <c r="A184"/>
      <c r="B184"/>
      <c r="C184"/>
      <c r="D184"/>
      <c r="E184"/>
      <c r="F184"/>
      <c r="G184"/>
      <c r="H184"/>
      <c r="I184"/>
      <c r="J184"/>
    </row>
    <row r="185" spans="1:10" x14ac:dyDescent="0.2">
      <c r="A185"/>
      <c r="B185"/>
      <c r="C185"/>
      <c r="D185"/>
      <c r="E185"/>
      <c r="F185"/>
      <c r="G185"/>
      <c r="H185"/>
      <c r="I185"/>
      <c r="J185"/>
    </row>
    <row r="186" spans="1:10" x14ac:dyDescent="0.2">
      <c r="A186"/>
      <c r="B186"/>
      <c r="C186"/>
      <c r="D186"/>
      <c r="E186"/>
      <c r="F186"/>
      <c r="G186"/>
      <c r="H186"/>
      <c r="I186"/>
      <c r="J186"/>
    </row>
    <row r="187" spans="1:10" x14ac:dyDescent="0.2">
      <c r="A187"/>
      <c r="B187"/>
      <c r="C187"/>
      <c r="D187"/>
      <c r="E187"/>
      <c r="F187"/>
      <c r="G187"/>
      <c r="H187"/>
      <c r="I187"/>
      <c r="J18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9055118110236221" right="0.70866141732283472" top="0.74803149606299213" bottom="0.74803149606299213" header="0.31496062992125984" footer="0.31496062992125984"/>
  <pageSetup scale="62" fitToHeight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9971-8CF9-41D0-97EE-746E2027058C}">
  <sheetPr>
    <tabColor rgb="FFFFC000"/>
    <pageSetUpPr fitToPage="1"/>
  </sheetPr>
  <dimension ref="A1:G151"/>
  <sheetViews>
    <sheetView showGridLines="0" workbookViewId="0">
      <selection activeCell="H32" sqref="H32"/>
    </sheetView>
  </sheetViews>
  <sheetFormatPr baseColWidth="10" defaultColWidth="10.6640625" defaultRowHeight="11.25" x14ac:dyDescent="0.2"/>
  <cols>
    <col min="1" max="1" width="11.6640625" style="311" customWidth="1"/>
    <col min="2" max="2" width="74" style="311" bestFit="1" customWidth="1"/>
    <col min="3" max="3" width="20.33203125" style="311" customWidth="1"/>
    <col min="4" max="4" width="19.1640625" style="311" bestFit="1" customWidth="1"/>
    <col min="5" max="5" width="3" style="311" customWidth="1"/>
    <col min="6" max="6" width="12.5" style="311" customWidth="1"/>
    <col min="7" max="7" width="12.33203125" style="311" bestFit="1" customWidth="1"/>
    <col min="8" max="16384" width="10.6640625" style="311"/>
  </cols>
  <sheetData>
    <row r="1" spans="1:6" s="307" customFormat="1" ht="11.25" customHeight="1" x14ac:dyDescent="0.2">
      <c r="A1" s="304" t="s">
        <v>185</v>
      </c>
      <c r="B1" s="304"/>
      <c r="C1" s="304"/>
      <c r="D1" s="305" t="s">
        <v>252</v>
      </c>
      <c r="E1" s="305"/>
      <c r="F1" s="306">
        <v>2026</v>
      </c>
    </row>
    <row r="2" spans="1:6" s="307" customFormat="1" ht="11.25" customHeight="1" x14ac:dyDescent="0.2">
      <c r="A2" s="304" t="s">
        <v>557</v>
      </c>
      <c r="B2" s="304"/>
      <c r="C2" s="304"/>
      <c r="D2" s="305" t="s">
        <v>254</v>
      </c>
      <c r="E2" s="305"/>
      <c r="F2" s="306" t="str">
        <f>'[2]Notas a los Edos Financieros'!D2</f>
        <v>Trimestral</v>
      </c>
    </row>
    <row r="3" spans="1:6" s="307" customFormat="1" ht="11.25" customHeight="1" x14ac:dyDescent="0.2">
      <c r="A3" s="304" t="s">
        <v>414</v>
      </c>
      <c r="B3" s="304"/>
      <c r="C3" s="304"/>
      <c r="D3" s="305" t="s">
        <v>255</v>
      </c>
      <c r="E3" s="305"/>
      <c r="F3" s="306">
        <v>1</v>
      </c>
    </row>
    <row r="4" spans="1:6" s="307" customFormat="1" ht="11.25" customHeight="1" x14ac:dyDescent="0.2">
      <c r="A4" s="308"/>
      <c r="B4" s="308" t="s">
        <v>192</v>
      </c>
      <c r="C4" s="308"/>
      <c r="D4" s="305"/>
      <c r="E4" s="305"/>
      <c r="F4" s="306"/>
    </row>
    <row r="5" spans="1:6" x14ac:dyDescent="0.2">
      <c r="A5" s="309" t="s">
        <v>256</v>
      </c>
      <c r="B5" s="310"/>
      <c r="C5" s="310"/>
      <c r="D5" s="310"/>
      <c r="E5" s="310"/>
      <c r="F5" s="310"/>
    </row>
    <row r="6" spans="1:6" ht="9.75" customHeight="1" x14ac:dyDescent="0.2"/>
    <row r="7" spans="1:6" x14ac:dyDescent="0.2">
      <c r="A7" s="266" t="s">
        <v>558</v>
      </c>
      <c r="B7" s="266"/>
      <c r="C7" s="266"/>
      <c r="D7" s="266"/>
      <c r="E7" s="266"/>
      <c r="F7" s="268"/>
    </row>
    <row r="8" spans="1:6" x14ac:dyDescent="0.2">
      <c r="A8" s="270" t="s">
        <v>258</v>
      </c>
      <c r="B8" s="270" t="s">
        <v>259</v>
      </c>
      <c r="C8" s="271">
        <v>2026</v>
      </c>
      <c r="D8" s="271">
        <v>2025</v>
      </c>
      <c r="E8" s="271"/>
      <c r="F8" s="268"/>
    </row>
    <row r="9" spans="1:6" x14ac:dyDescent="0.2">
      <c r="A9" s="293">
        <v>1111</v>
      </c>
      <c r="B9" s="268" t="s">
        <v>559</v>
      </c>
      <c r="C9" s="312">
        <v>0</v>
      </c>
      <c r="D9" s="312">
        <v>0</v>
      </c>
      <c r="E9" s="312"/>
      <c r="F9" s="268"/>
    </row>
    <row r="10" spans="1:6" x14ac:dyDescent="0.2">
      <c r="A10" s="293">
        <v>1112</v>
      </c>
      <c r="B10" s="268" t="s">
        <v>560</v>
      </c>
      <c r="C10" s="312">
        <v>1061940197.5599999</v>
      </c>
      <c r="D10" s="312">
        <v>1138692332.22</v>
      </c>
      <c r="E10" s="312"/>
      <c r="F10" s="268"/>
    </row>
    <row r="11" spans="1:6" x14ac:dyDescent="0.2">
      <c r="A11" s="293">
        <v>1113</v>
      </c>
      <c r="B11" s="268" t="s">
        <v>561</v>
      </c>
      <c r="C11" s="312">
        <v>0</v>
      </c>
      <c r="D11" s="312">
        <v>0</v>
      </c>
      <c r="E11" s="312"/>
      <c r="F11" s="268"/>
    </row>
    <row r="12" spans="1:6" x14ac:dyDescent="0.2">
      <c r="A12" s="293">
        <v>1114</v>
      </c>
      <c r="B12" s="268" t="s">
        <v>417</v>
      </c>
      <c r="C12" s="312">
        <v>0</v>
      </c>
      <c r="D12" s="312">
        <v>0</v>
      </c>
      <c r="E12" s="312"/>
      <c r="F12" s="268"/>
    </row>
    <row r="13" spans="1:6" x14ac:dyDescent="0.2">
      <c r="A13" s="293">
        <v>1115</v>
      </c>
      <c r="B13" s="268" t="s">
        <v>418</v>
      </c>
      <c r="C13" s="312">
        <v>0</v>
      </c>
      <c r="D13" s="312">
        <v>0</v>
      </c>
      <c r="E13" s="312"/>
      <c r="F13" s="268"/>
    </row>
    <row r="14" spans="1:6" x14ac:dyDescent="0.2">
      <c r="A14" s="293">
        <v>1116</v>
      </c>
      <c r="B14" s="268" t="s">
        <v>562</v>
      </c>
      <c r="C14" s="312">
        <v>0</v>
      </c>
      <c r="D14" s="312">
        <v>0</v>
      </c>
      <c r="E14" s="312"/>
      <c r="F14" s="268"/>
    </row>
    <row r="15" spans="1:6" x14ac:dyDescent="0.2">
      <c r="A15" s="293">
        <v>1119</v>
      </c>
      <c r="B15" s="268" t="s">
        <v>563</v>
      </c>
      <c r="C15" s="312">
        <v>0</v>
      </c>
      <c r="D15" s="312">
        <v>0</v>
      </c>
      <c r="E15" s="312"/>
      <c r="F15" s="268"/>
    </row>
    <row r="16" spans="1:6" x14ac:dyDescent="0.2">
      <c r="A16" s="313">
        <v>1110</v>
      </c>
      <c r="B16" s="314" t="s">
        <v>564</v>
      </c>
      <c r="C16" s="315">
        <f>SUM(C9:C15)</f>
        <v>1061940197.5599999</v>
      </c>
      <c r="D16" s="315">
        <f>SUM(D9:D15)</f>
        <v>1138692332.22</v>
      </c>
      <c r="E16" s="315"/>
      <c r="F16" s="268"/>
    </row>
    <row r="17" spans="1:7" x14ac:dyDescent="0.2">
      <c r="A17"/>
      <c r="B17"/>
      <c r="C17"/>
      <c r="D17"/>
      <c r="E17"/>
      <c r="F17"/>
    </row>
    <row r="18" spans="1:7" x14ac:dyDescent="0.2">
      <c r="A18"/>
      <c r="B18"/>
      <c r="C18"/>
      <c r="D18"/>
      <c r="E18"/>
      <c r="F18"/>
    </row>
    <row r="19" spans="1:7" x14ac:dyDescent="0.2">
      <c r="A19" s="266" t="s">
        <v>565</v>
      </c>
      <c r="B19" s="266"/>
      <c r="C19" s="266"/>
      <c r="D19" s="266"/>
      <c r="E19" s="266"/>
      <c r="F19"/>
    </row>
    <row r="20" spans="1:7" x14ac:dyDescent="0.2">
      <c r="A20" s="270" t="s">
        <v>258</v>
      </c>
      <c r="B20" s="270" t="s">
        <v>259</v>
      </c>
      <c r="C20" s="271">
        <v>2026</v>
      </c>
      <c r="D20" s="271">
        <v>2025</v>
      </c>
      <c r="E20" s="271"/>
      <c r="F20"/>
    </row>
    <row r="21" spans="1:7" x14ac:dyDescent="0.2">
      <c r="A21" s="313">
        <v>1230</v>
      </c>
      <c r="B21" s="316" t="s">
        <v>83</v>
      </c>
      <c r="C21" s="315">
        <f>SUM(C22:C28)</f>
        <v>6978567.7800000003</v>
      </c>
      <c r="D21" s="315">
        <f>SUM(D22:D28)</f>
        <v>122550311.91</v>
      </c>
      <c r="E21" s="315"/>
      <c r="F21"/>
    </row>
    <row r="22" spans="1:7" x14ac:dyDescent="0.2">
      <c r="A22" s="293">
        <v>1231</v>
      </c>
      <c r="B22" s="268" t="s">
        <v>466</v>
      </c>
      <c r="C22" s="312">
        <v>0</v>
      </c>
      <c r="D22" s="312">
        <v>0</v>
      </c>
      <c r="E22" s="312"/>
      <c r="F22"/>
    </row>
    <row r="23" spans="1:7" x14ac:dyDescent="0.2">
      <c r="A23" s="293">
        <v>1232</v>
      </c>
      <c r="B23" s="268" t="s">
        <v>467</v>
      </c>
      <c r="C23" s="312">
        <v>0</v>
      </c>
      <c r="D23" s="312">
        <v>0</v>
      </c>
      <c r="E23" s="312"/>
      <c r="F23"/>
    </row>
    <row r="24" spans="1:7" x14ac:dyDescent="0.2">
      <c r="A24" s="293">
        <v>1233</v>
      </c>
      <c r="B24" s="268" t="s">
        <v>468</v>
      </c>
      <c r="C24" s="312">
        <v>0</v>
      </c>
      <c r="D24" s="312">
        <v>0</v>
      </c>
      <c r="E24" s="312"/>
      <c r="F24"/>
    </row>
    <row r="25" spans="1:7" x14ac:dyDescent="0.2">
      <c r="A25" s="293">
        <v>1234</v>
      </c>
      <c r="B25" s="268" t="s">
        <v>469</v>
      </c>
      <c r="C25" s="312">
        <v>0</v>
      </c>
      <c r="D25" s="312">
        <v>0</v>
      </c>
      <c r="E25" s="312"/>
      <c r="F25"/>
    </row>
    <row r="26" spans="1:7" x14ac:dyDescent="0.2">
      <c r="A26" s="293">
        <v>1235</v>
      </c>
      <c r="B26" s="268" t="s">
        <v>470</v>
      </c>
      <c r="C26" s="312">
        <v>0</v>
      </c>
      <c r="D26" s="312">
        <v>0</v>
      </c>
      <c r="E26" s="312"/>
      <c r="F26"/>
    </row>
    <row r="27" spans="1:7" x14ac:dyDescent="0.2">
      <c r="A27" s="293">
        <v>1236</v>
      </c>
      <c r="B27" s="268" t="s">
        <v>471</v>
      </c>
      <c r="C27" s="312">
        <v>6978567.7800000003</v>
      </c>
      <c r="D27" s="312">
        <v>122550311.91</v>
      </c>
      <c r="E27" s="312"/>
      <c r="F27"/>
    </row>
    <row r="28" spans="1:7" x14ac:dyDescent="0.2">
      <c r="A28" s="293">
        <v>1239</v>
      </c>
      <c r="B28" s="268" t="s">
        <v>472</v>
      </c>
      <c r="C28" s="312">
        <v>0</v>
      </c>
      <c r="D28" s="312">
        <v>0</v>
      </c>
      <c r="E28" s="312"/>
      <c r="F28"/>
    </row>
    <row r="29" spans="1:7" x14ac:dyDescent="0.2">
      <c r="A29" s="313">
        <v>1240</v>
      </c>
      <c r="B29" s="316" t="s">
        <v>85</v>
      </c>
      <c r="C29" s="315">
        <f>SUM(C30:C37)</f>
        <v>5202224.88</v>
      </c>
      <c r="D29" s="315">
        <f>SUM(D30:D37)</f>
        <v>65600363.969999999</v>
      </c>
      <c r="E29" s="315"/>
      <c r="F29"/>
      <c r="G29" s="317"/>
    </row>
    <row r="30" spans="1:7" x14ac:dyDescent="0.2">
      <c r="A30" s="293">
        <v>1241</v>
      </c>
      <c r="B30" s="268" t="s">
        <v>473</v>
      </c>
      <c r="C30" s="312">
        <v>4814600.88</v>
      </c>
      <c r="D30" s="312">
        <v>3193165.07</v>
      </c>
      <c r="E30" s="312"/>
      <c r="F30"/>
    </row>
    <row r="31" spans="1:7" x14ac:dyDescent="0.2">
      <c r="A31" s="293">
        <v>1242</v>
      </c>
      <c r="B31" s="268" t="s">
        <v>474</v>
      </c>
      <c r="C31" s="312">
        <v>0</v>
      </c>
      <c r="D31" s="312">
        <v>3046273.93</v>
      </c>
      <c r="E31" s="312"/>
      <c r="F31"/>
    </row>
    <row r="32" spans="1:7" x14ac:dyDescent="0.2">
      <c r="A32" s="293">
        <v>1243</v>
      </c>
      <c r="B32" s="268" t="s">
        <v>475</v>
      </c>
      <c r="C32" s="312">
        <v>287400</v>
      </c>
      <c r="D32" s="312">
        <v>26410381.280000001</v>
      </c>
      <c r="E32" s="312"/>
      <c r="F32"/>
    </row>
    <row r="33" spans="1:6" x14ac:dyDescent="0.2">
      <c r="A33" s="293">
        <v>1244</v>
      </c>
      <c r="B33" s="268" t="s">
        <v>476</v>
      </c>
      <c r="C33" s="312">
        <v>0</v>
      </c>
      <c r="D33" s="312">
        <v>32733228</v>
      </c>
      <c r="E33" s="312"/>
      <c r="F33"/>
    </row>
    <row r="34" spans="1:6" x14ac:dyDescent="0.2">
      <c r="A34" s="293">
        <v>1245</v>
      </c>
      <c r="B34" s="268" t="s">
        <v>477</v>
      </c>
      <c r="C34" s="312">
        <v>0</v>
      </c>
      <c r="D34" s="312">
        <v>0</v>
      </c>
      <c r="E34" s="312"/>
      <c r="F34"/>
    </row>
    <row r="35" spans="1:6" x14ac:dyDescent="0.2">
      <c r="A35" s="293">
        <v>1246</v>
      </c>
      <c r="B35" s="268" t="s">
        <v>478</v>
      </c>
      <c r="C35" s="312">
        <v>100224</v>
      </c>
      <c r="D35" s="312">
        <v>217315.69</v>
      </c>
      <c r="E35" s="312"/>
      <c r="F35"/>
    </row>
    <row r="36" spans="1:6" x14ac:dyDescent="0.2">
      <c r="A36" s="293">
        <v>1247</v>
      </c>
      <c r="B36" s="268" t="s">
        <v>479</v>
      </c>
      <c r="C36" s="312">
        <v>0</v>
      </c>
      <c r="D36" s="312">
        <v>0</v>
      </c>
      <c r="E36" s="312"/>
      <c r="F36"/>
    </row>
    <row r="37" spans="1:6" x14ac:dyDescent="0.2">
      <c r="A37" s="293">
        <v>1248</v>
      </c>
      <c r="B37" s="268" t="s">
        <v>480</v>
      </c>
      <c r="C37" s="312">
        <v>0</v>
      </c>
      <c r="D37" s="312">
        <v>0</v>
      </c>
      <c r="E37" s="312"/>
      <c r="F37"/>
    </row>
    <row r="38" spans="1:6" x14ac:dyDescent="0.2">
      <c r="A38" s="313">
        <v>1250</v>
      </c>
      <c r="B38" s="316" t="s">
        <v>87</v>
      </c>
      <c r="C38" s="318">
        <f>SUM(C39:C43)</f>
        <v>0</v>
      </c>
      <c r="D38" s="318">
        <f>SUM(D39:D43)</f>
        <v>0</v>
      </c>
      <c r="E38" s="318"/>
      <c r="F38"/>
    </row>
    <row r="39" spans="1:6" x14ac:dyDescent="0.2">
      <c r="A39" s="293">
        <v>1251</v>
      </c>
      <c r="B39" s="268" t="s">
        <v>486</v>
      </c>
      <c r="C39" s="297">
        <v>0</v>
      </c>
      <c r="D39" s="297">
        <v>0</v>
      </c>
      <c r="E39" s="297"/>
      <c r="F39"/>
    </row>
    <row r="40" spans="1:6" x14ac:dyDescent="0.2">
      <c r="A40" s="293">
        <v>1252</v>
      </c>
      <c r="B40" s="268" t="s">
        <v>487</v>
      </c>
      <c r="C40" s="297">
        <v>0</v>
      </c>
      <c r="D40" s="297">
        <v>0</v>
      </c>
      <c r="E40" s="297"/>
      <c r="F40"/>
    </row>
    <row r="41" spans="1:6" x14ac:dyDescent="0.2">
      <c r="A41" s="293">
        <v>1253</v>
      </c>
      <c r="B41" s="268" t="s">
        <v>488</v>
      </c>
      <c r="C41" s="297">
        <v>0</v>
      </c>
      <c r="D41" s="297">
        <v>0</v>
      </c>
      <c r="E41" s="297"/>
      <c r="F41"/>
    </row>
    <row r="42" spans="1:6" x14ac:dyDescent="0.2">
      <c r="A42" s="293">
        <v>1254</v>
      </c>
      <c r="B42" s="268" t="s">
        <v>489</v>
      </c>
      <c r="C42" s="297">
        <v>0</v>
      </c>
      <c r="D42" s="297">
        <v>0</v>
      </c>
      <c r="E42" s="297"/>
      <c r="F42"/>
    </row>
    <row r="43" spans="1:6" x14ac:dyDescent="0.2">
      <c r="A43" s="293">
        <v>1259</v>
      </c>
      <c r="B43" s="268" t="s">
        <v>490</v>
      </c>
      <c r="C43" s="297">
        <v>0</v>
      </c>
      <c r="D43" s="297">
        <v>0</v>
      </c>
      <c r="E43" s="297"/>
      <c r="F43"/>
    </row>
    <row r="44" spans="1:6" x14ac:dyDescent="0.2">
      <c r="A44" s="293"/>
      <c r="B44" s="314" t="s">
        <v>566</v>
      </c>
      <c r="C44" s="315">
        <f>C21+C29+C38</f>
        <v>12180792.66</v>
      </c>
      <c r="D44" s="315">
        <f>D21+D29+D38</f>
        <v>188150675.88</v>
      </c>
      <c r="E44" s="315"/>
      <c r="F44"/>
    </row>
    <row r="45" spans="1:6" x14ac:dyDescent="0.2">
      <c r="A45" s="268"/>
      <c r="B45" s="268"/>
      <c r="F45"/>
    </row>
    <row r="46" spans="1:6" x14ac:dyDescent="0.2">
      <c r="A46" s="266" t="s">
        <v>567</v>
      </c>
      <c r="B46" s="266"/>
      <c r="C46" s="266"/>
      <c r="D46" s="266"/>
      <c r="E46" s="266"/>
      <c r="F46"/>
    </row>
    <row r="47" spans="1:6" x14ac:dyDescent="0.2">
      <c r="A47" s="270" t="s">
        <v>258</v>
      </c>
      <c r="B47" s="270" t="s">
        <v>259</v>
      </c>
      <c r="C47" s="271">
        <v>2026</v>
      </c>
      <c r="D47" s="271">
        <v>2025</v>
      </c>
      <c r="E47" s="271"/>
      <c r="F47"/>
    </row>
    <row r="48" spans="1:6" x14ac:dyDescent="0.2">
      <c r="A48" s="313">
        <v>3210</v>
      </c>
      <c r="B48" s="316" t="s">
        <v>568</v>
      </c>
      <c r="C48" s="315">
        <v>619583075.61000001</v>
      </c>
      <c r="D48" s="315">
        <v>334561491.81999999</v>
      </c>
      <c r="E48" s="315"/>
      <c r="F48"/>
    </row>
    <row r="49" spans="1:6" x14ac:dyDescent="0.2">
      <c r="A49" s="293"/>
      <c r="B49" s="314" t="s">
        <v>569</v>
      </c>
      <c r="C49" s="319">
        <f>+C50+C62+C93+C111</f>
        <v>300485922.03000003</v>
      </c>
      <c r="D49" s="319">
        <f>+D50+D62+D93+D111</f>
        <v>2157658986.3899999</v>
      </c>
      <c r="E49" s="319"/>
      <c r="F49"/>
    </row>
    <row r="50" spans="1:6" s="321" customFormat="1" x14ac:dyDescent="0.2">
      <c r="A50" s="313">
        <v>5400</v>
      </c>
      <c r="B50" s="316" t="s">
        <v>378</v>
      </c>
      <c r="C50" s="320">
        <f>SUM(C53+C51)</f>
        <v>0</v>
      </c>
      <c r="D50" s="320">
        <f>SUM(D53+D51)</f>
        <v>0</v>
      </c>
      <c r="E50" s="320"/>
      <c r="F50"/>
    </row>
    <row r="51" spans="1:6" s="321" customFormat="1" x14ac:dyDescent="0.2">
      <c r="A51" s="293">
        <v>5410</v>
      </c>
      <c r="B51" s="268" t="s">
        <v>570</v>
      </c>
      <c r="C51" s="318">
        <f>C52</f>
        <v>0</v>
      </c>
      <c r="D51" s="318">
        <f>D52</f>
        <v>0</v>
      </c>
      <c r="E51" s="318"/>
      <c r="F51"/>
    </row>
    <row r="52" spans="1:6" x14ac:dyDescent="0.2">
      <c r="A52" s="293">
        <v>5411</v>
      </c>
      <c r="B52" s="268" t="s">
        <v>379</v>
      </c>
      <c r="C52" s="297">
        <v>0</v>
      </c>
      <c r="D52" s="297">
        <v>0</v>
      </c>
      <c r="E52" s="297"/>
      <c r="F52"/>
    </row>
    <row r="53" spans="1:6" x14ac:dyDescent="0.2">
      <c r="A53" s="293">
        <v>5420</v>
      </c>
      <c r="B53" s="268" t="s">
        <v>571</v>
      </c>
      <c r="C53" s="322">
        <v>0</v>
      </c>
      <c r="D53" s="322">
        <v>0</v>
      </c>
      <c r="E53" s="322"/>
      <c r="F53"/>
    </row>
    <row r="54" spans="1:6" x14ac:dyDescent="0.2">
      <c r="A54" s="293">
        <v>5421</v>
      </c>
      <c r="B54" s="268" t="s">
        <v>381</v>
      </c>
      <c r="C54" s="315">
        <v>0</v>
      </c>
      <c r="D54" s="315">
        <v>0</v>
      </c>
      <c r="E54" s="315"/>
      <c r="F54"/>
    </row>
    <row r="55" spans="1:6" x14ac:dyDescent="0.2">
      <c r="A55" s="293">
        <v>5430</v>
      </c>
      <c r="B55" s="268" t="s">
        <v>572</v>
      </c>
      <c r="C55" s="312">
        <f>C56</f>
        <v>0</v>
      </c>
      <c r="D55" s="312">
        <f>D56</f>
        <v>0</v>
      </c>
      <c r="E55" s="312"/>
      <c r="F55"/>
    </row>
    <row r="56" spans="1:6" x14ac:dyDescent="0.2">
      <c r="A56" s="293">
        <v>5431</v>
      </c>
      <c r="B56" s="268" t="s">
        <v>383</v>
      </c>
      <c r="C56" s="312">
        <v>0</v>
      </c>
      <c r="D56" s="312">
        <v>0</v>
      </c>
      <c r="E56" s="312"/>
      <c r="F56"/>
    </row>
    <row r="57" spans="1:6" x14ac:dyDescent="0.2">
      <c r="A57" s="293">
        <v>5440</v>
      </c>
      <c r="B57" s="268" t="s">
        <v>573</v>
      </c>
      <c r="C57" s="312">
        <f>C58</f>
        <v>0</v>
      </c>
      <c r="D57" s="312">
        <f>D58</f>
        <v>0</v>
      </c>
      <c r="E57" s="312"/>
      <c r="F57"/>
    </row>
    <row r="58" spans="1:6" x14ac:dyDescent="0.2">
      <c r="A58" s="293">
        <v>5441</v>
      </c>
      <c r="B58" s="268" t="s">
        <v>573</v>
      </c>
      <c r="C58" s="312">
        <v>0</v>
      </c>
      <c r="D58" s="312">
        <v>0</v>
      </c>
      <c r="E58" s="312"/>
      <c r="F58"/>
    </row>
    <row r="59" spans="1:6" x14ac:dyDescent="0.2">
      <c r="A59" s="293">
        <v>5450</v>
      </c>
      <c r="B59" s="268" t="s">
        <v>574</v>
      </c>
      <c r="C59" s="312">
        <f>C60</f>
        <v>0</v>
      </c>
      <c r="D59" s="312">
        <f>D60</f>
        <v>0</v>
      </c>
      <c r="E59" s="312"/>
      <c r="F59"/>
    </row>
    <row r="60" spans="1:6" x14ac:dyDescent="0.2">
      <c r="A60" s="293">
        <v>5451</v>
      </c>
      <c r="B60" s="268" t="s">
        <v>385</v>
      </c>
      <c r="C60" s="312">
        <v>0</v>
      </c>
      <c r="D60" s="312">
        <v>0</v>
      </c>
      <c r="E60" s="312"/>
      <c r="F60"/>
    </row>
    <row r="61" spans="1:6" x14ac:dyDescent="0.2">
      <c r="A61" s="293">
        <v>5452</v>
      </c>
      <c r="B61" s="268" t="s">
        <v>386</v>
      </c>
      <c r="C61" s="312">
        <v>0</v>
      </c>
      <c r="D61" s="312">
        <v>0</v>
      </c>
      <c r="E61" s="312"/>
      <c r="F61"/>
    </row>
    <row r="62" spans="1:6" x14ac:dyDescent="0.2">
      <c r="A62" s="313">
        <v>5500</v>
      </c>
      <c r="B62" s="316" t="s">
        <v>387</v>
      </c>
      <c r="C62" s="319">
        <f>C63+C72+C75+C81</f>
        <v>300478365.90000004</v>
      </c>
      <c r="D62" s="319">
        <f>D63+D72+D75+D81</f>
        <v>1905220266.26</v>
      </c>
      <c r="E62" s="319"/>
      <c r="F62"/>
    </row>
    <row r="63" spans="1:6" x14ac:dyDescent="0.2">
      <c r="A63" s="313">
        <v>5510</v>
      </c>
      <c r="B63" s="316" t="s">
        <v>47</v>
      </c>
      <c r="C63" s="312">
        <f>SUM(C64:C71)</f>
        <v>57720519.509999998</v>
      </c>
      <c r="D63" s="312">
        <f>SUM(D64:D71)</f>
        <v>227807083.15000001</v>
      </c>
      <c r="E63" s="312"/>
      <c r="F63"/>
    </row>
    <row r="64" spans="1:6" x14ac:dyDescent="0.2">
      <c r="A64" s="293">
        <v>5511</v>
      </c>
      <c r="B64" s="268" t="s">
        <v>388</v>
      </c>
      <c r="C64" s="312">
        <v>0</v>
      </c>
      <c r="D64" s="312">
        <v>0</v>
      </c>
      <c r="E64" s="312"/>
      <c r="F64"/>
    </row>
    <row r="65" spans="1:6" x14ac:dyDescent="0.2">
      <c r="A65" s="293">
        <v>5512</v>
      </c>
      <c r="B65" s="268" t="s">
        <v>389</v>
      </c>
      <c r="C65" s="312">
        <v>0</v>
      </c>
      <c r="D65" s="312">
        <v>0</v>
      </c>
      <c r="E65" s="312"/>
      <c r="F65"/>
    </row>
    <row r="66" spans="1:6" x14ac:dyDescent="0.2">
      <c r="A66" s="293">
        <v>5513</v>
      </c>
      <c r="B66" s="268" t="s">
        <v>390</v>
      </c>
      <c r="C66" s="312">
        <v>0</v>
      </c>
      <c r="D66" s="312">
        <v>0</v>
      </c>
      <c r="E66" s="312"/>
      <c r="F66"/>
    </row>
    <row r="67" spans="1:6" x14ac:dyDescent="0.2">
      <c r="A67" s="293">
        <v>5514</v>
      </c>
      <c r="B67" s="268" t="s">
        <v>391</v>
      </c>
      <c r="C67" s="312">
        <v>0</v>
      </c>
      <c r="D67" s="312">
        <v>0</v>
      </c>
      <c r="E67" s="312"/>
      <c r="F67"/>
    </row>
    <row r="68" spans="1:6" x14ac:dyDescent="0.2">
      <c r="A68" s="293">
        <v>5515</v>
      </c>
      <c r="B68" s="268" t="s">
        <v>392</v>
      </c>
      <c r="C68" s="312">
        <v>57707064.280000001</v>
      </c>
      <c r="D68" s="312">
        <v>223991251.62</v>
      </c>
      <c r="E68" s="312"/>
      <c r="F68"/>
    </row>
    <row r="69" spans="1:6" x14ac:dyDescent="0.2">
      <c r="A69" s="293">
        <v>5516</v>
      </c>
      <c r="B69" s="268" t="s">
        <v>393</v>
      </c>
      <c r="C69" s="312">
        <v>0</v>
      </c>
      <c r="D69" s="312">
        <v>0</v>
      </c>
      <c r="E69" s="312"/>
      <c r="F69"/>
    </row>
    <row r="70" spans="1:6" x14ac:dyDescent="0.2">
      <c r="A70" s="293">
        <v>5517</v>
      </c>
      <c r="B70" s="268" t="s">
        <v>394</v>
      </c>
      <c r="C70" s="312">
        <v>0</v>
      </c>
      <c r="D70" s="312">
        <v>0</v>
      </c>
      <c r="E70" s="312"/>
      <c r="F70"/>
    </row>
    <row r="71" spans="1:6" x14ac:dyDescent="0.2">
      <c r="A71" s="293">
        <v>5518</v>
      </c>
      <c r="B71" s="268" t="s">
        <v>395</v>
      </c>
      <c r="C71" s="312">
        <v>13455.23</v>
      </c>
      <c r="D71" s="312">
        <v>3815831.53</v>
      </c>
      <c r="E71" s="312"/>
      <c r="F71"/>
    </row>
    <row r="72" spans="1:6" x14ac:dyDescent="0.2">
      <c r="A72" s="313">
        <v>5520</v>
      </c>
      <c r="B72" s="316" t="s">
        <v>48</v>
      </c>
      <c r="C72" s="315">
        <f>SUM(C73:C74)</f>
        <v>0</v>
      </c>
      <c r="D72" s="315">
        <f>SUM(D73:D74)</f>
        <v>0</v>
      </c>
      <c r="E72" s="312"/>
      <c r="F72"/>
    </row>
    <row r="73" spans="1:6" x14ac:dyDescent="0.2">
      <c r="A73" s="293">
        <v>5521</v>
      </c>
      <c r="B73" s="268" t="s">
        <v>396</v>
      </c>
      <c r="C73" s="312">
        <v>0</v>
      </c>
      <c r="D73" s="312">
        <v>0</v>
      </c>
      <c r="E73" s="312"/>
      <c r="F73"/>
    </row>
    <row r="74" spans="1:6" x14ac:dyDescent="0.2">
      <c r="A74" s="293">
        <v>5522</v>
      </c>
      <c r="B74" s="268" t="s">
        <v>397</v>
      </c>
      <c r="C74" s="312">
        <v>0</v>
      </c>
      <c r="D74" s="312">
        <v>0</v>
      </c>
      <c r="E74" s="312"/>
      <c r="F74"/>
    </row>
    <row r="75" spans="1:6" x14ac:dyDescent="0.2">
      <c r="A75" s="313">
        <v>5530</v>
      </c>
      <c r="B75" s="316" t="s">
        <v>49</v>
      </c>
      <c r="C75" s="315">
        <f>SUM(C76:C80)</f>
        <v>242757484.27000004</v>
      </c>
      <c r="D75" s="315">
        <f>SUM(D76:D80)</f>
        <v>1677413008.1099999</v>
      </c>
      <c r="E75" s="312"/>
      <c r="F75"/>
    </row>
    <row r="76" spans="1:6" x14ac:dyDescent="0.2">
      <c r="A76" s="293">
        <v>5531</v>
      </c>
      <c r="B76" s="268" t="s">
        <v>398</v>
      </c>
      <c r="C76" s="312">
        <v>0</v>
      </c>
      <c r="D76" s="312">
        <v>0</v>
      </c>
      <c r="E76" s="312"/>
      <c r="F76"/>
    </row>
    <row r="77" spans="1:6" x14ac:dyDescent="0.2">
      <c r="A77" s="293">
        <v>5532</v>
      </c>
      <c r="B77" s="268" t="s">
        <v>399</v>
      </c>
      <c r="C77" s="312">
        <v>0</v>
      </c>
      <c r="D77" s="312">
        <v>0</v>
      </c>
      <c r="E77" s="312"/>
      <c r="F77"/>
    </row>
    <row r="78" spans="1:6" x14ac:dyDescent="0.2">
      <c r="A78" s="293">
        <v>5533</v>
      </c>
      <c r="B78" s="268" t="s">
        <v>400</v>
      </c>
      <c r="C78" s="312">
        <v>0</v>
      </c>
      <c r="D78" s="312">
        <v>0</v>
      </c>
      <c r="E78" s="312"/>
      <c r="F78"/>
    </row>
    <row r="79" spans="1:6" x14ac:dyDescent="0.2">
      <c r="A79" s="293">
        <v>5534</v>
      </c>
      <c r="B79" s="268" t="s">
        <v>401</v>
      </c>
      <c r="C79" s="312">
        <v>0</v>
      </c>
      <c r="D79" s="312">
        <v>0</v>
      </c>
      <c r="E79" s="312"/>
      <c r="F79"/>
    </row>
    <row r="80" spans="1:6" x14ac:dyDescent="0.2">
      <c r="A80" s="293">
        <v>5535</v>
      </c>
      <c r="B80" s="268" t="s">
        <v>402</v>
      </c>
      <c r="C80" s="312">
        <v>242757484.27000004</v>
      </c>
      <c r="D80" s="312">
        <v>1677413008.1099999</v>
      </c>
      <c r="E80" s="312"/>
      <c r="F80"/>
    </row>
    <row r="81" spans="1:6" x14ac:dyDescent="0.2">
      <c r="A81" s="313">
        <v>5590</v>
      </c>
      <c r="B81" s="316" t="s">
        <v>50</v>
      </c>
      <c r="C81" s="315">
        <f>SUM(C82:C89)</f>
        <v>362.12</v>
      </c>
      <c r="D81" s="315">
        <f>SUM(D82:D89)</f>
        <v>175</v>
      </c>
      <c r="E81" s="312"/>
      <c r="F81"/>
    </row>
    <row r="82" spans="1:6" x14ac:dyDescent="0.2">
      <c r="A82" s="293">
        <v>5591</v>
      </c>
      <c r="B82" s="268" t="s">
        <v>403</v>
      </c>
      <c r="C82" s="312">
        <v>0</v>
      </c>
      <c r="D82" s="312">
        <v>0</v>
      </c>
      <c r="E82" s="312"/>
      <c r="F82"/>
    </row>
    <row r="83" spans="1:6" x14ac:dyDescent="0.2">
      <c r="A83" s="293">
        <v>5592</v>
      </c>
      <c r="B83" s="268" t="s">
        <v>404</v>
      </c>
      <c r="C83" s="312">
        <v>0</v>
      </c>
      <c r="D83" s="312">
        <v>0</v>
      </c>
      <c r="E83" s="312"/>
      <c r="F83"/>
    </row>
    <row r="84" spans="1:6" x14ac:dyDescent="0.2">
      <c r="A84" s="293">
        <v>5593</v>
      </c>
      <c r="B84" s="268" t="s">
        <v>405</v>
      </c>
      <c r="C84" s="312">
        <v>0</v>
      </c>
      <c r="D84" s="312">
        <v>0</v>
      </c>
      <c r="E84" s="312"/>
      <c r="F84"/>
    </row>
    <row r="85" spans="1:6" x14ac:dyDescent="0.2">
      <c r="A85" s="293">
        <v>5594</v>
      </c>
      <c r="B85" s="268" t="s">
        <v>575</v>
      </c>
      <c r="C85" s="312">
        <v>0</v>
      </c>
      <c r="D85" s="312">
        <v>0</v>
      </c>
      <c r="E85" s="312"/>
      <c r="F85"/>
    </row>
    <row r="86" spans="1:6" x14ac:dyDescent="0.2">
      <c r="A86" s="293">
        <v>5595</v>
      </c>
      <c r="B86" s="268" t="s">
        <v>407</v>
      </c>
      <c r="C86" s="312">
        <v>0</v>
      </c>
      <c r="D86" s="312">
        <v>0</v>
      </c>
      <c r="E86" s="312"/>
      <c r="F86"/>
    </row>
    <row r="87" spans="1:6" x14ac:dyDescent="0.2">
      <c r="A87" s="293">
        <v>5596</v>
      </c>
      <c r="B87" s="268" t="s">
        <v>110</v>
      </c>
      <c r="C87" s="312">
        <v>0</v>
      </c>
      <c r="D87" s="312">
        <v>0</v>
      </c>
      <c r="E87" s="312"/>
      <c r="F87"/>
    </row>
    <row r="88" spans="1:6" x14ac:dyDescent="0.2">
      <c r="A88" s="293">
        <v>5597</v>
      </c>
      <c r="B88" s="268" t="s">
        <v>408</v>
      </c>
      <c r="C88" s="312">
        <v>0</v>
      </c>
      <c r="D88" s="312">
        <v>0</v>
      </c>
      <c r="E88" s="312"/>
      <c r="F88"/>
    </row>
    <row r="89" spans="1:6" x14ac:dyDescent="0.2">
      <c r="A89" s="293">
        <v>5599</v>
      </c>
      <c r="B89" s="268" t="s">
        <v>410</v>
      </c>
      <c r="C89" s="312">
        <v>362.12</v>
      </c>
      <c r="D89" s="312">
        <v>175</v>
      </c>
      <c r="E89" s="312"/>
      <c r="F89"/>
    </row>
    <row r="90" spans="1:6" x14ac:dyDescent="0.2">
      <c r="A90" s="313">
        <v>5600</v>
      </c>
      <c r="B90" s="316" t="s">
        <v>411</v>
      </c>
      <c r="C90" s="312">
        <v>0</v>
      </c>
      <c r="D90" s="312">
        <v>0</v>
      </c>
      <c r="E90" s="312"/>
      <c r="F90"/>
    </row>
    <row r="91" spans="1:6" x14ac:dyDescent="0.2">
      <c r="A91" s="313">
        <v>5610</v>
      </c>
      <c r="B91" s="316" t="s">
        <v>52</v>
      </c>
      <c r="C91" s="312">
        <v>0</v>
      </c>
      <c r="D91" s="312">
        <v>0</v>
      </c>
      <c r="E91" s="312"/>
      <c r="F91"/>
    </row>
    <row r="92" spans="1:6" x14ac:dyDescent="0.2">
      <c r="A92" s="293">
        <v>5611</v>
      </c>
      <c r="B92" s="268" t="s">
        <v>412</v>
      </c>
      <c r="C92" s="312">
        <v>0</v>
      </c>
      <c r="D92" s="312">
        <v>0</v>
      </c>
      <c r="E92" s="312"/>
      <c r="F92"/>
    </row>
    <row r="93" spans="1:6" x14ac:dyDescent="0.2">
      <c r="A93" s="313">
        <v>2110</v>
      </c>
      <c r="B93" s="323" t="s">
        <v>576</v>
      </c>
      <c r="C93" s="319">
        <f>SUM(C94:C98)</f>
        <v>7556.13</v>
      </c>
      <c r="D93" s="319">
        <f>SUM(D94:D98)</f>
        <v>252438720.13</v>
      </c>
      <c r="E93" s="319"/>
      <c r="F93"/>
    </row>
    <row r="94" spans="1:6" x14ac:dyDescent="0.2">
      <c r="A94" s="293">
        <v>2111</v>
      </c>
      <c r="B94" s="268" t="s">
        <v>577</v>
      </c>
      <c r="C94" s="312">
        <v>0</v>
      </c>
      <c r="D94" s="312">
        <v>6442143.7400000002</v>
      </c>
      <c r="E94" s="312"/>
      <c r="F94"/>
    </row>
    <row r="95" spans="1:6" x14ac:dyDescent="0.2">
      <c r="A95" s="293">
        <v>2112</v>
      </c>
      <c r="B95" s="268" t="s">
        <v>578</v>
      </c>
      <c r="C95" s="312">
        <v>0</v>
      </c>
      <c r="D95" s="312">
        <v>65323592.130000003</v>
      </c>
      <c r="E95" s="312"/>
      <c r="F95"/>
    </row>
    <row r="96" spans="1:6" x14ac:dyDescent="0.2">
      <c r="A96" s="293">
        <v>2112</v>
      </c>
      <c r="B96" s="268" t="s">
        <v>579</v>
      </c>
      <c r="C96" s="312">
        <v>7556.13</v>
      </c>
      <c r="D96" s="312">
        <v>180672984.25999999</v>
      </c>
      <c r="E96" s="312"/>
      <c r="F96"/>
    </row>
    <row r="97" spans="1:7" x14ac:dyDescent="0.2">
      <c r="A97" s="293">
        <v>2115</v>
      </c>
      <c r="B97" s="268" t="s">
        <v>580</v>
      </c>
      <c r="C97" s="312">
        <v>0</v>
      </c>
      <c r="D97" s="312">
        <v>0</v>
      </c>
      <c r="E97" s="312"/>
      <c r="F97"/>
    </row>
    <row r="98" spans="1:7" x14ac:dyDescent="0.2">
      <c r="A98" s="293">
        <v>2114</v>
      </c>
      <c r="B98" s="268" t="s">
        <v>581</v>
      </c>
      <c r="C98" s="312">
        <v>0</v>
      </c>
      <c r="D98" s="312">
        <v>0</v>
      </c>
      <c r="E98" s="312"/>
      <c r="F98"/>
    </row>
    <row r="99" spans="1:7" x14ac:dyDescent="0.2">
      <c r="A99" s="324"/>
      <c r="B99" s="325" t="s">
        <v>582</v>
      </c>
      <c r="C99" s="312">
        <v>0</v>
      </c>
      <c r="D99" s="326"/>
      <c r="E99" s="326"/>
      <c r="F99" s="327"/>
      <c r="G99" s="321"/>
    </row>
    <row r="100" spans="1:7" x14ac:dyDescent="0.2">
      <c r="A100" s="324">
        <v>3100</v>
      </c>
      <c r="B100" s="325" t="s">
        <v>583</v>
      </c>
      <c r="C100" s="312">
        <v>0</v>
      </c>
      <c r="D100" s="326"/>
      <c r="E100" s="326"/>
      <c r="F100" s="327"/>
      <c r="G100" s="321"/>
    </row>
    <row r="101" spans="1:7" x14ac:dyDescent="0.2">
      <c r="A101" s="324"/>
      <c r="B101" s="325" t="s">
        <v>584</v>
      </c>
      <c r="C101" s="312">
        <v>0</v>
      </c>
      <c r="D101" s="326"/>
      <c r="E101" s="326"/>
      <c r="F101" s="327"/>
      <c r="G101" s="321"/>
    </row>
    <row r="102" spans="1:7" x14ac:dyDescent="0.2">
      <c r="A102" s="324"/>
      <c r="B102" s="325" t="s">
        <v>585</v>
      </c>
      <c r="C102" s="312">
        <v>0</v>
      </c>
      <c r="D102" s="312">
        <v>0</v>
      </c>
      <c r="E102" s="312"/>
      <c r="F102"/>
    </row>
    <row r="103" spans="1:7" x14ac:dyDescent="0.2">
      <c r="A103" s="324"/>
      <c r="B103" s="325" t="s">
        <v>586</v>
      </c>
      <c r="C103" s="315">
        <f>+C104</f>
        <v>0</v>
      </c>
      <c r="D103" s="315">
        <f>+D104</f>
        <v>0</v>
      </c>
      <c r="E103" s="315"/>
      <c r="F103"/>
    </row>
    <row r="104" spans="1:7" x14ac:dyDescent="0.2">
      <c r="A104" s="324"/>
      <c r="B104" s="325" t="s">
        <v>587</v>
      </c>
      <c r="C104" s="320">
        <f>SUM(C105:C108)</f>
        <v>0</v>
      </c>
      <c r="D104" s="320">
        <v>0</v>
      </c>
      <c r="E104" s="320"/>
      <c r="F104"/>
    </row>
    <row r="105" spans="1:7" x14ac:dyDescent="0.2">
      <c r="A105" s="324"/>
      <c r="B105" s="325" t="s">
        <v>588</v>
      </c>
      <c r="C105" s="322">
        <v>0</v>
      </c>
      <c r="D105" s="322">
        <v>0</v>
      </c>
      <c r="E105" s="322"/>
      <c r="F105"/>
    </row>
    <row r="106" spans="1:7" x14ac:dyDescent="0.2">
      <c r="A106" s="324">
        <v>1270</v>
      </c>
      <c r="B106" s="325" t="s">
        <v>91</v>
      </c>
      <c r="C106" s="322">
        <v>0</v>
      </c>
      <c r="D106" s="322">
        <v>0</v>
      </c>
      <c r="E106" s="322"/>
      <c r="F106"/>
    </row>
    <row r="107" spans="1:7" x14ac:dyDescent="0.2">
      <c r="A107" s="324">
        <v>1273</v>
      </c>
      <c r="B107" s="325" t="s">
        <v>589</v>
      </c>
      <c r="C107" s="322">
        <v>0</v>
      </c>
      <c r="D107" s="322">
        <v>0</v>
      </c>
      <c r="E107" s="322"/>
      <c r="F107"/>
    </row>
    <row r="108" spans="1:7" x14ac:dyDescent="0.2">
      <c r="A108" s="313">
        <v>5120</v>
      </c>
      <c r="B108" s="323" t="s">
        <v>451</v>
      </c>
      <c r="C108" s="322">
        <v>0</v>
      </c>
      <c r="D108" s="322">
        <v>0</v>
      </c>
      <c r="E108" s="322"/>
      <c r="F108"/>
    </row>
    <row r="109" spans="1:7" x14ac:dyDescent="0.2">
      <c r="A109" s="293">
        <v>5120</v>
      </c>
      <c r="B109" s="278" t="s">
        <v>451</v>
      </c>
      <c r="C109" s="320">
        <f>+C110</f>
        <v>0</v>
      </c>
      <c r="D109" s="320">
        <f>+D110</f>
        <v>0</v>
      </c>
      <c r="E109" s="320"/>
      <c r="F109"/>
    </row>
    <row r="110" spans="1:7" x14ac:dyDescent="0.2">
      <c r="A110" s="293"/>
      <c r="B110" s="314" t="s">
        <v>582</v>
      </c>
      <c r="C110" s="320">
        <f>+C111</f>
        <v>0</v>
      </c>
      <c r="D110" s="320">
        <f>+D111</f>
        <v>0</v>
      </c>
      <c r="E110" s="320"/>
      <c r="F110"/>
    </row>
    <row r="111" spans="1:7" x14ac:dyDescent="0.2">
      <c r="A111" s="313">
        <v>4300</v>
      </c>
      <c r="B111" s="314" t="s">
        <v>308</v>
      </c>
      <c r="C111" s="322">
        <v>0</v>
      </c>
      <c r="D111" s="322">
        <v>0</v>
      </c>
      <c r="E111" s="322"/>
      <c r="F111"/>
    </row>
    <row r="112" spans="1:7" x14ac:dyDescent="0.2">
      <c r="A112" s="313">
        <v>4310</v>
      </c>
      <c r="B112" s="314" t="s">
        <v>15</v>
      </c>
      <c r="C112" s="320">
        <f>+C113+C135</f>
        <v>381.65</v>
      </c>
      <c r="D112" s="320">
        <f>+D113+D133</f>
        <v>78504306.890000001</v>
      </c>
      <c r="E112" s="320"/>
      <c r="F112"/>
    </row>
    <row r="113" spans="1:6" x14ac:dyDescent="0.2">
      <c r="A113" s="293">
        <v>4311</v>
      </c>
      <c r="B113" s="328" t="s">
        <v>309</v>
      </c>
      <c r="C113" s="322">
        <f>C127+C114+C117+C123+C125</f>
        <v>381.65</v>
      </c>
      <c r="D113" s="329">
        <f>D127+D114+D117+D123+D125</f>
        <v>805.89</v>
      </c>
      <c r="E113" s="330"/>
      <c r="F113"/>
    </row>
    <row r="114" spans="1:6" x14ac:dyDescent="0.2">
      <c r="A114" s="293">
        <v>4319</v>
      </c>
      <c r="B114" s="328" t="s">
        <v>310</v>
      </c>
      <c r="C114" s="320">
        <f>SUM(C115:C116)</f>
        <v>0</v>
      </c>
      <c r="D114" s="320">
        <f>SUM(D115:D116)</f>
        <v>0</v>
      </c>
      <c r="E114" s="320"/>
      <c r="F114"/>
    </row>
    <row r="115" spans="1:6" x14ac:dyDescent="0.2">
      <c r="A115" s="313">
        <v>4320</v>
      </c>
      <c r="B115" s="314" t="s">
        <v>16</v>
      </c>
      <c r="C115" s="322">
        <v>0</v>
      </c>
      <c r="D115" s="329">
        <v>0</v>
      </c>
      <c r="E115" s="329"/>
      <c r="F115"/>
    </row>
    <row r="116" spans="1:6" x14ac:dyDescent="0.2">
      <c r="A116" s="293">
        <v>4321</v>
      </c>
      <c r="B116" s="328" t="s">
        <v>311</v>
      </c>
      <c r="C116" s="322">
        <v>0</v>
      </c>
      <c r="D116" s="329">
        <v>0</v>
      </c>
      <c r="E116" s="329"/>
      <c r="F116"/>
    </row>
    <row r="117" spans="1:6" x14ac:dyDescent="0.2">
      <c r="A117" s="293">
        <v>4322</v>
      </c>
      <c r="B117" s="328" t="s">
        <v>312</v>
      </c>
      <c r="C117" s="320">
        <f>SUM(C118:C122)</f>
        <v>0</v>
      </c>
      <c r="D117" s="320">
        <f>SUM(D118:D122)</f>
        <v>0</v>
      </c>
      <c r="E117" s="320"/>
      <c r="F117"/>
    </row>
    <row r="118" spans="1:6" x14ac:dyDescent="0.2">
      <c r="A118" s="293">
        <v>4323</v>
      </c>
      <c r="B118" s="328" t="s">
        <v>313</v>
      </c>
      <c r="C118" s="322">
        <v>0</v>
      </c>
      <c r="D118" s="329">
        <v>0</v>
      </c>
      <c r="E118" s="329"/>
      <c r="F118"/>
    </row>
    <row r="119" spans="1:6" ht="25.5" customHeight="1" x14ac:dyDescent="0.2">
      <c r="A119" s="293">
        <v>4324</v>
      </c>
      <c r="B119" s="331" t="s">
        <v>314</v>
      </c>
      <c r="C119" s="322">
        <v>0</v>
      </c>
      <c r="D119" s="329">
        <v>0</v>
      </c>
      <c r="E119" s="329"/>
      <c r="F119"/>
    </row>
    <row r="120" spans="1:6" ht="22.5" x14ac:dyDescent="0.2">
      <c r="A120" s="293">
        <v>4325</v>
      </c>
      <c r="B120" s="331" t="s">
        <v>315</v>
      </c>
      <c r="C120" s="322">
        <v>0</v>
      </c>
      <c r="D120" s="329">
        <v>0</v>
      </c>
      <c r="E120" s="329"/>
      <c r="F120"/>
    </row>
    <row r="121" spans="1:6" ht="21.75" customHeight="1" x14ac:dyDescent="0.2">
      <c r="A121" s="313">
        <v>4330</v>
      </c>
      <c r="B121" s="332" t="s">
        <v>17</v>
      </c>
      <c r="C121" s="322">
        <v>0</v>
      </c>
      <c r="D121" s="329">
        <v>0</v>
      </c>
      <c r="E121" s="329"/>
      <c r="F121"/>
    </row>
    <row r="122" spans="1:6" x14ac:dyDescent="0.2">
      <c r="A122" s="293">
        <v>4331</v>
      </c>
      <c r="B122" s="328" t="s">
        <v>17</v>
      </c>
      <c r="C122" s="322">
        <v>0</v>
      </c>
      <c r="D122" s="329">
        <v>0</v>
      </c>
      <c r="E122" s="329"/>
      <c r="F122"/>
    </row>
    <row r="123" spans="1:6" x14ac:dyDescent="0.2">
      <c r="A123" s="313">
        <v>4340</v>
      </c>
      <c r="B123" s="314" t="s">
        <v>18</v>
      </c>
      <c r="C123" s="320">
        <f>C124</f>
        <v>0</v>
      </c>
      <c r="D123" s="320">
        <f>D124</f>
        <v>0</v>
      </c>
      <c r="E123" s="320"/>
      <c r="F123"/>
    </row>
    <row r="124" spans="1:6" x14ac:dyDescent="0.2">
      <c r="A124" s="293">
        <v>4341</v>
      </c>
      <c r="B124" s="328" t="s">
        <v>18</v>
      </c>
      <c r="C124" s="322">
        <v>0</v>
      </c>
      <c r="D124" s="329">
        <v>0</v>
      </c>
      <c r="E124" s="329"/>
      <c r="F124"/>
    </row>
    <row r="125" spans="1:6" x14ac:dyDescent="0.2">
      <c r="A125" s="313">
        <v>4390</v>
      </c>
      <c r="B125" s="314" t="s">
        <v>19</v>
      </c>
      <c r="C125" s="333">
        <f>SUM(C126:C132)</f>
        <v>381.65</v>
      </c>
      <c r="D125" s="333">
        <f>SUM(D126:D132)</f>
        <v>805.89</v>
      </c>
      <c r="E125" s="333"/>
      <c r="F125"/>
    </row>
    <row r="126" spans="1:6" x14ac:dyDescent="0.2">
      <c r="A126" s="293">
        <v>4392</v>
      </c>
      <c r="B126" s="328" t="s">
        <v>316</v>
      </c>
      <c r="C126" s="322">
        <v>0</v>
      </c>
      <c r="D126" s="329">
        <v>0</v>
      </c>
      <c r="E126" s="329"/>
      <c r="F126"/>
    </row>
    <row r="127" spans="1:6" x14ac:dyDescent="0.2">
      <c r="A127" s="293">
        <v>4393</v>
      </c>
      <c r="B127" s="328" t="s">
        <v>317</v>
      </c>
      <c r="C127" s="333">
        <v>0</v>
      </c>
      <c r="D127" s="333">
        <v>0</v>
      </c>
      <c r="E127" s="333"/>
      <c r="F127"/>
    </row>
    <row r="128" spans="1:6" x14ac:dyDescent="0.2">
      <c r="A128" s="293">
        <v>4394</v>
      </c>
      <c r="B128" s="328" t="s">
        <v>318</v>
      </c>
      <c r="C128" s="334">
        <v>0</v>
      </c>
      <c r="D128" s="334">
        <v>0</v>
      </c>
      <c r="E128" s="334"/>
      <c r="F128"/>
    </row>
    <row r="129" spans="1:6" x14ac:dyDescent="0.2">
      <c r="A129" s="293">
        <v>4395</v>
      </c>
      <c r="B129" s="328" t="s">
        <v>110</v>
      </c>
      <c r="C129" s="334">
        <v>0</v>
      </c>
      <c r="D129" s="334">
        <v>0</v>
      </c>
      <c r="E129" s="334"/>
      <c r="F129"/>
    </row>
    <row r="130" spans="1:6" x14ac:dyDescent="0.2">
      <c r="A130" s="293">
        <v>4396</v>
      </c>
      <c r="B130" s="328" t="s">
        <v>319</v>
      </c>
      <c r="C130" s="334">
        <v>0</v>
      </c>
      <c r="D130" s="334">
        <v>0</v>
      </c>
      <c r="E130" s="334"/>
      <c r="F130"/>
    </row>
    <row r="131" spans="1:6" x14ac:dyDescent="0.2">
      <c r="A131" s="293">
        <v>4397</v>
      </c>
      <c r="B131" s="328" t="s">
        <v>320</v>
      </c>
      <c r="C131" s="334">
        <v>0</v>
      </c>
      <c r="D131" s="334">
        <v>0</v>
      </c>
      <c r="E131" s="334"/>
      <c r="F131"/>
    </row>
    <row r="132" spans="1:6" x14ac:dyDescent="0.2">
      <c r="A132" s="293">
        <v>4399</v>
      </c>
      <c r="B132" s="328" t="s">
        <v>19</v>
      </c>
      <c r="C132" s="322">
        <v>381.65</v>
      </c>
      <c r="D132" s="322">
        <v>805.89</v>
      </c>
      <c r="E132" s="334"/>
      <c r="F132"/>
    </row>
    <row r="133" spans="1:6" x14ac:dyDescent="0.2">
      <c r="A133" s="313">
        <v>1120</v>
      </c>
      <c r="B133" s="323" t="s">
        <v>590</v>
      </c>
      <c r="C133" s="333">
        <f>SUM(C134:C144)</f>
        <v>0</v>
      </c>
      <c r="D133" s="333">
        <f>SUM(D134:D144)</f>
        <v>78503501</v>
      </c>
      <c r="E133" s="334"/>
      <c r="F133"/>
    </row>
    <row r="134" spans="1:6" x14ac:dyDescent="0.2">
      <c r="A134" s="293">
        <v>1124</v>
      </c>
      <c r="B134" s="278" t="s">
        <v>591</v>
      </c>
      <c r="C134" s="322">
        <v>0</v>
      </c>
      <c r="D134" s="322">
        <v>0</v>
      </c>
      <c r="E134" s="322"/>
      <c r="F134"/>
    </row>
    <row r="135" spans="1:6" x14ac:dyDescent="0.2">
      <c r="A135" s="293">
        <v>1124</v>
      </c>
      <c r="B135" s="278" t="s">
        <v>592</v>
      </c>
      <c r="C135" s="315">
        <v>0</v>
      </c>
      <c r="D135" s="315">
        <v>0</v>
      </c>
      <c r="E135" s="315"/>
      <c r="F135"/>
    </row>
    <row r="136" spans="1:6" x14ac:dyDescent="0.2">
      <c r="A136" s="293">
        <v>1124</v>
      </c>
      <c r="B136" s="278" t="s">
        <v>593</v>
      </c>
      <c r="C136" s="335">
        <v>0</v>
      </c>
      <c r="D136" s="312">
        <v>0</v>
      </c>
      <c r="E136" s="312"/>
      <c r="F136"/>
    </row>
    <row r="137" spans="1:6" x14ac:dyDescent="0.2">
      <c r="A137" s="293">
        <v>1124</v>
      </c>
      <c r="B137" s="278" t="s">
        <v>594</v>
      </c>
      <c r="C137" s="335">
        <v>0</v>
      </c>
      <c r="D137" s="312">
        <v>0</v>
      </c>
      <c r="E137" s="312"/>
      <c r="F137"/>
    </row>
    <row r="138" spans="1:6" x14ac:dyDescent="0.2">
      <c r="A138" s="293">
        <v>1124</v>
      </c>
      <c r="B138" s="278" t="s">
        <v>595</v>
      </c>
      <c r="C138" s="335">
        <v>0</v>
      </c>
      <c r="D138" s="312">
        <v>0</v>
      </c>
      <c r="E138" s="312"/>
      <c r="F138"/>
    </row>
    <row r="139" spans="1:6" x14ac:dyDescent="0.2">
      <c r="A139" s="293">
        <v>1124</v>
      </c>
      <c r="B139" s="278" t="s">
        <v>596</v>
      </c>
      <c r="C139" s="335">
        <v>0</v>
      </c>
      <c r="D139" s="312">
        <v>0</v>
      </c>
      <c r="E139" s="312"/>
      <c r="F139"/>
    </row>
    <row r="140" spans="1:6" x14ac:dyDescent="0.2">
      <c r="A140" s="293">
        <v>1122</v>
      </c>
      <c r="B140" s="278" t="s">
        <v>597</v>
      </c>
      <c r="C140" s="312">
        <v>0</v>
      </c>
      <c r="D140" s="312">
        <v>0</v>
      </c>
      <c r="E140" s="312"/>
      <c r="F140"/>
    </row>
    <row r="141" spans="1:6" x14ac:dyDescent="0.2">
      <c r="A141" s="293">
        <v>1122</v>
      </c>
      <c r="B141" s="278" t="s">
        <v>598</v>
      </c>
      <c r="C141" s="312">
        <v>0</v>
      </c>
      <c r="D141" s="312">
        <v>0</v>
      </c>
      <c r="E141" s="312"/>
      <c r="F141"/>
    </row>
    <row r="142" spans="1:6" x14ac:dyDescent="0.2">
      <c r="A142" s="293">
        <v>1122</v>
      </c>
      <c r="B142" s="278" t="s">
        <v>599</v>
      </c>
      <c r="C142" s="312">
        <v>0</v>
      </c>
      <c r="D142" s="312">
        <v>78503501</v>
      </c>
      <c r="E142" s="312"/>
      <c r="F142" s="327"/>
    </row>
    <row r="143" spans="1:6" x14ac:dyDescent="0.2">
      <c r="A143" s="313">
        <v>5120</v>
      </c>
      <c r="B143" s="323" t="s">
        <v>451</v>
      </c>
      <c r="C143" s="335">
        <v>0</v>
      </c>
      <c r="D143" s="312">
        <v>0</v>
      </c>
      <c r="E143" s="312"/>
      <c r="F143" s="327"/>
    </row>
    <row r="144" spans="1:6" x14ac:dyDescent="0.2">
      <c r="A144" s="293">
        <v>5120</v>
      </c>
      <c r="B144" s="278" t="s">
        <v>451</v>
      </c>
      <c r="C144" s="312">
        <v>0</v>
      </c>
      <c r="D144" s="312">
        <v>0</v>
      </c>
      <c r="E144" s="312"/>
      <c r="F144" s="327"/>
    </row>
    <row r="145" spans="1:6" x14ac:dyDescent="0.2">
      <c r="A145" s="313">
        <v>4150</v>
      </c>
      <c r="B145" s="316" t="s">
        <v>8</v>
      </c>
      <c r="C145" s="316">
        <v>0</v>
      </c>
      <c r="D145" s="316">
        <v>0</v>
      </c>
      <c r="E145" s="316"/>
      <c r="F145" s="327"/>
    </row>
    <row r="146" spans="1:6" x14ac:dyDescent="0.2">
      <c r="A146" s="293">
        <v>4151</v>
      </c>
      <c r="B146" s="268" t="s">
        <v>600</v>
      </c>
      <c r="C146" s="268">
        <v>0</v>
      </c>
      <c r="D146" s="268">
        <v>0</v>
      </c>
      <c r="E146" s="268"/>
      <c r="F146" s="327"/>
    </row>
    <row r="147" spans="1:6" x14ac:dyDescent="0.2">
      <c r="A147" s="293"/>
      <c r="B147" s="336" t="s">
        <v>601</v>
      </c>
      <c r="C147" s="315">
        <f>C48+C49+C103-C109-C112</f>
        <v>920068615.99000013</v>
      </c>
      <c r="D147" s="315">
        <f>D48+D49+D103-D109-D112</f>
        <v>2413716171.3200002</v>
      </c>
      <c r="E147" s="315"/>
      <c r="F147" s="327"/>
    </row>
    <row r="148" spans="1:6" x14ac:dyDescent="0.2">
      <c r="A148" s="268" t="s">
        <v>55</v>
      </c>
      <c r="B148" s="336"/>
      <c r="C148" s="315"/>
      <c r="D148" s="315"/>
      <c r="E148" s="315"/>
      <c r="F148" s="327"/>
    </row>
    <row r="149" spans="1:6" x14ac:dyDescent="0.2">
      <c r="F149" s="321"/>
    </row>
    <row r="150" spans="1:6" x14ac:dyDescent="0.2">
      <c r="F150" s="321"/>
    </row>
    <row r="151" spans="1:6" x14ac:dyDescent="0.2">
      <c r="F151" s="32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del trimestre anterior" sqref="C54:C61 D54:E54 C49:E49" xr:uid="{A2F50BDF-C69F-4F39-B396-84F8D4AB0E28}"/>
    <dataValidation allowBlank="1" showInputMessage="1" showErrorMessage="1" prompt="Importe final del periodo que corresponde la información financiera trimestral que se presenta." sqref="C8 C47 D55:E61" xr:uid="{D6B75C99-EEE3-480F-9204-AE120519A873}"/>
    <dataValidation allowBlank="1" showInputMessage="1" showErrorMessage="1" prompt="Saldo al 31 de diciembre del año anterior que se presenta" sqref="D8:E8 D47:E47" xr:uid="{43BD67A0-7FF7-4BBB-ABF2-E37DE74F1D35}"/>
  </dataValidations>
  <printOptions horizontalCentered="1"/>
  <pageMargins left="0.70866141732283472" right="0.70866141732283472" top="0.74803149606299213" bottom="0.74803149606299213" header="0.31496062992125984" footer="0.31496062992125984"/>
  <pageSetup scale="91" fitToHeight="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D52F8-1EB8-479E-91F4-914A347739D8}">
  <sheetPr>
    <tabColor rgb="FFFFC000"/>
    <pageSetUpPr fitToPage="1"/>
  </sheetPr>
  <dimension ref="A1:F27"/>
  <sheetViews>
    <sheetView showGridLines="0" workbookViewId="0">
      <selection activeCell="H32" sqref="H32"/>
    </sheetView>
  </sheetViews>
  <sheetFormatPr baseColWidth="10" defaultColWidth="13.33203125" defaultRowHeight="11.25" x14ac:dyDescent="0.2"/>
  <cols>
    <col min="1" max="1" width="3.83203125" style="356" customWidth="1"/>
    <col min="2" max="2" width="78.6640625" style="356" customWidth="1"/>
    <col min="3" max="3" width="29.1640625" style="356" customWidth="1"/>
    <col min="4" max="4" width="19.1640625" style="356" customWidth="1"/>
    <col min="5" max="5" width="17.33203125" style="356" customWidth="1"/>
    <col min="6" max="16384" width="13.33203125" style="356"/>
  </cols>
  <sheetData>
    <row r="1" spans="1:5" s="340" customFormat="1" ht="11.25" customHeight="1" x14ac:dyDescent="0.2">
      <c r="A1" s="337" t="s">
        <v>185</v>
      </c>
      <c r="B1" s="338"/>
      <c r="C1" s="339"/>
    </row>
    <row r="2" spans="1:5" s="340" customFormat="1" ht="11.25" customHeight="1" x14ac:dyDescent="0.2">
      <c r="A2" s="341" t="s">
        <v>602</v>
      </c>
      <c r="B2" s="342"/>
      <c r="C2" s="343"/>
    </row>
    <row r="3" spans="1:5" s="340" customFormat="1" ht="11.25" customHeight="1" x14ac:dyDescent="0.2">
      <c r="A3" s="341" t="s">
        <v>414</v>
      </c>
      <c r="B3" s="344"/>
      <c r="C3" s="343"/>
    </row>
    <row r="4" spans="1:5" s="348" customFormat="1" ht="11.25" customHeight="1" x14ac:dyDescent="0.2">
      <c r="A4" s="345" t="s">
        <v>603</v>
      </c>
      <c r="B4" s="346"/>
      <c r="C4" s="347"/>
    </row>
    <row r="5" spans="1:5" s="348" customFormat="1" ht="11.25" customHeight="1" x14ac:dyDescent="0.2">
      <c r="A5" s="349"/>
      <c r="B5" s="350" t="s">
        <v>1</v>
      </c>
      <c r="C5" s="351">
        <v>2026</v>
      </c>
    </row>
    <row r="6" spans="1:5" s="354" customFormat="1" x14ac:dyDescent="0.2">
      <c r="A6" s="352" t="s">
        <v>604</v>
      </c>
      <c r="B6" s="352"/>
      <c r="C6" s="353">
        <v>4066921055</v>
      </c>
      <c r="E6" s="355"/>
    </row>
    <row r="7" spans="1:5" ht="9.75" customHeight="1" x14ac:dyDescent="0.2">
      <c r="B7" s="357"/>
      <c r="C7" s="358"/>
    </row>
    <row r="8" spans="1:5" x14ac:dyDescent="0.2">
      <c r="A8" s="359" t="s">
        <v>605</v>
      </c>
      <c r="B8" s="359"/>
      <c r="C8" s="360">
        <f>SUM(C9:C14)</f>
        <v>382</v>
      </c>
    </row>
    <row r="9" spans="1:5" x14ac:dyDescent="0.2">
      <c r="A9" s="361" t="s">
        <v>606</v>
      </c>
      <c r="B9" s="362" t="s">
        <v>15</v>
      </c>
      <c r="C9" s="363">
        <v>0</v>
      </c>
    </row>
    <row r="10" spans="1:5" x14ac:dyDescent="0.2">
      <c r="A10" s="364" t="s">
        <v>607</v>
      </c>
      <c r="B10" s="365" t="s">
        <v>608</v>
      </c>
      <c r="C10" s="363">
        <v>0</v>
      </c>
    </row>
    <row r="11" spans="1:5" x14ac:dyDescent="0.2">
      <c r="A11" s="364" t="s">
        <v>609</v>
      </c>
      <c r="B11" s="365" t="s">
        <v>17</v>
      </c>
      <c r="C11" s="363">
        <v>0</v>
      </c>
    </row>
    <row r="12" spans="1:5" x14ac:dyDescent="0.2">
      <c r="A12" s="364" t="s">
        <v>610</v>
      </c>
      <c r="B12" s="365" t="s">
        <v>18</v>
      </c>
      <c r="C12" s="363">
        <v>0</v>
      </c>
    </row>
    <row r="13" spans="1:5" x14ac:dyDescent="0.2">
      <c r="A13" s="364" t="s">
        <v>611</v>
      </c>
      <c r="B13" s="365" t="s">
        <v>19</v>
      </c>
      <c r="C13" s="363">
        <v>0</v>
      </c>
    </row>
    <row r="14" spans="1:5" x14ac:dyDescent="0.2">
      <c r="A14" s="366" t="s">
        <v>612</v>
      </c>
      <c r="B14" s="367" t="s">
        <v>613</v>
      </c>
      <c r="C14" s="363">
        <v>382</v>
      </c>
    </row>
    <row r="15" spans="1:5" x14ac:dyDescent="0.2">
      <c r="A15" s="368"/>
      <c r="B15" s="369"/>
      <c r="C15" s="370"/>
    </row>
    <row r="16" spans="1:5" x14ac:dyDescent="0.2">
      <c r="A16" s="359" t="s">
        <v>614</v>
      </c>
      <c r="B16" s="357"/>
      <c r="C16" s="360">
        <f>SUM(C17:C19)</f>
        <v>0</v>
      </c>
    </row>
    <row r="17" spans="1:6" x14ac:dyDescent="0.2">
      <c r="A17" s="371">
        <v>3.1</v>
      </c>
      <c r="B17" s="365" t="s">
        <v>615</v>
      </c>
      <c r="C17" s="363">
        <v>0</v>
      </c>
    </row>
    <row r="18" spans="1:6" x14ac:dyDescent="0.2">
      <c r="A18" s="372">
        <v>3.2</v>
      </c>
      <c r="B18" s="365" t="s">
        <v>616</v>
      </c>
      <c r="C18" s="363">
        <v>0</v>
      </c>
    </row>
    <row r="19" spans="1:6" x14ac:dyDescent="0.2">
      <c r="A19" s="372">
        <v>3.3</v>
      </c>
      <c r="B19" s="367" t="s">
        <v>617</v>
      </c>
      <c r="C19" s="373">
        <v>0</v>
      </c>
    </row>
    <row r="20" spans="1:6" x14ac:dyDescent="0.2">
      <c r="B20" s="374"/>
      <c r="C20" s="375"/>
    </row>
    <row r="21" spans="1:6" x14ac:dyDescent="0.2">
      <c r="A21" s="376" t="s">
        <v>618</v>
      </c>
      <c r="B21" s="376"/>
      <c r="C21" s="353">
        <f>C6+C8-C16</f>
        <v>4066921437</v>
      </c>
      <c r="D21" s="377"/>
      <c r="E21" s="378"/>
      <c r="F21" s="378"/>
    </row>
    <row r="22" spans="1:6" x14ac:dyDescent="0.2">
      <c r="D22" s="379"/>
    </row>
    <row r="23" spans="1:6" ht="25.5" customHeight="1" x14ac:dyDescent="0.2">
      <c r="A23" s="380" t="s">
        <v>55</v>
      </c>
      <c r="B23" s="380"/>
      <c r="C23" s="380"/>
      <c r="E23" s="377"/>
      <c r="F23" s="378"/>
    </row>
    <row r="24" spans="1:6" x14ac:dyDescent="0.2">
      <c r="C24" s="381"/>
    </row>
    <row r="26" spans="1:6" x14ac:dyDescent="0.2">
      <c r="D26" s="381"/>
    </row>
    <row r="27" spans="1:6" x14ac:dyDescent="0.2">
      <c r="D27" s="382"/>
      <c r="E27" s="378"/>
    </row>
  </sheetData>
  <mergeCells count="5">
    <mergeCell ref="A1:C1"/>
    <mergeCell ref="A2:C2"/>
    <mergeCell ref="A3:C3"/>
    <mergeCell ref="A4:C4"/>
    <mergeCell ref="A23:C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DAAD3-072E-46B6-A71B-2B84D2300959}">
  <sheetPr>
    <tabColor rgb="FFFFC000"/>
    <pageSetUpPr fitToPage="1"/>
  </sheetPr>
  <dimension ref="A1:F44"/>
  <sheetViews>
    <sheetView showGridLines="0" workbookViewId="0">
      <selection activeCell="H32" sqref="H32"/>
    </sheetView>
  </sheetViews>
  <sheetFormatPr baseColWidth="10" defaultColWidth="13.33203125" defaultRowHeight="11.25" x14ac:dyDescent="0.2"/>
  <cols>
    <col min="1" max="1" width="4.33203125" style="356" customWidth="1"/>
    <col min="2" max="2" width="81.33203125" style="356" customWidth="1"/>
    <col min="3" max="3" width="24.83203125" style="356" customWidth="1"/>
    <col min="4" max="4" width="16.6640625" style="356" customWidth="1"/>
    <col min="5" max="5" width="13.33203125" style="356"/>
    <col min="6" max="6" width="15" style="356" customWidth="1"/>
    <col min="7" max="16384" width="13.33203125" style="356"/>
  </cols>
  <sheetData>
    <row r="1" spans="1:6" s="386" customFormat="1" ht="18.95" customHeight="1" x14ac:dyDescent="0.2">
      <c r="A1" s="383" t="s">
        <v>185</v>
      </c>
      <c r="B1" s="384"/>
      <c r="C1" s="385"/>
    </row>
    <row r="2" spans="1:6" s="386" customFormat="1" ht="18.95" customHeight="1" x14ac:dyDescent="0.2">
      <c r="A2" s="387" t="s">
        <v>619</v>
      </c>
      <c r="B2" s="388"/>
      <c r="C2" s="389"/>
    </row>
    <row r="3" spans="1:6" s="386" customFormat="1" ht="18.95" customHeight="1" x14ac:dyDescent="0.2">
      <c r="A3" s="387" t="s">
        <v>414</v>
      </c>
      <c r="B3" s="388"/>
      <c r="C3" s="389"/>
    </row>
    <row r="4" spans="1:6" s="368" customFormat="1" ht="12" thickBot="1" x14ac:dyDescent="0.25">
      <c r="A4" s="390" t="s">
        <v>603</v>
      </c>
      <c r="B4" s="346"/>
      <c r="C4" s="391"/>
    </row>
    <row r="5" spans="1:6" s="368" customFormat="1" x14ac:dyDescent="0.2">
      <c r="A5" s="392"/>
      <c r="B5" s="393" t="s">
        <v>1</v>
      </c>
      <c r="C5" s="394">
        <v>2026</v>
      </c>
      <c r="D5" s="395"/>
    </row>
    <row r="6" spans="1:6" x14ac:dyDescent="0.2">
      <c r="A6" s="396" t="s">
        <v>620</v>
      </c>
      <c r="B6" s="352"/>
      <c r="C6" s="397">
        <v>3159040787.6599998</v>
      </c>
    </row>
    <row r="7" spans="1:6" x14ac:dyDescent="0.2">
      <c r="A7" s="398"/>
      <c r="B7" s="357"/>
      <c r="C7" s="399"/>
    </row>
    <row r="8" spans="1:6" x14ac:dyDescent="0.2">
      <c r="A8" s="400" t="s">
        <v>621</v>
      </c>
      <c r="B8" s="357"/>
      <c r="C8" s="401">
        <f>SUM(C9:C29)</f>
        <v>12180792.66</v>
      </c>
    </row>
    <row r="9" spans="1:6" x14ac:dyDescent="0.2">
      <c r="A9" s="402">
        <v>2.1</v>
      </c>
      <c r="B9" s="362" t="s">
        <v>331</v>
      </c>
      <c r="C9" s="403">
        <v>0</v>
      </c>
      <c r="D9" s="378"/>
    </row>
    <row r="10" spans="1:6" x14ac:dyDescent="0.2">
      <c r="A10" s="402">
        <v>2.2000000000000002</v>
      </c>
      <c r="B10" s="362" t="s">
        <v>24</v>
      </c>
      <c r="C10" s="403">
        <v>0</v>
      </c>
    </row>
    <row r="11" spans="1:6" x14ac:dyDescent="0.2">
      <c r="A11" s="404">
        <v>2.2999999999999998</v>
      </c>
      <c r="B11" s="405" t="s">
        <v>473</v>
      </c>
      <c r="C11" s="403">
        <v>4814600.88</v>
      </c>
      <c r="F11" s="354"/>
    </row>
    <row r="12" spans="1:6" x14ac:dyDescent="0.2">
      <c r="A12" s="404">
        <v>2.4</v>
      </c>
      <c r="B12" s="405" t="s">
        <v>474</v>
      </c>
      <c r="C12" s="403">
        <v>0</v>
      </c>
      <c r="F12" s="354"/>
    </row>
    <row r="13" spans="1:6" x14ac:dyDescent="0.2">
      <c r="A13" s="404">
        <v>2.5</v>
      </c>
      <c r="B13" s="405" t="s">
        <v>475</v>
      </c>
      <c r="C13" s="403">
        <v>287400</v>
      </c>
      <c r="F13" s="354"/>
    </row>
    <row r="14" spans="1:6" x14ac:dyDescent="0.2">
      <c r="A14" s="404">
        <v>2.6</v>
      </c>
      <c r="B14" s="405" t="s">
        <v>476</v>
      </c>
      <c r="C14" s="403">
        <v>0</v>
      </c>
      <c r="F14" s="354"/>
    </row>
    <row r="15" spans="1:6" x14ac:dyDescent="0.2">
      <c r="A15" s="404">
        <v>2.7</v>
      </c>
      <c r="B15" s="405" t="s">
        <v>477</v>
      </c>
      <c r="C15" s="403">
        <v>0</v>
      </c>
      <c r="F15" s="354"/>
    </row>
    <row r="16" spans="1:6" x14ac:dyDescent="0.2">
      <c r="A16" s="404">
        <v>2.8</v>
      </c>
      <c r="B16" s="405" t="s">
        <v>478</v>
      </c>
      <c r="C16" s="403">
        <v>100224</v>
      </c>
      <c r="F16" s="354"/>
    </row>
    <row r="17" spans="1:6" x14ac:dyDescent="0.2">
      <c r="A17" s="404">
        <v>2.9</v>
      </c>
      <c r="B17" s="405" t="s">
        <v>480</v>
      </c>
      <c r="C17" s="403">
        <v>0</v>
      </c>
      <c r="F17" s="354"/>
    </row>
    <row r="18" spans="1:6" x14ac:dyDescent="0.2">
      <c r="A18" s="404" t="s">
        <v>622</v>
      </c>
      <c r="B18" s="405" t="s">
        <v>623</v>
      </c>
      <c r="C18" s="403">
        <v>0</v>
      </c>
      <c r="F18" s="354"/>
    </row>
    <row r="19" spans="1:6" x14ac:dyDescent="0.2">
      <c r="A19" s="404" t="s">
        <v>624</v>
      </c>
      <c r="B19" s="405" t="s">
        <v>87</v>
      </c>
      <c r="C19" s="403">
        <v>0</v>
      </c>
      <c r="F19" s="354"/>
    </row>
    <row r="20" spans="1:6" x14ac:dyDescent="0.2">
      <c r="A20" s="404" t="s">
        <v>625</v>
      </c>
      <c r="B20" s="405" t="s">
        <v>626</v>
      </c>
      <c r="C20" s="403">
        <v>0</v>
      </c>
      <c r="F20" s="354"/>
    </row>
    <row r="21" spans="1:6" x14ac:dyDescent="0.2">
      <c r="A21" s="404" t="s">
        <v>627</v>
      </c>
      <c r="B21" s="405" t="s">
        <v>628</v>
      </c>
      <c r="C21" s="403">
        <v>6978567.7800000003</v>
      </c>
      <c r="F21" s="354"/>
    </row>
    <row r="22" spans="1:6" x14ac:dyDescent="0.2">
      <c r="A22" s="404" t="s">
        <v>629</v>
      </c>
      <c r="B22" s="405" t="s">
        <v>630</v>
      </c>
      <c r="C22" s="403">
        <v>0</v>
      </c>
      <c r="F22" s="354"/>
    </row>
    <row r="23" spans="1:6" x14ac:dyDescent="0.2">
      <c r="A23" s="404" t="s">
        <v>631</v>
      </c>
      <c r="B23" s="405" t="s">
        <v>632</v>
      </c>
      <c r="C23" s="403">
        <v>0</v>
      </c>
      <c r="F23" s="354"/>
    </row>
    <row r="24" spans="1:6" x14ac:dyDescent="0.2">
      <c r="A24" s="404" t="s">
        <v>633</v>
      </c>
      <c r="B24" s="405" t="s">
        <v>634</v>
      </c>
      <c r="C24" s="403">
        <v>0</v>
      </c>
      <c r="F24" s="354"/>
    </row>
    <row r="25" spans="1:6" x14ac:dyDescent="0.2">
      <c r="A25" s="404" t="s">
        <v>635</v>
      </c>
      <c r="B25" s="405" t="s">
        <v>636</v>
      </c>
      <c r="C25" s="403">
        <v>0</v>
      </c>
    </row>
    <row r="26" spans="1:6" x14ac:dyDescent="0.2">
      <c r="A26" s="404" t="s">
        <v>637</v>
      </c>
      <c r="B26" s="405" t="s">
        <v>638</v>
      </c>
      <c r="C26" s="403">
        <v>0</v>
      </c>
    </row>
    <row r="27" spans="1:6" x14ac:dyDescent="0.2">
      <c r="A27" s="404" t="s">
        <v>639</v>
      </c>
      <c r="B27" s="405" t="s">
        <v>640</v>
      </c>
      <c r="C27" s="403">
        <v>0</v>
      </c>
    </row>
    <row r="28" spans="1:6" x14ac:dyDescent="0.2">
      <c r="A28" s="404" t="s">
        <v>641</v>
      </c>
      <c r="B28" s="405" t="s">
        <v>642</v>
      </c>
      <c r="C28" s="403">
        <v>0</v>
      </c>
    </row>
    <row r="29" spans="1:6" x14ac:dyDescent="0.2">
      <c r="A29" s="404" t="s">
        <v>643</v>
      </c>
      <c r="B29" s="362" t="s">
        <v>644</v>
      </c>
      <c r="C29" s="403">
        <v>0</v>
      </c>
      <c r="E29" s="378"/>
    </row>
    <row r="30" spans="1:6" x14ac:dyDescent="0.2">
      <c r="A30" s="406"/>
      <c r="B30" s="407"/>
      <c r="C30" s="408"/>
    </row>
    <row r="31" spans="1:6" x14ac:dyDescent="0.2">
      <c r="A31" s="409" t="s">
        <v>645</v>
      </c>
      <c r="B31" s="410"/>
      <c r="C31" s="411">
        <f>SUM(C32:C38)</f>
        <v>300478365.90000004</v>
      </c>
    </row>
    <row r="32" spans="1:6" x14ac:dyDescent="0.2">
      <c r="A32" s="404" t="s">
        <v>646</v>
      </c>
      <c r="B32" s="405" t="s">
        <v>47</v>
      </c>
      <c r="C32" s="403">
        <v>57720519.509999998</v>
      </c>
    </row>
    <row r="33" spans="1:6" x14ac:dyDescent="0.2">
      <c r="A33" s="404" t="s">
        <v>647</v>
      </c>
      <c r="B33" s="405" t="s">
        <v>48</v>
      </c>
      <c r="C33" s="403">
        <v>0</v>
      </c>
    </row>
    <row r="34" spans="1:6" x14ac:dyDescent="0.2">
      <c r="A34" s="404" t="s">
        <v>648</v>
      </c>
      <c r="B34" s="405" t="s">
        <v>49</v>
      </c>
      <c r="C34" s="403">
        <v>242757484.27000004</v>
      </c>
    </row>
    <row r="35" spans="1:6" x14ac:dyDescent="0.2">
      <c r="A35" s="412" t="s">
        <v>649</v>
      </c>
      <c r="B35" s="405" t="s">
        <v>50</v>
      </c>
      <c r="C35" s="403">
        <v>362.12</v>
      </c>
    </row>
    <row r="36" spans="1:6" x14ac:dyDescent="0.2">
      <c r="A36" s="412" t="s">
        <v>650</v>
      </c>
      <c r="B36" s="405" t="s">
        <v>52</v>
      </c>
      <c r="C36" s="403">
        <v>0</v>
      </c>
    </row>
    <row r="37" spans="1:6" x14ac:dyDescent="0.2">
      <c r="A37" s="404" t="s">
        <v>651</v>
      </c>
      <c r="B37" s="405" t="s">
        <v>652</v>
      </c>
      <c r="C37" s="403">
        <v>0</v>
      </c>
    </row>
    <row r="38" spans="1:6" x14ac:dyDescent="0.2">
      <c r="A38" s="404" t="s">
        <v>653</v>
      </c>
      <c r="B38" s="362" t="s">
        <v>654</v>
      </c>
      <c r="C38" s="413">
        <v>0</v>
      </c>
    </row>
    <row r="39" spans="1:6" x14ac:dyDescent="0.2">
      <c r="A39" s="398"/>
      <c r="B39" s="414"/>
      <c r="C39" s="415"/>
      <c r="D39" s="354"/>
      <c r="E39" s="354"/>
      <c r="F39" s="354"/>
    </row>
    <row r="40" spans="1:6" ht="12" thickBot="1" x14ac:dyDescent="0.25">
      <c r="A40" s="416" t="s">
        <v>655</v>
      </c>
      <c r="B40" s="417"/>
      <c r="C40" s="418">
        <f>+C6-C8+C31</f>
        <v>3447338360.9000001</v>
      </c>
      <c r="F40" s="354"/>
    </row>
    <row r="41" spans="1:6" ht="5.25" customHeight="1" x14ac:dyDescent="0.2">
      <c r="D41" s="419"/>
      <c r="E41" s="354"/>
      <c r="F41" s="354"/>
    </row>
    <row r="42" spans="1:6" ht="20.25" customHeight="1" x14ac:dyDescent="0.2">
      <c r="A42" s="420" t="s">
        <v>55</v>
      </c>
      <c r="B42" s="420"/>
      <c r="C42" s="420"/>
      <c r="D42" s="421"/>
      <c r="E42" s="422"/>
      <c r="F42" s="354"/>
    </row>
    <row r="43" spans="1:6" x14ac:dyDescent="0.2">
      <c r="C43" s="381"/>
      <c r="D43" s="354"/>
      <c r="E43" s="355"/>
      <c r="F43" s="354"/>
    </row>
    <row r="44" spans="1:6" x14ac:dyDescent="0.2">
      <c r="D44" s="354"/>
      <c r="E44" s="354"/>
      <c r="F44" s="354"/>
    </row>
  </sheetData>
  <mergeCells count="5">
    <mergeCell ref="A1:C1"/>
    <mergeCell ref="A2:C2"/>
    <mergeCell ref="A3:C3"/>
    <mergeCell ref="A4:C4"/>
    <mergeCell ref="A42:C4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C343-39DD-46D3-819C-C2F1742CB005}">
  <sheetPr>
    <tabColor rgb="FFFFC000"/>
    <pageSetUpPr fitToPage="1"/>
  </sheetPr>
  <dimension ref="A1:J60"/>
  <sheetViews>
    <sheetView showGridLines="0" workbookViewId="0">
      <selection activeCell="H32" sqref="H32"/>
    </sheetView>
  </sheetViews>
  <sheetFormatPr baseColWidth="10" defaultColWidth="10.6640625" defaultRowHeight="11.25" x14ac:dyDescent="0.2"/>
  <cols>
    <col min="1" max="1" width="11.6640625" style="311" customWidth="1"/>
    <col min="2" max="2" width="80" style="311" bestFit="1" customWidth="1"/>
    <col min="3" max="3" width="20.33203125" style="311" bestFit="1" customWidth="1"/>
    <col min="4" max="5" width="27.6640625" style="311" bestFit="1" customWidth="1"/>
    <col min="6" max="6" width="19.33203125" style="311" customWidth="1"/>
    <col min="7" max="7" width="20" style="311" bestFit="1" customWidth="1"/>
    <col min="8" max="8" width="11.1640625" style="311" customWidth="1"/>
    <col min="9" max="9" width="12.83203125" style="311" bestFit="1" customWidth="1"/>
    <col min="10" max="10" width="16.5" style="311" bestFit="1" customWidth="1"/>
    <col min="11" max="16384" width="10.6640625" style="311"/>
  </cols>
  <sheetData>
    <row r="1" spans="1:10" ht="11.25" customHeight="1" x14ac:dyDescent="0.2">
      <c r="A1" s="304" t="s">
        <v>185</v>
      </c>
      <c r="B1" s="423"/>
      <c r="C1" s="423"/>
      <c r="D1" s="423"/>
      <c r="E1" s="423"/>
      <c r="F1" s="423"/>
      <c r="G1" s="305" t="s">
        <v>252</v>
      </c>
      <c r="H1" s="306">
        <v>2026</v>
      </c>
    </row>
    <row r="2" spans="1:10" ht="11.25" customHeight="1" x14ac:dyDescent="0.2">
      <c r="A2" s="304" t="s">
        <v>656</v>
      </c>
      <c r="B2" s="423"/>
      <c r="C2" s="423"/>
      <c r="D2" s="423"/>
      <c r="E2" s="423"/>
      <c r="F2" s="423"/>
      <c r="G2" s="305" t="s">
        <v>254</v>
      </c>
      <c r="H2" s="306" t="s">
        <v>189</v>
      </c>
    </row>
    <row r="3" spans="1:10" ht="11.25" customHeight="1" x14ac:dyDescent="0.2">
      <c r="A3" s="424" t="s">
        <v>414</v>
      </c>
      <c r="B3" s="425"/>
      <c r="C3" s="425"/>
      <c r="D3" s="425"/>
      <c r="E3" s="425"/>
      <c r="F3" s="425"/>
      <c r="G3" s="305"/>
      <c r="H3" s="306"/>
    </row>
    <row r="4" spans="1:10" ht="11.25" customHeight="1" x14ac:dyDescent="0.2">
      <c r="A4" s="424" t="s">
        <v>192</v>
      </c>
      <c r="B4" s="425"/>
      <c r="C4" s="425"/>
      <c r="D4" s="425"/>
      <c r="E4" s="425"/>
      <c r="F4" s="425"/>
      <c r="G4" s="305" t="s">
        <v>255</v>
      </c>
      <c r="H4" s="306">
        <v>1</v>
      </c>
    </row>
    <row r="5" spans="1:10" x14ac:dyDescent="0.2">
      <c r="A5" s="309" t="s">
        <v>256</v>
      </c>
      <c r="B5" s="310"/>
      <c r="C5" s="310"/>
      <c r="D5" s="310"/>
      <c r="E5" s="310"/>
      <c r="F5" s="310"/>
      <c r="G5" s="310"/>
      <c r="H5" s="310"/>
    </row>
    <row r="6" spans="1:10" ht="9.75" customHeight="1" x14ac:dyDescent="0.2"/>
    <row r="7" spans="1:10" ht="9.75" customHeight="1" x14ac:dyDescent="0.2"/>
    <row r="8" spans="1:10" ht="9.75" customHeight="1" x14ac:dyDescent="0.2">
      <c r="A8" s="426" t="s">
        <v>258</v>
      </c>
      <c r="B8" s="427" t="s">
        <v>1</v>
      </c>
      <c r="C8" s="426" t="s">
        <v>657</v>
      </c>
      <c r="D8" s="426" t="s">
        <v>658</v>
      </c>
      <c r="E8" s="426" t="s">
        <v>659</v>
      </c>
      <c r="F8" s="426" t="s">
        <v>660</v>
      </c>
      <c r="G8" s="426" t="s">
        <v>661</v>
      </c>
      <c r="H8" s="426" t="s">
        <v>662</v>
      </c>
      <c r="I8" s="426" t="s">
        <v>663</v>
      </c>
      <c r="J8" s="426" t="s">
        <v>664</v>
      </c>
    </row>
    <row r="9" spans="1:10" s="428" customFormat="1" ht="9.75" customHeight="1" x14ac:dyDescent="0.2">
      <c r="A9" s="313">
        <v>7000</v>
      </c>
      <c r="B9" s="314" t="s">
        <v>665</v>
      </c>
      <c r="C9" s="316"/>
      <c r="D9" s="316"/>
      <c r="E9" s="316"/>
      <c r="F9" s="316"/>
      <c r="G9" s="316"/>
      <c r="H9" s="316"/>
      <c r="I9" s="316"/>
      <c r="J9" s="316"/>
    </row>
    <row r="10" spans="1:10" x14ac:dyDescent="0.2">
      <c r="A10" s="268">
        <v>7110</v>
      </c>
      <c r="B10" s="328" t="s">
        <v>661</v>
      </c>
      <c r="C10" s="312">
        <v>0</v>
      </c>
      <c r="D10" s="312">
        <v>0</v>
      </c>
      <c r="E10" s="312">
        <v>0</v>
      </c>
      <c r="F10" s="312">
        <f>C10+D10+E10</f>
        <v>0</v>
      </c>
      <c r="G10" s="268"/>
      <c r="H10" s="268"/>
      <c r="I10" s="268"/>
      <c r="J10" s="268"/>
    </row>
    <row r="11" spans="1:10" x14ac:dyDescent="0.2">
      <c r="A11" s="268">
        <v>7120</v>
      </c>
      <c r="B11" s="328" t="s">
        <v>666</v>
      </c>
      <c r="C11" s="312">
        <v>0</v>
      </c>
      <c r="D11" s="312">
        <v>0</v>
      </c>
      <c r="E11" s="312">
        <v>0</v>
      </c>
      <c r="F11" s="312">
        <f t="shared" ref="F11:F35" si="0">C11+D11+E11</f>
        <v>0</v>
      </c>
      <c r="G11" s="268"/>
      <c r="H11" s="268"/>
      <c r="I11" s="268"/>
      <c r="J11" s="268"/>
    </row>
    <row r="12" spans="1:10" x14ac:dyDescent="0.2">
      <c r="A12" s="268">
        <v>7130</v>
      </c>
      <c r="B12" s="328" t="s">
        <v>667</v>
      </c>
      <c r="C12" s="312">
        <v>0</v>
      </c>
      <c r="D12" s="312">
        <v>0</v>
      </c>
      <c r="E12" s="312">
        <v>0</v>
      </c>
      <c r="F12" s="312">
        <f t="shared" si="0"/>
        <v>0</v>
      </c>
      <c r="G12" s="268"/>
      <c r="H12" s="268"/>
      <c r="I12" s="268"/>
      <c r="J12" s="268"/>
    </row>
    <row r="13" spans="1:10" x14ac:dyDescent="0.2">
      <c r="A13" s="268">
        <v>7140</v>
      </c>
      <c r="B13" s="328" t="s">
        <v>668</v>
      </c>
      <c r="C13" s="312">
        <v>0</v>
      </c>
      <c r="D13" s="312">
        <v>0</v>
      </c>
      <c r="E13" s="312">
        <v>0</v>
      </c>
      <c r="F13" s="312">
        <f t="shared" si="0"/>
        <v>0</v>
      </c>
      <c r="G13" s="268"/>
      <c r="H13" s="268"/>
      <c r="I13" s="268"/>
      <c r="J13" s="268"/>
    </row>
    <row r="14" spans="1:10" x14ac:dyDescent="0.2">
      <c r="A14" s="268">
        <v>7150</v>
      </c>
      <c r="B14" s="328" t="s">
        <v>669</v>
      </c>
      <c r="C14" s="312">
        <v>0</v>
      </c>
      <c r="D14" s="312">
        <v>0</v>
      </c>
      <c r="E14" s="312">
        <v>0</v>
      </c>
      <c r="F14" s="312">
        <f t="shared" si="0"/>
        <v>0</v>
      </c>
      <c r="G14" s="268"/>
      <c r="H14" s="268"/>
      <c r="I14" s="268"/>
      <c r="J14" s="268"/>
    </row>
    <row r="15" spans="1:10" x14ac:dyDescent="0.2">
      <c r="A15" s="268">
        <v>7160</v>
      </c>
      <c r="B15" s="328" t="s">
        <v>670</v>
      </c>
      <c r="C15" s="312">
        <v>0</v>
      </c>
      <c r="D15" s="312">
        <v>0</v>
      </c>
      <c r="E15" s="312">
        <v>0</v>
      </c>
      <c r="F15" s="312">
        <f t="shared" si="0"/>
        <v>0</v>
      </c>
      <c r="G15" s="268"/>
      <c r="H15" s="268"/>
      <c r="I15" s="268"/>
      <c r="J15" s="268"/>
    </row>
    <row r="16" spans="1:10" x14ac:dyDescent="0.2">
      <c r="A16" s="268">
        <v>7210</v>
      </c>
      <c r="B16" s="328" t="s">
        <v>671</v>
      </c>
      <c r="C16" s="312">
        <v>0</v>
      </c>
      <c r="D16" s="312">
        <v>0</v>
      </c>
      <c r="E16" s="312">
        <v>0</v>
      </c>
      <c r="F16" s="312">
        <f t="shared" si="0"/>
        <v>0</v>
      </c>
      <c r="G16" s="268"/>
      <c r="H16" s="268"/>
      <c r="I16" s="268"/>
      <c r="J16" s="268"/>
    </row>
    <row r="17" spans="1:10" x14ac:dyDescent="0.2">
      <c r="A17" s="268">
        <v>7220</v>
      </c>
      <c r="B17" s="328" t="s">
        <v>672</v>
      </c>
      <c r="C17" s="312">
        <v>0</v>
      </c>
      <c r="D17" s="312">
        <v>0</v>
      </c>
      <c r="E17" s="312">
        <v>0</v>
      </c>
      <c r="F17" s="312">
        <f t="shared" si="0"/>
        <v>0</v>
      </c>
      <c r="G17" s="268"/>
      <c r="H17" s="268"/>
      <c r="I17" s="268"/>
      <c r="J17" s="268"/>
    </row>
    <row r="18" spans="1:10" x14ac:dyDescent="0.2">
      <c r="A18" s="268">
        <v>7230</v>
      </c>
      <c r="B18" s="328" t="s">
        <v>673</v>
      </c>
      <c r="C18" s="312">
        <v>0</v>
      </c>
      <c r="D18" s="312">
        <v>0</v>
      </c>
      <c r="E18" s="312">
        <v>0</v>
      </c>
      <c r="F18" s="312">
        <f t="shared" si="0"/>
        <v>0</v>
      </c>
      <c r="G18" s="268"/>
      <c r="H18" s="268"/>
      <c r="I18" s="268"/>
      <c r="J18" s="268"/>
    </row>
    <row r="19" spans="1:10" x14ac:dyDescent="0.2">
      <c r="A19" s="268">
        <v>7240</v>
      </c>
      <c r="B19" s="328" t="s">
        <v>674</v>
      </c>
      <c r="C19" s="312">
        <v>0</v>
      </c>
      <c r="D19" s="312">
        <v>0</v>
      </c>
      <c r="E19" s="312">
        <v>0</v>
      </c>
      <c r="F19" s="312">
        <f t="shared" si="0"/>
        <v>0</v>
      </c>
      <c r="G19" s="268"/>
      <c r="H19" s="268"/>
      <c r="I19" s="268"/>
      <c r="J19" s="268"/>
    </row>
    <row r="20" spans="1:10" x14ac:dyDescent="0.2">
      <c r="A20" s="268">
        <v>7250</v>
      </c>
      <c r="B20" s="328" t="s">
        <v>675</v>
      </c>
      <c r="C20" s="312">
        <v>0</v>
      </c>
      <c r="D20" s="312">
        <v>0</v>
      </c>
      <c r="E20" s="312">
        <v>0</v>
      </c>
      <c r="F20" s="312">
        <f t="shared" si="0"/>
        <v>0</v>
      </c>
      <c r="G20" s="268"/>
      <c r="H20" s="268"/>
      <c r="I20" s="268"/>
      <c r="J20" s="268"/>
    </row>
    <row r="21" spans="1:10" x14ac:dyDescent="0.2">
      <c r="A21" s="268">
        <v>7260</v>
      </c>
      <c r="B21" s="328" t="s">
        <v>676</v>
      </c>
      <c r="C21" s="312">
        <v>0</v>
      </c>
      <c r="D21" s="312">
        <v>0</v>
      </c>
      <c r="E21" s="312">
        <v>0</v>
      </c>
      <c r="F21" s="312">
        <f t="shared" si="0"/>
        <v>0</v>
      </c>
      <c r="G21" s="268"/>
      <c r="H21" s="268"/>
      <c r="I21" s="268"/>
      <c r="J21" s="268"/>
    </row>
    <row r="22" spans="1:10" x14ac:dyDescent="0.2">
      <c r="A22" s="268">
        <v>7310</v>
      </c>
      <c r="B22" s="328" t="s">
        <v>677</v>
      </c>
      <c r="C22" s="312">
        <v>0</v>
      </c>
      <c r="D22" s="312">
        <v>0</v>
      </c>
      <c r="E22" s="312">
        <v>0</v>
      </c>
      <c r="F22" s="312">
        <f t="shared" si="0"/>
        <v>0</v>
      </c>
      <c r="G22" s="268"/>
      <c r="H22" s="268"/>
      <c r="I22" s="268"/>
      <c r="J22" s="268"/>
    </row>
    <row r="23" spans="1:10" x14ac:dyDescent="0.2">
      <c r="A23" s="268">
        <v>7320</v>
      </c>
      <c r="B23" s="328" t="s">
        <v>678</v>
      </c>
      <c r="C23" s="312">
        <v>0</v>
      </c>
      <c r="D23" s="312">
        <v>0</v>
      </c>
      <c r="E23" s="312">
        <v>0</v>
      </c>
      <c r="F23" s="312">
        <f t="shared" si="0"/>
        <v>0</v>
      </c>
      <c r="G23" s="268"/>
      <c r="H23" s="268"/>
      <c r="I23" s="268"/>
      <c r="J23" s="268"/>
    </row>
    <row r="24" spans="1:10" x14ac:dyDescent="0.2">
      <c r="A24" s="268">
        <v>7330</v>
      </c>
      <c r="B24" s="328" t="s">
        <v>679</v>
      </c>
      <c r="C24" s="312">
        <v>0</v>
      </c>
      <c r="D24" s="312">
        <v>0</v>
      </c>
      <c r="E24" s="312">
        <v>0</v>
      </c>
      <c r="F24" s="312">
        <f t="shared" si="0"/>
        <v>0</v>
      </c>
      <c r="G24" s="268"/>
      <c r="H24" s="268"/>
      <c r="I24" s="268"/>
      <c r="J24" s="268"/>
    </row>
    <row r="25" spans="1:10" x14ac:dyDescent="0.2">
      <c r="A25" s="268">
        <v>7340</v>
      </c>
      <c r="B25" s="328" t="s">
        <v>680</v>
      </c>
      <c r="C25" s="312">
        <v>0</v>
      </c>
      <c r="D25" s="312">
        <v>0</v>
      </c>
      <c r="E25" s="312">
        <v>0</v>
      </c>
      <c r="F25" s="312">
        <f t="shared" si="0"/>
        <v>0</v>
      </c>
      <c r="G25" s="268"/>
      <c r="H25" s="268"/>
      <c r="I25" s="268"/>
      <c r="J25" s="268"/>
    </row>
    <row r="26" spans="1:10" x14ac:dyDescent="0.2">
      <c r="A26" s="268">
        <v>7350</v>
      </c>
      <c r="B26" s="328" t="s">
        <v>681</v>
      </c>
      <c r="C26" s="312">
        <v>0</v>
      </c>
      <c r="D26" s="312">
        <v>0</v>
      </c>
      <c r="E26" s="312">
        <v>0</v>
      </c>
      <c r="F26" s="312">
        <f t="shared" si="0"/>
        <v>0</v>
      </c>
      <c r="G26" s="268"/>
      <c r="H26" s="268"/>
      <c r="I26" s="268"/>
      <c r="J26" s="268"/>
    </row>
    <row r="27" spans="1:10" x14ac:dyDescent="0.2">
      <c r="A27" s="268">
        <v>7360</v>
      </c>
      <c r="B27" s="328" t="s">
        <v>682</v>
      </c>
      <c r="C27" s="312">
        <v>0</v>
      </c>
      <c r="D27" s="312">
        <v>0</v>
      </c>
      <c r="E27" s="312">
        <v>0</v>
      </c>
      <c r="F27" s="312">
        <f t="shared" si="0"/>
        <v>0</v>
      </c>
      <c r="G27" s="268"/>
      <c r="H27" s="268"/>
      <c r="I27" s="268"/>
      <c r="J27" s="268"/>
    </row>
    <row r="28" spans="1:10" x14ac:dyDescent="0.2">
      <c r="A28" s="268">
        <v>7410</v>
      </c>
      <c r="B28" s="328" t="s">
        <v>683</v>
      </c>
      <c r="C28" s="312">
        <v>0</v>
      </c>
      <c r="D28" s="312">
        <v>0</v>
      </c>
      <c r="E28" s="312">
        <v>0</v>
      </c>
      <c r="F28" s="312">
        <f t="shared" si="0"/>
        <v>0</v>
      </c>
      <c r="G28" s="268"/>
      <c r="H28" s="268"/>
      <c r="I28" s="268"/>
      <c r="J28" s="268"/>
    </row>
    <row r="29" spans="1:10" x14ac:dyDescent="0.2">
      <c r="A29" s="268">
        <v>7420</v>
      </c>
      <c r="B29" s="328" t="s">
        <v>684</v>
      </c>
      <c r="C29" s="312">
        <v>0</v>
      </c>
      <c r="D29" s="312">
        <v>0</v>
      </c>
      <c r="E29" s="312">
        <v>0</v>
      </c>
      <c r="F29" s="312">
        <f t="shared" si="0"/>
        <v>0</v>
      </c>
      <c r="G29" s="268"/>
      <c r="H29" s="268"/>
      <c r="I29" s="268"/>
      <c r="J29" s="268"/>
    </row>
    <row r="30" spans="1:10" x14ac:dyDescent="0.2">
      <c r="A30" s="268">
        <v>7510</v>
      </c>
      <c r="B30" s="328" t="s">
        <v>685</v>
      </c>
      <c r="C30" s="312">
        <v>0</v>
      </c>
      <c r="D30" s="312">
        <v>0</v>
      </c>
      <c r="E30" s="312">
        <v>0</v>
      </c>
      <c r="F30" s="312">
        <f t="shared" si="0"/>
        <v>0</v>
      </c>
      <c r="G30" s="268"/>
      <c r="H30" s="268"/>
      <c r="I30" s="268"/>
      <c r="J30" s="268"/>
    </row>
    <row r="31" spans="1:10" x14ac:dyDescent="0.2">
      <c r="A31" s="268">
        <v>7520</v>
      </c>
      <c r="B31" s="328" t="s">
        <v>686</v>
      </c>
      <c r="C31" s="312">
        <v>0</v>
      </c>
      <c r="D31" s="312">
        <v>0</v>
      </c>
      <c r="E31" s="312">
        <v>0</v>
      </c>
      <c r="F31" s="312">
        <f t="shared" si="0"/>
        <v>0</v>
      </c>
      <c r="G31" s="268"/>
      <c r="H31" s="268"/>
      <c r="I31" s="268"/>
      <c r="J31" s="268"/>
    </row>
    <row r="32" spans="1:10" x14ac:dyDescent="0.2">
      <c r="A32" s="268">
        <v>7610</v>
      </c>
      <c r="B32" s="328" t="s">
        <v>687</v>
      </c>
      <c r="C32" s="312">
        <v>0</v>
      </c>
      <c r="D32" s="312">
        <v>0</v>
      </c>
      <c r="E32" s="312">
        <v>0</v>
      </c>
      <c r="F32" s="312">
        <f t="shared" si="0"/>
        <v>0</v>
      </c>
      <c r="G32" s="268"/>
      <c r="H32" s="268"/>
      <c r="I32" s="268"/>
      <c r="J32" s="268"/>
    </row>
    <row r="33" spans="1:10" x14ac:dyDescent="0.2">
      <c r="A33" s="268">
        <v>7620</v>
      </c>
      <c r="B33" s="328" t="s">
        <v>688</v>
      </c>
      <c r="C33" s="312">
        <v>0</v>
      </c>
      <c r="D33" s="312">
        <v>0</v>
      </c>
      <c r="E33" s="312">
        <v>0</v>
      </c>
      <c r="F33" s="312">
        <f t="shared" si="0"/>
        <v>0</v>
      </c>
      <c r="G33" s="268"/>
      <c r="H33" s="268"/>
      <c r="I33" s="268"/>
      <c r="J33" s="268"/>
    </row>
    <row r="34" spans="1:10" x14ac:dyDescent="0.2">
      <c r="A34" s="268">
        <v>7630</v>
      </c>
      <c r="B34" s="328" t="s">
        <v>689</v>
      </c>
      <c r="C34" s="312">
        <v>0</v>
      </c>
      <c r="D34" s="312">
        <v>0</v>
      </c>
      <c r="E34" s="312">
        <v>0</v>
      </c>
      <c r="F34" s="312">
        <f t="shared" si="0"/>
        <v>0</v>
      </c>
      <c r="G34" s="268"/>
      <c r="H34" s="268"/>
      <c r="I34" s="268"/>
      <c r="J34" s="268"/>
    </row>
    <row r="35" spans="1:10" x14ac:dyDescent="0.2">
      <c r="A35" s="268">
        <v>7640</v>
      </c>
      <c r="B35" s="328" t="s">
        <v>690</v>
      </c>
      <c r="C35" s="312">
        <v>0</v>
      </c>
      <c r="D35" s="312">
        <v>0</v>
      </c>
      <c r="E35" s="312">
        <v>0</v>
      </c>
      <c r="F35" s="312">
        <f t="shared" si="0"/>
        <v>0</v>
      </c>
      <c r="G35" s="268"/>
      <c r="H35" s="268"/>
      <c r="I35" s="268"/>
      <c r="J35" s="268"/>
    </row>
    <row r="36" spans="1:10" ht="11.25" customHeight="1" x14ac:dyDescent="0.2">
      <c r="A36" s="268"/>
      <c r="B36" s="268"/>
      <c r="C36" s="294"/>
      <c r="D36" s="294"/>
      <c r="E36" s="294"/>
      <c r="F36" s="294"/>
      <c r="G36" s="268"/>
      <c r="H36" s="268"/>
      <c r="I36" s="268"/>
      <c r="J36" s="268"/>
    </row>
    <row r="37" spans="1:10" ht="11.25" customHeight="1" thickBot="1" x14ac:dyDescent="0.25">
      <c r="A37" s="313">
        <v>8000</v>
      </c>
      <c r="B37" s="314" t="s">
        <v>691</v>
      </c>
      <c r="C37" s="316"/>
      <c r="D37" s="316"/>
      <c r="E37" s="316"/>
      <c r="F37" s="316"/>
      <c r="G37" s="316"/>
      <c r="H37" s="316"/>
      <c r="I37" s="316"/>
      <c r="J37" s="316"/>
    </row>
    <row r="38" spans="1:10" ht="11.25" customHeight="1" thickBot="1" x14ac:dyDescent="0.25">
      <c r="A38" s="268"/>
      <c r="B38" s="429"/>
      <c r="C38" s="430"/>
      <c r="D38" s="268"/>
      <c r="E38" s="268"/>
      <c r="F38" s="268"/>
      <c r="G38" s="268"/>
      <c r="H38" s="268"/>
      <c r="I38" s="268"/>
      <c r="J38" s="268"/>
    </row>
    <row r="39" spans="1:10" ht="11.25" customHeight="1" x14ac:dyDescent="0.25">
      <c r="A39" s="268"/>
      <c r="B39" s="431" t="s">
        <v>692</v>
      </c>
      <c r="C39" s="432"/>
      <c r="D39" s="268"/>
      <c r="E39" s="268"/>
      <c r="F39" s="268"/>
      <c r="G39" s="268"/>
      <c r="H39" s="268"/>
      <c r="I39" s="268"/>
      <c r="J39" s="268"/>
    </row>
    <row r="40" spans="1:10" s="428" customFormat="1" ht="12.75" thickBot="1" x14ac:dyDescent="0.25">
      <c r="A40" s="268"/>
      <c r="B40" s="433" t="s">
        <v>1</v>
      </c>
      <c r="C40" s="434">
        <f>H1</f>
        <v>2026</v>
      </c>
      <c r="D40" s="268"/>
      <c r="E40" s="268"/>
      <c r="F40" s="268"/>
      <c r="G40" s="268"/>
      <c r="H40" s="268"/>
      <c r="I40" s="268"/>
      <c r="J40" s="268"/>
    </row>
    <row r="41" spans="1:10" x14ac:dyDescent="0.2">
      <c r="A41" s="268">
        <v>8110</v>
      </c>
      <c r="B41" s="435" t="s">
        <v>693</v>
      </c>
      <c r="C41" s="436">
        <v>19529889300.52</v>
      </c>
      <c r="D41" s="268"/>
      <c r="E41" s="268"/>
      <c r="F41" s="268"/>
      <c r="G41" s="268"/>
      <c r="H41" s="268"/>
      <c r="I41" s="268"/>
      <c r="J41" s="268"/>
    </row>
    <row r="42" spans="1:10" x14ac:dyDescent="0.2">
      <c r="A42" s="268">
        <v>8120</v>
      </c>
      <c r="B42" s="437" t="s">
        <v>694</v>
      </c>
      <c r="C42" s="438">
        <v>-15767974448.860001</v>
      </c>
      <c r="D42" s="268"/>
      <c r="E42" s="268"/>
      <c r="F42" s="268"/>
      <c r="G42" s="268"/>
      <c r="H42" s="268"/>
      <c r="I42" s="268"/>
      <c r="J42" s="268"/>
    </row>
    <row r="43" spans="1:10" x14ac:dyDescent="0.2">
      <c r="A43" s="268">
        <v>8130</v>
      </c>
      <c r="B43" s="437" t="s">
        <v>695</v>
      </c>
      <c r="C43" s="438">
        <v>305006203.19999999</v>
      </c>
      <c r="D43" s="268"/>
      <c r="E43" s="268"/>
      <c r="F43" s="268"/>
      <c r="G43" s="268"/>
      <c r="H43" s="268"/>
      <c r="I43" s="268"/>
      <c r="J43" s="268"/>
    </row>
    <row r="44" spans="1:10" x14ac:dyDescent="0.2">
      <c r="A44" s="268">
        <v>8140</v>
      </c>
      <c r="B44" s="437" t="s">
        <v>696</v>
      </c>
      <c r="C44" s="438">
        <v>0</v>
      </c>
      <c r="D44" s="268"/>
      <c r="E44" s="268"/>
      <c r="F44" s="268"/>
      <c r="G44" s="268"/>
      <c r="H44" s="268"/>
      <c r="I44" s="268"/>
      <c r="J44" s="268"/>
    </row>
    <row r="45" spans="1:10" ht="12" thickBot="1" x14ac:dyDescent="0.25">
      <c r="A45" s="268">
        <v>8150</v>
      </c>
      <c r="B45" s="439" t="s">
        <v>697</v>
      </c>
      <c r="C45" s="440">
        <v>-4066921054.8600001</v>
      </c>
      <c r="D45" s="268"/>
      <c r="E45" s="268"/>
      <c r="F45" s="268"/>
      <c r="G45" s="268"/>
      <c r="H45" s="268"/>
      <c r="I45" s="268"/>
      <c r="J45" s="268"/>
    </row>
    <row r="46" spans="1:10" x14ac:dyDescent="0.2">
      <c r="A46" s="268"/>
      <c r="B46" s="268"/>
      <c r="C46" s="268"/>
      <c r="D46" s="268"/>
      <c r="E46" s="268"/>
      <c r="F46" s="268"/>
      <c r="G46" s="268"/>
      <c r="H46" s="268"/>
      <c r="I46" s="268"/>
      <c r="J46" s="268"/>
    </row>
    <row r="47" spans="1:10" ht="12" thickBot="1" x14ac:dyDescent="0.25">
      <c r="A47" s="268"/>
      <c r="B47" s="268"/>
      <c r="C47" s="268"/>
      <c r="D47" s="268"/>
      <c r="E47" s="268"/>
      <c r="F47" s="268"/>
      <c r="G47" s="268"/>
      <c r="H47" s="268"/>
      <c r="I47" s="268"/>
      <c r="J47" s="268"/>
    </row>
    <row r="48" spans="1:10" ht="15" x14ac:dyDescent="0.25">
      <c r="A48" s="268"/>
      <c r="B48" s="431" t="s">
        <v>698</v>
      </c>
      <c r="C48" s="432"/>
      <c r="D48" s="268"/>
      <c r="E48" s="268"/>
      <c r="F48" s="268"/>
      <c r="G48" s="268"/>
      <c r="H48" s="268"/>
      <c r="I48" s="268"/>
      <c r="J48" s="268"/>
    </row>
    <row r="49" spans="1:10" ht="12.75" thickBot="1" x14ac:dyDescent="0.25">
      <c r="A49" s="268"/>
      <c r="B49" s="433" t="s">
        <v>1</v>
      </c>
      <c r="C49" s="434">
        <f>H1</f>
        <v>2026</v>
      </c>
      <c r="D49"/>
      <c r="E49"/>
      <c r="F49"/>
      <c r="G49"/>
      <c r="H49"/>
      <c r="I49"/>
      <c r="J49"/>
    </row>
    <row r="50" spans="1:10" x14ac:dyDescent="0.2">
      <c r="A50" s="268">
        <v>8210</v>
      </c>
      <c r="B50" s="435" t="s">
        <v>699</v>
      </c>
      <c r="C50" s="441">
        <v>-19529889300.52</v>
      </c>
      <c r="D50"/>
      <c r="E50"/>
      <c r="F50"/>
      <c r="G50"/>
      <c r="H50"/>
      <c r="I50"/>
      <c r="J50"/>
    </row>
    <row r="51" spans="1:10" x14ac:dyDescent="0.2">
      <c r="A51" s="268">
        <v>8220</v>
      </c>
      <c r="B51" s="437" t="s">
        <v>700</v>
      </c>
      <c r="C51" s="442">
        <v>14647944734.23</v>
      </c>
      <c r="D51"/>
      <c r="E51"/>
      <c r="F51"/>
      <c r="G51"/>
      <c r="H51"/>
      <c r="I51"/>
      <c r="J51"/>
    </row>
    <row r="52" spans="1:10" x14ac:dyDescent="0.2">
      <c r="A52" s="268">
        <v>8230</v>
      </c>
      <c r="B52" s="437" t="s">
        <v>701</v>
      </c>
      <c r="C52" s="442">
        <v>-305006203.19999999</v>
      </c>
      <c r="D52"/>
      <c r="E52"/>
      <c r="F52"/>
      <c r="G52"/>
      <c r="H52"/>
      <c r="I52"/>
      <c r="J52"/>
    </row>
    <row r="53" spans="1:10" x14ac:dyDescent="0.2">
      <c r="A53" s="268">
        <v>8240</v>
      </c>
      <c r="B53" s="437" t="s">
        <v>702</v>
      </c>
      <c r="C53" s="442">
        <v>2027909981.8299999</v>
      </c>
      <c r="D53"/>
      <c r="E53"/>
      <c r="F53"/>
      <c r="G53"/>
      <c r="H53"/>
      <c r="I53"/>
      <c r="J53"/>
    </row>
    <row r="54" spans="1:10" x14ac:dyDescent="0.2">
      <c r="A54" s="268">
        <v>8250</v>
      </c>
      <c r="B54" s="437" t="s">
        <v>703</v>
      </c>
      <c r="C54" s="442">
        <v>0</v>
      </c>
      <c r="D54"/>
      <c r="E54"/>
      <c r="F54"/>
      <c r="G54"/>
      <c r="H54"/>
      <c r="I54"/>
      <c r="J54"/>
    </row>
    <row r="55" spans="1:10" x14ac:dyDescent="0.2">
      <c r="A55" s="268">
        <v>8260</v>
      </c>
      <c r="B55" s="437" t="s">
        <v>704</v>
      </c>
      <c r="C55" s="442">
        <v>7556.13</v>
      </c>
      <c r="D55"/>
      <c r="E55"/>
      <c r="F55"/>
      <c r="G55"/>
      <c r="H55"/>
      <c r="I55"/>
      <c r="J55"/>
    </row>
    <row r="56" spans="1:10" ht="12" thickBot="1" x14ac:dyDescent="0.25">
      <c r="A56" s="268">
        <v>8270</v>
      </c>
      <c r="B56" s="439" t="s">
        <v>705</v>
      </c>
      <c r="C56" s="443">
        <v>3159033231.5300002</v>
      </c>
      <c r="D56"/>
      <c r="E56"/>
      <c r="F56"/>
      <c r="G56"/>
      <c r="H56"/>
      <c r="I56"/>
      <c r="J56"/>
    </row>
    <row r="57" spans="1:10" x14ac:dyDescent="0.2">
      <c r="A57" s="268"/>
      <c r="B57" s="268"/>
      <c r="C57" s="268"/>
      <c r="D57"/>
      <c r="E57"/>
      <c r="F57"/>
      <c r="G57"/>
      <c r="H57"/>
      <c r="I57"/>
      <c r="J57"/>
    </row>
    <row r="58" spans="1:10" x14ac:dyDescent="0.2">
      <c r="A58" s="268"/>
      <c r="B58" s="268" t="s">
        <v>55</v>
      </c>
      <c r="C58" s="268"/>
      <c r="D58"/>
      <c r="E58"/>
      <c r="F58"/>
      <c r="G58"/>
      <c r="H58"/>
      <c r="I58"/>
      <c r="J58"/>
    </row>
    <row r="59" spans="1:10" x14ac:dyDescent="0.2">
      <c r="A59"/>
      <c r="B59"/>
      <c r="C59"/>
      <c r="D59"/>
      <c r="E59"/>
      <c r="F59"/>
      <c r="G59"/>
      <c r="H59"/>
      <c r="I59"/>
      <c r="J59"/>
    </row>
    <row r="60" spans="1:10" x14ac:dyDescent="0.2">
      <c r="A60"/>
      <c r="B60"/>
      <c r="C60"/>
      <c r="D60"/>
      <c r="E60"/>
      <c r="F60"/>
      <c r="G60"/>
      <c r="H60"/>
      <c r="I60"/>
      <c r="J60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ECA07-3814-4EB2-8688-EB6643C13605}">
  <sheetPr>
    <tabColor theme="6" tint="-0.499984740745262"/>
    <pageSetUpPr fitToPage="1"/>
  </sheetPr>
  <dimension ref="A1:C79"/>
  <sheetViews>
    <sheetView showGridLines="0" zoomScale="90" zoomScaleNormal="90" workbookViewId="0">
      <selection activeCell="H32" sqref="H32"/>
    </sheetView>
  </sheetViews>
  <sheetFormatPr baseColWidth="10" defaultColWidth="10.33203125" defaultRowHeight="11.25" x14ac:dyDescent="0.2"/>
  <cols>
    <col min="1" max="1" width="90.33203125" style="31" customWidth="1"/>
    <col min="2" max="3" width="19.33203125" style="4" customWidth="1"/>
    <col min="4" max="4" width="1" style="4" customWidth="1"/>
    <col min="5" max="5" width="10.33203125" style="4"/>
    <col min="6" max="8" width="8.6640625" style="4" customWidth="1"/>
    <col min="9" max="9" width="2.5" style="4" customWidth="1"/>
    <col min="10" max="12" width="7.83203125" style="4" customWidth="1"/>
    <col min="13" max="13" width="2.5" style="4" customWidth="1"/>
    <col min="14" max="16" width="9.5" style="4" customWidth="1"/>
    <col min="17" max="17" width="3.1640625" style="4" customWidth="1"/>
    <col min="18" max="19" width="10.33203125" style="4"/>
    <col min="20" max="20" width="12" style="4" customWidth="1"/>
    <col min="21" max="21" width="14" style="4" customWidth="1"/>
    <col min="22" max="25" width="10.33203125" style="4"/>
    <col min="26" max="26" width="8.33203125" style="4" customWidth="1"/>
    <col min="27" max="27" width="11.83203125" style="4" customWidth="1"/>
    <col min="28" max="28" width="12.1640625" style="4" customWidth="1"/>
    <col min="29" max="29" width="12.83203125" style="4" customWidth="1"/>
    <col min="30" max="16384" width="10.33203125" style="4"/>
  </cols>
  <sheetData>
    <row r="1" spans="1:3" ht="48.75" customHeight="1" thickBot="1" x14ac:dyDescent="0.25">
      <c r="A1" s="1" t="s">
        <v>0</v>
      </c>
      <c r="B1" s="2"/>
      <c r="C1" s="3"/>
    </row>
    <row r="2" spans="1:3" ht="18" customHeight="1" thickBot="1" x14ac:dyDescent="0.25">
      <c r="A2" s="5" t="s">
        <v>1</v>
      </c>
      <c r="B2" s="6">
        <v>2026</v>
      </c>
      <c r="C2" s="7">
        <v>2025</v>
      </c>
    </row>
    <row r="3" spans="1:3" s="11" customFormat="1" x14ac:dyDescent="0.2">
      <c r="A3" s="8" t="s">
        <v>2</v>
      </c>
      <c r="B3" s="9"/>
      <c r="C3" s="10"/>
    </row>
    <row r="4" spans="1:3" x14ac:dyDescent="0.2">
      <c r="A4" s="12" t="s">
        <v>3</v>
      </c>
      <c r="B4" s="13">
        <f>SUM(B5:B11)</f>
        <v>16249566.83</v>
      </c>
      <c r="C4" s="14">
        <f>SUM(C5:C11)</f>
        <v>84451312.5</v>
      </c>
    </row>
    <row r="5" spans="1:3" x14ac:dyDescent="0.2">
      <c r="A5" s="15" t="s">
        <v>4</v>
      </c>
      <c r="B5" s="16">
        <v>0</v>
      </c>
      <c r="C5" s="17">
        <v>0</v>
      </c>
    </row>
    <row r="6" spans="1:3" x14ac:dyDescent="0.2">
      <c r="A6" s="15" t="s">
        <v>5</v>
      </c>
      <c r="B6" s="16">
        <v>0</v>
      </c>
      <c r="C6" s="17">
        <v>0</v>
      </c>
    </row>
    <row r="7" spans="1:3" x14ac:dyDescent="0.2">
      <c r="A7" s="15" t="s">
        <v>6</v>
      </c>
      <c r="B7" s="16">
        <v>0</v>
      </c>
      <c r="C7" s="17">
        <v>0</v>
      </c>
    </row>
    <row r="8" spans="1:3" x14ac:dyDescent="0.2">
      <c r="A8" s="15" t="s">
        <v>7</v>
      </c>
      <c r="B8" s="16">
        <v>0</v>
      </c>
      <c r="C8" s="17">
        <v>0</v>
      </c>
    </row>
    <row r="9" spans="1:3" x14ac:dyDescent="0.2">
      <c r="A9" s="15" t="s">
        <v>8</v>
      </c>
      <c r="B9" s="16">
        <v>0</v>
      </c>
      <c r="C9" s="17">
        <v>0</v>
      </c>
    </row>
    <row r="10" spans="1:3" x14ac:dyDescent="0.2">
      <c r="A10" s="15" t="s">
        <v>9</v>
      </c>
      <c r="B10" s="16">
        <v>0</v>
      </c>
      <c r="C10" s="17">
        <v>0</v>
      </c>
    </row>
    <row r="11" spans="1:3" x14ac:dyDescent="0.2">
      <c r="A11" s="15" t="s">
        <v>10</v>
      </c>
      <c r="B11" s="16">
        <v>16249566.83</v>
      </c>
      <c r="C11" s="17">
        <v>84451312.5</v>
      </c>
    </row>
    <row r="12" spans="1:3" x14ac:dyDescent="0.2">
      <c r="A12" s="15"/>
      <c r="B12" s="18"/>
      <c r="C12" s="19"/>
    </row>
    <row r="13" spans="1:3" ht="25.5" customHeight="1" x14ac:dyDescent="0.2">
      <c r="A13" s="12" t="s">
        <v>11</v>
      </c>
      <c r="B13" s="13">
        <f>SUM(B14:B15)</f>
        <v>4050481579.2399998</v>
      </c>
      <c r="C13" s="14">
        <f>SUM(C14:C15)</f>
        <v>20068401114.27</v>
      </c>
    </row>
    <row r="14" spans="1:3" ht="22.5" customHeight="1" x14ac:dyDescent="0.2">
      <c r="A14" s="15" t="s">
        <v>12</v>
      </c>
      <c r="B14" s="16">
        <v>1198733436.3099999</v>
      </c>
      <c r="C14" s="17">
        <v>9470159024.7900009</v>
      </c>
    </row>
    <row r="15" spans="1:3" ht="13.5" customHeight="1" x14ac:dyDescent="0.2">
      <c r="A15" s="15" t="s">
        <v>13</v>
      </c>
      <c r="B15" s="16">
        <v>2851748142.9299998</v>
      </c>
      <c r="C15" s="17">
        <v>10598242089.48</v>
      </c>
    </row>
    <row r="16" spans="1:3" x14ac:dyDescent="0.2">
      <c r="A16" s="15"/>
      <c r="B16" s="18"/>
      <c r="C16" s="19"/>
    </row>
    <row r="17" spans="1:3" x14ac:dyDescent="0.2">
      <c r="A17" s="12" t="s">
        <v>14</v>
      </c>
      <c r="B17" s="13">
        <f>SUM(B18:B22)</f>
        <v>190290.44</v>
      </c>
      <c r="C17" s="14">
        <f>SUM(C18:C22)</f>
        <v>3517731.89</v>
      </c>
    </row>
    <row r="18" spans="1:3" x14ac:dyDescent="0.2">
      <c r="A18" s="15" t="s">
        <v>15</v>
      </c>
      <c r="B18" s="20">
        <v>0</v>
      </c>
      <c r="C18" s="21">
        <v>0</v>
      </c>
    </row>
    <row r="19" spans="1:3" x14ac:dyDescent="0.2">
      <c r="A19" s="15" t="s">
        <v>16</v>
      </c>
      <c r="B19" s="20">
        <v>0</v>
      </c>
      <c r="C19" s="21">
        <v>0</v>
      </c>
    </row>
    <row r="20" spans="1:3" x14ac:dyDescent="0.2">
      <c r="A20" s="15" t="s">
        <v>17</v>
      </c>
      <c r="B20" s="20">
        <v>0</v>
      </c>
      <c r="C20" s="21">
        <v>0</v>
      </c>
    </row>
    <row r="21" spans="1:3" x14ac:dyDescent="0.2">
      <c r="A21" s="15" t="s">
        <v>18</v>
      </c>
      <c r="B21" s="20">
        <v>0</v>
      </c>
      <c r="C21" s="21">
        <v>0</v>
      </c>
    </row>
    <row r="22" spans="1:3" x14ac:dyDescent="0.2">
      <c r="A22" s="15" t="s">
        <v>19</v>
      </c>
      <c r="B22" s="16">
        <v>190290.44</v>
      </c>
      <c r="C22" s="17">
        <v>3517731.89</v>
      </c>
    </row>
    <row r="23" spans="1:3" x14ac:dyDescent="0.2">
      <c r="A23" s="22"/>
      <c r="B23" s="18"/>
      <c r="C23" s="19"/>
    </row>
    <row r="24" spans="1:3" x14ac:dyDescent="0.2">
      <c r="A24" s="23" t="s">
        <v>20</v>
      </c>
      <c r="B24" s="13">
        <f>SUM(B4+B13+B17)</f>
        <v>4066921436.5099998</v>
      </c>
      <c r="C24" s="24">
        <f>SUM(C4+C13+C17)</f>
        <v>20156370158.66</v>
      </c>
    </row>
    <row r="25" spans="1:3" x14ac:dyDescent="0.2">
      <c r="A25" s="25"/>
      <c r="B25" s="18"/>
      <c r="C25" s="19"/>
    </row>
    <row r="26" spans="1:3" s="11" customFormat="1" x14ac:dyDescent="0.2">
      <c r="A26" s="23" t="s">
        <v>21</v>
      </c>
      <c r="B26" s="18"/>
      <c r="C26" s="19"/>
    </row>
    <row r="27" spans="1:3" x14ac:dyDescent="0.2">
      <c r="A27" s="12" t="s">
        <v>22</v>
      </c>
      <c r="B27" s="13">
        <f>SUM(B28:B30)</f>
        <v>2862015436.3000002</v>
      </c>
      <c r="C27" s="14">
        <f>SUM(C28:C30)</f>
        <v>17915033400.580002</v>
      </c>
    </row>
    <row r="28" spans="1:3" x14ac:dyDescent="0.2">
      <c r="A28" s="15" t="s">
        <v>23</v>
      </c>
      <c r="B28" s="16">
        <v>2219347526.7600002</v>
      </c>
      <c r="C28" s="17">
        <v>10717172585.110001</v>
      </c>
    </row>
    <row r="29" spans="1:3" x14ac:dyDescent="0.2">
      <c r="A29" s="15" t="s">
        <v>24</v>
      </c>
      <c r="B29" s="16">
        <v>155418808.31</v>
      </c>
      <c r="C29" s="17">
        <v>3083672873.9200001</v>
      </c>
    </row>
    <row r="30" spans="1:3" x14ac:dyDescent="0.2">
      <c r="A30" s="15" t="s">
        <v>25</v>
      </c>
      <c r="B30" s="16">
        <v>487249101.23000002</v>
      </c>
      <c r="C30" s="17">
        <v>4114187941.5500002</v>
      </c>
    </row>
    <row r="31" spans="1:3" x14ac:dyDescent="0.2">
      <c r="A31" s="15"/>
      <c r="B31" s="18"/>
      <c r="C31" s="19"/>
    </row>
    <row r="32" spans="1:3" x14ac:dyDescent="0.2">
      <c r="A32" s="12" t="s">
        <v>26</v>
      </c>
      <c r="B32" s="13">
        <f>SUM(B33:B41)</f>
        <v>0</v>
      </c>
      <c r="C32" s="14">
        <f>SUM(C33:C41)</f>
        <v>1555000</v>
      </c>
    </row>
    <row r="33" spans="1:3" x14ac:dyDescent="0.2">
      <c r="A33" s="15" t="s">
        <v>27</v>
      </c>
      <c r="B33" s="20">
        <v>0</v>
      </c>
      <c r="C33" s="21">
        <v>0</v>
      </c>
    </row>
    <row r="34" spans="1:3" x14ac:dyDescent="0.2">
      <c r="A34" s="15" t="s">
        <v>28</v>
      </c>
      <c r="B34" s="20">
        <v>0</v>
      </c>
      <c r="C34" s="21">
        <v>0</v>
      </c>
    </row>
    <row r="35" spans="1:3" x14ac:dyDescent="0.2">
      <c r="A35" s="15" t="s">
        <v>29</v>
      </c>
      <c r="B35" s="16">
        <v>0</v>
      </c>
      <c r="C35" s="17">
        <v>240000</v>
      </c>
    </row>
    <row r="36" spans="1:3" x14ac:dyDescent="0.2">
      <c r="A36" s="15" t="s">
        <v>30</v>
      </c>
      <c r="B36" s="16">
        <v>0</v>
      </c>
      <c r="C36" s="17">
        <v>1315000</v>
      </c>
    </row>
    <row r="37" spans="1:3" x14ac:dyDescent="0.2">
      <c r="A37" s="15" t="s">
        <v>31</v>
      </c>
      <c r="B37" s="20">
        <v>0</v>
      </c>
      <c r="C37" s="21">
        <v>0</v>
      </c>
    </row>
    <row r="38" spans="1:3" x14ac:dyDescent="0.2">
      <c r="A38" s="15" t="s">
        <v>32</v>
      </c>
      <c r="B38" s="20">
        <v>0</v>
      </c>
      <c r="C38" s="21">
        <v>0</v>
      </c>
    </row>
    <row r="39" spans="1:3" x14ac:dyDescent="0.2">
      <c r="A39" s="15" t="s">
        <v>33</v>
      </c>
      <c r="B39" s="20">
        <v>0</v>
      </c>
      <c r="C39" s="21">
        <v>0</v>
      </c>
    </row>
    <row r="40" spans="1:3" x14ac:dyDescent="0.2">
      <c r="A40" s="15" t="s">
        <v>34</v>
      </c>
      <c r="B40" s="20">
        <v>0</v>
      </c>
      <c r="C40" s="21">
        <v>0</v>
      </c>
    </row>
    <row r="41" spans="1:3" x14ac:dyDescent="0.2">
      <c r="A41" s="15" t="s">
        <v>35</v>
      </c>
      <c r="B41" s="20">
        <v>0</v>
      </c>
      <c r="C41" s="21">
        <v>0</v>
      </c>
    </row>
    <row r="42" spans="1:3" x14ac:dyDescent="0.2">
      <c r="A42" s="15"/>
      <c r="B42" s="18"/>
      <c r="C42" s="19"/>
    </row>
    <row r="43" spans="1:3" x14ac:dyDescent="0.2">
      <c r="A43" s="12" t="s">
        <v>36</v>
      </c>
      <c r="B43" s="13">
        <f>SUM(B44:B46)</f>
        <v>0</v>
      </c>
      <c r="C43" s="14">
        <f>SUM(C44:C46)</f>
        <v>0</v>
      </c>
    </row>
    <row r="44" spans="1:3" x14ac:dyDescent="0.2">
      <c r="A44" s="15" t="s">
        <v>37</v>
      </c>
      <c r="B44" s="20">
        <v>0</v>
      </c>
      <c r="C44" s="21">
        <v>0</v>
      </c>
    </row>
    <row r="45" spans="1:3" x14ac:dyDescent="0.2">
      <c r="A45" s="15" t="s">
        <v>38</v>
      </c>
      <c r="B45" s="20">
        <v>0</v>
      </c>
      <c r="C45" s="21">
        <v>0</v>
      </c>
    </row>
    <row r="46" spans="1:3" x14ac:dyDescent="0.2">
      <c r="A46" s="15" t="s">
        <v>39</v>
      </c>
      <c r="B46" s="20">
        <v>0</v>
      </c>
      <c r="C46" s="21">
        <v>0</v>
      </c>
    </row>
    <row r="47" spans="1:3" x14ac:dyDescent="0.2">
      <c r="A47" s="15"/>
      <c r="B47" s="18"/>
      <c r="C47" s="19"/>
    </row>
    <row r="48" spans="1:3" x14ac:dyDescent="0.2">
      <c r="A48" s="12" t="s">
        <v>40</v>
      </c>
      <c r="B48" s="13">
        <f>SUM(B49:B53)</f>
        <v>0</v>
      </c>
      <c r="C48" s="14">
        <f>SUM(C49:C53)</f>
        <v>0</v>
      </c>
    </row>
    <row r="49" spans="1:3" x14ac:dyDescent="0.2">
      <c r="A49" s="15" t="s">
        <v>41</v>
      </c>
      <c r="B49" s="20">
        <v>0</v>
      </c>
      <c r="C49" s="21">
        <v>0</v>
      </c>
    </row>
    <row r="50" spans="1:3" x14ac:dyDescent="0.2">
      <c r="A50" s="15" t="s">
        <v>42</v>
      </c>
      <c r="B50" s="20">
        <v>0</v>
      </c>
      <c r="C50" s="21">
        <v>0</v>
      </c>
    </row>
    <row r="51" spans="1:3" x14ac:dyDescent="0.2">
      <c r="A51" s="15" t="s">
        <v>43</v>
      </c>
      <c r="B51" s="20">
        <v>0</v>
      </c>
      <c r="C51" s="21">
        <v>0</v>
      </c>
    </row>
    <row r="52" spans="1:3" x14ac:dyDescent="0.2">
      <c r="A52" s="15" t="s">
        <v>44</v>
      </c>
      <c r="B52" s="20">
        <v>0</v>
      </c>
      <c r="C52" s="21">
        <v>0</v>
      </c>
    </row>
    <row r="53" spans="1:3" x14ac:dyDescent="0.2">
      <c r="A53" s="15" t="s">
        <v>45</v>
      </c>
      <c r="B53" s="20">
        <v>0</v>
      </c>
      <c r="C53" s="21">
        <v>0</v>
      </c>
    </row>
    <row r="54" spans="1:3" x14ac:dyDescent="0.2">
      <c r="A54" s="15"/>
      <c r="B54" s="18"/>
      <c r="C54" s="19"/>
    </row>
    <row r="55" spans="1:3" x14ac:dyDescent="0.2">
      <c r="A55" s="12" t="s">
        <v>46</v>
      </c>
      <c r="B55" s="13">
        <f>SUM(B56:B59)</f>
        <v>585322924.60000002</v>
      </c>
      <c r="C55" s="14">
        <f>SUM(C56:C59)</f>
        <v>1905220266.26</v>
      </c>
    </row>
    <row r="56" spans="1:3" x14ac:dyDescent="0.2">
      <c r="A56" s="15" t="s">
        <v>47</v>
      </c>
      <c r="B56" s="16">
        <v>57720519.509999998</v>
      </c>
      <c r="C56" s="17">
        <v>227807083.15000001</v>
      </c>
    </row>
    <row r="57" spans="1:3" x14ac:dyDescent="0.2">
      <c r="A57" s="15" t="s">
        <v>48</v>
      </c>
      <c r="B57" s="16">
        <v>0</v>
      </c>
      <c r="C57" s="17">
        <v>0</v>
      </c>
    </row>
    <row r="58" spans="1:3" x14ac:dyDescent="0.2">
      <c r="A58" s="15" t="s">
        <v>49</v>
      </c>
      <c r="B58" s="16">
        <v>527602042.97000003</v>
      </c>
      <c r="C58" s="17">
        <v>1677413008.1099999</v>
      </c>
    </row>
    <row r="59" spans="1:3" x14ac:dyDescent="0.2">
      <c r="A59" s="15" t="s">
        <v>50</v>
      </c>
      <c r="B59" s="16">
        <v>362.12</v>
      </c>
      <c r="C59" s="17">
        <v>175</v>
      </c>
    </row>
    <row r="60" spans="1:3" x14ac:dyDescent="0.2">
      <c r="A60" s="15"/>
      <c r="B60" s="18"/>
      <c r="C60" s="19"/>
    </row>
    <row r="61" spans="1:3" x14ac:dyDescent="0.2">
      <c r="A61" s="12" t="s">
        <v>51</v>
      </c>
      <c r="B61" s="13">
        <f>SUM(B62)</f>
        <v>0</v>
      </c>
      <c r="C61" s="14">
        <f>SUM(C62)</f>
        <v>0</v>
      </c>
    </row>
    <row r="62" spans="1:3" x14ac:dyDescent="0.2">
      <c r="A62" s="15" t="s">
        <v>52</v>
      </c>
      <c r="B62" s="20">
        <v>0</v>
      </c>
      <c r="C62" s="21">
        <v>0</v>
      </c>
    </row>
    <row r="63" spans="1:3" x14ac:dyDescent="0.2">
      <c r="A63" s="22"/>
      <c r="B63" s="18"/>
      <c r="C63" s="19"/>
    </row>
    <row r="64" spans="1:3" x14ac:dyDescent="0.2">
      <c r="A64" s="23" t="s">
        <v>53</v>
      </c>
      <c r="B64" s="13">
        <f>B61+B55+B48+B43+B32+B27</f>
        <v>3447338360.9000001</v>
      </c>
      <c r="C64" s="24">
        <f>C61+C55+C48+C43+C32+C27</f>
        <v>19821808666.84</v>
      </c>
    </row>
    <row r="65" spans="1:3" x14ac:dyDescent="0.2">
      <c r="A65" s="25"/>
      <c r="B65" s="18"/>
      <c r="C65" s="19"/>
    </row>
    <row r="66" spans="1:3" x14ac:dyDescent="0.2">
      <c r="A66" s="23" t="s">
        <v>54</v>
      </c>
      <c r="B66" s="13">
        <f>B24-B64</f>
        <v>619583075.60999966</v>
      </c>
      <c r="C66" s="14">
        <f>C24-C64</f>
        <v>334561491.81999969</v>
      </c>
    </row>
    <row r="67" spans="1:3" ht="12" thickBot="1" x14ac:dyDescent="0.25">
      <c r="A67" s="26"/>
      <c r="B67" s="27"/>
      <c r="C67" s="28"/>
    </row>
    <row r="68" spans="1:3" s="11" customFormat="1" ht="12.75" x14ac:dyDescent="0.2">
      <c r="A68" s="29"/>
      <c r="B68" s="29"/>
      <c r="C68" s="29"/>
    </row>
    <row r="69" spans="1:3" s="11" customFormat="1" ht="12.75" x14ac:dyDescent="0.2">
      <c r="A69" s="30" t="s">
        <v>55</v>
      </c>
      <c r="B69" s="30"/>
      <c r="C69" s="30"/>
    </row>
    <row r="70" spans="1:3" ht="9.75" customHeight="1" x14ac:dyDescent="0.2">
      <c r="B70" s="32"/>
    </row>
    <row r="71" spans="1:3" ht="9.75" customHeight="1" x14ac:dyDescent="0.2">
      <c r="B71" s="32"/>
    </row>
    <row r="79" spans="1:3" ht="12.75" x14ac:dyDescent="0.2">
      <c r="A79" s="33"/>
    </row>
  </sheetData>
  <sheetProtection formatCells="0" formatColumns="0" formatRows="0" autoFilter="0"/>
  <mergeCells count="3">
    <mergeCell ref="A1:C1"/>
    <mergeCell ref="A68:C68"/>
    <mergeCell ref="A69:C69"/>
  </mergeCells>
  <printOptions horizontalCentered="1"/>
  <pageMargins left="0.78740157480314965" right="0.59055118110236227" top="0.78740157480314965" bottom="0.78740157480314965" header="0.31496062992125984" footer="0.31496062992125984"/>
  <pageSetup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9B02-BE74-4144-8A18-9649B7A16B36}">
  <sheetPr>
    <tabColor theme="6" tint="-0.499984740745262"/>
    <pageSetUpPr fitToPage="1"/>
  </sheetPr>
  <dimension ref="A1:F85"/>
  <sheetViews>
    <sheetView showGridLines="0" zoomScaleSheetLayoutView="80" workbookViewId="0">
      <selection activeCell="H32" sqref="H32"/>
    </sheetView>
  </sheetViews>
  <sheetFormatPr baseColWidth="10" defaultColWidth="10.33203125" defaultRowHeight="11.25" x14ac:dyDescent="0.2"/>
  <cols>
    <col min="1" max="1" width="73" style="83" customWidth="1"/>
    <col min="2" max="2" width="16.83203125" style="83" customWidth="1"/>
    <col min="3" max="3" width="16.83203125" style="84" customWidth="1"/>
    <col min="4" max="4" width="1.5" style="37" customWidth="1"/>
    <col min="5" max="5" width="15.6640625" style="37" customWidth="1"/>
    <col min="6" max="6" width="11" style="37" customWidth="1"/>
    <col min="7" max="16384" width="10.33203125" style="37"/>
  </cols>
  <sheetData>
    <row r="1" spans="1:6" ht="50.25" customHeight="1" thickBot="1" x14ac:dyDescent="0.25">
      <c r="A1" s="34" t="s">
        <v>129</v>
      </c>
      <c r="B1" s="35"/>
      <c r="C1" s="36"/>
    </row>
    <row r="2" spans="1:6" s="126" customFormat="1" ht="15" customHeight="1" thickBot="1" x14ac:dyDescent="0.25">
      <c r="A2" s="123" t="s">
        <v>1</v>
      </c>
      <c r="B2" s="124" t="s">
        <v>130</v>
      </c>
      <c r="C2" s="125" t="s">
        <v>131</v>
      </c>
    </row>
    <row r="3" spans="1:6" s="44" customFormat="1" x14ac:dyDescent="0.2">
      <c r="A3" s="127" t="s">
        <v>57</v>
      </c>
      <c r="B3" s="128">
        <f>B4+B13</f>
        <v>418503055.88</v>
      </c>
      <c r="C3" s="129">
        <f>C4+C13</f>
        <v>252816472.28</v>
      </c>
      <c r="E3" s="130"/>
      <c r="F3" s="131"/>
    </row>
    <row r="4" spans="1:6" ht="12.75" customHeight="1" x14ac:dyDescent="0.2">
      <c r="A4" s="132" t="s">
        <v>59</v>
      </c>
      <c r="B4" s="128">
        <f>SUM(B5:B11)</f>
        <v>369013253.77999997</v>
      </c>
      <c r="C4" s="129">
        <f>SUM(C5:C11)</f>
        <v>248470129.63</v>
      </c>
    </row>
    <row r="5" spans="1:6" x14ac:dyDescent="0.2">
      <c r="A5" s="133" t="s">
        <v>61</v>
      </c>
      <c r="B5" s="134">
        <v>76752134.659999996</v>
      </c>
      <c r="C5" s="135">
        <v>0</v>
      </c>
    </row>
    <row r="6" spans="1:6" x14ac:dyDescent="0.2">
      <c r="A6" s="133" t="s">
        <v>63</v>
      </c>
      <c r="B6" s="134">
        <v>0</v>
      </c>
      <c r="C6" s="135">
        <v>248470129.63</v>
      </c>
    </row>
    <row r="7" spans="1:6" x14ac:dyDescent="0.2">
      <c r="A7" s="133" t="s">
        <v>65</v>
      </c>
      <c r="B7" s="134">
        <v>28897494.66</v>
      </c>
      <c r="C7" s="135">
        <v>0</v>
      </c>
      <c r="E7" s="136"/>
    </row>
    <row r="8" spans="1:6" x14ac:dyDescent="0.2">
      <c r="A8" s="133" t="s">
        <v>67</v>
      </c>
      <c r="B8" s="134">
        <v>263363624.46000001</v>
      </c>
      <c r="C8" s="135">
        <v>0</v>
      </c>
    </row>
    <row r="9" spans="1:6" x14ac:dyDescent="0.2">
      <c r="A9" s="133" t="s">
        <v>69</v>
      </c>
      <c r="B9" s="134">
        <v>0</v>
      </c>
      <c r="C9" s="135">
        <v>0</v>
      </c>
    </row>
    <row r="10" spans="1:6" x14ac:dyDescent="0.2">
      <c r="A10" s="133" t="s">
        <v>71</v>
      </c>
      <c r="B10" s="134">
        <v>0</v>
      </c>
      <c r="C10" s="135">
        <v>0</v>
      </c>
    </row>
    <row r="11" spans="1:6" x14ac:dyDescent="0.2">
      <c r="A11" s="133" t="s">
        <v>73</v>
      </c>
      <c r="B11" s="134">
        <v>0</v>
      </c>
      <c r="C11" s="135">
        <v>0</v>
      </c>
    </row>
    <row r="12" spans="1:6" x14ac:dyDescent="0.2">
      <c r="A12" s="137"/>
      <c r="B12" s="134"/>
      <c r="C12" s="135"/>
    </row>
    <row r="13" spans="1:6" x14ac:dyDescent="0.2">
      <c r="A13" s="132" t="s">
        <v>78</v>
      </c>
      <c r="B13" s="128">
        <f>SUM(B14:B22)</f>
        <v>49489802.100000001</v>
      </c>
      <c r="C13" s="129">
        <f>SUM(C14:C22)</f>
        <v>4346342.6500000004</v>
      </c>
    </row>
    <row r="14" spans="1:6" x14ac:dyDescent="0.2">
      <c r="A14" s="133" t="s">
        <v>79</v>
      </c>
      <c r="B14" s="134">
        <v>0</v>
      </c>
      <c r="C14" s="135">
        <v>0</v>
      </c>
    </row>
    <row r="15" spans="1:6" x14ac:dyDescent="0.2">
      <c r="A15" s="133" t="s">
        <v>81</v>
      </c>
      <c r="B15" s="134">
        <v>0</v>
      </c>
      <c r="C15" s="135">
        <v>0</v>
      </c>
    </row>
    <row r="16" spans="1:6" x14ac:dyDescent="0.2">
      <c r="A16" s="133" t="s">
        <v>83</v>
      </c>
      <c r="B16" s="134">
        <v>0</v>
      </c>
      <c r="C16" s="135">
        <v>1818199.42</v>
      </c>
    </row>
    <row r="17" spans="1:5" x14ac:dyDescent="0.2">
      <c r="A17" s="133" t="s">
        <v>85</v>
      </c>
      <c r="B17" s="134">
        <v>0</v>
      </c>
      <c r="C17" s="135">
        <v>2528143.23</v>
      </c>
    </row>
    <row r="18" spans="1:5" x14ac:dyDescent="0.2">
      <c r="A18" s="133" t="s">
        <v>87</v>
      </c>
      <c r="B18" s="134">
        <v>0</v>
      </c>
      <c r="C18" s="135">
        <v>0</v>
      </c>
    </row>
    <row r="19" spans="1:5" x14ac:dyDescent="0.2">
      <c r="A19" s="133" t="s">
        <v>89</v>
      </c>
      <c r="B19" s="134">
        <v>49489802.100000001</v>
      </c>
      <c r="C19" s="135">
        <v>0</v>
      </c>
    </row>
    <row r="20" spans="1:5" x14ac:dyDescent="0.2">
      <c r="A20" s="133" t="s">
        <v>91</v>
      </c>
      <c r="B20" s="134">
        <v>0</v>
      </c>
      <c r="C20" s="135">
        <v>0</v>
      </c>
    </row>
    <row r="21" spans="1:5" x14ac:dyDescent="0.2">
      <c r="A21" s="133" t="s">
        <v>93</v>
      </c>
      <c r="B21" s="134">
        <v>0</v>
      </c>
      <c r="C21" s="135">
        <v>0</v>
      </c>
    </row>
    <row r="22" spans="1:5" x14ac:dyDescent="0.2">
      <c r="A22" s="133" t="s">
        <v>94</v>
      </c>
      <c r="B22" s="134">
        <v>0</v>
      </c>
      <c r="C22" s="135">
        <v>0</v>
      </c>
    </row>
    <row r="23" spans="1:5" s="44" customFormat="1" x14ac:dyDescent="0.2">
      <c r="A23" s="138"/>
      <c r="B23" s="134"/>
      <c r="C23" s="135"/>
    </row>
    <row r="24" spans="1:5" s="44" customFormat="1" x14ac:dyDescent="0.2">
      <c r="A24" s="139" t="s">
        <v>58</v>
      </c>
      <c r="B24" s="128">
        <f>B25+B35</f>
        <v>0</v>
      </c>
      <c r="C24" s="129">
        <f>C25+C35</f>
        <v>463142684.07999998</v>
      </c>
      <c r="E24" s="130"/>
    </row>
    <row r="25" spans="1:5" x14ac:dyDescent="0.2">
      <c r="A25" s="132" t="s">
        <v>60</v>
      </c>
      <c r="B25" s="128">
        <f>SUM(B26:B33)</f>
        <v>0</v>
      </c>
      <c r="C25" s="129">
        <f>SUM(C26:C33)</f>
        <v>463142684.07999998</v>
      </c>
    </row>
    <row r="26" spans="1:5" x14ac:dyDescent="0.2">
      <c r="A26" s="133" t="s">
        <v>62</v>
      </c>
      <c r="B26" s="134">
        <v>0</v>
      </c>
      <c r="C26" s="135">
        <v>460476050.05000001</v>
      </c>
    </row>
    <row r="27" spans="1:5" x14ac:dyDescent="0.2">
      <c r="A27" s="133" t="s">
        <v>64</v>
      </c>
      <c r="B27" s="134">
        <v>0</v>
      </c>
      <c r="C27" s="135">
        <v>0</v>
      </c>
    </row>
    <row r="28" spans="1:5" x14ac:dyDescent="0.2">
      <c r="A28" s="133" t="s">
        <v>66</v>
      </c>
      <c r="B28" s="134">
        <v>0</v>
      </c>
      <c r="C28" s="135">
        <v>0</v>
      </c>
    </row>
    <row r="29" spans="1:5" x14ac:dyDescent="0.2">
      <c r="A29" s="133" t="s">
        <v>68</v>
      </c>
      <c r="B29" s="134">
        <v>0</v>
      </c>
      <c r="C29" s="135">
        <v>0</v>
      </c>
    </row>
    <row r="30" spans="1:5" x14ac:dyDescent="0.2">
      <c r="A30" s="133" t="s">
        <v>70</v>
      </c>
      <c r="B30" s="134">
        <v>0</v>
      </c>
      <c r="C30" s="135">
        <v>0</v>
      </c>
    </row>
    <row r="31" spans="1:5" x14ac:dyDescent="0.2">
      <c r="A31" s="133" t="s">
        <v>72</v>
      </c>
      <c r="B31" s="134">
        <v>0</v>
      </c>
      <c r="C31" s="135">
        <v>0</v>
      </c>
    </row>
    <row r="32" spans="1:5" x14ac:dyDescent="0.2">
      <c r="A32" s="133" t="s">
        <v>74</v>
      </c>
      <c r="B32" s="134">
        <v>0</v>
      </c>
      <c r="C32" s="135">
        <v>0</v>
      </c>
    </row>
    <row r="33" spans="1:5" x14ac:dyDescent="0.2">
      <c r="A33" s="133" t="s">
        <v>75</v>
      </c>
      <c r="B33" s="134">
        <v>0</v>
      </c>
      <c r="C33" s="135">
        <v>2666634.0299999998</v>
      </c>
    </row>
    <row r="34" spans="1:5" x14ac:dyDescent="0.2">
      <c r="A34" s="137"/>
      <c r="B34" s="134"/>
      <c r="C34" s="135"/>
    </row>
    <row r="35" spans="1:5" x14ac:dyDescent="0.2">
      <c r="A35" s="132" t="s">
        <v>80</v>
      </c>
      <c r="B35" s="128">
        <f>SUM(B36:B41)</f>
        <v>0</v>
      </c>
      <c r="C35" s="129">
        <f>SUM(C36:C41)</f>
        <v>0</v>
      </c>
    </row>
    <row r="36" spans="1:5" x14ac:dyDescent="0.2">
      <c r="A36" s="133" t="s">
        <v>82</v>
      </c>
      <c r="B36" s="134">
        <v>0</v>
      </c>
      <c r="C36" s="135">
        <v>0</v>
      </c>
    </row>
    <row r="37" spans="1:5" x14ac:dyDescent="0.2">
      <c r="A37" s="133" t="s">
        <v>84</v>
      </c>
      <c r="B37" s="134">
        <v>0</v>
      </c>
      <c r="C37" s="135">
        <v>0</v>
      </c>
    </row>
    <row r="38" spans="1:5" x14ac:dyDescent="0.2">
      <c r="A38" s="133" t="s">
        <v>86</v>
      </c>
      <c r="B38" s="134">
        <v>0</v>
      </c>
      <c r="C38" s="135">
        <v>0</v>
      </c>
    </row>
    <row r="39" spans="1:5" x14ac:dyDescent="0.2">
      <c r="A39" s="133" t="s">
        <v>88</v>
      </c>
      <c r="B39" s="134">
        <v>0</v>
      </c>
      <c r="C39" s="135">
        <v>0</v>
      </c>
    </row>
    <row r="40" spans="1:5" x14ac:dyDescent="0.2">
      <c r="A40" s="133" t="s">
        <v>90</v>
      </c>
      <c r="B40" s="134">
        <v>0</v>
      </c>
      <c r="C40" s="135">
        <v>0</v>
      </c>
    </row>
    <row r="41" spans="1:5" x14ac:dyDescent="0.2">
      <c r="A41" s="133" t="s">
        <v>92</v>
      </c>
      <c r="B41" s="134">
        <v>0</v>
      </c>
      <c r="C41" s="135">
        <v>0</v>
      </c>
    </row>
    <row r="42" spans="1:5" x14ac:dyDescent="0.2">
      <c r="A42" s="137"/>
      <c r="B42" s="134"/>
      <c r="C42" s="135"/>
    </row>
    <row r="43" spans="1:5" s="44" customFormat="1" x14ac:dyDescent="0.2">
      <c r="A43" s="139" t="s">
        <v>99</v>
      </c>
      <c r="B43" s="128">
        <f>B45+B50+B57</f>
        <v>297456100.48000002</v>
      </c>
      <c r="C43" s="129">
        <f>C45+C50+C57</f>
        <v>0</v>
      </c>
      <c r="E43" s="130"/>
    </row>
    <row r="44" spans="1:5" s="44" customFormat="1" x14ac:dyDescent="0.2">
      <c r="A44" s="139"/>
      <c r="B44" s="134"/>
      <c r="C44" s="135"/>
      <c r="E44" s="130"/>
    </row>
    <row r="45" spans="1:5" x14ac:dyDescent="0.2">
      <c r="A45" s="132" t="s">
        <v>100</v>
      </c>
      <c r="B45" s="128">
        <f>SUM(B46:B48)</f>
        <v>583980.99</v>
      </c>
      <c r="C45" s="129">
        <f>SUM(C46:C48)</f>
        <v>0</v>
      </c>
    </row>
    <row r="46" spans="1:5" x14ac:dyDescent="0.2">
      <c r="A46" s="133" t="s">
        <v>38</v>
      </c>
      <c r="B46" s="134">
        <v>583980.99</v>
      </c>
      <c r="C46" s="135">
        <v>0</v>
      </c>
    </row>
    <row r="47" spans="1:5" x14ac:dyDescent="0.2">
      <c r="A47" s="133" t="s">
        <v>101</v>
      </c>
      <c r="B47" s="134">
        <v>0</v>
      </c>
      <c r="C47" s="135">
        <v>0</v>
      </c>
    </row>
    <row r="48" spans="1:5" x14ac:dyDescent="0.2">
      <c r="A48" s="133" t="s">
        <v>102</v>
      </c>
      <c r="B48" s="134">
        <v>0</v>
      </c>
      <c r="C48" s="135">
        <v>0</v>
      </c>
    </row>
    <row r="49" spans="1:5" x14ac:dyDescent="0.2">
      <c r="A49" s="137"/>
      <c r="B49" s="134"/>
      <c r="C49" s="135"/>
    </row>
    <row r="50" spans="1:5" x14ac:dyDescent="0.2">
      <c r="A50" s="132" t="s">
        <v>103</v>
      </c>
      <c r="B50" s="128">
        <f>SUM(B51:B55)</f>
        <v>296872119.49000001</v>
      </c>
      <c r="C50" s="129">
        <f>SUM(C51:C55)</f>
        <v>0</v>
      </c>
    </row>
    <row r="51" spans="1:5" x14ac:dyDescent="0.2">
      <c r="A51" s="133" t="s">
        <v>132</v>
      </c>
      <c r="B51" s="134">
        <v>285021583.79000002</v>
      </c>
      <c r="C51" s="135">
        <v>0</v>
      </c>
    </row>
    <row r="52" spans="1:5" x14ac:dyDescent="0.2">
      <c r="A52" s="133" t="s">
        <v>122</v>
      </c>
      <c r="B52" s="134">
        <v>11850535.699999999</v>
      </c>
      <c r="C52" s="135">
        <v>0</v>
      </c>
    </row>
    <row r="53" spans="1:5" x14ac:dyDescent="0.2">
      <c r="A53" s="133" t="s">
        <v>106</v>
      </c>
      <c r="B53" s="134">
        <v>0</v>
      </c>
      <c r="C53" s="135">
        <v>0</v>
      </c>
    </row>
    <row r="54" spans="1:5" x14ac:dyDescent="0.2">
      <c r="A54" s="133" t="s">
        <v>107</v>
      </c>
      <c r="B54" s="134">
        <v>0</v>
      </c>
      <c r="C54" s="135">
        <v>0</v>
      </c>
    </row>
    <row r="55" spans="1:5" x14ac:dyDescent="0.2">
      <c r="A55" s="133" t="s">
        <v>108</v>
      </c>
      <c r="B55" s="134">
        <v>0</v>
      </c>
      <c r="C55" s="135">
        <v>0</v>
      </c>
    </row>
    <row r="56" spans="1:5" x14ac:dyDescent="0.2">
      <c r="A56" s="137"/>
      <c r="B56" s="65"/>
      <c r="C56" s="140"/>
    </row>
    <row r="57" spans="1:5" ht="22.5" x14ac:dyDescent="0.2">
      <c r="A57" s="132" t="s">
        <v>109</v>
      </c>
      <c r="B57" s="141">
        <f>SUM(B58:B59)</f>
        <v>0</v>
      </c>
      <c r="C57" s="142">
        <f>SUM(C58:C59)</f>
        <v>0</v>
      </c>
    </row>
    <row r="58" spans="1:5" x14ac:dyDescent="0.2">
      <c r="A58" s="133" t="s">
        <v>110</v>
      </c>
      <c r="B58" s="143">
        <v>0</v>
      </c>
      <c r="C58" s="47">
        <v>0</v>
      </c>
    </row>
    <row r="59" spans="1:5" x14ac:dyDescent="0.2">
      <c r="A59" s="133" t="s">
        <v>111</v>
      </c>
      <c r="B59" s="143">
        <v>0</v>
      </c>
      <c r="C59" s="47">
        <v>0</v>
      </c>
    </row>
    <row r="60" spans="1:5" ht="12" thickBot="1" x14ac:dyDescent="0.25">
      <c r="A60" s="144"/>
      <c r="B60" s="145"/>
      <c r="C60" s="146"/>
    </row>
    <row r="61" spans="1:5" ht="4.5" customHeight="1" x14ac:dyDescent="0.2">
      <c r="A61" s="147"/>
      <c r="B61" s="148"/>
      <c r="C61" s="148"/>
    </row>
    <row r="62" spans="1:5" ht="28.5" customHeight="1" x14ac:dyDescent="0.2">
      <c r="A62" s="149" t="s">
        <v>55</v>
      </c>
      <c r="B62" s="149"/>
      <c r="C62" s="149"/>
    </row>
    <row r="64" spans="1:5" x14ac:dyDescent="0.2">
      <c r="B64" s="150"/>
      <c r="C64" s="150"/>
      <c r="E64" s="136"/>
    </row>
    <row r="67" spans="1:1" ht="12.75" x14ac:dyDescent="0.2">
      <c r="A67" s="85"/>
    </row>
    <row r="76" spans="1:1" ht="12.75" x14ac:dyDescent="0.2">
      <c r="A76" s="85"/>
    </row>
    <row r="85" spans="1:1" ht="12.75" x14ac:dyDescent="0.2">
      <c r="A85" s="85"/>
    </row>
  </sheetData>
  <sheetProtection formatRows="0" autoFilter="0"/>
  <mergeCells count="2">
    <mergeCell ref="A1:C1"/>
    <mergeCell ref="A62:C62"/>
  </mergeCells>
  <printOptions horizontalCentered="1"/>
  <pageMargins left="0.78740157480314965" right="0.59055118110236227" top="0.78740157480314965" bottom="0.78740157480314965" header="0.31496062992125984" footer="0.31496062992125984"/>
  <pageSetup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4708-BA0A-4028-9908-7F15EB885AD2}">
  <sheetPr>
    <tabColor rgb="FF4A5C26"/>
    <pageSetUpPr fitToPage="1"/>
  </sheetPr>
  <dimension ref="A1:E37"/>
  <sheetViews>
    <sheetView showGridLines="0" workbookViewId="0">
      <selection activeCell="H32" sqref="H32"/>
    </sheetView>
  </sheetViews>
  <sheetFormatPr baseColWidth="10" defaultColWidth="10.33203125" defaultRowHeight="11.25" x14ac:dyDescent="0.2"/>
  <cols>
    <col min="1" max="1" width="38.83203125" style="90" customWidth="1"/>
    <col min="2" max="2" width="20.5" style="195" customWidth="1"/>
    <col min="3" max="5" width="16.33203125" style="195" customWidth="1"/>
    <col min="6" max="6" width="2" style="151" customWidth="1"/>
    <col min="7" max="16384" width="10.33203125" style="151"/>
  </cols>
  <sheetData>
    <row r="1" spans="1:5" ht="54.75" customHeight="1" thickBot="1" x14ac:dyDescent="0.25">
      <c r="A1" s="34" t="s">
        <v>153</v>
      </c>
      <c r="B1" s="35"/>
      <c r="C1" s="35"/>
      <c r="D1" s="35"/>
      <c r="E1" s="36"/>
    </row>
    <row r="2" spans="1:5" ht="35.1" customHeight="1" thickBot="1" x14ac:dyDescent="0.25">
      <c r="A2" s="173" t="s">
        <v>154</v>
      </c>
      <c r="B2" s="174" t="s">
        <v>155</v>
      </c>
      <c r="C2" s="174" t="s">
        <v>156</v>
      </c>
      <c r="D2" s="174" t="s">
        <v>157</v>
      </c>
      <c r="E2" s="175" t="s">
        <v>158</v>
      </c>
    </row>
    <row r="3" spans="1:5" s="180" customFormat="1" ht="11.25" customHeight="1" x14ac:dyDescent="0.2">
      <c r="A3" s="176" t="s">
        <v>159</v>
      </c>
      <c r="B3" s="177"/>
      <c r="C3" s="177"/>
      <c r="D3" s="178">
        <f>+D16+D30</f>
        <v>0</v>
      </c>
      <c r="E3" s="179">
        <f>+E16+E30</f>
        <v>0</v>
      </c>
    </row>
    <row r="4" spans="1:5" ht="11.25" customHeight="1" x14ac:dyDescent="0.2">
      <c r="A4" s="181" t="s">
        <v>160</v>
      </c>
      <c r="B4" s="182"/>
      <c r="C4" s="182"/>
      <c r="D4" s="69"/>
      <c r="E4" s="163"/>
    </row>
    <row r="5" spans="1:5" ht="11.25" customHeight="1" x14ac:dyDescent="0.2">
      <c r="A5" s="183" t="s">
        <v>161</v>
      </c>
      <c r="B5" s="184"/>
      <c r="C5" s="184"/>
      <c r="D5" s="157">
        <f>+D6+D7+D8</f>
        <v>0</v>
      </c>
      <c r="E5" s="158">
        <f>+E6+E7+E8</f>
        <v>0</v>
      </c>
    </row>
    <row r="6" spans="1:5" ht="11.25" customHeight="1" x14ac:dyDescent="0.2">
      <c r="A6" s="185" t="s">
        <v>162</v>
      </c>
      <c r="B6" s="186"/>
      <c r="C6" s="186"/>
      <c r="D6" s="69">
        <v>0</v>
      </c>
      <c r="E6" s="163">
        <v>0</v>
      </c>
    </row>
    <row r="7" spans="1:5" ht="11.25" customHeight="1" x14ac:dyDescent="0.2">
      <c r="A7" s="185" t="s">
        <v>163</v>
      </c>
      <c r="B7" s="186"/>
      <c r="C7" s="186"/>
      <c r="D7" s="69">
        <v>0</v>
      </c>
      <c r="E7" s="163">
        <v>0</v>
      </c>
    </row>
    <row r="8" spans="1:5" ht="11.25" customHeight="1" x14ac:dyDescent="0.2">
      <c r="A8" s="185" t="s">
        <v>164</v>
      </c>
      <c r="B8" s="186"/>
      <c r="C8" s="186"/>
      <c r="D8" s="69">
        <v>0</v>
      </c>
      <c r="E8" s="163">
        <v>0</v>
      </c>
    </row>
    <row r="9" spans="1:5" ht="11.25" customHeight="1" x14ac:dyDescent="0.2">
      <c r="A9" s="187"/>
      <c r="B9" s="186"/>
      <c r="C9" s="186"/>
      <c r="D9" s="69"/>
      <c r="E9" s="163"/>
    </row>
    <row r="10" spans="1:5" ht="11.25" customHeight="1" x14ac:dyDescent="0.2">
      <c r="A10" s="183" t="s">
        <v>165</v>
      </c>
      <c r="B10" s="188"/>
      <c r="C10" s="188"/>
      <c r="D10" s="157">
        <f>+D11+D12+D13+D14</f>
        <v>0</v>
      </c>
      <c r="E10" s="158">
        <f>+E11+E12+E13+E14</f>
        <v>0</v>
      </c>
    </row>
    <row r="11" spans="1:5" ht="11.25" customHeight="1" x14ac:dyDescent="0.2">
      <c r="A11" s="185" t="s">
        <v>166</v>
      </c>
      <c r="B11" s="186"/>
      <c r="C11" s="186"/>
      <c r="D11" s="69">
        <v>0</v>
      </c>
      <c r="E11" s="163">
        <v>0</v>
      </c>
    </row>
    <row r="12" spans="1:5" ht="11.25" customHeight="1" x14ac:dyDescent="0.2">
      <c r="A12" s="185" t="s">
        <v>167</v>
      </c>
      <c r="B12" s="186"/>
      <c r="C12" s="186"/>
      <c r="D12" s="69">
        <v>0</v>
      </c>
      <c r="E12" s="163">
        <v>0</v>
      </c>
    </row>
    <row r="13" spans="1:5" ht="11.25" customHeight="1" x14ac:dyDescent="0.2">
      <c r="A13" s="185" t="s">
        <v>163</v>
      </c>
      <c r="B13" s="186"/>
      <c r="C13" s="186"/>
      <c r="D13" s="69">
        <v>0</v>
      </c>
      <c r="E13" s="163">
        <v>0</v>
      </c>
    </row>
    <row r="14" spans="1:5" ht="11.25" customHeight="1" x14ac:dyDescent="0.2">
      <c r="A14" s="185" t="s">
        <v>164</v>
      </c>
      <c r="B14" s="186"/>
      <c r="C14" s="186"/>
      <c r="D14" s="69">
        <v>0</v>
      </c>
      <c r="E14" s="163">
        <v>0</v>
      </c>
    </row>
    <row r="15" spans="1:5" ht="11.25" customHeight="1" x14ac:dyDescent="0.2">
      <c r="A15" s="187"/>
      <c r="B15" s="186"/>
      <c r="C15" s="186"/>
      <c r="D15" s="69"/>
      <c r="E15" s="163"/>
    </row>
    <row r="16" spans="1:5" ht="11.25" customHeight="1" x14ac:dyDescent="0.2">
      <c r="A16" s="183" t="s">
        <v>168</v>
      </c>
      <c r="B16" s="188"/>
      <c r="C16" s="188"/>
      <c r="D16" s="157">
        <f>+D10+D5</f>
        <v>0</v>
      </c>
      <c r="E16" s="158">
        <f>+E10+E5</f>
        <v>0</v>
      </c>
    </row>
    <row r="17" spans="1:5" ht="11.25" customHeight="1" x14ac:dyDescent="0.2">
      <c r="A17" s="189"/>
      <c r="B17" s="188"/>
      <c r="C17" s="188"/>
      <c r="D17" s="157"/>
      <c r="E17" s="158"/>
    </row>
    <row r="18" spans="1:5" ht="11.25" customHeight="1" x14ac:dyDescent="0.2">
      <c r="A18" s="181" t="s">
        <v>169</v>
      </c>
      <c r="B18" s="186"/>
      <c r="C18" s="186"/>
      <c r="D18" s="69"/>
      <c r="E18" s="163"/>
    </row>
    <row r="19" spans="1:5" ht="11.25" customHeight="1" x14ac:dyDescent="0.2">
      <c r="A19" s="183" t="s">
        <v>161</v>
      </c>
      <c r="B19" s="186"/>
      <c r="C19" s="186"/>
      <c r="D19" s="157">
        <f>+D20+D21+D22</f>
        <v>0</v>
      </c>
      <c r="E19" s="158">
        <f>+E20+E21+E22</f>
        <v>0</v>
      </c>
    </row>
    <row r="20" spans="1:5" ht="11.25" customHeight="1" x14ac:dyDescent="0.2">
      <c r="A20" s="185" t="s">
        <v>162</v>
      </c>
      <c r="B20" s="186"/>
      <c r="C20" s="186"/>
      <c r="D20" s="69">
        <v>0</v>
      </c>
      <c r="E20" s="163">
        <v>0</v>
      </c>
    </row>
    <row r="21" spans="1:5" ht="11.25" customHeight="1" x14ac:dyDescent="0.2">
      <c r="A21" s="185" t="s">
        <v>163</v>
      </c>
      <c r="B21" s="186"/>
      <c r="C21" s="186"/>
      <c r="D21" s="69">
        <v>0</v>
      </c>
      <c r="E21" s="163">
        <v>0</v>
      </c>
    </row>
    <row r="22" spans="1:5" ht="11.25" customHeight="1" x14ac:dyDescent="0.2">
      <c r="A22" s="185" t="s">
        <v>164</v>
      </c>
      <c r="B22" s="186"/>
      <c r="C22" s="186"/>
      <c r="D22" s="69">
        <v>0</v>
      </c>
      <c r="E22" s="163">
        <v>0</v>
      </c>
    </row>
    <row r="23" spans="1:5" ht="11.25" customHeight="1" x14ac:dyDescent="0.2">
      <c r="A23" s="187"/>
      <c r="B23" s="186"/>
      <c r="C23" s="186"/>
      <c r="D23" s="69"/>
      <c r="E23" s="163"/>
    </row>
    <row r="24" spans="1:5" ht="11.25" customHeight="1" x14ac:dyDescent="0.2">
      <c r="A24" s="183" t="s">
        <v>165</v>
      </c>
      <c r="B24" s="184"/>
      <c r="C24" s="184"/>
      <c r="D24" s="157">
        <f>+D25+D26+D27+D28</f>
        <v>0</v>
      </c>
      <c r="E24" s="158">
        <f>+E25+E26+E27+E28</f>
        <v>0</v>
      </c>
    </row>
    <row r="25" spans="1:5" ht="11.25" customHeight="1" x14ac:dyDescent="0.2">
      <c r="A25" s="185" t="s">
        <v>166</v>
      </c>
      <c r="B25" s="182"/>
      <c r="C25" s="182"/>
      <c r="D25" s="69">
        <v>0</v>
      </c>
      <c r="E25" s="163">
        <v>0</v>
      </c>
    </row>
    <row r="26" spans="1:5" ht="11.25" customHeight="1" x14ac:dyDescent="0.2">
      <c r="A26" s="185" t="s">
        <v>167</v>
      </c>
      <c r="B26" s="182"/>
      <c r="C26" s="182"/>
      <c r="D26" s="69">
        <v>0</v>
      </c>
      <c r="E26" s="163">
        <v>0</v>
      </c>
    </row>
    <row r="27" spans="1:5" ht="11.25" customHeight="1" x14ac:dyDescent="0.2">
      <c r="A27" s="185" t="s">
        <v>163</v>
      </c>
      <c r="B27" s="182"/>
      <c r="C27" s="182"/>
      <c r="D27" s="69">
        <v>0</v>
      </c>
      <c r="E27" s="163">
        <v>0</v>
      </c>
    </row>
    <row r="28" spans="1:5" ht="11.25" customHeight="1" x14ac:dyDescent="0.2">
      <c r="A28" s="185" t="s">
        <v>164</v>
      </c>
      <c r="B28" s="182"/>
      <c r="C28" s="182"/>
      <c r="D28" s="69">
        <v>0</v>
      </c>
      <c r="E28" s="163">
        <v>0</v>
      </c>
    </row>
    <row r="29" spans="1:5" ht="11.25" customHeight="1" x14ac:dyDescent="0.2">
      <c r="A29" s="187"/>
      <c r="B29" s="182"/>
      <c r="C29" s="182"/>
      <c r="D29" s="69"/>
      <c r="E29" s="163"/>
    </row>
    <row r="30" spans="1:5" ht="11.25" customHeight="1" x14ac:dyDescent="0.2">
      <c r="A30" s="183" t="s">
        <v>170</v>
      </c>
      <c r="B30" s="184"/>
      <c r="C30" s="184"/>
      <c r="D30" s="157">
        <f>+D19+D24</f>
        <v>0</v>
      </c>
      <c r="E30" s="158">
        <f>+E19+E24</f>
        <v>0</v>
      </c>
    </row>
    <row r="31" spans="1:5" ht="11.25" customHeight="1" x14ac:dyDescent="0.2">
      <c r="A31" s="190"/>
      <c r="B31" s="184"/>
      <c r="C31" s="184"/>
      <c r="D31" s="157"/>
      <c r="E31" s="158"/>
    </row>
    <row r="32" spans="1:5" ht="11.25" customHeight="1" x14ac:dyDescent="0.2">
      <c r="A32" s="183" t="s">
        <v>171</v>
      </c>
      <c r="B32" s="184"/>
      <c r="C32" s="184"/>
      <c r="D32" s="157">
        <v>815392679.20000005</v>
      </c>
      <c r="E32" s="158">
        <v>352249995.12</v>
      </c>
    </row>
    <row r="33" spans="1:5" ht="11.25" customHeight="1" x14ac:dyDescent="0.2">
      <c r="A33" s="191"/>
      <c r="B33" s="184"/>
      <c r="C33" s="184"/>
      <c r="D33" s="160"/>
      <c r="E33" s="161"/>
    </row>
    <row r="34" spans="1:5" ht="11.25" customHeight="1" x14ac:dyDescent="0.2">
      <c r="A34" s="183" t="s">
        <v>172</v>
      </c>
      <c r="B34" s="184"/>
      <c r="C34" s="184"/>
      <c r="D34" s="157">
        <f>D32+D3</f>
        <v>815392679.20000005</v>
      </c>
      <c r="E34" s="158">
        <f>E32+E3</f>
        <v>352249995.12</v>
      </c>
    </row>
    <row r="35" spans="1:5" ht="12" thickBot="1" x14ac:dyDescent="0.25">
      <c r="A35" s="168"/>
      <c r="B35" s="169"/>
      <c r="C35" s="169"/>
      <c r="D35" s="169"/>
      <c r="E35" s="192"/>
    </row>
    <row r="36" spans="1:5" ht="6.75" customHeight="1" x14ac:dyDescent="0.2">
      <c r="A36" s="193"/>
      <c r="B36" s="193"/>
      <c r="C36" s="193"/>
      <c r="D36" s="193"/>
      <c r="E36" s="193"/>
    </row>
    <row r="37" spans="1:5" ht="25.5" customHeight="1" x14ac:dyDescent="0.2">
      <c r="A37" s="194" t="s">
        <v>55</v>
      </c>
      <c r="B37" s="194"/>
      <c r="C37" s="194"/>
      <c r="D37" s="194"/>
      <c r="E37" s="194"/>
    </row>
  </sheetData>
  <sheetProtection formatCells="0" formatColumns="0" formatRows="0" autoFilter="0"/>
  <mergeCells count="3">
    <mergeCell ref="A1:E1"/>
    <mergeCell ref="A36:E36"/>
    <mergeCell ref="A37:E37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C0F9-0BF0-4A6A-986F-D1A1CE13E462}">
  <sheetPr>
    <tabColor theme="6" tint="-0.499984740745262"/>
    <pageSetUpPr fitToPage="1"/>
  </sheetPr>
  <dimension ref="A1:H86"/>
  <sheetViews>
    <sheetView showGridLines="0" zoomScale="80" zoomScaleNormal="80" workbookViewId="0">
      <selection activeCell="H32" sqref="H32"/>
    </sheetView>
  </sheetViews>
  <sheetFormatPr baseColWidth="10" defaultColWidth="10.33203125" defaultRowHeight="11.25" x14ac:dyDescent="0.2"/>
  <cols>
    <col min="1" max="1" width="59.1640625" style="90" customWidth="1"/>
    <col min="2" max="5" width="16" style="121" customWidth="1"/>
    <col min="6" max="6" width="15.83203125" style="121" customWidth="1"/>
    <col min="7" max="7" width="1.33203125" style="4" customWidth="1"/>
    <col min="8" max="8" width="11" style="4" customWidth="1"/>
    <col min="9" max="16384" width="10.33203125" style="4"/>
  </cols>
  <sheetData>
    <row r="1" spans="1:8" ht="51" customHeight="1" thickBot="1" x14ac:dyDescent="0.25">
      <c r="A1" s="1" t="s">
        <v>114</v>
      </c>
      <c r="B1" s="2"/>
      <c r="C1" s="2"/>
      <c r="D1" s="2"/>
      <c r="E1" s="2"/>
      <c r="F1" s="3"/>
    </row>
    <row r="2" spans="1:8" s="90" customFormat="1" ht="74.25" customHeight="1" thickBot="1" x14ac:dyDescent="0.25">
      <c r="A2" s="86" t="s">
        <v>1</v>
      </c>
      <c r="B2" s="87" t="s">
        <v>115</v>
      </c>
      <c r="C2" s="88" t="s">
        <v>116</v>
      </c>
      <c r="D2" s="87" t="s">
        <v>117</v>
      </c>
      <c r="E2" s="88" t="s">
        <v>118</v>
      </c>
      <c r="F2" s="89" t="s">
        <v>119</v>
      </c>
    </row>
    <row r="3" spans="1:8" s="90" customFormat="1" ht="9" customHeight="1" x14ac:dyDescent="0.2">
      <c r="A3" s="91"/>
      <c r="B3" s="92"/>
      <c r="C3" s="92"/>
      <c r="D3" s="92"/>
      <c r="E3" s="92"/>
      <c r="F3" s="93"/>
    </row>
    <row r="4" spans="1:8" x14ac:dyDescent="0.2">
      <c r="A4" s="94" t="s">
        <v>120</v>
      </c>
      <c r="B4" s="95">
        <f>SUM(B5:B7)</f>
        <v>8682404559.1599998</v>
      </c>
      <c r="C4" s="96"/>
      <c r="D4" s="96"/>
      <c r="E4" s="96"/>
      <c r="F4" s="97">
        <f>+B4</f>
        <v>8682404559.1599998</v>
      </c>
    </row>
    <row r="5" spans="1:8" x14ac:dyDescent="0.2">
      <c r="A5" s="98" t="s">
        <v>38</v>
      </c>
      <c r="B5" s="99">
        <v>8573470579.3800001</v>
      </c>
      <c r="C5" s="100"/>
      <c r="D5" s="100"/>
      <c r="E5" s="100"/>
      <c r="F5" s="101">
        <f>+B5</f>
        <v>8573470579.3800001</v>
      </c>
      <c r="H5" s="102"/>
    </row>
    <row r="6" spans="1:8" x14ac:dyDescent="0.2">
      <c r="A6" s="98" t="s">
        <v>101</v>
      </c>
      <c r="B6" s="99">
        <v>99824379.680000007</v>
      </c>
      <c r="C6" s="100"/>
      <c r="D6" s="100"/>
      <c r="E6" s="100"/>
      <c r="F6" s="101">
        <f>+B6</f>
        <v>99824379.680000007</v>
      </c>
      <c r="H6" s="102"/>
    </row>
    <row r="7" spans="1:8" x14ac:dyDescent="0.2">
      <c r="A7" s="98" t="s">
        <v>102</v>
      </c>
      <c r="B7" s="99">
        <v>9109600.0999999996</v>
      </c>
      <c r="C7" s="100"/>
      <c r="D7" s="100"/>
      <c r="E7" s="100"/>
      <c r="F7" s="101">
        <f>+B7</f>
        <v>9109600.0999999996</v>
      </c>
    </row>
    <row r="8" spans="1:8" ht="9" customHeight="1" x14ac:dyDescent="0.2">
      <c r="A8" s="103"/>
      <c r="B8" s="104"/>
      <c r="C8" s="104"/>
      <c r="D8" s="104"/>
      <c r="E8" s="104"/>
      <c r="F8" s="105"/>
    </row>
    <row r="9" spans="1:8" x14ac:dyDescent="0.2">
      <c r="A9" s="94" t="s">
        <v>121</v>
      </c>
      <c r="B9" s="96"/>
      <c r="C9" s="106">
        <f>+C11+C12+C13+C14</f>
        <v>-635559844.12</v>
      </c>
      <c r="D9" s="106">
        <f>+D10</f>
        <v>334561491.81999999</v>
      </c>
      <c r="E9" s="96"/>
      <c r="F9" s="97">
        <f>+F10+F11+F12+F13+F14</f>
        <v>-300998352.30000001</v>
      </c>
    </row>
    <row r="10" spans="1:8" x14ac:dyDescent="0.2">
      <c r="A10" s="98" t="s">
        <v>54</v>
      </c>
      <c r="B10" s="100"/>
      <c r="C10" s="100"/>
      <c r="D10" s="99">
        <v>334561491.81999999</v>
      </c>
      <c r="E10" s="100"/>
      <c r="F10" s="105">
        <f>+D10</f>
        <v>334561491.81999999</v>
      </c>
      <c r="G10" s="107"/>
    </row>
    <row r="11" spans="1:8" x14ac:dyDescent="0.2">
      <c r="A11" s="98" t="s">
        <v>122</v>
      </c>
      <c r="B11" s="100"/>
      <c r="C11" s="99">
        <v>-635559844.12</v>
      </c>
      <c r="D11" s="100"/>
      <c r="E11" s="100"/>
      <c r="F11" s="105">
        <f>+C11</f>
        <v>-635559844.12</v>
      </c>
    </row>
    <row r="12" spans="1:8" x14ac:dyDescent="0.2">
      <c r="A12" s="98" t="s">
        <v>106</v>
      </c>
      <c r="B12" s="100"/>
      <c r="C12" s="100">
        <v>0</v>
      </c>
      <c r="D12" s="100"/>
      <c r="E12" s="100"/>
      <c r="F12" s="105">
        <f>+C12</f>
        <v>0</v>
      </c>
    </row>
    <row r="13" spans="1:8" x14ac:dyDescent="0.2">
      <c r="A13" s="98" t="s">
        <v>107</v>
      </c>
      <c r="B13" s="100"/>
      <c r="C13" s="100">
        <v>0</v>
      </c>
      <c r="D13" s="100"/>
      <c r="E13" s="100"/>
      <c r="F13" s="105">
        <f>+C13</f>
        <v>0</v>
      </c>
    </row>
    <row r="14" spans="1:8" x14ac:dyDescent="0.2">
      <c r="A14" s="98" t="s">
        <v>108</v>
      </c>
      <c r="B14" s="100"/>
      <c r="C14" s="100">
        <v>0</v>
      </c>
      <c r="D14" s="100"/>
      <c r="E14" s="100"/>
      <c r="F14" s="105">
        <f>+C14</f>
        <v>0</v>
      </c>
    </row>
    <row r="15" spans="1:8" ht="9" customHeight="1" x14ac:dyDescent="0.2">
      <c r="A15" s="103"/>
      <c r="B15" s="104"/>
      <c r="C15" s="104"/>
      <c r="D15" s="104"/>
      <c r="E15" s="104"/>
      <c r="F15" s="105"/>
    </row>
    <row r="16" spans="1:8" ht="22.5" x14ac:dyDescent="0.2">
      <c r="A16" s="94" t="s">
        <v>123</v>
      </c>
      <c r="B16" s="96"/>
      <c r="C16" s="96"/>
      <c r="D16" s="96"/>
      <c r="E16" s="96">
        <f>+E17+E18</f>
        <v>0</v>
      </c>
      <c r="F16" s="105">
        <f>+F17+F18</f>
        <v>0</v>
      </c>
    </row>
    <row r="17" spans="1:6" x14ac:dyDescent="0.2">
      <c r="A17" s="98" t="s">
        <v>110</v>
      </c>
      <c r="B17" s="100"/>
      <c r="C17" s="100"/>
      <c r="D17" s="100"/>
      <c r="E17" s="108">
        <v>0</v>
      </c>
      <c r="F17" s="105">
        <f>+E17</f>
        <v>0</v>
      </c>
    </row>
    <row r="18" spans="1:6" x14ac:dyDescent="0.2">
      <c r="A18" s="98" t="s">
        <v>111</v>
      </c>
      <c r="B18" s="100"/>
      <c r="C18" s="100"/>
      <c r="D18" s="100"/>
      <c r="E18" s="108">
        <v>0</v>
      </c>
      <c r="F18" s="105">
        <f>+E18</f>
        <v>0</v>
      </c>
    </row>
    <row r="19" spans="1:6" ht="9" customHeight="1" x14ac:dyDescent="0.2">
      <c r="A19" s="103"/>
      <c r="B19" s="104"/>
      <c r="C19" s="104"/>
      <c r="D19" s="104"/>
      <c r="E19" s="104"/>
      <c r="F19" s="105"/>
    </row>
    <row r="20" spans="1:6" x14ac:dyDescent="0.2">
      <c r="A20" s="94" t="s">
        <v>124</v>
      </c>
      <c r="B20" s="109">
        <f>+B4</f>
        <v>8682404559.1599998</v>
      </c>
      <c r="C20" s="109">
        <f>+C9</f>
        <v>-635559844.12</v>
      </c>
      <c r="D20" s="109">
        <f>+D9</f>
        <v>334561491.81999999</v>
      </c>
      <c r="E20" s="109">
        <f>+E16</f>
        <v>0</v>
      </c>
      <c r="F20" s="97">
        <f>+F16+F9+F4</f>
        <v>8381406206.8599997</v>
      </c>
    </row>
    <row r="21" spans="1:6" ht="9" customHeight="1" x14ac:dyDescent="0.2">
      <c r="A21" s="110"/>
      <c r="B21" s="111"/>
      <c r="C21" s="111"/>
      <c r="D21" s="111"/>
      <c r="E21" s="111"/>
      <c r="F21" s="105"/>
    </row>
    <row r="22" spans="1:6" ht="21.75" customHeight="1" x14ac:dyDescent="0.2">
      <c r="A22" s="94" t="s">
        <v>125</v>
      </c>
      <c r="B22" s="96">
        <f>+B23+B24+B25</f>
        <v>583980.99</v>
      </c>
      <c r="C22" s="100"/>
      <c r="D22" s="100"/>
      <c r="E22" s="96"/>
      <c r="F22" s="97">
        <f>+F23+F24+F25</f>
        <v>583980.99</v>
      </c>
    </row>
    <row r="23" spans="1:6" x14ac:dyDescent="0.2">
      <c r="A23" s="98" t="s">
        <v>38</v>
      </c>
      <c r="B23" s="99">
        <v>583980.99</v>
      </c>
      <c r="C23" s="100"/>
      <c r="D23" s="100"/>
      <c r="E23" s="100"/>
      <c r="F23" s="105">
        <f>+B23</f>
        <v>583980.99</v>
      </c>
    </row>
    <row r="24" spans="1:6" x14ac:dyDescent="0.2">
      <c r="A24" s="98" t="s">
        <v>101</v>
      </c>
      <c r="B24" s="99">
        <v>0</v>
      </c>
      <c r="C24" s="100"/>
      <c r="D24" s="100"/>
      <c r="E24" s="100"/>
      <c r="F24" s="105">
        <f>+B24</f>
        <v>0</v>
      </c>
    </row>
    <row r="25" spans="1:6" x14ac:dyDescent="0.2">
      <c r="A25" s="98" t="s">
        <v>102</v>
      </c>
      <c r="B25" s="99">
        <v>0</v>
      </c>
      <c r="C25" s="100"/>
      <c r="D25" s="100"/>
      <c r="E25" s="100"/>
      <c r="F25" s="105">
        <f>+B25</f>
        <v>0</v>
      </c>
    </row>
    <row r="26" spans="1:6" ht="9" customHeight="1" x14ac:dyDescent="0.2">
      <c r="A26" s="103"/>
      <c r="B26" s="104"/>
      <c r="C26" s="104"/>
      <c r="D26" s="104"/>
      <c r="E26" s="104"/>
      <c r="F26" s="105"/>
    </row>
    <row r="27" spans="1:6" ht="23.25" customHeight="1" x14ac:dyDescent="0.2">
      <c r="A27" s="94" t="s">
        <v>126</v>
      </c>
      <c r="B27" s="96"/>
      <c r="C27" s="106">
        <f>+C29</f>
        <v>11850535.699999999</v>
      </c>
      <c r="D27" s="106">
        <f>+D28+D29+D30+D31+D32</f>
        <v>285021583.79000002</v>
      </c>
      <c r="E27" s="96"/>
      <c r="F27" s="97">
        <f>+C27+D27</f>
        <v>296872119.49000001</v>
      </c>
    </row>
    <row r="28" spans="1:6" x14ac:dyDescent="0.2">
      <c r="A28" s="98" t="s">
        <v>54</v>
      </c>
      <c r="B28" s="100"/>
      <c r="C28" s="112"/>
      <c r="D28" s="99">
        <v>619583075.61000001</v>
      </c>
      <c r="E28" s="100"/>
      <c r="F28" s="105">
        <f>+D28</f>
        <v>619583075.61000001</v>
      </c>
    </row>
    <row r="29" spans="1:6" x14ac:dyDescent="0.2">
      <c r="A29" s="98" t="s">
        <v>122</v>
      </c>
      <c r="B29" s="100"/>
      <c r="C29" s="99">
        <v>11850535.699999999</v>
      </c>
      <c r="D29" s="99">
        <v>-334561491.81999999</v>
      </c>
      <c r="E29" s="100"/>
      <c r="F29" s="105">
        <f>+C29+D29</f>
        <v>-322710956.12</v>
      </c>
    </row>
    <row r="30" spans="1:6" x14ac:dyDescent="0.2">
      <c r="A30" s="98" t="s">
        <v>106</v>
      </c>
      <c r="B30" s="100"/>
      <c r="C30" s="112"/>
      <c r="D30" s="63">
        <v>0</v>
      </c>
      <c r="E30" s="113"/>
      <c r="F30" s="105">
        <f>+D30</f>
        <v>0</v>
      </c>
    </row>
    <row r="31" spans="1:6" x14ac:dyDescent="0.2">
      <c r="A31" s="98" t="s">
        <v>107</v>
      </c>
      <c r="B31" s="100"/>
      <c r="C31" s="112"/>
      <c r="D31" s="63">
        <v>0</v>
      </c>
      <c r="E31" s="113"/>
      <c r="F31" s="105">
        <f>+D31</f>
        <v>0</v>
      </c>
    </row>
    <row r="32" spans="1:6" x14ac:dyDescent="0.2">
      <c r="A32" s="98" t="s">
        <v>108</v>
      </c>
      <c r="B32" s="100"/>
      <c r="C32" s="112"/>
      <c r="D32" s="63">
        <v>0</v>
      </c>
      <c r="E32" s="113"/>
      <c r="F32" s="105">
        <f>+D32</f>
        <v>0</v>
      </c>
    </row>
    <row r="33" spans="1:6" ht="9" customHeight="1" x14ac:dyDescent="0.2">
      <c r="A33" s="103"/>
      <c r="B33" s="104"/>
      <c r="C33" s="70"/>
      <c r="D33" s="70"/>
      <c r="E33" s="70"/>
      <c r="F33" s="105"/>
    </row>
    <row r="34" spans="1:6" ht="22.5" x14ac:dyDescent="0.2">
      <c r="A34" s="94" t="s">
        <v>127</v>
      </c>
      <c r="B34" s="96"/>
      <c r="C34" s="96"/>
      <c r="D34" s="96"/>
      <c r="E34" s="106">
        <f>+E35+E36</f>
        <v>0</v>
      </c>
      <c r="F34" s="105">
        <f>+E34</f>
        <v>0</v>
      </c>
    </row>
    <row r="35" spans="1:6" x14ac:dyDescent="0.2">
      <c r="A35" s="98" t="s">
        <v>110</v>
      </c>
      <c r="B35" s="100"/>
      <c r="C35" s="100"/>
      <c r="D35" s="100"/>
      <c r="E35" s="100">
        <v>0</v>
      </c>
      <c r="F35" s="105">
        <f>+E35</f>
        <v>0</v>
      </c>
    </row>
    <row r="36" spans="1:6" x14ac:dyDescent="0.2">
      <c r="A36" s="98" t="s">
        <v>111</v>
      </c>
      <c r="B36" s="100"/>
      <c r="C36" s="100"/>
      <c r="D36" s="100"/>
      <c r="E36" s="100">
        <v>0</v>
      </c>
      <c r="F36" s="105">
        <f>+E36</f>
        <v>0</v>
      </c>
    </row>
    <row r="37" spans="1:6" ht="9" customHeight="1" x14ac:dyDescent="0.2">
      <c r="A37" s="103"/>
      <c r="B37" s="104"/>
      <c r="C37" s="70"/>
      <c r="D37" s="70"/>
      <c r="E37" s="104"/>
      <c r="F37" s="105"/>
    </row>
    <row r="38" spans="1:6" ht="20.100000000000001" customHeight="1" thickBot="1" x14ac:dyDescent="0.25">
      <c r="A38" s="114" t="s">
        <v>128</v>
      </c>
      <c r="B38" s="115">
        <f>+B20+B22</f>
        <v>8682988540.1499996</v>
      </c>
      <c r="C38" s="115">
        <f>+C20+C27</f>
        <v>-623709308.41999996</v>
      </c>
      <c r="D38" s="115">
        <f>+D20+D27</f>
        <v>619583075.61000001</v>
      </c>
      <c r="E38" s="115">
        <f>+E20+E34</f>
        <v>0</v>
      </c>
      <c r="F38" s="116">
        <f>+B38+C38+D38+E38</f>
        <v>8678862307.3400002</v>
      </c>
    </row>
    <row r="39" spans="1:6" ht="6.75" customHeight="1" x14ac:dyDescent="0.2">
      <c r="A39" s="117"/>
      <c r="B39" s="118"/>
      <c r="C39" s="118"/>
      <c r="D39" s="118"/>
      <c r="E39" s="118"/>
      <c r="F39" s="119"/>
    </row>
    <row r="40" spans="1:6" ht="12.75" x14ac:dyDescent="0.2">
      <c r="A40" s="120" t="s">
        <v>55</v>
      </c>
      <c r="F40" s="107"/>
    </row>
    <row r="41" spans="1:6" ht="12.75" x14ac:dyDescent="0.2">
      <c r="A41" s="120"/>
      <c r="F41" s="107"/>
    </row>
    <row r="42" spans="1:6" ht="12.75" x14ac:dyDescent="0.2">
      <c r="A42" s="120"/>
      <c r="F42" s="107"/>
    </row>
    <row r="45" spans="1:6" ht="12.75" x14ac:dyDescent="0.2">
      <c r="A45" s="122"/>
    </row>
    <row r="52" spans="1:1" ht="12.75" x14ac:dyDescent="0.2">
      <c r="A52" s="122"/>
    </row>
    <row r="60" spans="1:1" ht="12.75" x14ac:dyDescent="0.2">
      <c r="A60" s="122"/>
    </row>
    <row r="68" spans="1:1" ht="12.75" x14ac:dyDescent="0.2">
      <c r="A68" s="122"/>
    </row>
    <row r="77" spans="1:1" ht="12.75" x14ac:dyDescent="0.2">
      <c r="A77" s="122"/>
    </row>
    <row r="86" spans="1:1" ht="12.75" x14ac:dyDescent="0.2">
      <c r="A86" s="122"/>
    </row>
  </sheetData>
  <sheetProtection formatCells="0" formatColumns="0" formatRows="0" autoFilter="0"/>
  <mergeCells count="1">
    <mergeCell ref="A1:F1"/>
  </mergeCells>
  <printOptions horizontalCentered="1"/>
  <pageMargins left="0.78740157480314965" right="0.59055118110236227" top="0.78740157480314965" bottom="0.78740157480314965" header="0.31496062992125984" footer="0.31496062992125984"/>
  <pageSetup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EE3E-BC6D-462B-AA29-5ADF3778D4D5}">
  <sheetPr>
    <tabColor theme="6" tint="-0.499984740745262"/>
    <pageSetUpPr fitToPage="1"/>
  </sheetPr>
  <dimension ref="A1:C68"/>
  <sheetViews>
    <sheetView showGridLines="0" topLeftCell="A44" workbookViewId="0">
      <selection activeCell="H32" sqref="H32"/>
    </sheetView>
  </sheetViews>
  <sheetFormatPr baseColWidth="10" defaultColWidth="10.33203125" defaultRowHeight="11.25" x14ac:dyDescent="0.2"/>
  <cols>
    <col min="1" max="1" width="77.33203125" style="151" customWidth="1"/>
    <col min="2" max="3" width="14.83203125" style="171" customWidth="1"/>
    <col min="4" max="4" width="1.1640625" style="151" customWidth="1"/>
    <col min="5" max="16384" width="10.33203125" style="151"/>
  </cols>
  <sheetData>
    <row r="1" spans="1:3" ht="48.75" customHeight="1" thickBot="1" x14ac:dyDescent="0.25">
      <c r="A1" s="34" t="s">
        <v>133</v>
      </c>
      <c r="B1" s="35"/>
      <c r="C1" s="36"/>
    </row>
    <row r="2" spans="1:3" ht="15" customHeight="1" thickBot="1" x14ac:dyDescent="0.25">
      <c r="A2" s="152" t="s">
        <v>1</v>
      </c>
      <c r="B2" s="153">
        <v>2026</v>
      </c>
      <c r="C2" s="154">
        <v>2025</v>
      </c>
    </row>
    <row r="3" spans="1:3" x14ac:dyDescent="0.2">
      <c r="A3" s="127" t="s">
        <v>134</v>
      </c>
      <c r="B3" s="155"/>
      <c r="C3" s="156"/>
    </row>
    <row r="4" spans="1:3" x14ac:dyDescent="0.2">
      <c r="A4" s="132" t="s">
        <v>130</v>
      </c>
      <c r="B4" s="157">
        <f>SUM(B5:B14)</f>
        <v>4066921054.8599997</v>
      </c>
      <c r="C4" s="158">
        <f>SUM(C5:C14)</f>
        <v>20075313851.77</v>
      </c>
    </row>
    <row r="5" spans="1:3" x14ac:dyDescent="0.2">
      <c r="A5" s="133" t="s">
        <v>4</v>
      </c>
      <c r="B5" s="62">
        <v>0</v>
      </c>
      <c r="C5" s="159">
        <v>0</v>
      </c>
    </row>
    <row r="6" spans="1:3" x14ac:dyDescent="0.2">
      <c r="A6" s="133" t="s">
        <v>5</v>
      </c>
      <c r="B6" s="62">
        <v>0</v>
      </c>
      <c r="C6" s="159">
        <v>0</v>
      </c>
    </row>
    <row r="7" spans="1:3" x14ac:dyDescent="0.2">
      <c r="A7" s="133" t="s">
        <v>6</v>
      </c>
      <c r="B7" s="62">
        <v>0</v>
      </c>
      <c r="C7" s="159">
        <v>0</v>
      </c>
    </row>
    <row r="8" spans="1:3" x14ac:dyDescent="0.2">
      <c r="A8" s="133" t="s">
        <v>7</v>
      </c>
      <c r="B8" s="62">
        <v>0</v>
      </c>
      <c r="C8" s="159">
        <v>0</v>
      </c>
    </row>
    <row r="9" spans="1:3" x14ac:dyDescent="0.2">
      <c r="A9" s="133" t="s">
        <v>8</v>
      </c>
      <c r="B9" s="62">
        <v>0</v>
      </c>
      <c r="C9" s="159">
        <v>0</v>
      </c>
    </row>
    <row r="10" spans="1:3" x14ac:dyDescent="0.2">
      <c r="A10" s="133" t="s">
        <v>9</v>
      </c>
      <c r="B10" s="62">
        <v>0</v>
      </c>
      <c r="C10" s="159">
        <v>0</v>
      </c>
    </row>
    <row r="11" spans="1:3" x14ac:dyDescent="0.2">
      <c r="A11" s="133" t="s">
        <v>10</v>
      </c>
      <c r="B11" s="62">
        <v>16439475.619999999</v>
      </c>
      <c r="C11" s="159">
        <v>87968238.5</v>
      </c>
    </row>
    <row r="12" spans="1:3" ht="22.5" x14ac:dyDescent="0.2">
      <c r="A12" s="133" t="s">
        <v>12</v>
      </c>
      <c r="B12" s="62">
        <v>1198733436.3099999</v>
      </c>
      <c r="C12" s="159">
        <v>9470159024.7900009</v>
      </c>
    </row>
    <row r="13" spans="1:3" x14ac:dyDescent="0.2">
      <c r="A13" s="133" t="s">
        <v>13</v>
      </c>
      <c r="B13" s="62">
        <v>2851748142.9299998</v>
      </c>
      <c r="C13" s="159">
        <v>10517186588.48</v>
      </c>
    </row>
    <row r="14" spans="1:3" x14ac:dyDescent="0.2">
      <c r="A14" s="133" t="s">
        <v>135</v>
      </c>
      <c r="B14" s="62">
        <v>0</v>
      </c>
      <c r="C14" s="159">
        <v>0</v>
      </c>
    </row>
    <row r="15" spans="1:3" x14ac:dyDescent="0.2">
      <c r="A15" s="137"/>
      <c r="B15" s="160"/>
      <c r="C15" s="161"/>
    </row>
    <row r="16" spans="1:3" x14ac:dyDescent="0.2">
      <c r="A16" s="132" t="s">
        <v>131</v>
      </c>
      <c r="B16" s="157">
        <f>SUM(B17:B32)</f>
        <v>3146852438.8700004</v>
      </c>
      <c r="C16" s="158">
        <f>SUM(C17:C32)</f>
        <v>19554961547.580002</v>
      </c>
    </row>
    <row r="17" spans="1:3" x14ac:dyDescent="0.2">
      <c r="A17" s="133" t="s">
        <v>23</v>
      </c>
      <c r="B17" s="62">
        <v>2219347526.7600002</v>
      </c>
      <c r="C17" s="159">
        <v>10710730441.370001</v>
      </c>
    </row>
    <row r="18" spans="1:3" x14ac:dyDescent="0.2">
      <c r="A18" s="133" t="s">
        <v>24</v>
      </c>
      <c r="B18" s="62">
        <v>413982407.00999999</v>
      </c>
      <c r="C18" s="159">
        <v>4906398101.5699997</v>
      </c>
    </row>
    <row r="19" spans="1:3" x14ac:dyDescent="0.2">
      <c r="A19" s="133" t="s">
        <v>25</v>
      </c>
      <c r="B19" s="62">
        <v>487352905.10000002</v>
      </c>
      <c r="C19" s="159">
        <v>3936278004.6399999</v>
      </c>
    </row>
    <row r="20" spans="1:3" x14ac:dyDescent="0.2">
      <c r="A20" s="133" t="s">
        <v>27</v>
      </c>
      <c r="B20" s="62">
        <v>0</v>
      </c>
      <c r="C20" s="159">
        <v>0</v>
      </c>
    </row>
    <row r="21" spans="1:3" x14ac:dyDescent="0.2">
      <c r="A21" s="133" t="s">
        <v>28</v>
      </c>
      <c r="B21" s="62">
        <v>0</v>
      </c>
      <c r="C21" s="159">
        <v>0</v>
      </c>
    </row>
    <row r="22" spans="1:3" x14ac:dyDescent="0.2">
      <c r="A22" s="133" t="s">
        <v>29</v>
      </c>
      <c r="B22" s="62">
        <v>0</v>
      </c>
      <c r="C22" s="159">
        <v>240000</v>
      </c>
    </row>
    <row r="23" spans="1:3" x14ac:dyDescent="0.2">
      <c r="A23" s="133" t="s">
        <v>30</v>
      </c>
      <c r="B23" s="62">
        <v>26169600</v>
      </c>
      <c r="C23" s="159">
        <v>1315000</v>
      </c>
    </row>
    <row r="24" spans="1:3" x14ac:dyDescent="0.2">
      <c r="A24" s="133" t="s">
        <v>31</v>
      </c>
      <c r="B24" s="62">
        <v>0</v>
      </c>
      <c r="C24" s="159">
        <v>0</v>
      </c>
    </row>
    <row r="25" spans="1:3" x14ac:dyDescent="0.2">
      <c r="A25" s="133" t="s">
        <v>32</v>
      </c>
      <c r="B25" s="62">
        <v>0</v>
      </c>
      <c r="C25" s="159">
        <v>0</v>
      </c>
    </row>
    <row r="26" spans="1:3" x14ac:dyDescent="0.2">
      <c r="A26" s="133" t="s">
        <v>33</v>
      </c>
      <c r="B26" s="62">
        <v>0</v>
      </c>
      <c r="C26" s="159">
        <v>0</v>
      </c>
    </row>
    <row r="27" spans="1:3" x14ac:dyDescent="0.2">
      <c r="A27" s="133" t="s">
        <v>34</v>
      </c>
      <c r="B27" s="62">
        <v>0</v>
      </c>
      <c r="C27" s="159">
        <v>0</v>
      </c>
    </row>
    <row r="28" spans="1:3" x14ac:dyDescent="0.2">
      <c r="A28" s="133" t="s">
        <v>35</v>
      </c>
      <c r="B28" s="62">
        <v>0</v>
      </c>
      <c r="C28" s="159">
        <v>0</v>
      </c>
    </row>
    <row r="29" spans="1:3" x14ac:dyDescent="0.2">
      <c r="A29" s="133" t="s">
        <v>37</v>
      </c>
      <c r="B29" s="62">
        <v>0</v>
      </c>
      <c r="C29" s="159">
        <v>0</v>
      </c>
    </row>
    <row r="30" spans="1:3" x14ac:dyDescent="0.2">
      <c r="A30" s="133" t="s">
        <v>38</v>
      </c>
      <c r="B30" s="62">
        <v>0</v>
      </c>
      <c r="C30" s="159">
        <v>0</v>
      </c>
    </row>
    <row r="31" spans="1:3" x14ac:dyDescent="0.2">
      <c r="A31" s="133" t="s">
        <v>39</v>
      </c>
      <c r="B31" s="62">
        <v>0</v>
      </c>
      <c r="C31" s="159">
        <v>0</v>
      </c>
    </row>
    <row r="32" spans="1:3" x14ac:dyDescent="0.2">
      <c r="A32" s="133" t="s">
        <v>136</v>
      </c>
      <c r="B32" s="62">
        <v>0</v>
      </c>
      <c r="C32" s="159">
        <v>0</v>
      </c>
    </row>
    <row r="33" spans="1:3" x14ac:dyDescent="0.2">
      <c r="A33" s="139" t="s">
        <v>137</v>
      </c>
      <c r="B33" s="157">
        <f>B4-B16</f>
        <v>920068615.98999929</v>
      </c>
      <c r="C33" s="158">
        <f>C4-C16</f>
        <v>520352304.18999863</v>
      </c>
    </row>
    <row r="34" spans="1:3" x14ac:dyDescent="0.2">
      <c r="A34" s="162"/>
      <c r="B34" s="160"/>
      <c r="C34" s="161"/>
    </row>
    <row r="35" spans="1:3" x14ac:dyDescent="0.2">
      <c r="A35" s="139" t="s">
        <v>138</v>
      </c>
      <c r="B35" s="160"/>
      <c r="C35" s="161"/>
    </row>
    <row r="36" spans="1:3" x14ac:dyDescent="0.2">
      <c r="A36" s="132" t="s">
        <v>130</v>
      </c>
      <c r="B36" s="157">
        <f>SUM(B37:B39)</f>
        <v>0</v>
      </c>
      <c r="C36" s="158">
        <f>SUM(C37:C39)</f>
        <v>0</v>
      </c>
    </row>
    <row r="37" spans="1:3" x14ac:dyDescent="0.2">
      <c r="A37" s="133" t="s">
        <v>83</v>
      </c>
      <c r="B37" s="69">
        <v>0</v>
      </c>
      <c r="C37" s="163">
        <v>0</v>
      </c>
    </row>
    <row r="38" spans="1:3" x14ac:dyDescent="0.2">
      <c r="A38" s="133" t="s">
        <v>85</v>
      </c>
      <c r="B38" s="69">
        <v>0</v>
      </c>
      <c r="C38" s="163">
        <v>0</v>
      </c>
    </row>
    <row r="39" spans="1:3" x14ac:dyDescent="0.2">
      <c r="A39" s="133" t="s">
        <v>139</v>
      </c>
      <c r="B39" s="69">
        <v>0</v>
      </c>
      <c r="C39" s="163">
        <v>0</v>
      </c>
    </row>
    <row r="40" spans="1:3" x14ac:dyDescent="0.2">
      <c r="A40" s="137"/>
      <c r="B40" s="160"/>
      <c r="C40" s="161"/>
    </row>
    <row r="41" spans="1:3" ht="11.25" customHeight="1" x14ac:dyDescent="0.2">
      <c r="A41" s="132" t="s">
        <v>131</v>
      </c>
      <c r="B41" s="157">
        <f>SUM(B42:B44)</f>
        <v>12180792.66</v>
      </c>
      <c r="C41" s="158">
        <f>SUM(C42:C44)</f>
        <v>188150675.88</v>
      </c>
    </row>
    <row r="42" spans="1:3" x14ac:dyDescent="0.2">
      <c r="A42" s="133" t="s">
        <v>83</v>
      </c>
      <c r="B42" s="62">
        <v>6978567.7800000003</v>
      </c>
      <c r="C42" s="159">
        <v>122550311.91</v>
      </c>
    </row>
    <row r="43" spans="1:3" x14ac:dyDescent="0.2">
      <c r="A43" s="133" t="s">
        <v>85</v>
      </c>
      <c r="B43" s="62">
        <v>5202224.88</v>
      </c>
      <c r="C43" s="159">
        <v>65600363.969999999</v>
      </c>
    </row>
    <row r="44" spans="1:3" x14ac:dyDescent="0.2">
      <c r="A44" s="133" t="s">
        <v>140</v>
      </c>
      <c r="B44" s="62">
        <v>0</v>
      </c>
      <c r="C44" s="159">
        <v>0</v>
      </c>
    </row>
    <row r="45" spans="1:3" x14ac:dyDescent="0.2">
      <c r="A45" s="139" t="s">
        <v>141</v>
      </c>
      <c r="B45" s="157">
        <f>B36-B41</f>
        <v>-12180792.66</v>
      </c>
      <c r="C45" s="158">
        <f>C36-C41</f>
        <v>-188150675.88</v>
      </c>
    </row>
    <row r="46" spans="1:3" x14ac:dyDescent="0.2">
      <c r="A46" s="162"/>
      <c r="B46" s="160"/>
      <c r="C46" s="161"/>
    </row>
    <row r="47" spans="1:3" x14ac:dyDescent="0.2">
      <c r="A47" s="139" t="s">
        <v>142</v>
      </c>
      <c r="B47" s="160"/>
      <c r="C47" s="161"/>
    </row>
    <row r="48" spans="1:3" x14ac:dyDescent="0.2">
      <c r="A48" s="132" t="s">
        <v>130</v>
      </c>
      <c r="B48" s="157">
        <f>SUM(B49+B52)</f>
        <v>0</v>
      </c>
      <c r="C48" s="158">
        <f>SUM(C49+C52)</f>
        <v>0</v>
      </c>
    </row>
    <row r="49" spans="1:3" x14ac:dyDescent="0.2">
      <c r="A49" s="133" t="s">
        <v>143</v>
      </c>
      <c r="B49" s="69">
        <f>B50+B51</f>
        <v>0</v>
      </c>
      <c r="C49" s="163">
        <f>C50+C51</f>
        <v>0</v>
      </c>
    </row>
    <row r="50" spans="1:3" x14ac:dyDescent="0.2">
      <c r="A50" s="133" t="s">
        <v>144</v>
      </c>
      <c r="B50" s="69">
        <v>0</v>
      </c>
      <c r="C50" s="163">
        <v>0</v>
      </c>
    </row>
    <row r="51" spans="1:3" x14ac:dyDescent="0.2">
      <c r="A51" s="133" t="s">
        <v>145</v>
      </c>
      <c r="B51" s="69">
        <v>0</v>
      </c>
      <c r="C51" s="163">
        <v>0</v>
      </c>
    </row>
    <row r="52" spans="1:3" x14ac:dyDescent="0.2">
      <c r="A52" s="133" t="s">
        <v>146</v>
      </c>
      <c r="B52" s="69">
        <v>0</v>
      </c>
      <c r="C52" s="163">
        <v>0</v>
      </c>
    </row>
    <row r="53" spans="1:3" x14ac:dyDescent="0.2">
      <c r="A53" s="137"/>
      <c r="B53" s="160"/>
      <c r="C53" s="161"/>
    </row>
    <row r="54" spans="1:3" x14ac:dyDescent="0.2">
      <c r="A54" s="132" t="s">
        <v>131</v>
      </c>
      <c r="B54" s="157">
        <f>SUM(B55+B58)</f>
        <v>984639957.99000001</v>
      </c>
      <c r="C54" s="158">
        <f>SUM(C55+C58)</f>
        <v>423200477.91000003</v>
      </c>
    </row>
    <row r="55" spans="1:3" x14ac:dyDescent="0.2">
      <c r="A55" s="133" t="s">
        <v>147</v>
      </c>
      <c r="B55" s="62">
        <f>SUM(B56+B57)</f>
        <v>0</v>
      </c>
      <c r="C55" s="159">
        <f>SUM(C56+C57)</f>
        <v>0</v>
      </c>
    </row>
    <row r="56" spans="1:3" x14ac:dyDescent="0.2">
      <c r="A56" s="133" t="s">
        <v>144</v>
      </c>
      <c r="B56" s="62">
        <v>0</v>
      </c>
      <c r="C56" s="159">
        <v>0</v>
      </c>
    </row>
    <row r="57" spans="1:3" x14ac:dyDescent="0.2">
      <c r="A57" s="133" t="s">
        <v>145</v>
      </c>
      <c r="B57" s="62">
        <v>0</v>
      </c>
      <c r="C57" s="159">
        <v>0</v>
      </c>
    </row>
    <row r="58" spans="1:3" x14ac:dyDescent="0.2">
      <c r="A58" s="133" t="s">
        <v>148</v>
      </c>
      <c r="B58" s="62">
        <v>984639957.99000001</v>
      </c>
      <c r="C58" s="159">
        <v>423200477.91000003</v>
      </c>
    </row>
    <row r="59" spans="1:3" x14ac:dyDescent="0.2">
      <c r="A59" s="139" t="s">
        <v>149</v>
      </c>
      <c r="B59" s="157">
        <f>B48-B54</f>
        <v>-984639957.99000001</v>
      </c>
      <c r="C59" s="158">
        <f>C48-C54</f>
        <v>-423200477.91000003</v>
      </c>
    </row>
    <row r="60" spans="1:3" x14ac:dyDescent="0.2">
      <c r="A60" s="162"/>
      <c r="B60" s="160"/>
      <c r="C60" s="161"/>
    </row>
    <row r="61" spans="1:3" x14ac:dyDescent="0.2">
      <c r="A61" s="139" t="s">
        <v>150</v>
      </c>
      <c r="B61" s="157">
        <f>B59+B45+B33</f>
        <v>-76752134.660000682</v>
      </c>
      <c r="C61" s="158">
        <f>C59+C45+C33</f>
        <v>-90998849.600001335</v>
      </c>
    </row>
    <row r="62" spans="1:3" x14ac:dyDescent="0.2">
      <c r="A62" s="162"/>
      <c r="B62" s="160"/>
      <c r="C62" s="161"/>
    </row>
    <row r="63" spans="1:3" x14ac:dyDescent="0.2">
      <c r="A63" s="139" t="s">
        <v>151</v>
      </c>
      <c r="B63" s="164">
        <v>1138692332.22</v>
      </c>
      <c r="C63" s="165">
        <v>1229691181.8199999</v>
      </c>
    </row>
    <row r="64" spans="1:3" x14ac:dyDescent="0.2">
      <c r="A64" s="162"/>
      <c r="B64" s="166"/>
      <c r="C64" s="167"/>
    </row>
    <row r="65" spans="1:3" x14ac:dyDescent="0.2">
      <c r="A65" s="139" t="s">
        <v>152</v>
      </c>
      <c r="B65" s="164">
        <v>1061940197.5599999</v>
      </c>
      <c r="C65" s="165">
        <v>1138692332.22</v>
      </c>
    </row>
    <row r="66" spans="1:3" ht="12" thickBot="1" x14ac:dyDescent="0.25">
      <c r="A66" s="168"/>
      <c r="B66" s="169"/>
      <c r="C66" s="170"/>
    </row>
    <row r="67" spans="1:3" ht="4.5" customHeight="1" x14ac:dyDescent="0.2"/>
    <row r="68" spans="1:3" ht="24.75" customHeight="1" x14ac:dyDescent="0.2">
      <c r="A68" s="172" t="s">
        <v>55</v>
      </c>
      <c r="B68" s="172"/>
      <c r="C68" s="172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59055118110236227" top="0.78740157480314965" bottom="0.78740157480314965" header="0.31496062992125984" footer="0.31496062992125984"/>
  <pageSetup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806A-2BDF-40D3-8AA8-8BD9857DD9D7}">
  <sheetPr>
    <tabColor rgb="FF4A5C26"/>
    <pageSetUpPr fitToPage="1"/>
  </sheetPr>
  <dimension ref="A1:I39"/>
  <sheetViews>
    <sheetView showGridLines="0" zoomScaleSheetLayoutView="70" workbookViewId="0">
      <selection activeCell="H32" sqref="H32"/>
    </sheetView>
  </sheetViews>
  <sheetFormatPr baseColWidth="10" defaultColWidth="12" defaultRowHeight="11.25" x14ac:dyDescent="0.2"/>
  <cols>
    <col min="1" max="1" width="49.83203125" style="151" customWidth="1"/>
    <col min="2" max="2" width="50" style="151" customWidth="1"/>
    <col min="3" max="3" width="59" style="151" customWidth="1"/>
    <col min="4" max="4" width="2.1640625" style="151" customWidth="1"/>
    <col min="5" max="5" width="35.5" style="151" customWidth="1"/>
    <col min="6" max="6" width="38.1640625" style="151" customWidth="1"/>
    <col min="7" max="16384" width="12" style="151"/>
  </cols>
  <sheetData>
    <row r="1" spans="1:9" ht="51" customHeight="1" thickBot="1" x14ac:dyDescent="0.25">
      <c r="A1" s="1" t="s">
        <v>173</v>
      </c>
      <c r="B1" s="2"/>
      <c r="C1" s="196"/>
    </row>
    <row r="2" spans="1:9" ht="15" customHeight="1" thickBot="1" x14ac:dyDescent="0.25">
      <c r="A2" s="173" t="s">
        <v>174</v>
      </c>
      <c r="B2" s="197" t="s">
        <v>175</v>
      </c>
      <c r="C2" s="198" t="s">
        <v>176</v>
      </c>
    </row>
    <row r="3" spans="1:9" x14ac:dyDescent="0.2">
      <c r="A3" s="199" t="s">
        <v>177</v>
      </c>
      <c r="B3" s="200"/>
      <c r="C3" s="201"/>
    </row>
    <row r="4" spans="1:9" x14ac:dyDescent="0.2">
      <c r="A4" s="202"/>
      <c r="B4" s="203" t="s">
        <v>178</v>
      </c>
      <c r="C4" s="204">
        <v>2349</v>
      </c>
      <c r="D4" s="444"/>
      <c r="E4" s="444"/>
      <c r="F4" s="444"/>
      <c r="G4" s="444"/>
      <c r="H4" s="444"/>
      <c r="I4" s="444"/>
    </row>
    <row r="5" spans="1:9" x14ac:dyDescent="0.2">
      <c r="A5" s="202"/>
      <c r="B5" s="203"/>
      <c r="C5" s="204"/>
      <c r="D5" s="444"/>
      <c r="E5" s="444"/>
      <c r="F5" s="444"/>
      <c r="G5" s="444"/>
      <c r="H5" s="444"/>
      <c r="I5" s="444"/>
    </row>
    <row r="6" spans="1:9" x14ac:dyDescent="0.2">
      <c r="A6" s="202"/>
      <c r="B6" s="203"/>
      <c r="C6" s="204"/>
    </row>
    <row r="7" spans="1:9" x14ac:dyDescent="0.2">
      <c r="A7" s="202"/>
      <c r="B7" s="203"/>
      <c r="C7" s="204"/>
    </row>
    <row r="8" spans="1:9" x14ac:dyDescent="0.2">
      <c r="A8" s="205"/>
      <c r="B8" s="206"/>
      <c r="C8" s="204"/>
    </row>
    <row r="9" spans="1:9" x14ac:dyDescent="0.2">
      <c r="A9" s="207" t="s">
        <v>179</v>
      </c>
      <c r="B9" s="208"/>
      <c r="C9" s="209" t="s">
        <v>180</v>
      </c>
    </row>
    <row r="10" spans="1:9" ht="12.75" x14ac:dyDescent="0.2">
      <c r="A10" s="210"/>
      <c r="B10" s="211"/>
      <c r="C10" s="209"/>
    </row>
    <row r="11" spans="1:9" ht="12.75" x14ac:dyDescent="0.2">
      <c r="A11" s="210"/>
      <c r="B11" s="211"/>
      <c r="C11" s="209"/>
    </row>
    <row r="12" spans="1:9" ht="12.75" x14ac:dyDescent="0.2">
      <c r="A12" s="210"/>
      <c r="B12" s="211"/>
      <c r="C12" s="209"/>
    </row>
    <row r="13" spans="1:9" ht="12.75" x14ac:dyDescent="0.2">
      <c r="A13" s="210"/>
      <c r="B13" s="211"/>
      <c r="C13" s="209"/>
    </row>
    <row r="14" spans="1:9" x14ac:dyDescent="0.2">
      <c r="A14" s="205"/>
      <c r="B14" s="206"/>
      <c r="C14" s="209"/>
    </row>
    <row r="15" spans="1:9" x14ac:dyDescent="0.2">
      <c r="A15" s="207" t="s">
        <v>181</v>
      </c>
      <c r="B15" s="208"/>
      <c r="C15" s="209" t="s">
        <v>180</v>
      </c>
    </row>
    <row r="16" spans="1:9" ht="12.75" x14ac:dyDescent="0.2">
      <c r="A16" s="210"/>
      <c r="B16" s="211"/>
      <c r="C16" s="209"/>
    </row>
    <row r="17" spans="1:3" ht="12.75" x14ac:dyDescent="0.2">
      <c r="A17" s="210"/>
      <c r="B17" s="211"/>
      <c r="C17" s="209"/>
    </row>
    <row r="18" spans="1:3" ht="12.75" x14ac:dyDescent="0.2">
      <c r="A18" s="210"/>
      <c r="B18" s="211"/>
      <c r="C18" s="209"/>
    </row>
    <row r="19" spans="1:3" ht="12.75" x14ac:dyDescent="0.2">
      <c r="A19" s="210"/>
      <c r="B19" s="211"/>
      <c r="C19" s="209"/>
    </row>
    <row r="20" spans="1:3" x14ac:dyDescent="0.2">
      <c r="A20" s="207"/>
      <c r="B20" s="208"/>
      <c r="C20" s="209"/>
    </row>
    <row r="21" spans="1:3" x14ac:dyDescent="0.2">
      <c r="A21" s="207" t="s">
        <v>182</v>
      </c>
      <c r="B21" s="208"/>
      <c r="C21" s="209" t="s">
        <v>180</v>
      </c>
    </row>
    <row r="22" spans="1:3" ht="12.75" x14ac:dyDescent="0.2">
      <c r="A22" s="210"/>
      <c r="B22" s="211"/>
      <c r="C22" s="209"/>
    </row>
    <row r="23" spans="1:3" ht="12.75" x14ac:dyDescent="0.2">
      <c r="A23" s="210"/>
      <c r="B23" s="211"/>
      <c r="C23" s="209"/>
    </row>
    <row r="24" spans="1:3" ht="12.75" x14ac:dyDescent="0.2">
      <c r="A24" s="210"/>
      <c r="B24" s="211"/>
      <c r="C24" s="209"/>
    </row>
    <row r="25" spans="1:3" ht="12.75" x14ac:dyDescent="0.2">
      <c r="A25" s="210"/>
      <c r="B25" s="211"/>
      <c r="C25" s="209"/>
    </row>
    <row r="26" spans="1:3" ht="12" x14ac:dyDescent="0.2">
      <c r="A26" s="212"/>
      <c r="B26" s="213"/>
      <c r="C26" s="204"/>
    </row>
    <row r="27" spans="1:3" x14ac:dyDescent="0.2">
      <c r="A27" s="207" t="s">
        <v>183</v>
      </c>
      <c r="B27" s="208"/>
      <c r="C27" s="209" t="s">
        <v>180</v>
      </c>
    </row>
    <row r="28" spans="1:3" x14ac:dyDescent="0.2">
      <c r="A28" s="214"/>
      <c r="B28" s="215"/>
      <c r="C28" s="216"/>
    </row>
    <row r="29" spans="1:3" x14ac:dyDescent="0.2">
      <c r="A29" s="214"/>
      <c r="B29" s="215"/>
      <c r="C29" s="216"/>
    </row>
    <row r="30" spans="1:3" x14ac:dyDescent="0.2">
      <c r="A30" s="214"/>
      <c r="B30" s="215"/>
      <c r="C30" s="216"/>
    </row>
    <row r="31" spans="1:3" x14ac:dyDescent="0.2">
      <c r="A31" s="214"/>
      <c r="B31" s="215"/>
      <c r="C31" s="216"/>
    </row>
    <row r="32" spans="1:3" x14ac:dyDescent="0.2">
      <c r="A32" s="217" t="s">
        <v>184</v>
      </c>
      <c r="B32" s="215"/>
      <c r="C32" s="209" t="s">
        <v>180</v>
      </c>
    </row>
    <row r="33" spans="1:3" x14ac:dyDescent="0.2">
      <c r="A33" s="214"/>
      <c r="B33" s="215"/>
      <c r="C33" s="216"/>
    </row>
    <row r="34" spans="1:3" x14ac:dyDescent="0.2">
      <c r="A34" s="214"/>
      <c r="B34" s="215"/>
      <c r="C34" s="218"/>
    </row>
    <row r="35" spans="1:3" x14ac:dyDescent="0.2">
      <c r="A35" s="214"/>
      <c r="B35" s="215"/>
      <c r="C35" s="218"/>
    </row>
    <row r="36" spans="1:3" x14ac:dyDescent="0.2">
      <c r="A36" s="214"/>
      <c r="B36" s="215"/>
      <c r="C36" s="218"/>
    </row>
    <row r="37" spans="1:3" ht="12" thickBot="1" x14ac:dyDescent="0.25">
      <c r="A37" s="219"/>
      <c r="B37" s="220"/>
      <c r="C37" s="221"/>
    </row>
    <row r="38" spans="1:3" ht="4.5" customHeight="1" x14ac:dyDescent="0.2"/>
    <row r="39" spans="1:3" ht="24" customHeight="1" x14ac:dyDescent="0.2">
      <c r="A39" s="172" t="s">
        <v>55</v>
      </c>
      <c r="B39" s="172"/>
      <c r="C39" s="172"/>
    </row>
  </sheetData>
  <sheetProtection formatCells="0" formatColumns="0" formatRows="0" insertRows="0" deleteRows="0" autoFilter="0"/>
  <mergeCells count="2">
    <mergeCell ref="A1:C1"/>
    <mergeCell ref="A39:C39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73CA-7FC9-4A52-B138-EDFA4EC9904F}">
  <sheetPr>
    <tabColor rgb="FFCC6600"/>
    <pageSetUpPr fitToPage="1"/>
  </sheetPr>
  <dimension ref="A1:AB73"/>
  <sheetViews>
    <sheetView zoomScaleNormal="100" zoomScaleSheetLayoutView="100" workbookViewId="0">
      <pane ySplit="5" topLeftCell="A6" activePane="bottomLeft" state="frozen"/>
      <selection activeCell="H32" sqref="H32"/>
      <selection pane="bottomLeft" activeCell="H32" sqref="H32"/>
    </sheetView>
  </sheetViews>
  <sheetFormatPr baseColWidth="10" defaultColWidth="15" defaultRowHeight="11.25" x14ac:dyDescent="0.2"/>
  <cols>
    <col min="1" max="1" width="17.1640625" style="256" customWidth="1"/>
    <col min="2" max="2" width="86.1640625" style="256" bestFit="1" customWidth="1"/>
    <col min="3" max="3" width="9.33203125" style="256" customWidth="1"/>
    <col min="4" max="5" width="15" style="256"/>
    <col min="6" max="28" width="15" style="227"/>
    <col min="29" max="16384" width="15" style="256"/>
  </cols>
  <sheetData>
    <row r="1" spans="1:14" ht="18.95" customHeight="1" x14ac:dyDescent="0.2">
      <c r="A1" s="222" t="s">
        <v>185</v>
      </c>
      <c r="B1" s="223"/>
      <c r="C1" s="224"/>
      <c r="D1" s="225" t="s">
        <v>186</v>
      </c>
      <c r="E1" s="226">
        <v>2026</v>
      </c>
    </row>
    <row r="2" spans="1:14" ht="18.95" customHeight="1" x14ac:dyDescent="0.2">
      <c r="A2" s="228" t="s">
        <v>187</v>
      </c>
      <c r="B2" s="229"/>
      <c r="C2" s="230"/>
      <c r="D2" s="231" t="s">
        <v>188</v>
      </c>
      <c r="E2" s="232" t="s">
        <v>189</v>
      </c>
    </row>
    <row r="3" spans="1:14" ht="18.95" customHeight="1" x14ac:dyDescent="0.2">
      <c r="A3" s="233" t="s">
        <v>190</v>
      </c>
      <c r="B3" s="234"/>
      <c r="C3" s="235"/>
      <c r="D3" s="231" t="s">
        <v>191</v>
      </c>
      <c r="E3" s="236">
        <v>1</v>
      </c>
    </row>
    <row r="4" spans="1:14" ht="18.95" customHeight="1" thickBot="1" x14ac:dyDescent="0.25">
      <c r="A4" s="237" t="s">
        <v>192</v>
      </c>
      <c r="B4" s="238"/>
      <c r="C4" s="238"/>
      <c r="D4" s="238"/>
      <c r="E4" s="239"/>
    </row>
    <row r="5" spans="1:14" ht="15" customHeight="1" x14ac:dyDescent="0.2">
      <c r="A5" s="240" t="s">
        <v>193</v>
      </c>
      <c r="B5" s="241" t="s">
        <v>194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27" customFormat="1" x14ac:dyDescent="0.2">
      <c r="A6" s="243"/>
      <c r="B6" s="244"/>
      <c r="C6" s="242"/>
    </row>
    <row r="7" spans="1:14" s="227" customFormat="1" x14ac:dyDescent="0.2">
      <c r="A7" s="245"/>
      <c r="B7" s="246" t="s">
        <v>195</v>
      </c>
    </row>
    <row r="8" spans="1:14" s="227" customFormat="1" x14ac:dyDescent="0.2">
      <c r="A8" s="245"/>
      <c r="B8" s="246"/>
    </row>
    <row r="9" spans="1:14" s="227" customFormat="1" x14ac:dyDescent="0.2">
      <c r="A9" s="247"/>
      <c r="B9" s="248" t="s">
        <v>196</v>
      </c>
    </row>
    <row r="10" spans="1:14" s="227" customFormat="1" x14ac:dyDescent="0.2">
      <c r="A10" s="249" t="s">
        <v>197</v>
      </c>
      <c r="B10" s="250" t="s">
        <v>2</v>
      </c>
    </row>
    <row r="11" spans="1:14" s="227" customFormat="1" x14ac:dyDescent="0.2">
      <c r="A11" s="249" t="s">
        <v>198</v>
      </c>
      <c r="B11" s="250" t="s">
        <v>199</v>
      </c>
    </row>
    <row r="12" spans="1:14" s="227" customFormat="1" x14ac:dyDescent="0.2">
      <c r="A12" s="249" t="s">
        <v>200</v>
      </c>
      <c r="B12" s="250" t="s">
        <v>201</v>
      </c>
    </row>
    <row r="13" spans="1:14" s="227" customFormat="1" x14ac:dyDescent="0.2">
      <c r="A13" s="249" t="s">
        <v>202</v>
      </c>
      <c r="B13" s="250" t="s">
        <v>203</v>
      </c>
    </row>
    <row r="14" spans="1:14" s="227" customFormat="1" x14ac:dyDescent="0.2">
      <c r="A14" s="249" t="s">
        <v>204</v>
      </c>
      <c r="B14" s="250" t="s">
        <v>205</v>
      </c>
    </row>
    <row r="15" spans="1:14" s="227" customFormat="1" x14ac:dyDescent="0.2">
      <c r="A15" s="249" t="s">
        <v>206</v>
      </c>
      <c r="B15" s="250" t="s">
        <v>207</v>
      </c>
    </row>
    <row r="16" spans="1:14" s="227" customFormat="1" x14ac:dyDescent="0.2">
      <c r="A16" s="249" t="s">
        <v>208</v>
      </c>
      <c r="B16" s="250" t="s">
        <v>209</v>
      </c>
    </row>
    <row r="17" spans="1:2" s="227" customFormat="1" x14ac:dyDescent="0.2">
      <c r="A17" s="249" t="s">
        <v>210</v>
      </c>
      <c r="B17" s="250" t="s">
        <v>211</v>
      </c>
    </row>
    <row r="18" spans="1:2" s="227" customFormat="1" x14ac:dyDescent="0.2">
      <c r="A18" s="249" t="s">
        <v>212</v>
      </c>
      <c r="B18" s="250" t="s">
        <v>213</v>
      </c>
    </row>
    <row r="19" spans="1:2" s="227" customFormat="1" x14ac:dyDescent="0.2">
      <c r="A19" s="249" t="s">
        <v>214</v>
      </c>
      <c r="B19" s="250" t="s">
        <v>215</v>
      </c>
    </row>
    <row r="20" spans="1:2" s="227" customFormat="1" x14ac:dyDescent="0.2">
      <c r="A20" s="249" t="s">
        <v>216</v>
      </c>
      <c r="B20" s="250" t="s">
        <v>217</v>
      </c>
    </row>
    <row r="21" spans="1:2" s="227" customFormat="1" x14ac:dyDescent="0.2">
      <c r="A21" s="249" t="s">
        <v>218</v>
      </c>
      <c r="B21" s="250" t="s">
        <v>219</v>
      </c>
    </row>
    <row r="22" spans="1:2" s="227" customFormat="1" x14ac:dyDescent="0.2">
      <c r="A22" s="249" t="s">
        <v>220</v>
      </c>
      <c r="B22" s="250" t="s">
        <v>221</v>
      </c>
    </row>
    <row r="23" spans="1:2" s="227" customFormat="1" x14ac:dyDescent="0.2">
      <c r="A23" s="249" t="s">
        <v>222</v>
      </c>
      <c r="B23" s="250" t="s">
        <v>223</v>
      </c>
    </row>
    <row r="24" spans="1:2" s="227" customFormat="1" x14ac:dyDescent="0.2">
      <c r="A24" s="249" t="s">
        <v>224</v>
      </c>
      <c r="B24" s="250" t="s">
        <v>225</v>
      </c>
    </row>
    <row r="25" spans="1:2" s="227" customFormat="1" x14ac:dyDescent="0.2">
      <c r="A25" s="249" t="s">
        <v>226</v>
      </c>
      <c r="B25" s="250" t="s">
        <v>227</v>
      </c>
    </row>
    <row r="26" spans="1:2" s="227" customFormat="1" x14ac:dyDescent="0.2">
      <c r="A26" s="249" t="s">
        <v>228</v>
      </c>
      <c r="B26" s="250" t="s">
        <v>229</v>
      </c>
    </row>
    <row r="27" spans="1:2" s="227" customFormat="1" x14ac:dyDescent="0.2">
      <c r="A27" s="249" t="s">
        <v>230</v>
      </c>
      <c r="B27" s="250" t="s">
        <v>231</v>
      </c>
    </row>
    <row r="28" spans="1:2" s="227" customFormat="1" x14ac:dyDescent="0.2">
      <c r="A28" s="249" t="s">
        <v>232</v>
      </c>
      <c r="B28" s="250" t="s">
        <v>233</v>
      </c>
    </row>
    <row r="29" spans="1:2" s="227" customFormat="1" x14ac:dyDescent="0.2">
      <c r="A29" s="249" t="s">
        <v>234</v>
      </c>
      <c r="B29" s="250" t="s">
        <v>235</v>
      </c>
    </row>
    <row r="30" spans="1:2" s="227" customFormat="1" x14ac:dyDescent="0.2">
      <c r="A30" s="249" t="s">
        <v>236</v>
      </c>
      <c r="B30" s="250" t="s">
        <v>237</v>
      </c>
    </row>
    <row r="31" spans="1:2" s="227" customFormat="1" x14ac:dyDescent="0.2">
      <c r="A31" s="249" t="s">
        <v>238</v>
      </c>
      <c r="B31" s="250" t="s">
        <v>239</v>
      </c>
    </row>
    <row r="32" spans="1:2" s="227" customFormat="1" x14ac:dyDescent="0.2">
      <c r="A32" s="249" t="s">
        <v>240</v>
      </c>
      <c r="B32" s="250" t="s">
        <v>241</v>
      </c>
    </row>
    <row r="33" spans="1:2" s="227" customFormat="1" x14ac:dyDescent="0.2">
      <c r="A33" s="245"/>
      <c r="B33" s="248"/>
    </row>
    <row r="34" spans="1:2" s="227" customFormat="1" x14ac:dyDescent="0.2">
      <c r="A34" s="251" t="s">
        <v>242</v>
      </c>
      <c r="B34" s="250" t="s">
        <v>243</v>
      </c>
    </row>
    <row r="35" spans="1:2" s="227" customFormat="1" x14ac:dyDescent="0.2">
      <c r="A35" s="251" t="s">
        <v>244</v>
      </c>
      <c r="B35" s="250" t="s">
        <v>245</v>
      </c>
    </row>
    <row r="36" spans="1:2" s="227" customFormat="1" x14ac:dyDescent="0.2">
      <c r="A36" s="245"/>
      <c r="B36" s="252"/>
    </row>
    <row r="37" spans="1:2" s="227" customFormat="1" x14ac:dyDescent="0.2">
      <c r="A37" s="245"/>
      <c r="B37" s="246" t="s">
        <v>246</v>
      </c>
    </row>
    <row r="38" spans="1:2" s="227" customFormat="1" x14ac:dyDescent="0.2">
      <c r="A38" s="245" t="s">
        <v>247</v>
      </c>
      <c r="B38" s="250" t="s">
        <v>248</v>
      </c>
    </row>
    <row r="39" spans="1:2" s="227" customFormat="1" x14ac:dyDescent="0.2">
      <c r="A39" s="245"/>
      <c r="B39" s="250" t="s">
        <v>249</v>
      </c>
    </row>
    <row r="40" spans="1:2" s="227" customFormat="1" x14ac:dyDescent="0.2">
      <c r="A40" s="245"/>
      <c r="B40" s="253" t="s">
        <v>250</v>
      </c>
    </row>
    <row r="41" spans="1:2" s="227" customFormat="1" x14ac:dyDescent="0.2">
      <c r="A41" s="245"/>
      <c r="B41" s="253" t="s">
        <v>251</v>
      </c>
    </row>
    <row r="42" spans="1:2" s="227" customFormat="1" x14ac:dyDescent="0.2">
      <c r="A42" s="245"/>
      <c r="B42" s="250"/>
    </row>
    <row r="43" spans="1:2" s="227" customFormat="1" ht="12" thickBot="1" x14ac:dyDescent="0.25">
      <c r="A43" s="254"/>
      <c r="B43" s="255"/>
    </row>
    <row r="44" spans="1:2" s="227" customFormat="1" x14ac:dyDescent="0.2"/>
    <row r="45" spans="1:2" s="227" customFormat="1" x14ac:dyDescent="0.2">
      <c r="A45" s="227" t="s">
        <v>55</v>
      </c>
    </row>
    <row r="46" spans="1:2" s="227" customFormat="1" x14ac:dyDescent="0.2"/>
    <row r="47" spans="1:2" s="227" customFormat="1" x14ac:dyDescent="0.2"/>
    <row r="48" spans="1:2" s="227" customFormat="1" x14ac:dyDescent="0.2"/>
    <row r="49" s="227" customFormat="1" x14ac:dyDescent="0.2"/>
    <row r="50" s="227" customFormat="1" x14ac:dyDescent="0.2"/>
    <row r="51" s="227" customFormat="1" x14ac:dyDescent="0.2"/>
    <row r="52" s="227" customFormat="1" x14ac:dyDescent="0.2"/>
    <row r="53" s="227" customFormat="1" x14ac:dyDescent="0.2"/>
    <row r="54" s="227" customFormat="1" x14ac:dyDescent="0.2"/>
    <row r="55" s="227" customFormat="1" x14ac:dyDescent="0.2"/>
    <row r="56" s="227" customFormat="1" x14ac:dyDescent="0.2"/>
    <row r="57" s="227" customFormat="1" x14ac:dyDescent="0.2"/>
    <row r="58" s="227" customFormat="1" x14ac:dyDescent="0.2"/>
    <row r="59" s="227" customFormat="1" x14ac:dyDescent="0.2"/>
    <row r="60" s="227" customFormat="1" x14ac:dyDescent="0.2"/>
    <row r="61" s="227" customFormat="1" x14ac:dyDescent="0.2"/>
    <row r="62" s="227" customFormat="1" x14ac:dyDescent="0.2"/>
    <row r="63" s="227" customFormat="1" x14ac:dyDescent="0.2"/>
    <row r="64" s="227" customFormat="1" x14ac:dyDescent="0.2"/>
    <row r="65" spans="1:2" s="227" customFormat="1" x14ac:dyDescent="0.2"/>
    <row r="66" spans="1:2" s="227" customFormat="1" x14ac:dyDescent="0.2"/>
    <row r="67" spans="1:2" s="227" customFormat="1" x14ac:dyDescent="0.2"/>
    <row r="68" spans="1:2" s="227" customFormat="1" x14ac:dyDescent="0.2"/>
    <row r="69" spans="1:2" s="227" customFormat="1" x14ac:dyDescent="0.2"/>
    <row r="70" spans="1:2" s="227" customFormat="1" x14ac:dyDescent="0.2"/>
    <row r="71" spans="1:2" s="227" customFormat="1" x14ac:dyDescent="0.2"/>
    <row r="72" spans="1:2" s="227" customFormat="1" x14ac:dyDescent="0.2"/>
    <row r="73" spans="1:2" s="227" customFormat="1" x14ac:dyDescent="0.2">
      <c r="A73" s="256"/>
      <c r="B73" s="256"/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6CE0F21A-7FA6-4B87-838A-04D453B9B011}">
      <formula1>"1, 2, 3, 4"</formula1>
    </dataValidation>
  </dataValidations>
  <hyperlinks>
    <hyperlink ref="A28:B28" location="VHP!A6" display="VHP-01" xr:uid="{BA7F0A2D-B875-4028-B819-CCF93CA6B8D4}"/>
    <hyperlink ref="A29:B29" location="VHP!A12" display="VHP-02" xr:uid="{E1DE09D8-AA8C-4F88-ACE5-661F12C8780B}"/>
    <hyperlink ref="A30:B30" location="EFE!A6" display="EFE-01" xr:uid="{387E282F-C98E-414C-AFE6-0D6D43EF1C56}"/>
    <hyperlink ref="A31:B31" location="EFE!A18" display="EFE-02" xr:uid="{15E55AF1-9C74-4A3F-A199-B8729437155F}"/>
    <hyperlink ref="A32:B32" location="EFE!A44" display="EFE-03" xr:uid="{C3BE014C-572D-468B-A631-316A6B0E1B2F}"/>
    <hyperlink ref="A34:B34" location="Conciliacion_Ig!B6" display="Conciliacion_Ig" xr:uid="{C6407615-B2C7-4F48-90F3-D5AC73564F12}"/>
    <hyperlink ref="A35:B35" location="Conciliacion_Eg!B5" display="Conciliacion_Eg" xr:uid="{751247A2-8FE8-459E-980E-ACD255775E21}"/>
    <hyperlink ref="B38" location="Memoria!A8" display="CONTABLES" xr:uid="{48311E36-7C16-470A-B33C-BF60A32E4CEE}"/>
    <hyperlink ref="B39" location="Memoria!A35" display="PRESUPUESTALES" xr:uid="{11A7A1E6-FD48-4A39-83B5-610A5B91DF5F}"/>
    <hyperlink ref="B11" location="ACT!A56" display="PARTICIPACIONES, APORTACIONES, CONVENIOS, INCENTIVOS…" xr:uid="{BDF132EE-8298-42CC-91AA-CF257093697E}"/>
    <hyperlink ref="B12" location="ACT!A71" display="OTROS INGRESOS Y BENEFICIOS" xr:uid="{D60DA46D-E415-42A9-9750-E700C146648B}"/>
    <hyperlink ref="B13" location="ACT!A96" display="GASTOS Y OTRAS PERDIDAS" xr:uid="{B793DF30-DD3A-42DA-B5DB-693FE3817204}"/>
    <hyperlink ref="B14" location="ESF!A6" display="FONDOS CON AFECTACIÓN ESPECÍFICA E INVERSIONES FINANCIERAS" xr:uid="{DB40FD29-8059-4EEF-A20D-EDA2E3BF5AF5}"/>
    <hyperlink ref="B15" location="ESF!A13" display="CONTRIBUCIONES POR RECUPERAR" xr:uid="{B39BAB35-749A-4F37-868A-5DC6B20F0D1A}"/>
    <hyperlink ref="B16" location="ESF!A18" display="CONTRIBUCIONES POR RECUPERAR CORTO PLAZO" xr:uid="{DC64503C-C54F-4714-954E-2F607C6666E8}"/>
    <hyperlink ref="B17" location="ESF!A30" display="BIENES DISPONIBLES PARA SU TRANSFORMACIÓN ESTIMACIONES Y DETERIOROS (INVENTARIOS)" xr:uid="{FBA9A88D-16AB-4A75-8A00-9EBD31AF9E5B}"/>
    <hyperlink ref="B18" location="ESF!A39" display="ALMACENES" xr:uid="{624C242C-6C06-4E1D-87CE-2A283D9FD2DC}"/>
    <hyperlink ref="B19" location="ESF!A44" display="FIDEICOMISOS, MANDATOS Y CONTRATOS ANÁLOGOS" xr:uid="{04B829C0-4A93-4FF4-912B-07254195CC5F}"/>
    <hyperlink ref="B20" location="ESF!A48" display="PARTICIPACIONES Y APORTACIONES DE CAPITAL" xr:uid="{349B8431-9590-4C88-9A18-B94C27F99497}"/>
    <hyperlink ref="B21" location="ESF!A52" display="BIENES MUEBLES E INMUEBLES" xr:uid="{9CA0BBBE-E92D-490C-B3D1-D62486A16EFA}"/>
    <hyperlink ref="B22" location="ESF!A72" display="INTANGIBLES Y DIFERIDOS" xr:uid="{B14303BD-D61B-4F8D-B21C-2FB4012682D5}"/>
    <hyperlink ref="B24" location="ESF!A94" display="OTROS ACTIVOS" xr:uid="{80CB18AE-0765-4D8C-95CA-10BC8A8DEF41}"/>
    <hyperlink ref="B25" location="ESF!A108" display="CUENTAS Y DOCUMENTOS POR PAGAR" xr:uid="{DB1237E4-199B-47E7-9DA9-6A18FC2F7050}"/>
    <hyperlink ref="B26" location="ESF!A125" display="FONDOS Y BIENES DE TERCEROS" xr:uid="{B96D6F00-33E6-4365-A485-D53E95FEF1EF}"/>
    <hyperlink ref="B27" location="ESF!A142" display="OTROS PASIVOS CIRCULANTES" xr:uid="{CAC2B0B5-3421-4892-9DE8-35C4AB42A305}"/>
    <hyperlink ref="B10" location="ACT!A8" display="INGRESOS DE GESTION" xr:uid="{E8CB19CC-E8BF-4259-A37C-C9AAFF2523F6}"/>
    <hyperlink ref="A10" location="ACT!A6" display="ACT!A6" xr:uid="{894E4350-A6BC-4CD7-9B97-B94DC465D004}"/>
    <hyperlink ref="A11" location="ACT!A91" display="ACT!A91" xr:uid="{08F898DF-BA83-46D0-8431-8D37D5E98438}"/>
    <hyperlink ref="A12" location="ESF!A6" display="ESF!A6" xr:uid="{7E5A700E-13CB-42F9-A92D-3A5678BFAF23}"/>
    <hyperlink ref="A13" location="ESF!A12" display="ESF!A12" xr:uid="{F1735806-B6A8-48D9-84EB-92023EC013D4}"/>
    <hyperlink ref="A14" location="ESF!A17" display="ESF!A17" xr:uid="{6A292568-18EC-453F-B45E-3AB0394527BE}"/>
    <hyperlink ref="A15" location="ESF!A29" display="ESF!A29" xr:uid="{CC9FD67A-4543-4CC6-9D59-AB4903B74D0B}"/>
    <hyperlink ref="A16" location="ESF!A38" display="ESF!A38" xr:uid="{573B15A4-3C61-48D7-BC64-1A3704C6BA24}"/>
    <hyperlink ref="A17" location="ESF!A43" display="ESF!A43" xr:uid="{F0929991-7762-433D-916E-1A6467AFF0CF}"/>
    <hyperlink ref="A18" location="ESF!A47" display="ESF!A47" xr:uid="{774AE51C-4235-4E51-833D-DC56BF9451E0}"/>
    <hyperlink ref="A19" location="ESF!A53" display="ESF!A53" xr:uid="{598DE55A-824D-4986-ABCA-6FB8AF611976}"/>
    <hyperlink ref="A20" location="ESF!A76" display="ESF!A76" xr:uid="{BEF90BBC-18B0-4AFD-BF57-8331F2366597}"/>
    <hyperlink ref="A21" location="ESF!A92" display="ESF!A92" xr:uid="{02B3BB6D-B676-4E8F-90FF-36E787431035}"/>
    <hyperlink ref="A22" location="ESF!A98" display="ESF!A98" xr:uid="{E48D6C28-9E7B-47E7-A7D6-59DCD1F5E2B8}"/>
    <hyperlink ref="A23" location="ESF!A109" display="ESF!A109" xr:uid="{D62E4037-B744-48BA-9E34-4810E63546E8}"/>
    <hyperlink ref="A24" location="ESF!A126" display="ESF!A126" xr:uid="{C2C69370-3D9E-42E1-89F1-DE341913BF05}"/>
    <hyperlink ref="A25" location="ESF!A143" display="ESF!A143" xr:uid="{B0871767-F212-4DED-9351-EA67EE0EFE98}"/>
    <hyperlink ref="A26" location="ESF!A151" display="ESF!A151" xr:uid="{F01A12BE-5CBC-45AC-85F3-F0872FDE15D5}"/>
    <hyperlink ref="A27" location="ESF!A156" display="ESF!A156" xr:uid="{FF0580BE-900D-4618-B1EE-18BC713F586B}"/>
    <hyperlink ref="A28" location="VHP!A6" display="VHP!A6" xr:uid="{6169B820-5083-4E91-9E15-35FEE8C9439D}"/>
    <hyperlink ref="A29" location="VHP!A12" display="VHP!A12" xr:uid="{3EEE7D53-DF1C-40D5-86AD-925B91142460}"/>
    <hyperlink ref="A30" location="EFE!A6" display="EFE!A6" xr:uid="{C1636E5C-045E-4F9F-8C84-E89BE0FEB873}"/>
    <hyperlink ref="A31" location="EFE!A18" display="EFE!A18" xr:uid="{AC9F320D-7389-49F5-AA28-CFA7EC4F054E}"/>
    <hyperlink ref="A32" location="EFE!A45" display="EFE!A45" xr:uid="{AB16871A-BA43-47D9-AF02-E2FA431B3892}"/>
    <hyperlink ref="B40" location="Memoria!B38" display="Memoria!B38" xr:uid="{565F482B-67FF-4976-9192-72CF9A478C1B}"/>
    <hyperlink ref="B41" location="Memoria!B48" display="Memoria!B48" xr:uid="{45674095-361F-400A-80D2-857A1E9861DB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BC4DF-A85F-42A1-BF59-37B462872E45}">
  <sheetPr>
    <tabColor rgb="FFFFC000"/>
    <pageSetUpPr fitToPage="1"/>
  </sheetPr>
  <dimension ref="A1:E218"/>
  <sheetViews>
    <sheetView showGridLines="0" topLeftCell="A184" zoomScale="90" zoomScaleNormal="90" workbookViewId="0">
      <selection activeCell="H32" sqref="H32"/>
    </sheetView>
  </sheetViews>
  <sheetFormatPr baseColWidth="10" defaultColWidth="10.6640625" defaultRowHeight="11.25" x14ac:dyDescent="0.2"/>
  <cols>
    <col min="1" max="1" width="11.6640625" style="264" customWidth="1"/>
    <col min="2" max="2" width="96.83203125" style="264" customWidth="1"/>
    <col min="3" max="3" width="21.6640625" style="264" customWidth="1"/>
    <col min="4" max="4" width="18.33203125" style="264" customWidth="1"/>
    <col min="5" max="5" width="13.83203125" style="264" bestFit="1" customWidth="1"/>
    <col min="6" max="16384" width="10.6640625" style="264"/>
  </cols>
  <sheetData>
    <row r="1" spans="1:5" s="261" customFormat="1" ht="11.25" customHeight="1" x14ac:dyDescent="0.25">
      <c r="A1" s="257" t="s">
        <v>185</v>
      </c>
      <c r="B1" s="258"/>
      <c r="C1" s="258"/>
      <c r="D1" s="259" t="s">
        <v>252</v>
      </c>
      <c r="E1" s="260">
        <v>2026</v>
      </c>
    </row>
    <row r="2" spans="1:5" s="262" customFormat="1" ht="11.25" customHeight="1" x14ac:dyDescent="0.25">
      <c r="A2" s="257" t="s">
        <v>253</v>
      </c>
      <c r="B2" s="258"/>
      <c r="C2" s="258"/>
      <c r="D2" s="259" t="s">
        <v>254</v>
      </c>
      <c r="E2" s="260" t="str">
        <f>'[1]Notas a los Edos Financieros'!D2</f>
        <v>Trimestral</v>
      </c>
    </row>
    <row r="3" spans="1:5" s="262" customFormat="1" ht="11.25" customHeight="1" x14ac:dyDescent="0.25">
      <c r="A3" s="257" t="s">
        <v>190</v>
      </c>
      <c r="B3" s="258"/>
      <c r="C3" s="258"/>
      <c r="D3" s="259" t="s">
        <v>255</v>
      </c>
      <c r="E3" s="260">
        <v>1</v>
      </c>
    </row>
    <row r="4" spans="1:5" ht="11.25" customHeight="1" x14ac:dyDescent="0.25">
      <c r="A4" s="257" t="s">
        <v>192</v>
      </c>
      <c r="B4" s="258"/>
      <c r="C4" s="258"/>
      <c r="D4" s="263"/>
      <c r="E4" s="263"/>
    </row>
    <row r="5" spans="1:5" x14ac:dyDescent="0.2">
      <c r="A5" s="265" t="s">
        <v>256</v>
      </c>
      <c r="B5" s="266"/>
      <c r="C5" s="266"/>
      <c r="D5" s="267"/>
      <c r="E5" s="266"/>
    </row>
    <row r="6" spans="1:5" ht="9.75" customHeight="1" x14ac:dyDescent="0.2">
      <c r="A6" s="268"/>
      <c r="B6" s="268"/>
      <c r="C6" s="268"/>
      <c r="D6" s="269"/>
      <c r="E6" s="268"/>
    </row>
    <row r="7" spans="1:5" ht="9.75" customHeight="1" x14ac:dyDescent="0.2">
      <c r="A7" s="266" t="s">
        <v>257</v>
      </c>
      <c r="B7" s="266"/>
      <c r="C7" s="266"/>
      <c r="D7" s="267"/>
      <c r="E7" s="266"/>
    </row>
    <row r="8" spans="1:5" ht="9.75" customHeight="1" x14ac:dyDescent="0.2">
      <c r="A8" s="270" t="s">
        <v>258</v>
      </c>
      <c r="B8" s="270" t="s">
        <v>259</v>
      </c>
      <c r="C8" s="271" t="s">
        <v>260</v>
      </c>
      <c r="D8" s="272" t="s">
        <v>261</v>
      </c>
      <c r="E8" s="271" t="s">
        <v>262</v>
      </c>
    </row>
    <row r="9" spans="1:5" ht="9.75" customHeight="1" x14ac:dyDescent="0.2">
      <c r="A9" s="273">
        <v>4000</v>
      </c>
      <c r="B9" s="274" t="s">
        <v>2</v>
      </c>
      <c r="C9" s="275">
        <f>SUM(C10+C57+C69)</f>
        <v>4066921436.5099998</v>
      </c>
      <c r="D9" s="276"/>
      <c r="E9" s="268"/>
    </row>
    <row r="10" spans="1:5" ht="9.75" customHeight="1" x14ac:dyDescent="0.2">
      <c r="A10" s="273">
        <v>4100</v>
      </c>
      <c r="B10" s="274" t="s">
        <v>263</v>
      </c>
      <c r="C10" s="275">
        <f>SUM(C11+C21+C27+C30+C36+C39+C48)</f>
        <v>16249566.83</v>
      </c>
      <c r="D10" s="276"/>
      <c r="E10" s="268"/>
    </row>
    <row r="11" spans="1:5" ht="9.75" customHeight="1" x14ac:dyDescent="0.2">
      <c r="A11" s="273">
        <v>4110</v>
      </c>
      <c r="B11" s="274" t="s">
        <v>4</v>
      </c>
      <c r="C11" s="275">
        <f>SUM(C12:C20)</f>
        <v>0</v>
      </c>
      <c r="D11" s="276" t="str">
        <f t="shared" ref="D11:D20" si="0">IFERROR(C11/$C$12,"")</f>
        <v/>
      </c>
      <c r="E11" s="268"/>
    </row>
    <row r="12" spans="1:5" ht="9.75" customHeight="1" x14ac:dyDescent="0.2">
      <c r="A12" s="277">
        <v>4111</v>
      </c>
      <c r="B12" s="278" t="s">
        <v>264</v>
      </c>
      <c r="C12" s="279">
        <v>0</v>
      </c>
      <c r="D12" s="276" t="str">
        <f t="shared" si="0"/>
        <v/>
      </c>
      <c r="E12" s="268"/>
    </row>
    <row r="13" spans="1:5" ht="9.75" customHeight="1" x14ac:dyDescent="0.2">
      <c r="A13" s="277">
        <v>4112</v>
      </c>
      <c r="B13" s="278" t="s">
        <v>265</v>
      </c>
      <c r="C13" s="279">
        <v>0</v>
      </c>
      <c r="D13" s="276" t="str">
        <f t="shared" si="0"/>
        <v/>
      </c>
      <c r="E13" s="268"/>
    </row>
    <row r="14" spans="1:5" ht="9.75" customHeight="1" x14ac:dyDescent="0.2">
      <c r="A14" s="277">
        <v>4113</v>
      </c>
      <c r="B14" s="278" t="s">
        <v>266</v>
      </c>
      <c r="C14" s="279">
        <v>0</v>
      </c>
      <c r="D14" s="276" t="str">
        <f t="shared" si="0"/>
        <v/>
      </c>
      <c r="E14" s="268"/>
    </row>
    <row r="15" spans="1:5" ht="9.75" customHeight="1" x14ac:dyDescent="0.2">
      <c r="A15" s="277">
        <v>4114</v>
      </c>
      <c r="B15" s="278" t="s">
        <v>267</v>
      </c>
      <c r="C15" s="279">
        <v>0</v>
      </c>
      <c r="D15" s="276" t="str">
        <f t="shared" si="0"/>
        <v/>
      </c>
    </row>
    <row r="16" spans="1:5" ht="9.75" customHeight="1" x14ac:dyDescent="0.2">
      <c r="A16" s="277">
        <v>4115</v>
      </c>
      <c r="B16" s="278" t="s">
        <v>268</v>
      </c>
      <c r="C16" s="279">
        <v>0</v>
      </c>
      <c r="D16" s="276" t="str">
        <f t="shared" si="0"/>
        <v/>
      </c>
    </row>
    <row r="17" spans="1:5" ht="9.75" customHeight="1" x14ac:dyDescent="0.2">
      <c r="A17" s="277">
        <v>4116</v>
      </c>
      <c r="B17" s="278" t="s">
        <v>269</v>
      </c>
      <c r="C17" s="279">
        <v>0</v>
      </c>
      <c r="D17" s="276" t="str">
        <f t="shared" si="0"/>
        <v/>
      </c>
    </row>
    <row r="18" spans="1:5" ht="9.75" customHeight="1" x14ac:dyDescent="0.2">
      <c r="A18" s="277">
        <v>4117</v>
      </c>
      <c r="B18" s="278" t="s">
        <v>270</v>
      </c>
      <c r="C18" s="279">
        <v>0</v>
      </c>
      <c r="D18" s="276" t="str">
        <f t="shared" si="0"/>
        <v/>
      </c>
      <c r="E18" s="268"/>
    </row>
    <row r="19" spans="1:5" ht="21" customHeight="1" x14ac:dyDescent="0.2">
      <c r="A19" s="277">
        <v>4118</v>
      </c>
      <c r="B19" s="280" t="s">
        <v>271</v>
      </c>
      <c r="C19" s="279">
        <v>0</v>
      </c>
      <c r="D19" s="276" t="str">
        <f t="shared" si="0"/>
        <v/>
      </c>
      <c r="E19" s="268"/>
    </row>
    <row r="20" spans="1:5" ht="9.75" customHeight="1" x14ac:dyDescent="0.2">
      <c r="A20" s="277">
        <v>4119</v>
      </c>
      <c r="B20" s="278" t="s">
        <v>272</v>
      </c>
      <c r="C20" s="279">
        <v>0</v>
      </c>
      <c r="D20" s="276" t="str">
        <f t="shared" si="0"/>
        <v/>
      </c>
      <c r="E20" s="268"/>
    </row>
    <row r="21" spans="1:5" ht="9.75" customHeight="1" x14ac:dyDescent="0.2">
      <c r="A21" s="273">
        <v>4120</v>
      </c>
      <c r="B21" s="274" t="s">
        <v>5</v>
      </c>
      <c r="C21" s="275">
        <f>SUM(C22:C26)</f>
        <v>0</v>
      </c>
      <c r="D21" s="276" t="str">
        <f t="shared" ref="D21:D26" si="1">IFERROR(C21/$C$21,"")</f>
        <v/>
      </c>
      <c r="E21" s="268"/>
    </row>
    <row r="22" spans="1:5" ht="9.75" customHeight="1" x14ac:dyDescent="0.2">
      <c r="A22" s="277">
        <v>4121</v>
      </c>
      <c r="B22" s="278" t="s">
        <v>273</v>
      </c>
      <c r="C22" s="279">
        <v>0</v>
      </c>
      <c r="D22" s="276" t="str">
        <f t="shared" si="1"/>
        <v/>
      </c>
      <c r="E22" s="268"/>
    </row>
    <row r="23" spans="1:5" ht="9.75" customHeight="1" x14ac:dyDescent="0.2">
      <c r="A23" s="277">
        <v>4122</v>
      </c>
      <c r="B23" s="278" t="s">
        <v>274</v>
      </c>
      <c r="C23" s="279">
        <v>0</v>
      </c>
      <c r="D23" s="276" t="str">
        <f t="shared" si="1"/>
        <v/>
      </c>
      <c r="E23" s="268"/>
    </row>
    <row r="24" spans="1:5" ht="9.75" customHeight="1" x14ac:dyDescent="0.2">
      <c r="A24" s="277">
        <v>4123</v>
      </c>
      <c r="B24" s="278" t="s">
        <v>275</v>
      </c>
      <c r="C24" s="279">
        <v>0</v>
      </c>
      <c r="D24" s="276" t="str">
        <f t="shared" si="1"/>
        <v/>
      </c>
      <c r="E24" s="268"/>
    </row>
    <row r="25" spans="1:5" ht="9.75" customHeight="1" x14ac:dyDescent="0.2">
      <c r="A25" s="277">
        <v>4124</v>
      </c>
      <c r="B25" s="278" t="s">
        <v>276</v>
      </c>
      <c r="C25" s="279">
        <v>0</v>
      </c>
      <c r="D25" s="276" t="str">
        <f t="shared" si="1"/>
        <v/>
      </c>
      <c r="E25" s="268"/>
    </row>
    <row r="26" spans="1:5" ht="9.75" customHeight="1" x14ac:dyDescent="0.2">
      <c r="A26" s="277">
        <v>4129</v>
      </c>
      <c r="B26" s="278" t="s">
        <v>277</v>
      </c>
      <c r="C26" s="279">
        <v>0</v>
      </c>
      <c r="D26" s="276" t="str">
        <f t="shared" si="1"/>
        <v/>
      </c>
      <c r="E26" s="268"/>
    </row>
    <row r="27" spans="1:5" ht="9.75" customHeight="1" x14ac:dyDescent="0.2">
      <c r="A27" s="273">
        <v>4130</v>
      </c>
      <c r="B27" s="274" t="s">
        <v>6</v>
      </c>
      <c r="C27" s="275">
        <f>SUM(C28:C29)</f>
        <v>0</v>
      </c>
      <c r="D27" s="276" t="str">
        <f t="shared" ref="D27:D29" si="2">IFERROR(C27/$C$27,"")</f>
        <v/>
      </c>
      <c r="E27" s="268"/>
    </row>
    <row r="28" spans="1:5" ht="9.75" customHeight="1" x14ac:dyDescent="0.2">
      <c r="A28" s="277">
        <v>4131</v>
      </c>
      <c r="B28" s="278" t="s">
        <v>278</v>
      </c>
      <c r="C28" s="279">
        <v>0</v>
      </c>
      <c r="D28" s="276" t="str">
        <f t="shared" si="2"/>
        <v/>
      </c>
      <c r="E28" s="268"/>
    </row>
    <row r="29" spans="1:5" ht="21" customHeight="1" x14ac:dyDescent="0.2">
      <c r="A29" s="277">
        <v>4132</v>
      </c>
      <c r="B29" s="280" t="s">
        <v>279</v>
      </c>
      <c r="C29" s="279">
        <v>0</v>
      </c>
      <c r="D29" s="276" t="str">
        <f t="shared" si="2"/>
        <v/>
      </c>
      <c r="E29" s="268"/>
    </row>
    <row r="30" spans="1:5" ht="9.75" customHeight="1" x14ac:dyDescent="0.2">
      <c r="A30" s="273">
        <v>4140</v>
      </c>
      <c r="B30" s="274" t="s">
        <v>7</v>
      </c>
      <c r="C30" s="275">
        <f>SUM(C31:C35)</f>
        <v>0</v>
      </c>
      <c r="D30" s="276" t="str">
        <f t="shared" ref="D30:D35" si="3">IFERROR(C30/$C$30,"")</f>
        <v/>
      </c>
      <c r="E30" s="268"/>
    </row>
    <row r="31" spans="1:5" ht="9.75" customHeight="1" x14ac:dyDescent="0.2">
      <c r="A31" s="277">
        <v>4141</v>
      </c>
      <c r="B31" s="278" t="s">
        <v>280</v>
      </c>
      <c r="C31" s="279">
        <v>0</v>
      </c>
      <c r="D31" s="276" t="str">
        <f t="shared" si="3"/>
        <v/>
      </c>
      <c r="E31" s="268"/>
    </row>
    <row r="32" spans="1:5" ht="9.75" customHeight="1" x14ac:dyDescent="0.2">
      <c r="A32" s="277">
        <v>4143</v>
      </c>
      <c r="B32" s="278" t="s">
        <v>281</v>
      </c>
      <c r="C32" s="279">
        <v>0</v>
      </c>
      <c r="D32" s="276" t="str">
        <f t="shared" si="3"/>
        <v/>
      </c>
      <c r="E32" s="268"/>
    </row>
    <row r="33" spans="1:5" ht="9.75" customHeight="1" x14ac:dyDescent="0.2">
      <c r="A33" s="277">
        <v>4144</v>
      </c>
      <c r="B33" s="278" t="s">
        <v>282</v>
      </c>
      <c r="C33" s="279">
        <v>0</v>
      </c>
      <c r="D33" s="276" t="str">
        <f t="shared" si="3"/>
        <v/>
      </c>
      <c r="E33" s="268"/>
    </row>
    <row r="34" spans="1:5" ht="21.75" customHeight="1" x14ac:dyDescent="0.2">
      <c r="A34" s="277">
        <v>4145</v>
      </c>
      <c r="B34" s="280" t="s">
        <v>283</v>
      </c>
      <c r="C34" s="279">
        <v>0</v>
      </c>
      <c r="D34" s="276" t="str">
        <f t="shared" si="3"/>
        <v/>
      </c>
      <c r="E34" s="268"/>
    </row>
    <row r="35" spans="1:5" ht="9.75" customHeight="1" x14ac:dyDescent="0.2">
      <c r="A35" s="277">
        <v>4149</v>
      </c>
      <c r="B35" s="278" t="s">
        <v>284</v>
      </c>
      <c r="C35" s="279">
        <v>0</v>
      </c>
      <c r="D35" s="276" t="str">
        <f t="shared" si="3"/>
        <v/>
      </c>
      <c r="E35" s="268"/>
    </row>
    <row r="36" spans="1:5" ht="9.75" customHeight="1" x14ac:dyDescent="0.2">
      <c r="A36" s="273">
        <v>4150</v>
      </c>
      <c r="B36" s="274" t="s">
        <v>8</v>
      </c>
      <c r="C36" s="275">
        <f>SUM(C37:C38)</f>
        <v>0</v>
      </c>
      <c r="D36" s="276" t="str">
        <f t="shared" ref="D36:D38" si="4">IFERROR(C36/$C$36,"")</f>
        <v/>
      </c>
      <c r="E36" s="268"/>
    </row>
    <row r="37" spans="1:5" ht="9.75" customHeight="1" x14ac:dyDescent="0.2">
      <c r="A37" s="277">
        <v>4151</v>
      </c>
      <c r="B37" s="278" t="s">
        <v>8</v>
      </c>
      <c r="C37" s="279">
        <v>0</v>
      </c>
      <c r="D37" s="276" t="str">
        <f t="shared" si="4"/>
        <v/>
      </c>
      <c r="E37" s="268"/>
    </row>
    <row r="38" spans="1:5" ht="23.25" customHeight="1" x14ac:dyDescent="0.2">
      <c r="A38" s="277">
        <v>4154</v>
      </c>
      <c r="B38" s="280" t="s">
        <v>285</v>
      </c>
      <c r="C38" s="279">
        <v>0</v>
      </c>
      <c r="D38" s="276" t="str">
        <f t="shared" si="4"/>
        <v/>
      </c>
      <c r="E38" s="268"/>
    </row>
    <row r="39" spans="1:5" ht="9.75" customHeight="1" x14ac:dyDescent="0.2">
      <c r="A39" s="273">
        <v>4160</v>
      </c>
      <c r="B39" s="274" t="s">
        <v>9</v>
      </c>
      <c r="C39" s="275">
        <f>SUM(C40:C47)</f>
        <v>0</v>
      </c>
      <c r="D39" s="276" t="str">
        <f t="shared" ref="D39:D47" si="5">IFERROR(C39/$C$39,"")</f>
        <v/>
      </c>
      <c r="E39" s="268"/>
    </row>
    <row r="40" spans="1:5" ht="9.75" customHeight="1" x14ac:dyDescent="0.2">
      <c r="A40" s="277">
        <v>4161</v>
      </c>
      <c r="B40" s="278" t="s">
        <v>286</v>
      </c>
      <c r="C40" s="279">
        <v>0</v>
      </c>
      <c r="D40" s="276" t="str">
        <f t="shared" si="5"/>
        <v/>
      </c>
      <c r="E40" s="268"/>
    </row>
    <row r="41" spans="1:5" ht="9.75" customHeight="1" x14ac:dyDescent="0.2">
      <c r="A41" s="277">
        <v>4162</v>
      </c>
      <c r="B41" s="278" t="s">
        <v>287</v>
      </c>
      <c r="C41" s="279">
        <v>0</v>
      </c>
      <c r="D41" s="276" t="str">
        <f t="shared" si="5"/>
        <v/>
      </c>
      <c r="E41" s="268"/>
    </row>
    <row r="42" spans="1:5" ht="9.75" customHeight="1" x14ac:dyDescent="0.2">
      <c r="A42" s="277">
        <v>4163</v>
      </c>
      <c r="B42" s="278" t="s">
        <v>288</v>
      </c>
      <c r="C42" s="279">
        <v>0</v>
      </c>
      <c r="D42" s="276" t="str">
        <f t="shared" si="5"/>
        <v/>
      </c>
      <c r="E42" s="268"/>
    </row>
    <row r="43" spans="1:5" ht="9.75" customHeight="1" x14ac:dyDescent="0.2">
      <c r="A43" s="277">
        <v>4164</v>
      </c>
      <c r="B43" s="278" t="s">
        <v>289</v>
      </c>
      <c r="C43" s="279">
        <v>0</v>
      </c>
      <c r="D43" s="276" t="str">
        <f t="shared" si="5"/>
        <v/>
      </c>
      <c r="E43" s="268"/>
    </row>
    <row r="44" spans="1:5" ht="9.75" customHeight="1" x14ac:dyDescent="0.2">
      <c r="A44" s="277">
        <v>4165</v>
      </c>
      <c r="B44" s="278" t="s">
        <v>290</v>
      </c>
      <c r="C44" s="279">
        <v>0</v>
      </c>
      <c r="D44" s="276" t="str">
        <f t="shared" si="5"/>
        <v/>
      </c>
      <c r="E44" s="268"/>
    </row>
    <row r="45" spans="1:5" ht="22.5" customHeight="1" x14ac:dyDescent="0.2">
      <c r="A45" s="277">
        <v>4166</v>
      </c>
      <c r="B45" s="280" t="s">
        <v>291</v>
      </c>
      <c r="C45" s="279">
        <v>0</v>
      </c>
      <c r="D45" s="276" t="str">
        <f t="shared" si="5"/>
        <v/>
      </c>
      <c r="E45" s="268"/>
    </row>
    <row r="46" spans="1:5" ht="9.75" customHeight="1" x14ac:dyDescent="0.2">
      <c r="A46" s="277">
        <v>4168</v>
      </c>
      <c r="B46" s="278" t="s">
        <v>292</v>
      </c>
      <c r="C46" s="279">
        <v>0</v>
      </c>
      <c r="D46" s="276" t="str">
        <f t="shared" si="5"/>
        <v/>
      </c>
      <c r="E46" s="268"/>
    </row>
    <row r="47" spans="1:5" ht="9.75" customHeight="1" x14ac:dyDescent="0.2">
      <c r="A47" s="277">
        <v>4169</v>
      </c>
      <c r="B47" s="278" t="s">
        <v>293</v>
      </c>
      <c r="C47" s="279">
        <v>0</v>
      </c>
      <c r="D47" s="276" t="str">
        <f t="shared" si="5"/>
        <v/>
      </c>
      <c r="E47" s="268"/>
    </row>
    <row r="48" spans="1:5" ht="9.75" customHeight="1" x14ac:dyDescent="0.2">
      <c r="A48" s="273">
        <v>4170</v>
      </c>
      <c r="B48" s="274" t="s">
        <v>10</v>
      </c>
      <c r="C48" s="275">
        <f>SUM(C49:C56)</f>
        <v>16249566.83</v>
      </c>
      <c r="D48" s="276">
        <f t="shared" ref="D48:D56" si="6">IFERROR(C48/$C$48,"")</f>
        <v>1</v>
      </c>
      <c r="E48" s="268"/>
    </row>
    <row r="49" spans="1:5" ht="9.75" customHeight="1" x14ac:dyDescent="0.2">
      <c r="A49" s="277">
        <v>4171</v>
      </c>
      <c r="B49" s="278" t="s">
        <v>294</v>
      </c>
      <c r="C49" s="279">
        <v>0</v>
      </c>
      <c r="D49" s="276">
        <f t="shared" si="6"/>
        <v>0</v>
      </c>
      <c r="E49" s="268"/>
    </row>
    <row r="50" spans="1:5" ht="15" customHeight="1" x14ac:dyDescent="0.2">
      <c r="A50" s="277">
        <v>4172</v>
      </c>
      <c r="B50" s="278" t="s">
        <v>295</v>
      </c>
      <c r="C50" s="279">
        <v>0</v>
      </c>
      <c r="D50" s="276">
        <f t="shared" si="6"/>
        <v>0</v>
      </c>
      <c r="E50" s="268"/>
    </row>
    <row r="51" spans="1:5" ht="22.5" customHeight="1" x14ac:dyDescent="0.2">
      <c r="A51" s="277">
        <v>4173</v>
      </c>
      <c r="B51" s="280" t="s">
        <v>296</v>
      </c>
      <c r="C51" s="279">
        <v>16249566.83</v>
      </c>
      <c r="D51" s="276">
        <f t="shared" si="6"/>
        <v>1</v>
      </c>
      <c r="E51" s="268"/>
    </row>
    <row r="52" spans="1:5" ht="24.75" customHeight="1" x14ac:dyDescent="0.2">
      <c r="A52" s="277">
        <v>4174</v>
      </c>
      <c r="B52" s="280" t="s">
        <v>297</v>
      </c>
      <c r="C52" s="279">
        <v>0</v>
      </c>
      <c r="D52" s="276">
        <f t="shared" si="6"/>
        <v>0</v>
      </c>
      <c r="E52" s="268"/>
    </row>
    <row r="53" spans="1:5" ht="23.25" customHeight="1" x14ac:dyDescent="0.2">
      <c r="A53" s="277">
        <v>4175</v>
      </c>
      <c r="B53" s="280" t="s">
        <v>298</v>
      </c>
      <c r="C53" s="279">
        <v>0</v>
      </c>
      <c r="D53" s="276">
        <f t="shared" si="6"/>
        <v>0</v>
      </c>
      <c r="E53" s="268"/>
    </row>
    <row r="54" spans="1:5" ht="22.5" customHeight="1" x14ac:dyDescent="0.2">
      <c r="A54" s="277">
        <v>4176</v>
      </c>
      <c r="B54" s="280" t="s">
        <v>299</v>
      </c>
      <c r="C54" s="279">
        <v>0</v>
      </c>
      <c r="D54" s="276">
        <f t="shared" si="6"/>
        <v>0</v>
      </c>
      <c r="E54" s="268"/>
    </row>
    <row r="55" spans="1:5" ht="20.25" customHeight="1" x14ac:dyDescent="0.2">
      <c r="A55" s="277">
        <v>4177</v>
      </c>
      <c r="B55" s="280" t="s">
        <v>300</v>
      </c>
      <c r="C55" s="279">
        <v>0</v>
      </c>
      <c r="D55" s="276">
        <f t="shared" si="6"/>
        <v>0</v>
      </c>
      <c r="E55" s="268"/>
    </row>
    <row r="56" spans="1:5" ht="22.5" customHeight="1" x14ac:dyDescent="0.2">
      <c r="A56" s="277">
        <v>4178</v>
      </c>
      <c r="B56" s="280" t="s">
        <v>301</v>
      </c>
      <c r="C56" s="279">
        <v>0</v>
      </c>
      <c r="D56" s="276">
        <f t="shared" si="6"/>
        <v>0</v>
      </c>
      <c r="E56" s="268"/>
    </row>
    <row r="57" spans="1:5" ht="33" customHeight="1" x14ac:dyDescent="0.2">
      <c r="A57" s="273">
        <v>4200</v>
      </c>
      <c r="B57" s="281" t="s">
        <v>302</v>
      </c>
      <c r="C57" s="275">
        <f>+C58+C64</f>
        <v>4050481579.2399998</v>
      </c>
      <c r="D57" s="276"/>
      <c r="E57" s="268"/>
    </row>
    <row r="58" spans="1:5" ht="22.5" customHeight="1" x14ac:dyDescent="0.2">
      <c r="A58" s="273">
        <v>4210</v>
      </c>
      <c r="B58" s="281" t="s">
        <v>12</v>
      </c>
      <c r="C58" s="275">
        <f>SUM(C59:C63)</f>
        <v>1198733436.3099999</v>
      </c>
      <c r="D58" s="276">
        <f t="shared" ref="D58:D63" si="7">IFERROR(C58/$C$58,"")</f>
        <v>1</v>
      </c>
      <c r="E58" s="268"/>
    </row>
    <row r="59" spans="1:5" ht="9.75" customHeight="1" x14ac:dyDescent="0.2">
      <c r="A59" s="277">
        <v>4211</v>
      </c>
      <c r="B59" s="278" t="s">
        <v>37</v>
      </c>
      <c r="C59" s="279">
        <v>0</v>
      </c>
      <c r="D59" s="276">
        <f t="shared" si="7"/>
        <v>0</v>
      </c>
      <c r="E59" s="268"/>
    </row>
    <row r="60" spans="1:5" ht="9.75" customHeight="1" x14ac:dyDescent="0.2">
      <c r="A60" s="277">
        <v>4212</v>
      </c>
      <c r="B60" s="278" t="s">
        <v>38</v>
      </c>
      <c r="C60" s="279">
        <v>1177044611.22</v>
      </c>
      <c r="D60" s="276">
        <f t="shared" si="7"/>
        <v>0.98190688235345835</v>
      </c>
      <c r="E60" s="268"/>
    </row>
    <row r="61" spans="1:5" ht="9.75" customHeight="1" x14ac:dyDescent="0.2">
      <c r="A61" s="277">
        <v>4213</v>
      </c>
      <c r="B61" s="278" t="s">
        <v>39</v>
      </c>
      <c r="C61" s="279">
        <v>21688825.09</v>
      </c>
      <c r="D61" s="276">
        <f t="shared" si="7"/>
        <v>1.8093117646541673E-2</v>
      </c>
      <c r="E61" s="268"/>
    </row>
    <row r="62" spans="1:5" ht="9.75" customHeight="1" x14ac:dyDescent="0.2">
      <c r="A62" s="277">
        <v>4214</v>
      </c>
      <c r="B62" s="278" t="s">
        <v>303</v>
      </c>
      <c r="C62" s="279">
        <v>0</v>
      </c>
      <c r="D62" s="276">
        <f t="shared" si="7"/>
        <v>0</v>
      </c>
      <c r="E62" s="268"/>
    </row>
    <row r="63" spans="1:5" ht="9.75" customHeight="1" x14ac:dyDescent="0.2">
      <c r="A63" s="277">
        <v>4215</v>
      </c>
      <c r="B63" s="278" t="s">
        <v>304</v>
      </c>
      <c r="C63" s="279">
        <v>0</v>
      </c>
      <c r="D63" s="276">
        <f t="shared" si="7"/>
        <v>0</v>
      </c>
      <c r="E63" s="268"/>
    </row>
    <row r="64" spans="1:5" ht="9.75" customHeight="1" x14ac:dyDescent="0.2">
      <c r="A64" s="273">
        <v>4220</v>
      </c>
      <c r="B64" s="274" t="s">
        <v>305</v>
      </c>
      <c r="C64" s="275">
        <f>SUM(C65:C68)</f>
        <v>2851748142.9299998</v>
      </c>
      <c r="D64" s="276">
        <f t="shared" ref="D64:D68" si="8">IFERROR(C64/$C$64,"")</f>
        <v>1</v>
      </c>
      <c r="E64" s="268"/>
    </row>
    <row r="65" spans="1:5" ht="9.75" customHeight="1" x14ac:dyDescent="0.2">
      <c r="A65" s="277">
        <v>4221</v>
      </c>
      <c r="B65" s="278" t="s">
        <v>306</v>
      </c>
      <c r="C65" s="279">
        <v>2851748142.9299998</v>
      </c>
      <c r="D65" s="276">
        <f t="shared" si="8"/>
        <v>1</v>
      </c>
      <c r="E65" s="268"/>
    </row>
    <row r="66" spans="1:5" ht="9.75" customHeight="1" x14ac:dyDescent="0.2">
      <c r="A66" s="277">
        <v>4223</v>
      </c>
      <c r="B66" s="278" t="s">
        <v>29</v>
      </c>
      <c r="C66" s="279">
        <v>0</v>
      </c>
      <c r="D66" s="276">
        <f t="shared" si="8"/>
        <v>0</v>
      </c>
      <c r="E66" s="268"/>
    </row>
    <row r="67" spans="1:5" ht="9.75" customHeight="1" x14ac:dyDescent="0.2">
      <c r="A67" s="277">
        <v>4225</v>
      </c>
      <c r="B67" s="278" t="s">
        <v>31</v>
      </c>
      <c r="C67" s="279">
        <v>0</v>
      </c>
      <c r="D67" s="276">
        <f t="shared" si="8"/>
        <v>0</v>
      </c>
      <c r="E67" s="268"/>
    </row>
    <row r="68" spans="1:5" ht="9.75" customHeight="1" x14ac:dyDescent="0.2">
      <c r="A68" s="277">
        <v>4227</v>
      </c>
      <c r="B68" s="278" t="s">
        <v>307</v>
      </c>
      <c r="C68" s="279">
        <v>0</v>
      </c>
      <c r="D68" s="276">
        <f t="shared" si="8"/>
        <v>0</v>
      </c>
      <c r="E68" s="268"/>
    </row>
    <row r="69" spans="1:5" ht="9.75" customHeight="1" x14ac:dyDescent="0.2">
      <c r="A69" s="282">
        <v>4300</v>
      </c>
      <c r="B69" s="274" t="s">
        <v>308</v>
      </c>
      <c r="C69" s="275">
        <f>C70+C73+C79+C81+C83</f>
        <v>190290.44</v>
      </c>
      <c r="D69" s="276"/>
      <c r="E69" s="278"/>
    </row>
    <row r="70" spans="1:5" ht="9.75" customHeight="1" x14ac:dyDescent="0.2">
      <c r="A70" s="282">
        <v>4310</v>
      </c>
      <c r="B70" s="274" t="s">
        <v>15</v>
      </c>
      <c r="C70" s="275">
        <f>SUM(C71:C72)</f>
        <v>0</v>
      </c>
      <c r="D70" s="276" t="str">
        <f t="shared" ref="D70:D72" si="9">IFERROR(C70/$C$70,"")</f>
        <v/>
      </c>
      <c r="E70" s="278"/>
    </row>
    <row r="71" spans="1:5" ht="9.75" customHeight="1" x14ac:dyDescent="0.2">
      <c r="A71" s="283">
        <v>4311</v>
      </c>
      <c r="B71" s="278" t="s">
        <v>309</v>
      </c>
      <c r="C71" s="279">
        <v>0</v>
      </c>
      <c r="D71" s="276" t="str">
        <f t="shared" si="9"/>
        <v/>
      </c>
      <c r="E71" s="278"/>
    </row>
    <row r="72" spans="1:5" ht="9.75" customHeight="1" x14ac:dyDescent="0.2">
      <c r="A72" s="283">
        <v>4319</v>
      </c>
      <c r="B72" s="278" t="s">
        <v>310</v>
      </c>
      <c r="C72" s="279">
        <v>0</v>
      </c>
      <c r="D72" s="276" t="str">
        <f t="shared" si="9"/>
        <v/>
      </c>
      <c r="E72" s="278"/>
    </row>
    <row r="73" spans="1:5" ht="9.75" customHeight="1" x14ac:dyDescent="0.2">
      <c r="A73" s="282">
        <v>4320</v>
      </c>
      <c r="B73" s="274" t="s">
        <v>16</v>
      </c>
      <c r="C73" s="275">
        <f>SUM(C74:C78)</f>
        <v>0</v>
      </c>
      <c r="D73" s="276" t="str">
        <f t="shared" ref="D73:D78" si="10">IFERROR(C73/$C$73,"")</f>
        <v/>
      </c>
      <c r="E73" s="278"/>
    </row>
    <row r="74" spans="1:5" ht="9.75" customHeight="1" x14ac:dyDescent="0.2">
      <c r="A74" s="283">
        <v>4321</v>
      </c>
      <c r="B74" s="278" t="s">
        <v>311</v>
      </c>
      <c r="C74" s="279">
        <v>0</v>
      </c>
      <c r="D74" s="276" t="str">
        <f t="shared" si="10"/>
        <v/>
      </c>
      <c r="E74" s="278"/>
    </row>
    <row r="75" spans="1:5" ht="9.75" customHeight="1" x14ac:dyDescent="0.2">
      <c r="A75" s="283">
        <v>4322</v>
      </c>
      <c r="B75" s="278" t="s">
        <v>312</v>
      </c>
      <c r="C75" s="279">
        <v>0</v>
      </c>
      <c r="D75" s="276" t="str">
        <f t="shared" si="10"/>
        <v/>
      </c>
      <c r="E75" s="278"/>
    </row>
    <row r="76" spans="1:5" ht="9.75" customHeight="1" x14ac:dyDescent="0.2">
      <c r="A76" s="283">
        <v>4323</v>
      </c>
      <c r="B76" s="278" t="s">
        <v>313</v>
      </c>
      <c r="C76" s="279">
        <v>0</v>
      </c>
      <c r="D76" s="276" t="str">
        <f t="shared" si="10"/>
        <v/>
      </c>
      <c r="E76" s="278"/>
    </row>
    <row r="77" spans="1:5" ht="9.75" customHeight="1" x14ac:dyDescent="0.2">
      <c r="A77" s="283">
        <v>4324</v>
      </c>
      <c r="B77" s="278" t="s">
        <v>314</v>
      </c>
      <c r="C77" s="279">
        <v>0</v>
      </c>
      <c r="D77" s="276" t="str">
        <f t="shared" si="10"/>
        <v/>
      </c>
      <c r="E77" s="278"/>
    </row>
    <row r="78" spans="1:5" ht="9.75" customHeight="1" x14ac:dyDescent="0.2">
      <c r="A78" s="283">
        <v>4325</v>
      </c>
      <c r="B78" s="278" t="s">
        <v>315</v>
      </c>
      <c r="C78" s="279">
        <v>0</v>
      </c>
      <c r="D78" s="276" t="str">
        <f t="shared" si="10"/>
        <v/>
      </c>
      <c r="E78" s="278"/>
    </row>
    <row r="79" spans="1:5" ht="9.75" customHeight="1" x14ac:dyDescent="0.2">
      <c r="A79" s="282">
        <v>4330</v>
      </c>
      <c r="B79" s="274" t="s">
        <v>17</v>
      </c>
      <c r="C79" s="275">
        <f>SUM(C80)</f>
        <v>0</v>
      </c>
      <c r="D79" s="276" t="str">
        <f t="shared" ref="D79:D80" si="11">IFERROR(C79/$C$79,"")</f>
        <v/>
      </c>
      <c r="E79" s="278"/>
    </row>
    <row r="80" spans="1:5" ht="9.75" customHeight="1" x14ac:dyDescent="0.2">
      <c r="A80" s="283">
        <v>4331</v>
      </c>
      <c r="B80" s="278" t="s">
        <v>17</v>
      </c>
      <c r="C80" s="279">
        <v>0</v>
      </c>
      <c r="D80" s="276" t="str">
        <f t="shared" si="11"/>
        <v/>
      </c>
      <c r="E80" s="278"/>
    </row>
    <row r="81" spans="1:5" ht="9.75" customHeight="1" x14ac:dyDescent="0.2">
      <c r="A81" s="282">
        <v>4340</v>
      </c>
      <c r="B81" s="274" t="s">
        <v>18</v>
      </c>
      <c r="C81" s="275">
        <f>SUM(C82)</f>
        <v>0</v>
      </c>
      <c r="D81" s="276" t="str">
        <f t="shared" ref="D81:D82" si="12">IFERROR(C81/$C$81,"")</f>
        <v/>
      </c>
      <c r="E81" s="278"/>
    </row>
    <row r="82" spans="1:5" ht="9.75" customHeight="1" x14ac:dyDescent="0.2">
      <c r="A82" s="283">
        <v>4341</v>
      </c>
      <c r="B82" s="278" t="s">
        <v>18</v>
      </c>
      <c r="C82" s="279">
        <v>0</v>
      </c>
      <c r="D82" s="276" t="str">
        <f t="shared" si="12"/>
        <v/>
      </c>
      <c r="E82" s="278"/>
    </row>
    <row r="83" spans="1:5" ht="9.75" customHeight="1" x14ac:dyDescent="0.2">
      <c r="A83" s="282">
        <v>4390</v>
      </c>
      <c r="B83" s="274" t="s">
        <v>19</v>
      </c>
      <c r="C83" s="275">
        <f>SUM(C84:C90)</f>
        <v>190290.44</v>
      </c>
      <c r="D83" s="276">
        <f t="shared" ref="D83:D90" si="13">IFERROR(C83/$C$83,"")</f>
        <v>1</v>
      </c>
      <c r="E83" s="278"/>
    </row>
    <row r="84" spans="1:5" ht="9.75" customHeight="1" x14ac:dyDescent="0.2">
      <c r="A84" s="283">
        <v>4392</v>
      </c>
      <c r="B84" s="278" t="s">
        <v>316</v>
      </c>
      <c r="C84" s="279">
        <v>0</v>
      </c>
      <c r="D84" s="276">
        <f t="shared" si="13"/>
        <v>0</v>
      </c>
      <c r="E84" s="278"/>
    </row>
    <row r="85" spans="1:5" ht="9.75" customHeight="1" x14ac:dyDescent="0.2">
      <c r="A85" s="283">
        <v>4393</v>
      </c>
      <c r="B85" s="278" t="s">
        <v>317</v>
      </c>
      <c r="C85" s="279">
        <v>0</v>
      </c>
      <c r="D85" s="276">
        <f t="shared" si="13"/>
        <v>0</v>
      </c>
      <c r="E85" s="278"/>
    </row>
    <row r="86" spans="1:5" ht="9.75" customHeight="1" x14ac:dyDescent="0.2">
      <c r="A86" s="283">
        <v>4394</v>
      </c>
      <c r="B86" s="278" t="s">
        <v>318</v>
      </c>
      <c r="C86" s="279">
        <v>0</v>
      </c>
      <c r="D86" s="276">
        <f t="shared" si="13"/>
        <v>0</v>
      </c>
      <c r="E86" s="278"/>
    </row>
    <row r="87" spans="1:5" ht="9.75" customHeight="1" x14ac:dyDescent="0.2">
      <c r="A87" s="283">
        <v>4395</v>
      </c>
      <c r="B87" s="278" t="s">
        <v>110</v>
      </c>
      <c r="C87" s="279">
        <v>0</v>
      </c>
      <c r="D87" s="276">
        <f t="shared" si="13"/>
        <v>0</v>
      </c>
      <c r="E87" s="278"/>
    </row>
    <row r="88" spans="1:5" ht="9.75" customHeight="1" x14ac:dyDescent="0.2">
      <c r="A88" s="283">
        <v>4396</v>
      </c>
      <c r="B88" s="278" t="s">
        <v>319</v>
      </c>
      <c r="C88" s="279">
        <v>0</v>
      </c>
      <c r="D88" s="276">
        <f t="shared" si="13"/>
        <v>0</v>
      </c>
      <c r="E88" s="278"/>
    </row>
    <row r="89" spans="1:5" ht="9.75" customHeight="1" x14ac:dyDescent="0.2">
      <c r="A89" s="283">
        <v>4397</v>
      </c>
      <c r="B89" s="278" t="s">
        <v>320</v>
      </c>
      <c r="C89" s="279">
        <v>0</v>
      </c>
      <c r="D89" s="276">
        <f t="shared" si="13"/>
        <v>0</v>
      </c>
      <c r="E89" s="278"/>
    </row>
    <row r="90" spans="1:5" ht="9.75" customHeight="1" x14ac:dyDescent="0.2">
      <c r="A90" s="283">
        <v>4399</v>
      </c>
      <c r="B90" s="278" t="s">
        <v>19</v>
      </c>
      <c r="C90" s="279">
        <v>190290.44</v>
      </c>
      <c r="D90" s="276">
        <f t="shared" si="13"/>
        <v>1</v>
      </c>
      <c r="E90" s="278"/>
    </row>
    <row r="91" spans="1:5" ht="9.75" customHeight="1" x14ac:dyDescent="0.2">
      <c r="A91" s="268"/>
      <c r="B91" s="268"/>
      <c r="C91" s="268"/>
      <c r="D91" s="269"/>
      <c r="E91" s="268"/>
    </row>
    <row r="92" spans="1:5" ht="9.75" customHeight="1" x14ac:dyDescent="0.2">
      <c r="A92" s="266" t="s">
        <v>321</v>
      </c>
      <c r="B92" s="266"/>
      <c r="C92" s="266"/>
      <c r="D92" s="267"/>
      <c r="E92" s="266"/>
    </row>
    <row r="93" spans="1:5" ht="9.75" customHeight="1" x14ac:dyDescent="0.2">
      <c r="A93" s="270" t="s">
        <v>258</v>
      </c>
      <c r="B93" s="270" t="s">
        <v>259</v>
      </c>
      <c r="C93" s="271" t="s">
        <v>260</v>
      </c>
      <c r="D93" s="272" t="s">
        <v>261</v>
      </c>
      <c r="E93" s="271" t="s">
        <v>262</v>
      </c>
    </row>
    <row r="94" spans="1:5" ht="9.75" customHeight="1" x14ac:dyDescent="0.2">
      <c r="A94" s="282">
        <v>5000</v>
      </c>
      <c r="B94" s="274" t="s">
        <v>199</v>
      </c>
      <c r="C94" s="275">
        <f>C95+C123+C156+C166+C181+C210</f>
        <v>3448893360.8999996</v>
      </c>
      <c r="D94" s="284">
        <v>1</v>
      </c>
      <c r="E94" s="278"/>
    </row>
    <row r="95" spans="1:5" ht="9.75" customHeight="1" x14ac:dyDescent="0.2">
      <c r="A95" s="282">
        <v>5100</v>
      </c>
      <c r="B95" s="274" t="s">
        <v>322</v>
      </c>
      <c r="C95" s="275">
        <f>C96+C103+C113</f>
        <v>2862015436.2999997</v>
      </c>
      <c r="D95" s="284">
        <f>C95/$C$94</f>
        <v>0.8298358739491869</v>
      </c>
      <c r="E95" s="278"/>
    </row>
    <row r="96" spans="1:5" ht="9.75" customHeight="1" x14ac:dyDescent="0.2">
      <c r="A96" s="282">
        <v>5110</v>
      </c>
      <c r="B96" s="274" t="s">
        <v>23</v>
      </c>
      <c r="C96" s="275">
        <f>SUM(C97:C102)</f>
        <v>2219347526.7599998</v>
      </c>
      <c r="D96" s="284">
        <f t="shared" ref="D96:D159" si="14">C96/$C$94</f>
        <v>0.64349554901310546</v>
      </c>
      <c r="E96" s="278"/>
    </row>
    <row r="97" spans="1:5" ht="9.75" customHeight="1" x14ac:dyDescent="0.2">
      <c r="A97" s="283">
        <v>5111</v>
      </c>
      <c r="B97" s="278" t="s">
        <v>323</v>
      </c>
      <c r="C97" s="279">
        <v>680650041.83000004</v>
      </c>
      <c r="D97" s="285">
        <f t="shared" si="14"/>
        <v>0.19735317117847398</v>
      </c>
      <c r="E97" s="278"/>
    </row>
    <row r="98" spans="1:5" ht="9.75" customHeight="1" x14ac:dyDescent="0.2">
      <c r="A98" s="283">
        <v>5112</v>
      </c>
      <c r="B98" s="278" t="s">
        <v>324</v>
      </c>
      <c r="C98" s="279">
        <v>277438116.04000002</v>
      </c>
      <c r="D98" s="285">
        <f t="shared" si="14"/>
        <v>8.0442648411605769E-2</v>
      </c>
      <c r="E98" s="278"/>
    </row>
    <row r="99" spans="1:5" ht="9.75" customHeight="1" x14ac:dyDescent="0.2">
      <c r="A99" s="283">
        <v>5113</v>
      </c>
      <c r="B99" s="278" t="s">
        <v>325</v>
      </c>
      <c r="C99" s="279">
        <v>398114165.54000002</v>
      </c>
      <c r="D99" s="285">
        <f t="shared" si="14"/>
        <v>0.11543243698207904</v>
      </c>
      <c r="E99" s="278"/>
    </row>
    <row r="100" spans="1:5" ht="9.75" customHeight="1" x14ac:dyDescent="0.2">
      <c r="A100" s="283">
        <v>5114</v>
      </c>
      <c r="B100" s="278" t="s">
        <v>326</v>
      </c>
      <c r="C100" s="279">
        <v>233839550.81</v>
      </c>
      <c r="D100" s="285">
        <f t="shared" si="14"/>
        <v>6.7801328235030975E-2</v>
      </c>
      <c r="E100" s="278"/>
    </row>
    <row r="101" spans="1:5" ht="9.75" customHeight="1" x14ac:dyDescent="0.2">
      <c r="A101" s="283">
        <v>5115</v>
      </c>
      <c r="B101" s="278" t="s">
        <v>327</v>
      </c>
      <c r="C101" s="279">
        <v>593466670.76999998</v>
      </c>
      <c r="D101" s="285">
        <f t="shared" si="14"/>
        <v>0.17207452033690396</v>
      </c>
      <c r="E101" s="278"/>
    </row>
    <row r="102" spans="1:5" ht="9.75" customHeight="1" x14ac:dyDescent="0.2">
      <c r="A102" s="283">
        <v>5116</v>
      </c>
      <c r="B102" s="278" t="s">
        <v>328</v>
      </c>
      <c r="C102" s="279">
        <v>35838981.770000003</v>
      </c>
      <c r="D102" s="285">
        <f t="shared" si="14"/>
        <v>1.0391443869011857E-2</v>
      </c>
      <c r="E102" s="278"/>
    </row>
    <row r="103" spans="1:5" ht="9.75" customHeight="1" x14ac:dyDescent="0.2">
      <c r="A103" s="282">
        <v>5120</v>
      </c>
      <c r="B103" s="274" t="s">
        <v>24</v>
      </c>
      <c r="C103" s="275">
        <f>SUM(C104:C112)</f>
        <v>155418808.31</v>
      </c>
      <c r="D103" s="284">
        <f t="shared" si="14"/>
        <v>4.5063384699561421E-2</v>
      </c>
      <c r="E103" s="278"/>
    </row>
    <row r="104" spans="1:5" ht="9.75" customHeight="1" x14ac:dyDescent="0.2">
      <c r="A104" s="283">
        <v>5121</v>
      </c>
      <c r="B104" s="278" t="s">
        <v>329</v>
      </c>
      <c r="C104" s="279">
        <v>18476716.989999998</v>
      </c>
      <c r="D104" s="285">
        <f t="shared" si="14"/>
        <v>5.3572885724650068E-3</v>
      </c>
      <c r="E104" s="278"/>
    </row>
    <row r="105" spans="1:5" ht="9.75" customHeight="1" x14ac:dyDescent="0.2">
      <c r="A105" s="283">
        <v>5122</v>
      </c>
      <c r="B105" s="278" t="s">
        <v>330</v>
      </c>
      <c r="C105" s="279">
        <v>14923623.710000001</v>
      </c>
      <c r="D105" s="285">
        <f t="shared" si="14"/>
        <v>4.3270760062310634E-3</v>
      </c>
      <c r="E105" s="278"/>
    </row>
    <row r="106" spans="1:5" ht="9.75" customHeight="1" x14ac:dyDescent="0.2">
      <c r="A106" s="283">
        <v>5123</v>
      </c>
      <c r="B106" s="278" t="s">
        <v>331</v>
      </c>
      <c r="C106" s="279">
        <v>0</v>
      </c>
      <c r="D106" s="285">
        <f t="shared" si="14"/>
        <v>0</v>
      </c>
      <c r="E106" s="278"/>
    </row>
    <row r="107" spans="1:5" ht="9.75" customHeight="1" x14ac:dyDescent="0.2">
      <c r="A107" s="283">
        <v>5124</v>
      </c>
      <c r="B107" s="278" t="s">
        <v>332</v>
      </c>
      <c r="C107" s="279">
        <v>234400.6</v>
      </c>
      <c r="D107" s="285">
        <f t="shared" si="14"/>
        <v>6.7964003369136474E-5</v>
      </c>
      <c r="E107" s="278"/>
    </row>
    <row r="108" spans="1:5" ht="9.75" customHeight="1" x14ac:dyDescent="0.2">
      <c r="A108" s="283">
        <v>5125</v>
      </c>
      <c r="B108" s="278" t="s">
        <v>333</v>
      </c>
      <c r="C108" s="279">
        <v>110924730.31999999</v>
      </c>
      <c r="D108" s="285">
        <f t="shared" si="14"/>
        <v>3.2162412319716907E-2</v>
      </c>
      <c r="E108" s="278"/>
    </row>
    <row r="109" spans="1:5" ht="9.75" customHeight="1" x14ac:dyDescent="0.2">
      <c r="A109" s="283">
        <v>5126</v>
      </c>
      <c r="B109" s="278" t="s">
        <v>334</v>
      </c>
      <c r="C109" s="279">
        <v>8951738.6899999995</v>
      </c>
      <c r="D109" s="285">
        <f t="shared" si="14"/>
        <v>2.5955394247573994E-3</v>
      </c>
      <c r="E109" s="278"/>
    </row>
    <row r="110" spans="1:5" ht="9.75" customHeight="1" x14ac:dyDescent="0.2">
      <c r="A110" s="283">
        <v>5127</v>
      </c>
      <c r="B110" s="278" t="s">
        <v>335</v>
      </c>
      <c r="C110" s="279">
        <v>1730598</v>
      </c>
      <c r="D110" s="285">
        <f t="shared" si="14"/>
        <v>5.0178356327851054E-4</v>
      </c>
      <c r="E110" s="278"/>
    </row>
    <row r="111" spans="1:5" ht="9.75" customHeight="1" x14ac:dyDescent="0.2">
      <c r="A111" s="283">
        <v>5128</v>
      </c>
      <c r="B111" s="278" t="s">
        <v>336</v>
      </c>
      <c r="C111" s="279">
        <v>0</v>
      </c>
      <c r="D111" s="285">
        <f t="shared" si="14"/>
        <v>0</v>
      </c>
      <c r="E111" s="278"/>
    </row>
    <row r="112" spans="1:5" ht="9.75" customHeight="1" x14ac:dyDescent="0.2">
      <c r="A112" s="283">
        <v>5129</v>
      </c>
      <c r="B112" s="278" t="s">
        <v>337</v>
      </c>
      <c r="C112" s="279">
        <v>177000</v>
      </c>
      <c r="D112" s="285">
        <f t="shared" si="14"/>
        <v>5.132080974339296E-5</v>
      </c>
      <c r="E112" s="278"/>
    </row>
    <row r="113" spans="1:5" ht="9.75" customHeight="1" x14ac:dyDescent="0.2">
      <c r="A113" s="282">
        <v>5130</v>
      </c>
      <c r="B113" s="274" t="s">
        <v>25</v>
      </c>
      <c r="C113" s="275">
        <f>SUM(C114:C122)</f>
        <v>487249101.2299999</v>
      </c>
      <c r="D113" s="284">
        <f t="shared" si="14"/>
        <v>0.14127694023652002</v>
      </c>
      <c r="E113" s="278"/>
    </row>
    <row r="114" spans="1:5" ht="9.75" customHeight="1" x14ac:dyDescent="0.2">
      <c r="A114" s="283">
        <v>5131</v>
      </c>
      <c r="B114" s="278" t="s">
        <v>338</v>
      </c>
      <c r="C114" s="279">
        <v>32115936.440000001</v>
      </c>
      <c r="D114" s="285">
        <f t="shared" si="14"/>
        <v>9.3119540325883685E-3</v>
      </c>
      <c r="E114" s="278"/>
    </row>
    <row r="115" spans="1:5" ht="9.75" customHeight="1" x14ac:dyDescent="0.2">
      <c r="A115" s="283">
        <v>5132</v>
      </c>
      <c r="B115" s="278" t="s">
        <v>339</v>
      </c>
      <c r="C115" s="279">
        <v>951189.02</v>
      </c>
      <c r="D115" s="285">
        <f t="shared" si="14"/>
        <v>2.7579542782725654E-4</v>
      </c>
      <c r="E115" s="278"/>
    </row>
    <row r="116" spans="1:5" ht="9.75" customHeight="1" x14ac:dyDescent="0.2">
      <c r="A116" s="283">
        <v>5133</v>
      </c>
      <c r="B116" s="278" t="s">
        <v>340</v>
      </c>
      <c r="C116" s="279">
        <v>221845719.41999999</v>
      </c>
      <c r="D116" s="285">
        <f t="shared" si="14"/>
        <v>6.4323739879886765E-2</v>
      </c>
      <c r="E116" s="278"/>
    </row>
    <row r="117" spans="1:5" ht="9.75" customHeight="1" x14ac:dyDescent="0.2">
      <c r="A117" s="283">
        <v>5134</v>
      </c>
      <c r="B117" s="278" t="s">
        <v>341</v>
      </c>
      <c r="C117" s="279">
        <v>4711378.3499999996</v>
      </c>
      <c r="D117" s="285">
        <f t="shared" si="14"/>
        <v>1.3660550956468398E-3</v>
      </c>
      <c r="E117" s="278"/>
    </row>
    <row r="118" spans="1:5" ht="9.75" customHeight="1" x14ac:dyDescent="0.2">
      <c r="A118" s="283">
        <v>5135</v>
      </c>
      <c r="B118" s="278" t="s">
        <v>342</v>
      </c>
      <c r="C118" s="279">
        <v>142311749.69999999</v>
      </c>
      <c r="D118" s="285">
        <f t="shared" si="14"/>
        <v>4.1263018251994688E-2</v>
      </c>
      <c r="E118" s="278"/>
    </row>
    <row r="119" spans="1:5" ht="9.75" customHeight="1" x14ac:dyDescent="0.2">
      <c r="A119" s="283">
        <v>5136</v>
      </c>
      <c r="B119" s="278" t="s">
        <v>343</v>
      </c>
      <c r="C119" s="279">
        <v>899041.39</v>
      </c>
      <c r="D119" s="285">
        <f t="shared" si="14"/>
        <v>2.6067532275494661E-4</v>
      </c>
      <c r="E119" s="278"/>
    </row>
    <row r="120" spans="1:5" ht="9.75" customHeight="1" x14ac:dyDescent="0.2">
      <c r="A120" s="283">
        <v>5137</v>
      </c>
      <c r="B120" s="278" t="s">
        <v>344</v>
      </c>
      <c r="C120" s="279">
        <v>343426.08</v>
      </c>
      <c r="D120" s="285">
        <f t="shared" si="14"/>
        <v>9.9575731709600294E-5</v>
      </c>
      <c r="E120" s="278"/>
    </row>
    <row r="121" spans="1:5" ht="9.75" customHeight="1" x14ac:dyDescent="0.2">
      <c r="A121" s="283">
        <v>5138</v>
      </c>
      <c r="B121" s="278" t="s">
        <v>345</v>
      </c>
      <c r="C121" s="279">
        <v>103582.7</v>
      </c>
      <c r="D121" s="285">
        <f t="shared" si="14"/>
        <v>3.0033604742412148E-5</v>
      </c>
      <c r="E121" s="278"/>
    </row>
    <row r="122" spans="1:5" ht="9.75" customHeight="1" x14ac:dyDescent="0.2">
      <c r="A122" s="283">
        <v>5139</v>
      </c>
      <c r="B122" s="278" t="s">
        <v>346</v>
      </c>
      <c r="C122" s="279">
        <v>83967078.129999995</v>
      </c>
      <c r="D122" s="285">
        <f t="shared" si="14"/>
        <v>2.4346092889369161E-2</v>
      </c>
      <c r="E122" s="278"/>
    </row>
    <row r="123" spans="1:5" ht="9.75" customHeight="1" x14ac:dyDescent="0.2">
      <c r="A123" s="282">
        <v>5200</v>
      </c>
      <c r="B123" s="274" t="s">
        <v>347</v>
      </c>
      <c r="C123" s="275">
        <f>C124+C127+C130+C133+C138+C142+C145+C147+C153</f>
        <v>1555000</v>
      </c>
      <c r="D123" s="284">
        <f t="shared" si="14"/>
        <v>4.5086926073997774E-4</v>
      </c>
      <c r="E123" s="278"/>
    </row>
    <row r="124" spans="1:5" ht="9.75" customHeight="1" x14ac:dyDescent="0.2">
      <c r="A124" s="282">
        <v>5210</v>
      </c>
      <c r="B124" s="274" t="s">
        <v>27</v>
      </c>
      <c r="C124" s="275">
        <f>SUM(C125:C126)</f>
        <v>0</v>
      </c>
      <c r="D124" s="284">
        <f t="shared" si="14"/>
        <v>0</v>
      </c>
      <c r="E124" s="278"/>
    </row>
    <row r="125" spans="1:5" ht="9.75" customHeight="1" x14ac:dyDescent="0.2">
      <c r="A125" s="283">
        <v>5211</v>
      </c>
      <c r="B125" s="278" t="s">
        <v>348</v>
      </c>
      <c r="C125" s="279">
        <v>0</v>
      </c>
      <c r="D125" s="285">
        <f t="shared" si="14"/>
        <v>0</v>
      </c>
      <c r="E125" s="278"/>
    </row>
    <row r="126" spans="1:5" ht="9.75" customHeight="1" x14ac:dyDescent="0.2">
      <c r="A126" s="283">
        <v>5212</v>
      </c>
      <c r="B126" s="278" t="s">
        <v>349</v>
      </c>
      <c r="C126" s="279">
        <v>0</v>
      </c>
      <c r="D126" s="285">
        <f t="shared" si="14"/>
        <v>0</v>
      </c>
      <c r="E126" s="278"/>
    </row>
    <row r="127" spans="1:5" ht="9.75" customHeight="1" x14ac:dyDescent="0.2">
      <c r="A127" s="282">
        <v>5220</v>
      </c>
      <c r="B127" s="274" t="s">
        <v>28</v>
      </c>
      <c r="C127" s="275">
        <f>SUM(C128:C129)</f>
        <v>0</v>
      </c>
      <c r="D127" s="284">
        <f t="shared" si="14"/>
        <v>0</v>
      </c>
      <c r="E127" s="278"/>
    </row>
    <row r="128" spans="1:5" ht="9.75" customHeight="1" x14ac:dyDescent="0.2">
      <c r="A128" s="283">
        <v>5221</v>
      </c>
      <c r="B128" s="278" t="s">
        <v>350</v>
      </c>
      <c r="C128" s="279">
        <v>0</v>
      </c>
      <c r="D128" s="285">
        <f t="shared" si="14"/>
        <v>0</v>
      </c>
      <c r="E128" s="278"/>
    </row>
    <row r="129" spans="1:5" ht="9.75" customHeight="1" x14ac:dyDescent="0.2">
      <c r="A129" s="283">
        <v>5222</v>
      </c>
      <c r="B129" s="278" t="s">
        <v>351</v>
      </c>
      <c r="C129" s="279">
        <v>0</v>
      </c>
      <c r="D129" s="285">
        <f t="shared" si="14"/>
        <v>0</v>
      </c>
      <c r="E129" s="278"/>
    </row>
    <row r="130" spans="1:5" ht="9.75" customHeight="1" x14ac:dyDescent="0.2">
      <c r="A130" s="282">
        <v>5230</v>
      </c>
      <c r="B130" s="274" t="s">
        <v>29</v>
      </c>
      <c r="C130" s="275">
        <f>SUM(C131:C132)</f>
        <v>240000</v>
      </c>
      <c r="D130" s="284">
        <f t="shared" si="14"/>
        <v>6.95875386351091E-5</v>
      </c>
      <c r="E130" s="278"/>
    </row>
    <row r="131" spans="1:5" ht="9.75" customHeight="1" x14ac:dyDescent="0.2">
      <c r="A131" s="283">
        <v>5231</v>
      </c>
      <c r="B131" s="278" t="s">
        <v>352</v>
      </c>
      <c r="C131" s="279">
        <v>240000</v>
      </c>
      <c r="D131" s="285">
        <f t="shared" si="14"/>
        <v>6.95875386351091E-5</v>
      </c>
      <c r="E131" s="278"/>
    </row>
    <row r="132" spans="1:5" ht="9.75" customHeight="1" x14ac:dyDescent="0.2">
      <c r="A132" s="283">
        <v>5232</v>
      </c>
      <c r="B132" s="278" t="s">
        <v>353</v>
      </c>
      <c r="C132" s="279">
        <v>0</v>
      </c>
      <c r="D132" s="285">
        <f t="shared" si="14"/>
        <v>0</v>
      </c>
      <c r="E132" s="278"/>
    </row>
    <row r="133" spans="1:5" ht="9.75" customHeight="1" x14ac:dyDescent="0.2">
      <c r="A133" s="282">
        <v>5240</v>
      </c>
      <c r="B133" s="274" t="s">
        <v>30</v>
      </c>
      <c r="C133" s="275">
        <f>SUM(C134:C137)</f>
        <v>1315000</v>
      </c>
      <c r="D133" s="284">
        <f t="shared" si="14"/>
        <v>3.812817221048686E-4</v>
      </c>
      <c r="E133" s="278"/>
    </row>
    <row r="134" spans="1:5" ht="9.75" customHeight="1" x14ac:dyDescent="0.2">
      <c r="A134" s="283">
        <v>5241</v>
      </c>
      <c r="B134" s="278" t="s">
        <v>354</v>
      </c>
      <c r="C134" s="279">
        <v>0</v>
      </c>
      <c r="D134" s="285">
        <f t="shared" si="14"/>
        <v>0</v>
      </c>
      <c r="E134" s="278"/>
    </row>
    <row r="135" spans="1:5" ht="9.75" customHeight="1" x14ac:dyDescent="0.2">
      <c r="A135" s="283">
        <v>5242</v>
      </c>
      <c r="B135" s="278" t="s">
        <v>355</v>
      </c>
      <c r="C135" s="279">
        <v>0</v>
      </c>
      <c r="D135" s="285">
        <f t="shared" si="14"/>
        <v>0</v>
      </c>
      <c r="E135" s="278"/>
    </row>
    <row r="136" spans="1:5" ht="9.75" customHeight="1" x14ac:dyDescent="0.2">
      <c r="A136" s="283">
        <v>5243</v>
      </c>
      <c r="B136" s="278" t="s">
        <v>356</v>
      </c>
      <c r="C136" s="279">
        <v>1315000</v>
      </c>
      <c r="D136" s="285">
        <f t="shared" si="14"/>
        <v>3.812817221048686E-4</v>
      </c>
      <c r="E136" s="278"/>
    </row>
    <row r="137" spans="1:5" ht="9.75" customHeight="1" x14ac:dyDescent="0.2">
      <c r="A137" s="283">
        <v>5244</v>
      </c>
      <c r="B137" s="278" t="s">
        <v>357</v>
      </c>
      <c r="C137" s="279">
        <v>0</v>
      </c>
      <c r="D137" s="285">
        <f t="shared" si="14"/>
        <v>0</v>
      </c>
      <c r="E137" s="278"/>
    </row>
    <row r="138" spans="1:5" ht="9.75" customHeight="1" x14ac:dyDescent="0.2">
      <c r="A138" s="282">
        <v>5250</v>
      </c>
      <c r="B138" s="274" t="s">
        <v>31</v>
      </c>
      <c r="C138" s="275">
        <f>SUM(C139:C141)</f>
        <v>0</v>
      </c>
      <c r="D138" s="284">
        <f t="shared" si="14"/>
        <v>0</v>
      </c>
      <c r="E138" s="278"/>
    </row>
    <row r="139" spans="1:5" ht="9.75" customHeight="1" x14ac:dyDescent="0.2">
      <c r="A139" s="283">
        <v>5251</v>
      </c>
      <c r="B139" s="278" t="s">
        <v>358</v>
      </c>
      <c r="C139" s="279">
        <v>0</v>
      </c>
      <c r="D139" s="285">
        <f t="shared" si="14"/>
        <v>0</v>
      </c>
      <c r="E139" s="278"/>
    </row>
    <row r="140" spans="1:5" ht="9.75" customHeight="1" x14ac:dyDescent="0.2">
      <c r="A140" s="283">
        <v>5252</v>
      </c>
      <c r="B140" s="278" t="s">
        <v>359</v>
      </c>
      <c r="C140" s="279">
        <v>0</v>
      </c>
      <c r="D140" s="285">
        <f t="shared" si="14"/>
        <v>0</v>
      </c>
      <c r="E140" s="278"/>
    </row>
    <row r="141" spans="1:5" ht="9.75" customHeight="1" x14ac:dyDescent="0.2">
      <c r="A141" s="283">
        <v>5259</v>
      </c>
      <c r="B141" s="278" t="s">
        <v>360</v>
      </c>
      <c r="C141" s="279">
        <v>0</v>
      </c>
      <c r="D141" s="285">
        <f t="shared" si="14"/>
        <v>0</v>
      </c>
      <c r="E141" s="278"/>
    </row>
    <row r="142" spans="1:5" ht="9.75" customHeight="1" x14ac:dyDescent="0.2">
      <c r="A142" s="282">
        <v>5260</v>
      </c>
      <c r="B142" s="274" t="s">
        <v>32</v>
      </c>
      <c r="C142" s="275">
        <f>SUM(C143:C144)</f>
        <v>0</v>
      </c>
      <c r="D142" s="284">
        <f t="shared" si="14"/>
        <v>0</v>
      </c>
      <c r="E142" s="278"/>
    </row>
    <row r="143" spans="1:5" ht="9.75" customHeight="1" x14ac:dyDescent="0.2">
      <c r="A143" s="283">
        <v>5261</v>
      </c>
      <c r="B143" s="278" t="s">
        <v>361</v>
      </c>
      <c r="C143" s="279">
        <v>0</v>
      </c>
      <c r="D143" s="285">
        <f t="shared" si="14"/>
        <v>0</v>
      </c>
      <c r="E143" s="278"/>
    </row>
    <row r="144" spans="1:5" ht="9.75" customHeight="1" x14ac:dyDescent="0.2">
      <c r="A144" s="283">
        <v>5262</v>
      </c>
      <c r="B144" s="278" t="s">
        <v>362</v>
      </c>
      <c r="C144" s="279">
        <v>0</v>
      </c>
      <c r="D144" s="285">
        <f t="shared" si="14"/>
        <v>0</v>
      </c>
      <c r="E144" s="278"/>
    </row>
    <row r="145" spans="1:5" ht="9.75" customHeight="1" x14ac:dyDescent="0.2">
      <c r="A145" s="282">
        <v>5270</v>
      </c>
      <c r="B145" s="274" t="s">
        <v>33</v>
      </c>
      <c r="C145" s="275">
        <f>SUM(C146)</f>
        <v>0</v>
      </c>
      <c r="D145" s="284">
        <f t="shared" si="14"/>
        <v>0</v>
      </c>
      <c r="E145" s="278"/>
    </row>
    <row r="146" spans="1:5" ht="9.75" customHeight="1" x14ac:dyDescent="0.2">
      <c r="A146" s="283">
        <v>5271</v>
      </c>
      <c r="B146" s="278" t="s">
        <v>363</v>
      </c>
      <c r="C146" s="279">
        <v>0</v>
      </c>
      <c r="D146" s="285">
        <f t="shared" si="14"/>
        <v>0</v>
      </c>
      <c r="E146" s="278"/>
    </row>
    <row r="147" spans="1:5" ht="9.75" customHeight="1" x14ac:dyDescent="0.2">
      <c r="A147" s="282">
        <v>5280</v>
      </c>
      <c r="B147" s="274" t="s">
        <v>34</v>
      </c>
      <c r="C147" s="275">
        <f>SUM(C148:C152)</f>
        <v>0</v>
      </c>
      <c r="D147" s="284">
        <f t="shared" si="14"/>
        <v>0</v>
      </c>
      <c r="E147" s="278"/>
    </row>
    <row r="148" spans="1:5" ht="9.75" customHeight="1" x14ac:dyDescent="0.2">
      <c r="A148" s="283">
        <v>5281</v>
      </c>
      <c r="B148" s="278" t="s">
        <v>364</v>
      </c>
      <c r="C148" s="279">
        <v>0</v>
      </c>
      <c r="D148" s="285">
        <f t="shared" si="14"/>
        <v>0</v>
      </c>
      <c r="E148" s="278"/>
    </row>
    <row r="149" spans="1:5" ht="9.75" customHeight="1" x14ac:dyDescent="0.2">
      <c r="A149" s="283">
        <v>5282</v>
      </c>
      <c r="B149" s="278" t="s">
        <v>365</v>
      </c>
      <c r="C149" s="279">
        <v>0</v>
      </c>
      <c r="D149" s="285">
        <f t="shared" si="14"/>
        <v>0</v>
      </c>
      <c r="E149" s="278"/>
    </row>
    <row r="150" spans="1:5" ht="9.75" customHeight="1" x14ac:dyDescent="0.2">
      <c r="A150" s="283">
        <v>5283</v>
      </c>
      <c r="B150" s="278" t="s">
        <v>366</v>
      </c>
      <c r="C150" s="279">
        <v>0</v>
      </c>
      <c r="D150" s="285">
        <f t="shared" si="14"/>
        <v>0</v>
      </c>
      <c r="E150" s="278"/>
    </row>
    <row r="151" spans="1:5" ht="9.75" customHeight="1" x14ac:dyDescent="0.2">
      <c r="A151" s="283">
        <v>5284</v>
      </c>
      <c r="B151" s="278" t="s">
        <v>367</v>
      </c>
      <c r="C151" s="279">
        <v>0</v>
      </c>
      <c r="D151" s="285">
        <f t="shared" si="14"/>
        <v>0</v>
      </c>
      <c r="E151" s="278"/>
    </row>
    <row r="152" spans="1:5" ht="9.75" customHeight="1" x14ac:dyDescent="0.2">
      <c r="A152" s="283">
        <v>5285</v>
      </c>
      <c r="B152" s="278" t="s">
        <v>368</v>
      </c>
      <c r="C152" s="279">
        <v>0</v>
      </c>
      <c r="D152" s="285">
        <f t="shared" si="14"/>
        <v>0</v>
      </c>
      <c r="E152" s="278"/>
    </row>
    <row r="153" spans="1:5" ht="9.75" customHeight="1" x14ac:dyDescent="0.2">
      <c r="A153" s="282">
        <v>5290</v>
      </c>
      <c r="B153" s="274" t="s">
        <v>35</v>
      </c>
      <c r="C153" s="275">
        <f>SUM(C154:C155)</f>
        <v>0</v>
      </c>
      <c r="D153" s="284">
        <f t="shared" si="14"/>
        <v>0</v>
      </c>
      <c r="E153" s="278"/>
    </row>
    <row r="154" spans="1:5" ht="9.75" customHeight="1" x14ac:dyDescent="0.2">
      <c r="A154" s="283">
        <v>5291</v>
      </c>
      <c r="B154" s="278" t="s">
        <v>369</v>
      </c>
      <c r="C154" s="279">
        <v>0</v>
      </c>
      <c r="D154" s="285">
        <f t="shared" si="14"/>
        <v>0</v>
      </c>
      <c r="E154" s="278"/>
    </row>
    <row r="155" spans="1:5" ht="9.75" customHeight="1" x14ac:dyDescent="0.2">
      <c r="A155" s="283">
        <v>5292</v>
      </c>
      <c r="B155" s="278" t="s">
        <v>370</v>
      </c>
      <c r="C155" s="279">
        <v>0</v>
      </c>
      <c r="D155" s="285">
        <f t="shared" si="14"/>
        <v>0</v>
      </c>
      <c r="E155" s="278"/>
    </row>
    <row r="156" spans="1:5" ht="9.75" customHeight="1" x14ac:dyDescent="0.2">
      <c r="A156" s="282">
        <v>5300</v>
      </c>
      <c r="B156" s="274" t="s">
        <v>371</v>
      </c>
      <c r="C156" s="275">
        <f>C157+C160+C163</f>
        <v>0</v>
      </c>
      <c r="D156" s="284">
        <f t="shared" si="14"/>
        <v>0</v>
      </c>
      <c r="E156" s="278"/>
    </row>
    <row r="157" spans="1:5" ht="9.75" customHeight="1" x14ac:dyDescent="0.2">
      <c r="A157" s="282">
        <v>5310</v>
      </c>
      <c r="B157" s="274" t="s">
        <v>37</v>
      </c>
      <c r="C157" s="275">
        <f>C158+C159</f>
        <v>0</v>
      </c>
      <c r="D157" s="284">
        <f t="shared" si="14"/>
        <v>0</v>
      </c>
      <c r="E157" s="278"/>
    </row>
    <row r="158" spans="1:5" ht="9.75" customHeight="1" x14ac:dyDescent="0.2">
      <c r="A158" s="283">
        <v>5311</v>
      </c>
      <c r="B158" s="278" t="s">
        <v>372</v>
      </c>
      <c r="C158" s="279">
        <v>0</v>
      </c>
      <c r="D158" s="285">
        <f t="shared" si="14"/>
        <v>0</v>
      </c>
      <c r="E158" s="278"/>
    </row>
    <row r="159" spans="1:5" ht="9.75" customHeight="1" x14ac:dyDescent="0.2">
      <c r="A159" s="283">
        <v>5312</v>
      </c>
      <c r="B159" s="278" t="s">
        <v>373</v>
      </c>
      <c r="C159" s="279">
        <v>0</v>
      </c>
      <c r="D159" s="285">
        <f t="shared" si="14"/>
        <v>0</v>
      </c>
      <c r="E159" s="278"/>
    </row>
    <row r="160" spans="1:5" ht="9.75" customHeight="1" x14ac:dyDescent="0.2">
      <c r="A160" s="282">
        <v>5320</v>
      </c>
      <c r="B160" s="274" t="s">
        <v>38</v>
      </c>
      <c r="C160" s="275">
        <f>SUM(C161:C162)</f>
        <v>0</v>
      </c>
      <c r="D160" s="284">
        <f t="shared" ref="D160:D212" si="15">C160/$C$94</f>
        <v>0</v>
      </c>
      <c r="E160" s="278"/>
    </row>
    <row r="161" spans="1:5" ht="9.75" customHeight="1" x14ac:dyDescent="0.2">
      <c r="A161" s="283">
        <v>5321</v>
      </c>
      <c r="B161" s="278" t="s">
        <v>374</v>
      </c>
      <c r="C161" s="279">
        <v>0</v>
      </c>
      <c r="D161" s="285">
        <f t="shared" si="15"/>
        <v>0</v>
      </c>
      <c r="E161" s="278"/>
    </row>
    <row r="162" spans="1:5" ht="9.75" customHeight="1" x14ac:dyDescent="0.2">
      <c r="A162" s="283">
        <v>5322</v>
      </c>
      <c r="B162" s="278" t="s">
        <v>375</v>
      </c>
      <c r="C162" s="279">
        <v>0</v>
      </c>
      <c r="D162" s="285">
        <f t="shared" si="15"/>
        <v>0</v>
      </c>
      <c r="E162" s="278"/>
    </row>
    <row r="163" spans="1:5" ht="9.75" customHeight="1" x14ac:dyDescent="0.2">
      <c r="A163" s="282">
        <v>5330</v>
      </c>
      <c r="B163" s="274" t="s">
        <v>39</v>
      </c>
      <c r="C163" s="275">
        <f>SUM(C164:C165)</f>
        <v>0</v>
      </c>
      <c r="D163" s="284">
        <f t="shared" si="15"/>
        <v>0</v>
      </c>
      <c r="E163" s="278"/>
    </row>
    <row r="164" spans="1:5" ht="9.75" customHeight="1" x14ac:dyDescent="0.2">
      <c r="A164" s="283">
        <v>5331</v>
      </c>
      <c r="B164" s="278" t="s">
        <v>376</v>
      </c>
      <c r="C164" s="279">
        <v>0</v>
      </c>
      <c r="D164" s="285">
        <f t="shared" si="15"/>
        <v>0</v>
      </c>
      <c r="E164" s="278"/>
    </row>
    <row r="165" spans="1:5" ht="9.75" customHeight="1" x14ac:dyDescent="0.2">
      <c r="A165" s="283">
        <v>5332</v>
      </c>
      <c r="B165" s="278" t="s">
        <v>377</v>
      </c>
      <c r="C165" s="279">
        <v>0</v>
      </c>
      <c r="D165" s="285">
        <f t="shared" si="15"/>
        <v>0</v>
      </c>
      <c r="E165" s="278"/>
    </row>
    <row r="166" spans="1:5" ht="9.75" customHeight="1" x14ac:dyDescent="0.2">
      <c r="A166" s="282">
        <v>5400</v>
      </c>
      <c r="B166" s="274" t="s">
        <v>378</v>
      </c>
      <c r="C166" s="275">
        <f>C167+C170+C173+C176+C178</f>
        <v>0</v>
      </c>
      <c r="D166" s="284">
        <f t="shared" si="15"/>
        <v>0</v>
      </c>
      <c r="E166" s="278"/>
    </row>
    <row r="167" spans="1:5" ht="9.75" customHeight="1" x14ac:dyDescent="0.2">
      <c r="A167" s="282">
        <v>5410</v>
      </c>
      <c r="B167" s="274" t="s">
        <v>41</v>
      </c>
      <c r="C167" s="275">
        <f>SUM(C168:C169)</f>
        <v>0</v>
      </c>
      <c r="D167" s="284">
        <f t="shared" si="15"/>
        <v>0</v>
      </c>
      <c r="E167" s="278"/>
    </row>
    <row r="168" spans="1:5" ht="9.75" customHeight="1" x14ac:dyDescent="0.2">
      <c r="A168" s="283">
        <v>5411</v>
      </c>
      <c r="B168" s="278" t="s">
        <v>379</v>
      </c>
      <c r="C168" s="279">
        <v>0</v>
      </c>
      <c r="D168" s="285">
        <f t="shared" si="15"/>
        <v>0</v>
      </c>
      <c r="E168" s="278"/>
    </row>
    <row r="169" spans="1:5" ht="9.75" customHeight="1" x14ac:dyDescent="0.2">
      <c r="A169" s="283">
        <v>5412</v>
      </c>
      <c r="B169" s="278" t="s">
        <v>380</v>
      </c>
      <c r="C169" s="279">
        <v>0</v>
      </c>
      <c r="D169" s="285">
        <f t="shared" si="15"/>
        <v>0</v>
      </c>
      <c r="E169" s="278"/>
    </row>
    <row r="170" spans="1:5" ht="9.75" customHeight="1" x14ac:dyDescent="0.2">
      <c r="A170" s="282">
        <v>5420</v>
      </c>
      <c r="B170" s="274" t="s">
        <v>42</v>
      </c>
      <c r="C170" s="275">
        <f>SUM(C171:C172)</f>
        <v>0</v>
      </c>
      <c r="D170" s="284">
        <f t="shared" si="15"/>
        <v>0</v>
      </c>
      <c r="E170" s="278"/>
    </row>
    <row r="171" spans="1:5" ht="9.75" customHeight="1" x14ac:dyDescent="0.2">
      <c r="A171" s="283">
        <v>5421</v>
      </c>
      <c r="B171" s="278" t="s">
        <v>381</v>
      </c>
      <c r="C171" s="279">
        <v>0</v>
      </c>
      <c r="D171" s="285">
        <f t="shared" si="15"/>
        <v>0</v>
      </c>
      <c r="E171" s="278"/>
    </row>
    <row r="172" spans="1:5" ht="9.75" customHeight="1" x14ac:dyDescent="0.2">
      <c r="A172" s="283">
        <v>5422</v>
      </c>
      <c r="B172" s="278" t="s">
        <v>382</v>
      </c>
      <c r="C172" s="279">
        <v>0</v>
      </c>
      <c r="D172" s="285">
        <f t="shared" si="15"/>
        <v>0</v>
      </c>
      <c r="E172" s="278"/>
    </row>
    <row r="173" spans="1:5" ht="9.75" customHeight="1" x14ac:dyDescent="0.2">
      <c r="A173" s="282">
        <v>5430</v>
      </c>
      <c r="B173" s="274" t="s">
        <v>43</v>
      </c>
      <c r="C173" s="275">
        <f>SUM(C174:C175)</f>
        <v>0</v>
      </c>
      <c r="D173" s="284">
        <f t="shared" si="15"/>
        <v>0</v>
      </c>
      <c r="E173" s="278"/>
    </row>
    <row r="174" spans="1:5" ht="9.75" customHeight="1" x14ac:dyDescent="0.2">
      <c r="A174" s="283">
        <v>5431</v>
      </c>
      <c r="B174" s="278" t="s">
        <v>383</v>
      </c>
      <c r="C174" s="279">
        <v>0</v>
      </c>
      <c r="D174" s="285">
        <f t="shared" si="15"/>
        <v>0</v>
      </c>
      <c r="E174" s="278"/>
    </row>
    <row r="175" spans="1:5" ht="9.75" customHeight="1" x14ac:dyDescent="0.2">
      <c r="A175" s="283">
        <v>5432</v>
      </c>
      <c r="B175" s="278" t="s">
        <v>384</v>
      </c>
      <c r="C175" s="279">
        <v>0</v>
      </c>
      <c r="D175" s="285">
        <f t="shared" si="15"/>
        <v>0</v>
      </c>
      <c r="E175" s="278"/>
    </row>
    <row r="176" spans="1:5" ht="9.75" customHeight="1" x14ac:dyDescent="0.2">
      <c r="A176" s="282">
        <v>5440</v>
      </c>
      <c r="B176" s="274" t="s">
        <v>44</v>
      </c>
      <c r="C176" s="275">
        <f>SUM(C177)</f>
        <v>0</v>
      </c>
      <c r="D176" s="284">
        <f t="shared" si="15"/>
        <v>0</v>
      </c>
      <c r="E176" s="278"/>
    </row>
    <row r="177" spans="1:5" ht="9.75" customHeight="1" x14ac:dyDescent="0.2">
      <c r="A177" s="283">
        <v>5441</v>
      </c>
      <c r="B177" s="278" t="s">
        <v>44</v>
      </c>
      <c r="C177" s="279">
        <v>0</v>
      </c>
      <c r="D177" s="285">
        <f t="shared" si="15"/>
        <v>0</v>
      </c>
      <c r="E177" s="278"/>
    </row>
    <row r="178" spans="1:5" ht="9.75" customHeight="1" x14ac:dyDescent="0.2">
      <c r="A178" s="282">
        <v>5450</v>
      </c>
      <c r="B178" s="274" t="s">
        <v>45</v>
      </c>
      <c r="C178" s="275">
        <f>SUM(C179:C180)</f>
        <v>0</v>
      </c>
      <c r="D178" s="284">
        <f t="shared" si="15"/>
        <v>0</v>
      </c>
      <c r="E178" s="278"/>
    </row>
    <row r="179" spans="1:5" ht="9.75" customHeight="1" x14ac:dyDescent="0.2">
      <c r="A179" s="283">
        <v>5451</v>
      </c>
      <c r="B179" s="278" t="s">
        <v>385</v>
      </c>
      <c r="C179" s="279">
        <v>0</v>
      </c>
      <c r="D179" s="285">
        <f t="shared" si="15"/>
        <v>0</v>
      </c>
      <c r="E179" s="278"/>
    </row>
    <row r="180" spans="1:5" ht="9.75" customHeight="1" x14ac:dyDescent="0.2">
      <c r="A180" s="283">
        <v>5452</v>
      </c>
      <c r="B180" s="278" t="s">
        <v>386</v>
      </c>
      <c r="C180" s="279">
        <v>0</v>
      </c>
      <c r="D180" s="285">
        <f t="shared" si="15"/>
        <v>0</v>
      </c>
      <c r="E180" s="278"/>
    </row>
    <row r="181" spans="1:5" ht="9.75" customHeight="1" x14ac:dyDescent="0.2">
      <c r="A181" s="282">
        <v>5500</v>
      </c>
      <c r="B181" s="274" t="s">
        <v>387</v>
      </c>
      <c r="C181" s="275">
        <f>C182+C191+C194+C200</f>
        <v>585322924.60000002</v>
      </c>
      <c r="D181" s="284">
        <f t="shared" si="15"/>
        <v>0.16971325679007312</v>
      </c>
      <c r="E181" s="278"/>
    </row>
    <row r="182" spans="1:5" ht="9.75" customHeight="1" x14ac:dyDescent="0.2">
      <c r="A182" s="282">
        <v>5510</v>
      </c>
      <c r="B182" s="274" t="s">
        <v>47</v>
      </c>
      <c r="C182" s="275">
        <f>SUM(C183:C190)</f>
        <v>57720519.509999998</v>
      </c>
      <c r="D182" s="284">
        <f t="shared" si="15"/>
        <v>1.6735953672669557E-2</v>
      </c>
      <c r="E182" s="278"/>
    </row>
    <row r="183" spans="1:5" ht="9.75" customHeight="1" x14ac:dyDescent="0.2">
      <c r="A183" s="283">
        <v>5511</v>
      </c>
      <c r="B183" s="278" t="s">
        <v>388</v>
      </c>
      <c r="C183" s="279">
        <v>0</v>
      </c>
      <c r="D183" s="285">
        <f t="shared" si="15"/>
        <v>0</v>
      </c>
      <c r="E183" s="278"/>
    </row>
    <row r="184" spans="1:5" ht="9.75" customHeight="1" x14ac:dyDescent="0.2">
      <c r="A184" s="283">
        <v>5512</v>
      </c>
      <c r="B184" s="278" t="s">
        <v>389</v>
      </c>
      <c r="C184" s="279">
        <v>0</v>
      </c>
      <c r="D184" s="285">
        <f t="shared" si="15"/>
        <v>0</v>
      </c>
      <c r="E184" s="278"/>
    </row>
    <row r="185" spans="1:5" ht="9.75" customHeight="1" x14ac:dyDescent="0.2">
      <c r="A185" s="283">
        <v>5513</v>
      </c>
      <c r="B185" s="278" t="s">
        <v>390</v>
      </c>
      <c r="C185" s="279">
        <v>0</v>
      </c>
      <c r="D185" s="285">
        <f t="shared" si="15"/>
        <v>0</v>
      </c>
      <c r="E185" s="278"/>
    </row>
    <row r="186" spans="1:5" ht="9.75" customHeight="1" x14ac:dyDescent="0.2">
      <c r="A186" s="283">
        <v>5514</v>
      </c>
      <c r="B186" s="278" t="s">
        <v>391</v>
      </c>
      <c r="C186" s="279">
        <v>0</v>
      </c>
      <c r="D186" s="285">
        <f t="shared" si="15"/>
        <v>0</v>
      </c>
      <c r="E186" s="278"/>
    </row>
    <row r="187" spans="1:5" ht="9.75" customHeight="1" x14ac:dyDescent="0.2">
      <c r="A187" s="283">
        <v>5515</v>
      </c>
      <c r="B187" s="278" t="s">
        <v>392</v>
      </c>
      <c r="C187" s="279">
        <v>57707064.280000001</v>
      </c>
      <c r="D187" s="285">
        <f t="shared" si="15"/>
        <v>1.6732052354596769E-2</v>
      </c>
      <c r="E187" s="278"/>
    </row>
    <row r="188" spans="1:5" ht="9.75" customHeight="1" x14ac:dyDescent="0.2">
      <c r="A188" s="283">
        <v>5516</v>
      </c>
      <c r="B188" s="278" t="s">
        <v>393</v>
      </c>
      <c r="C188" s="279">
        <v>0</v>
      </c>
      <c r="D188" s="285">
        <f t="shared" si="15"/>
        <v>0</v>
      </c>
      <c r="E188" s="278"/>
    </row>
    <row r="189" spans="1:5" ht="9.75" customHeight="1" x14ac:dyDescent="0.2">
      <c r="A189" s="283">
        <v>5517</v>
      </c>
      <c r="B189" s="278" t="s">
        <v>394</v>
      </c>
      <c r="C189" s="279">
        <v>0</v>
      </c>
      <c r="D189" s="285">
        <f t="shared" si="15"/>
        <v>0</v>
      </c>
      <c r="E189" s="278"/>
    </row>
    <row r="190" spans="1:5" ht="9.75" customHeight="1" x14ac:dyDescent="0.2">
      <c r="A190" s="283">
        <v>5518</v>
      </c>
      <c r="B190" s="278" t="s">
        <v>395</v>
      </c>
      <c r="C190" s="279">
        <v>13455.23</v>
      </c>
      <c r="D190" s="285">
        <f t="shared" si="15"/>
        <v>3.9013180727886628E-6</v>
      </c>
      <c r="E190" s="278"/>
    </row>
    <row r="191" spans="1:5" ht="9.75" customHeight="1" x14ac:dyDescent="0.2">
      <c r="A191" s="282">
        <v>5520</v>
      </c>
      <c r="B191" s="274" t="s">
        <v>48</v>
      </c>
      <c r="C191" s="275">
        <f>SUM(C192:C193)</f>
        <v>0</v>
      </c>
      <c r="D191" s="284">
        <f t="shared" si="15"/>
        <v>0</v>
      </c>
      <c r="E191" s="278"/>
    </row>
    <row r="192" spans="1:5" ht="9.75" customHeight="1" x14ac:dyDescent="0.2">
      <c r="A192" s="283">
        <v>5521</v>
      </c>
      <c r="B192" s="278" t="s">
        <v>396</v>
      </c>
      <c r="C192" s="279">
        <v>0</v>
      </c>
      <c r="D192" s="285">
        <f t="shared" si="15"/>
        <v>0</v>
      </c>
      <c r="E192" s="278"/>
    </row>
    <row r="193" spans="1:5" ht="9.75" customHeight="1" x14ac:dyDescent="0.2">
      <c r="A193" s="283">
        <v>5522</v>
      </c>
      <c r="B193" s="278" t="s">
        <v>397</v>
      </c>
      <c r="C193" s="279">
        <v>0</v>
      </c>
      <c r="D193" s="285">
        <f t="shared" si="15"/>
        <v>0</v>
      </c>
      <c r="E193" s="278"/>
    </row>
    <row r="194" spans="1:5" ht="9.75" customHeight="1" x14ac:dyDescent="0.2">
      <c r="A194" s="282">
        <v>5530</v>
      </c>
      <c r="B194" s="274" t="s">
        <v>49</v>
      </c>
      <c r="C194" s="275">
        <f>SUM(C195:C199)</f>
        <v>527602042.97000003</v>
      </c>
      <c r="D194" s="284">
        <f t="shared" si="15"/>
        <v>0.1529771981214057</v>
      </c>
      <c r="E194" s="278"/>
    </row>
    <row r="195" spans="1:5" ht="9.75" customHeight="1" x14ac:dyDescent="0.2">
      <c r="A195" s="283">
        <v>5531</v>
      </c>
      <c r="B195" s="278" t="s">
        <v>398</v>
      </c>
      <c r="C195" s="279">
        <v>0</v>
      </c>
      <c r="D195" s="285">
        <f t="shared" si="15"/>
        <v>0</v>
      </c>
      <c r="E195" s="278"/>
    </row>
    <row r="196" spans="1:5" ht="9.75" customHeight="1" x14ac:dyDescent="0.2">
      <c r="A196" s="283">
        <v>5532</v>
      </c>
      <c r="B196" s="278" t="s">
        <v>399</v>
      </c>
      <c r="C196" s="279">
        <v>0</v>
      </c>
      <c r="D196" s="285">
        <f t="shared" si="15"/>
        <v>0</v>
      </c>
      <c r="E196" s="278"/>
    </row>
    <row r="197" spans="1:5" ht="9.75" customHeight="1" x14ac:dyDescent="0.2">
      <c r="A197" s="283">
        <v>5533</v>
      </c>
      <c r="B197" s="278" t="s">
        <v>400</v>
      </c>
      <c r="C197" s="279">
        <v>0</v>
      </c>
      <c r="D197" s="285">
        <f t="shared" si="15"/>
        <v>0</v>
      </c>
      <c r="E197" s="278"/>
    </row>
    <row r="198" spans="1:5" ht="9.75" customHeight="1" x14ac:dyDescent="0.2">
      <c r="A198" s="283">
        <v>5534</v>
      </c>
      <c r="B198" s="278" t="s">
        <v>401</v>
      </c>
      <c r="C198" s="279">
        <v>0</v>
      </c>
      <c r="D198" s="285">
        <f t="shared" si="15"/>
        <v>0</v>
      </c>
      <c r="E198" s="278"/>
    </row>
    <row r="199" spans="1:5" ht="9.75" customHeight="1" x14ac:dyDescent="0.2">
      <c r="A199" s="283">
        <v>5535</v>
      </c>
      <c r="B199" s="278" t="s">
        <v>402</v>
      </c>
      <c r="C199" s="279">
        <v>527602042.97000003</v>
      </c>
      <c r="D199" s="285">
        <f t="shared" si="15"/>
        <v>0.1529771981214057</v>
      </c>
      <c r="E199" s="278"/>
    </row>
    <row r="200" spans="1:5" ht="9.75" customHeight="1" x14ac:dyDescent="0.2">
      <c r="A200" s="282">
        <v>5590</v>
      </c>
      <c r="B200" s="274" t="s">
        <v>50</v>
      </c>
      <c r="C200" s="275">
        <f>SUM(C201:C209)</f>
        <v>362.12</v>
      </c>
      <c r="D200" s="284">
        <f t="shared" si="15"/>
        <v>1.0499599787727378E-7</v>
      </c>
      <c r="E200" s="278"/>
    </row>
    <row r="201" spans="1:5" ht="9.75" customHeight="1" x14ac:dyDescent="0.2">
      <c r="A201" s="283">
        <v>5591</v>
      </c>
      <c r="B201" s="278" t="s">
        <v>403</v>
      </c>
      <c r="C201" s="279">
        <v>0</v>
      </c>
      <c r="D201" s="285">
        <f t="shared" si="15"/>
        <v>0</v>
      </c>
      <c r="E201" s="278"/>
    </row>
    <row r="202" spans="1:5" ht="9.75" customHeight="1" x14ac:dyDescent="0.2">
      <c r="A202" s="283">
        <v>5592</v>
      </c>
      <c r="B202" s="278" t="s">
        <v>404</v>
      </c>
      <c r="C202" s="279">
        <v>0</v>
      </c>
      <c r="D202" s="285">
        <f t="shared" si="15"/>
        <v>0</v>
      </c>
      <c r="E202" s="278"/>
    </row>
    <row r="203" spans="1:5" ht="9.75" customHeight="1" x14ac:dyDescent="0.2">
      <c r="A203" s="283">
        <v>5593</v>
      </c>
      <c r="B203" s="278" t="s">
        <v>405</v>
      </c>
      <c r="C203" s="279">
        <v>0</v>
      </c>
      <c r="D203" s="285">
        <f t="shared" si="15"/>
        <v>0</v>
      </c>
      <c r="E203" s="278"/>
    </row>
    <row r="204" spans="1:5" ht="9.75" customHeight="1" x14ac:dyDescent="0.2">
      <c r="A204" s="283">
        <v>5594</v>
      </c>
      <c r="B204" s="278" t="s">
        <v>406</v>
      </c>
      <c r="C204" s="279">
        <v>0</v>
      </c>
      <c r="D204" s="285">
        <f t="shared" si="15"/>
        <v>0</v>
      </c>
      <c r="E204" s="278"/>
    </row>
    <row r="205" spans="1:5" ht="9.75" customHeight="1" x14ac:dyDescent="0.2">
      <c r="A205" s="283">
        <v>5595</v>
      </c>
      <c r="B205" s="278" t="s">
        <v>407</v>
      </c>
      <c r="C205" s="279">
        <v>0</v>
      </c>
      <c r="D205" s="285">
        <f t="shared" si="15"/>
        <v>0</v>
      </c>
      <c r="E205" s="278"/>
    </row>
    <row r="206" spans="1:5" ht="9.75" customHeight="1" x14ac:dyDescent="0.2">
      <c r="A206" s="283">
        <v>5596</v>
      </c>
      <c r="B206" s="278" t="s">
        <v>110</v>
      </c>
      <c r="C206" s="279">
        <v>0</v>
      </c>
      <c r="D206" s="285">
        <f t="shared" si="15"/>
        <v>0</v>
      </c>
      <c r="E206" s="278"/>
    </row>
    <row r="207" spans="1:5" ht="9.75" customHeight="1" x14ac:dyDescent="0.2">
      <c r="A207" s="283">
        <v>5597</v>
      </c>
      <c r="B207" s="278" t="s">
        <v>408</v>
      </c>
      <c r="C207" s="279">
        <v>0</v>
      </c>
      <c r="D207" s="285">
        <f t="shared" si="15"/>
        <v>0</v>
      </c>
      <c r="E207" s="278"/>
    </row>
    <row r="208" spans="1:5" ht="9.75" customHeight="1" x14ac:dyDescent="0.2">
      <c r="A208" s="283">
        <v>5598</v>
      </c>
      <c r="B208" s="278" t="s">
        <v>409</v>
      </c>
      <c r="C208" s="279">
        <v>0</v>
      </c>
      <c r="D208" s="285">
        <f t="shared" si="15"/>
        <v>0</v>
      </c>
      <c r="E208" s="278"/>
    </row>
    <row r="209" spans="1:5" ht="9.75" customHeight="1" x14ac:dyDescent="0.2">
      <c r="A209" s="283">
        <v>5599</v>
      </c>
      <c r="B209" s="278" t="s">
        <v>410</v>
      </c>
      <c r="C209" s="279">
        <v>362.12</v>
      </c>
      <c r="D209" s="285">
        <f t="shared" si="15"/>
        <v>1.0499599787727378E-7</v>
      </c>
      <c r="E209" s="278"/>
    </row>
    <row r="210" spans="1:5" ht="9.75" customHeight="1" x14ac:dyDescent="0.2">
      <c r="A210" s="282">
        <v>5600</v>
      </c>
      <c r="B210" s="274" t="s">
        <v>411</v>
      </c>
      <c r="C210" s="275">
        <f>C211</f>
        <v>0</v>
      </c>
      <c r="D210" s="284">
        <f t="shared" si="15"/>
        <v>0</v>
      </c>
      <c r="E210" s="278"/>
    </row>
    <row r="211" spans="1:5" ht="9.75" customHeight="1" x14ac:dyDescent="0.2">
      <c r="A211" s="282">
        <v>5610</v>
      </c>
      <c r="B211" s="274" t="s">
        <v>52</v>
      </c>
      <c r="C211" s="275">
        <f>C212</f>
        <v>0</v>
      </c>
      <c r="D211" s="284">
        <f t="shared" si="15"/>
        <v>0</v>
      </c>
      <c r="E211" s="278"/>
    </row>
    <row r="212" spans="1:5" ht="9.75" customHeight="1" x14ac:dyDescent="0.2">
      <c r="A212" s="283">
        <v>5611</v>
      </c>
      <c r="B212" s="278" t="s">
        <v>412</v>
      </c>
      <c r="C212" s="279">
        <v>0</v>
      </c>
      <c r="D212" s="285">
        <f t="shared" si="15"/>
        <v>0</v>
      </c>
      <c r="E212" s="278"/>
    </row>
    <row r="213" spans="1:5" ht="9.75" customHeight="1" x14ac:dyDescent="0.2">
      <c r="A213" s="268"/>
      <c r="B213" s="268"/>
      <c r="C213" s="268"/>
      <c r="D213" s="269"/>
      <c r="E213" s="268"/>
    </row>
    <row r="214" spans="1:5" ht="9.75" customHeight="1" x14ac:dyDescent="0.2">
      <c r="A214" s="268"/>
      <c r="B214" s="268" t="s">
        <v>55</v>
      </c>
      <c r="C214" s="268"/>
      <c r="D214" s="269"/>
      <c r="E214" s="268"/>
    </row>
    <row r="215" spans="1:5" ht="9.75" customHeight="1" x14ac:dyDescent="0.2">
      <c r="A215" s="286"/>
      <c r="B215" s="287"/>
      <c r="C215" s="279"/>
      <c r="D215" s="285"/>
      <c r="E215" s="288"/>
    </row>
    <row r="216" spans="1:5" ht="9.75" customHeight="1" x14ac:dyDescent="0.2">
      <c r="A216" s="286"/>
      <c r="B216" s="287"/>
      <c r="C216" s="279"/>
      <c r="D216" s="285"/>
      <c r="E216" s="288"/>
    </row>
    <row r="217" spans="1:5" ht="9.75" customHeight="1" x14ac:dyDescent="0.2"/>
    <row r="218" spans="1:5" ht="9.75" customHeight="1" x14ac:dyDescent="0.2"/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9055118110236221" right="0.70866141732283472" top="0.74803149606299213" bottom="0.74803149606299213" header="0.31496062992125984" footer="0.31496062992125984"/>
  <pageSetup scale="9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16</vt:i4>
      </vt:variant>
    </vt:vector>
  </HeadingPairs>
  <TitlesOfParts>
    <vt:vector size="30" baseType="lpstr">
      <vt:lpstr>ESF</vt:lpstr>
      <vt:lpstr>ACT</vt:lpstr>
      <vt:lpstr>CSF</vt:lpstr>
      <vt:lpstr>ADP</vt:lpstr>
      <vt:lpstr>VHP</vt:lpstr>
      <vt:lpstr>EFE</vt:lpstr>
      <vt:lpstr>IPC</vt:lpstr>
      <vt:lpstr>Notas a los Edos Financieros</vt:lpstr>
      <vt:lpstr>Notas ACT</vt:lpstr>
      <vt:lpstr>N ESF</vt:lpstr>
      <vt:lpstr>Notas EFE</vt:lpstr>
      <vt:lpstr>Conciliacion_Ig</vt:lpstr>
      <vt:lpstr>Conciliacion_Eg</vt:lpstr>
      <vt:lpstr>Notas Memoria</vt:lpstr>
      <vt:lpstr>ACT!Área_de_impresión</vt:lpstr>
      <vt:lpstr>Conciliacion_Eg!Área_de_impresión</vt:lpstr>
      <vt:lpstr>Conciliacion_Ig!Área_de_impresión</vt:lpstr>
      <vt:lpstr>CSF!Área_de_impresión</vt:lpstr>
      <vt:lpstr>EFE!Área_de_impresión</vt:lpstr>
      <vt:lpstr>IPC!Área_de_impresión</vt:lpstr>
      <vt:lpstr>'N ESF'!Área_de_impresión</vt:lpstr>
      <vt:lpstr>'Notas a los Edos Financieros'!Área_de_impresión</vt:lpstr>
      <vt:lpstr>'Notas ACT'!Área_de_impresión</vt:lpstr>
      <vt:lpstr>'Notas EFE'!Área_de_impresión</vt:lpstr>
      <vt:lpstr>ACT!Títulos_a_imprimir</vt:lpstr>
      <vt:lpstr>CSF!Títulos_a_imprimir</vt:lpstr>
      <vt:lpstr>EFE!Títulos_a_imprimir</vt:lpstr>
      <vt:lpstr>'N ESF'!Títulos_a_imprimir</vt:lpstr>
      <vt:lpstr>'Notas ACT'!Títulos_a_imprimir</vt:lpstr>
      <vt:lpstr>'Notas EFE'!Títulos_a_imprimir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2026-04-29T22:50:45Z</cp:lastPrinted>
  <dcterms:created xsi:type="dcterms:W3CDTF">2026-04-29T22:26:14Z</dcterms:created>
  <dcterms:modified xsi:type="dcterms:W3CDTF">2026-04-29T22:52:56Z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