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lopez\Documents\dgcg\2021 CUENTA PÚBLICA 2021\3019 BC\"/>
    </mc:Choice>
  </mc:AlternateContent>
  <bookViews>
    <workbookView xWindow="0" yWindow="0" windowWidth="28800" windowHeight="11325" tabRatio="849"/>
  </bookViews>
  <sheets>
    <sheet name="ESF" sheetId="1" r:id="rId1"/>
    <sheet name="EA" sheetId="2" r:id="rId2"/>
    <sheet name="EVHP" sheetId="3" r:id="rId3"/>
    <sheet name="ECSF" sheetId="4" r:id="rId4"/>
    <sheet name="EFE" sheetId="5" r:id="rId5"/>
    <sheet name="EAA" sheetId="10" r:id="rId6"/>
    <sheet name="EADOP" sheetId="11" r:id="rId7"/>
    <sheet name="IPC" sheetId="12" r:id="rId8"/>
    <sheet name="Notas PE" sheetId="36" r:id="rId9"/>
    <sheet name="NGA" sheetId="47" r:id="rId10"/>
    <sheet name="EAI" sheetId="13" r:id="rId11"/>
    <sheet name="CtasAdmvas 1" sheetId="33" r:id="rId12"/>
    <sheet name="CtasAdmvas 2" sheetId="22" r:id="rId13"/>
    <sheet name="CtasAdmvas 3" sheetId="23" r:id="rId14"/>
    <sheet name="COG" sheetId="32" r:id="rId15"/>
    <sheet name="CTG" sheetId="24" r:id="rId16"/>
    <sheet name="CFF" sheetId="25" r:id="rId17"/>
    <sheet name="EN" sheetId="26" r:id="rId18"/>
    <sheet name="ID" sheetId="27" r:id="rId19"/>
    <sheet name="GCP" sheetId="28" r:id="rId20"/>
    <sheet name="PPI" sheetId="45" r:id="rId21"/>
    <sheet name="IR DGPD" sheetId="46" r:id="rId22"/>
    <sheet name="FF" sheetId="34" r:id="rId23"/>
    <sheet name="IPF" sheetId="31" r:id="rId24"/>
    <sheet name="Muebles" sheetId="38" r:id="rId25"/>
    <sheet name="Inmuebles" sheetId="39" r:id="rId26"/>
    <sheet name="Rel Cta Banc" sheetId="41" r:id="rId27"/>
    <sheet name="DestinoGtoFed" sheetId="42" r:id="rId28"/>
    <sheet name="Esq Bur" sheetId="43" r:id="rId29"/>
    <sheet name="Información Adicional" sheetId="44" r:id="rId30"/>
    <sheet name="Ayudas y Subsidios" sheetId="40" r:id="rId31"/>
  </sheets>
  <externalReferences>
    <externalReference r:id="rId32"/>
    <externalReference r:id="rId33"/>
    <externalReference r:id="rId34"/>
    <externalReference r:id="rId35"/>
    <externalReference r:id="rId36"/>
    <externalReference r:id="rId37"/>
    <externalReference r:id="rId38"/>
  </externalReferences>
  <definedNames>
    <definedName name="_xlnm._FilterDatabase" localSheetId="1" hidden="1">EA!#REF!</definedName>
    <definedName name="_xlnm._FilterDatabase" localSheetId="5" hidden="1">EAA!$A$2:$G$24</definedName>
    <definedName name="_xlnm._FilterDatabase" localSheetId="6" hidden="1">EADOP!$A$2:$F$33</definedName>
    <definedName name="_xlnm._FilterDatabase" localSheetId="10" hidden="1">EAI!#REF!</definedName>
    <definedName name="_xlnm._FilterDatabase" localSheetId="3" hidden="1">ECSF!$A$2:$C$59</definedName>
    <definedName name="_xlnm._FilterDatabase" localSheetId="4" hidden="1">EFE!#REF!</definedName>
    <definedName name="_xlnm._FilterDatabase" localSheetId="0" hidden="1">ESF!$A$2:$G$39</definedName>
    <definedName name="_xlnm._FilterDatabase" localSheetId="2" hidden="1">EVHP!$A$2:$F$38</definedName>
    <definedName name="_xlnm._FilterDatabase" localSheetId="8" hidden="1">'Notas PE'!$A$1:$J$283</definedName>
    <definedName name="A" localSheetId="30">[1]ECABR!#REF!</definedName>
    <definedName name="A" localSheetId="27">[1]ECABR!#REF!</definedName>
    <definedName name="A" localSheetId="28">[1]ECABR!#REF!</definedName>
    <definedName name="A" localSheetId="29">[1]ECABR!#REF!</definedName>
    <definedName name="A" localSheetId="25">[1]ECABR!#REF!</definedName>
    <definedName name="A" localSheetId="21">[1]ECABR!#REF!</definedName>
    <definedName name="A" localSheetId="24">[1]ECABR!#REF!</definedName>
    <definedName name="A" localSheetId="8">[1]ECABR!#REF!</definedName>
    <definedName name="A" localSheetId="20">[1]ECABR!#REF!</definedName>
    <definedName name="A" localSheetId="26">[1]ECABR!#REF!</definedName>
    <definedName name="A">[1]ECABR!#REF!</definedName>
    <definedName name="A_impresión_IM" localSheetId="30">[1]ECABR!#REF!</definedName>
    <definedName name="A_impresión_IM" localSheetId="27">[1]ECABR!#REF!</definedName>
    <definedName name="A_impresión_IM" localSheetId="28">[1]ECABR!#REF!</definedName>
    <definedName name="A_impresión_IM" localSheetId="29">[1]ECABR!#REF!</definedName>
    <definedName name="A_impresión_IM" localSheetId="25">[1]ECABR!#REF!</definedName>
    <definedName name="A_impresión_IM" localSheetId="24">[1]ECABR!#REF!</definedName>
    <definedName name="A_impresión_IM" localSheetId="8">[1]ECABR!#REF!</definedName>
    <definedName name="A_impresión_IM" localSheetId="26">[1]ECABR!#REF!</definedName>
    <definedName name="A_impresión_IM">[1]ECABR!#REF!</definedName>
    <definedName name="abc" localSheetId="30">[2]TOTAL!#REF!</definedName>
    <definedName name="abc" localSheetId="27">[2]TOTAL!#REF!</definedName>
    <definedName name="abc" localSheetId="28">[2]TOTAL!#REF!</definedName>
    <definedName name="abc" localSheetId="29">[2]TOTAL!#REF!</definedName>
    <definedName name="abc" localSheetId="25">[2]TOTAL!#REF!</definedName>
    <definedName name="abc" localSheetId="21">[2]TOTAL!#REF!</definedName>
    <definedName name="abc" localSheetId="24">[2]TOTAL!#REF!</definedName>
    <definedName name="abc" localSheetId="8">[2]TOTAL!#REF!</definedName>
    <definedName name="abc" localSheetId="20">[2]TOTAL!#REF!</definedName>
    <definedName name="abc" localSheetId="26">[2]TOTAL!#REF!</definedName>
    <definedName name="abc">[3]TOTAL!#REF!</definedName>
    <definedName name="_xlnm.Extract" localSheetId="8">[4]EGRESOS!#REF!</definedName>
    <definedName name="_xlnm.Extract">[4]EGRESOS!#REF!</definedName>
    <definedName name="_xlnm.Print_Area" localSheetId="30">'Ayudas y Subsidios'!$A$1:$H$34</definedName>
    <definedName name="_xlnm.Print_Area" localSheetId="10">EAI!$A$1:$H$46</definedName>
    <definedName name="_xlnm.Print_Area" localSheetId="21">'IR DGPD'!$B$1:$Z$577</definedName>
    <definedName name="_xlnm.Print_Area" localSheetId="24">Muebles!$A$1:$D$53</definedName>
    <definedName name="_xlnm.Print_Area" localSheetId="8">'Notas PE'!$A$1:$J$286</definedName>
    <definedName name="B" localSheetId="30">[4]EGRESOS!#REF!</definedName>
    <definedName name="B" localSheetId="27">[4]EGRESOS!#REF!</definedName>
    <definedName name="B" localSheetId="28">[4]EGRESOS!#REF!</definedName>
    <definedName name="B" localSheetId="29">[4]EGRESOS!#REF!</definedName>
    <definedName name="B" localSheetId="25">[4]EGRESOS!#REF!</definedName>
    <definedName name="B" localSheetId="21">[4]EGRESOS!#REF!</definedName>
    <definedName name="B" localSheetId="24">[4]EGRESOS!#REF!</definedName>
    <definedName name="B" localSheetId="8">[4]EGRESOS!#REF!</definedName>
    <definedName name="B" localSheetId="20">[4]EGRESOS!#REF!</definedName>
    <definedName name="B" localSheetId="26">[4]EGRESOS!#REF!</definedName>
    <definedName name="B">[4]EGRESOS!#REF!</definedName>
    <definedName name="BASE" localSheetId="30">#REF!</definedName>
    <definedName name="BASE" localSheetId="11">#REF!</definedName>
    <definedName name="BASE" localSheetId="27">#REF!</definedName>
    <definedName name="BASE" localSheetId="28">#REF!</definedName>
    <definedName name="BASE" localSheetId="29">#REF!</definedName>
    <definedName name="BASE" localSheetId="25">#REF!</definedName>
    <definedName name="BASE" localSheetId="21">#REF!</definedName>
    <definedName name="BASE" localSheetId="24">#REF!</definedName>
    <definedName name="BASE" localSheetId="8">#REF!</definedName>
    <definedName name="BASE" localSheetId="20">#REF!</definedName>
    <definedName name="BASE" localSheetId="26">#REF!</definedName>
    <definedName name="BASE">#REF!</definedName>
    <definedName name="_xlnm.Database" localSheetId="30">[5]REPORTO!#REF!</definedName>
    <definedName name="_xlnm.Database" localSheetId="11">[5]REPORTO!#REF!</definedName>
    <definedName name="_xlnm.Database" localSheetId="27">[5]REPORTO!#REF!</definedName>
    <definedName name="_xlnm.Database" localSheetId="28">[5]REPORTO!#REF!</definedName>
    <definedName name="_xlnm.Database" localSheetId="29">[5]REPORTO!#REF!</definedName>
    <definedName name="_xlnm.Database" localSheetId="25">[5]REPORTO!#REF!</definedName>
    <definedName name="_xlnm.Database" localSheetId="21">[5]REPORTO!#REF!</definedName>
    <definedName name="_xlnm.Database" localSheetId="24">[5]REPORTO!#REF!</definedName>
    <definedName name="_xlnm.Database" localSheetId="8">[5]REPORTO!#REF!</definedName>
    <definedName name="_xlnm.Database" localSheetId="20">[5]REPORTO!#REF!</definedName>
    <definedName name="_xlnm.Database" localSheetId="26">[5]REPORTO!#REF!</definedName>
    <definedName name="_xlnm.Database">[5]REPORTO!#REF!</definedName>
    <definedName name="cba" localSheetId="30">[2]TOTAL!#REF!</definedName>
    <definedName name="cba" localSheetId="27">[2]TOTAL!#REF!</definedName>
    <definedName name="cba" localSheetId="28">[2]TOTAL!#REF!</definedName>
    <definedName name="cba" localSheetId="29">[2]TOTAL!#REF!</definedName>
    <definedName name="cba" localSheetId="25">[2]TOTAL!#REF!</definedName>
    <definedName name="cba" localSheetId="21">[2]TOTAL!#REF!</definedName>
    <definedName name="cba" localSheetId="24">[2]TOTAL!#REF!</definedName>
    <definedName name="cba" localSheetId="8">[2]TOTAL!#REF!</definedName>
    <definedName name="cba" localSheetId="20">[2]TOTAL!#REF!</definedName>
    <definedName name="cba" localSheetId="26">[2]TOTAL!#REF!</definedName>
    <definedName name="cba">[3]TOTAL!#REF!</definedName>
    <definedName name="cie">[1]ECABR!#REF!</definedName>
    <definedName name="ELOY" localSheetId="30">#REF!</definedName>
    <definedName name="ELOY" localSheetId="11">#REF!</definedName>
    <definedName name="ELOY" localSheetId="27">#REF!</definedName>
    <definedName name="ELOY" localSheetId="28">#REF!</definedName>
    <definedName name="ELOY" localSheetId="29">#REF!</definedName>
    <definedName name="ELOY" localSheetId="25">#REF!</definedName>
    <definedName name="ELOY" localSheetId="21">#REF!</definedName>
    <definedName name="ELOY" localSheetId="24">#REF!</definedName>
    <definedName name="ELOY" localSheetId="8">#REF!</definedName>
    <definedName name="ELOY" localSheetId="20">#REF!</definedName>
    <definedName name="ELOY" localSheetId="26">#REF!</definedName>
    <definedName name="ELOY">#REF!</definedName>
    <definedName name="Fecha" localSheetId="30">#REF!</definedName>
    <definedName name="Fecha" localSheetId="11">#REF!</definedName>
    <definedName name="Fecha" localSheetId="27">#REF!</definedName>
    <definedName name="Fecha" localSheetId="28">#REF!</definedName>
    <definedName name="Fecha" localSheetId="29">#REF!</definedName>
    <definedName name="Fecha" localSheetId="25">#REF!</definedName>
    <definedName name="Fecha" localSheetId="21">#REF!</definedName>
    <definedName name="Fecha" localSheetId="24">#REF!</definedName>
    <definedName name="Fecha" localSheetId="8">#REF!</definedName>
    <definedName name="Fecha" localSheetId="20">#REF!</definedName>
    <definedName name="Fecha" localSheetId="26">#REF!</definedName>
    <definedName name="Fecha">#REF!</definedName>
    <definedName name="GESTION">#REF!</definedName>
    <definedName name="HF">[6]T1705HF!$B$20:$B$20</definedName>
    <definedName name="ju" localSheetId="30">[5]REPORTO!#REF!</definedName>
    <definedName name="ju" localSheetId="27">[5]REPORTO!#REF!</definedName>
    <definedName name="ju" localSheetId="28">[5]REPORTO!#REF!</definedName>
    <definedName name="ju" localSheetId="29">[5]REPORTO!#REF!</definedName>
    <definedName name="ju" localSheetId="25">[5]REPORTO!#REF!</definedName>
    <definedName name="ju" localSheetId="21">[5]REPORTO!#REF!</definedName>
    <definedName name="ju" localSheetId="24">[5]REPORTO!#REF!</definedName>
    <definedName name="ju" localSheetId="8">[5]REPORTO!#REF!</definedName>
    <definedName name="ju" localSheetId="20">[5]REPORTO!#REF!</definedName>
    <definedName name="ju" localSheetId="26">[5]REPORTO!#REF!</definedName>
    <definedName name="ju">[5]REPORTO!#REF!</definedName>
    <definedName name="mao" localSheetId="30">[1]ECABR!#REF!</definedName>
    <definedName name="mao" localSheetId="27">[1]ECABR!#REF!</definedName>
    <definedName name="mao" localSheetId="28">[1]ECABR!#REF!</definedName>
    <definedName name="mao" localSheetId="29">[1]ECABR!#REF!</definedName>
    <definedName name="mao" localSheetId="25">[1]ECABR!#REF!</definedName>
    <definedName name="mao" localSheetId="24">[1]ECABR!#REF!</definedName>
    <definedName name="mao" localSheetId="8">[1]ECABR!#REF!</definedName>
    <definedName name="mao" localSheetId="26">[1]ECABR!#REF!</definedName>
    <definedName name="mao">[1]ECABR!#REF!</definedName>
    <definedName name="N" localSheetId="30">#REF!</definedName>
    <definedName name="N" localSheetId="11">#REF!</definedName>
    <definedName name="N" localSheetId="27">#REF!</definedName>
    <definedName name="N" localSheetId="28">#REF!</definedName>
    <definedName name="N" localSheetId="29">#REF!</definedName>
    <definedName name="N" localSheetId="25">#REF!</definedName>
    <definedName name="N" localSheetId="21">#REF!</definedName>
    <definedName name="N" localSheetId="24">#REF!</definedName>
    <definedName name="N" localSheetId="8">#REF!</definedName>
    <definedName name="N" localSheetId="20">#REF!</definedName>
    <definedName name="N" localSheetId="26">#REF!</definedName>
    <definedName name="N">#REF!</definedName>
    <definedName name="NOTAS">#REF!</definedName>
    <definedName name="NOTASDESGLOCEYMEMORIA">[5]REPORTO!#REF!</definedName>
    <definedName name="NOTASPE4T22">[1]ECABR!#REF!</definedName>
    <definedName name="REPORTO" localSheetId="30">#REF!</definedName>
    <definedName name="REPORTO" localSheetId="11">#REF!</definedName>
    <definedName name="REPORTO" localSheetId="27">#REF!</definedName>
    <definedName name="REPORTO" localSheetId="28">#REF!</definedName>
    <definedName name="REPORTO" localSheetId="29">#REF!</definedName>
    <definedName name="REPORTO" localSheetId="25">#REF!</definedName>
    <definedName name="REPORTO" localSheetId="21">#REF!</definedName>
    <definedName name="REPORTO" localSheetId="24">#REF!</definedName>
    <definedName name="REPORTO" localSheetId="8">#REF!</definedName>
    <definedName name="REPORTO" localSheetId="20">#REF!</definedName>
    <definedName name="REPORTO" localSheetId="26">#REF!</definedName>
    <definedName name="REPORTO">#REF!</definedName>
    <definedName name="TCAIE">[7]CH1902!$B$20:$B$20</definedName>
    <definedName name="TCFEEIS" localSheetId="30">#REF!</definedName>
    <definedName name="TCFEEIS" localSheetId="11">#REF!</definedName>
    <definedName name="TCFEEIS" localSheetId="27">#REF!</definedName>
    <definedName name="TCFEEIS" localSheetId="28">#REF!</definedName>
    <definedName name="TCFEEIS" localSheetId="29">#REF!</definedName>
    <definedName name="TCFEEIS" localSheetId="25">#REF!</definedName>
    <definedName name="TCFEEIS" localSheetId="21">#REF!</definedName>
    <definedName name="TCFEEIS" localSheetId="24">#REF!</definedName>
    <definedName name="TCFEEIS" localSheetId="8">#REF!</definedName>
    <definedName name="TCFEEIS" localSheetId="20">#REF!</definedName>
    <definedName name="TCFEEIS" localSheetId="26">#REF!</definedName>
    <definedName name="TCFEEIS">#REF!</definedName>
    <definedName name="_xlnm.Print_Titles" localSheetId="21">'IR DGPD'!$1:$9</definedName>
    <definedName name="_xlnm.Print_Titles" localSheetId="8">'Notas PE'!$1:$5</definedName>
    <definedName name="TRASP" localSheetId="30">#REF!</definedName>
    <definedName name="TRASP" localSheetId="11">#REF!</definedName>
    <definedName name="TRASP" localSheetId="27">#REF!</definedName>
    <definedName name="TRASP" localSheetId="28">#REF!</definedName>
    <definedName name="TRASP" localSheetId="29">#REF!</definedName>
    <definedName name="TRASP" localSheetId="25">#REF!</definedName>
    <definedName name="TRASP" localSheetId="21">#REF!</definedName>
    <definedName name="TRASP" localSheetId="24">#REF!</definedName>
    <definedName name="TRASP" localSheetId="8">#REF!</definedName>
    <definedName name="TRASP" localSheetId="20">#REF!</definedName>
    <definedName name="TRASP" localSheetId="26">#REF!</definedName>
    <definedName name="TRASP">#REF!</definedName>
    <definedName name="U" localSheetId="30">#REF!</definedName>
    <definedName name="U" localSheetId="11">#REF!</definedName>
    <definedName name="U" localSheetId="27">#REF!</definedName>
    <definedName name="U" localSheetId="28">#REF!</definedName>
    <definedName name="U" localSheetId="29">#REF!</definedName>
    <definedName name="U" localSheetId="25">#REF!</definedName>
    <definedName name="U" localSheetId="21">#REF!</definedName>
    <definedName name="U" localSheetId="24">#REF!</definedName>
    <definedName name="U" localSheetId="8">#REF!</definedName>
    <definedName name="U" localSheetId="20">#REF!</definedName>
    <definedName name="U" localSheetId="26">#REF!</definedName>
    <definedName name="U">#REF!</definedName>
    <definedName name="x" localSheetId="30">#REF!</definedName>
    <definedName name="x" localSheetId="11">#REF!</definedName>
    <definedName name="x" localSheetId="27">#REF!</definedName>
    <definedName name="x" localSheetId="28">#REF!</definedName>
    <definedName name="x" localSheetId="29">#REF!</definedName>
    <definedName name="x" localSheetId="25">#REF!</definedName>
    <definedName name="x" localSheetId="21">#REF!</definedName>
    <definedName name="x" localSheetId="24">#REF!</definedName>
    <definedName name="x" localSheetId="8">#REF!</definedName>
    <definedName name="x" localSheetId="20">#REF!</definedName>
    <definedName name="x" localSheetId="26">#REF!</definedName>
    <definedName name="x">#REF!</definedName>
  </definedNames>
  <calcPr calcId="152511"/>
</workbook>
</file>

<file path=xl/calcChain.xml><?xml version="1.0" encoding="utf-8"?>
<calcChain xmlns="http://schemas.openxmlformats.org/spreadsheetml/2006/main">
  <c r="H5" i="32" l="1"/>
  <c r="G78" i="32" l="1"/>
  <c r="J179" i="36" l="1"/>
  <c r="U146" i="46" l="1"/>
  <c r="T144" i="46"/>
  <c r="T143" i="46"/>
  <c r="T142" i="46"/>
  <c r="T141" i="46"/>
  <c r="T140" i="46"/>
  <c r="T139" i="46"/>
  <c r="T138" i="46"/>
  <c r="U137" i="46"/>
  <c r="T137" i="46"/>
  <c r="U136" i="46"/>
  <c r="T136" i="46"/>
  <c r="T135" i="46"/>
  <c r="T134" i="46"/>
  <c r="T133" i="46"/>
  <c r="T132" i="46"/>
  <c r="T131" i="46"/>
  <c r="T130" i="46"/>
  <c r="T129" i="46"/>
  <c r="T128" i="46"/>
  <c r="T127" i="46"/>
  <c r="T126" i="46"/>
  <c r="T22" i="46"/>
  <c r="T20" i="46"/>
  <c r="T19" i="46"/>
  <c r="T18" i="46"/>
  <c r="T17" i="46"/>
  <c r="T16" i="46"/>
  <c r="T15" i="46"/>
  <c r="T14" i="46"/>
  <c r="T13" i="46"/>
  <c r="T12" i="46"/>
  <c r="T11" i="46"/>
  <c r="T10" i="46"/>
  <c r="O278" i="45" l="1"/>
  <c r="N278" i="45"/>
  <c r="M278" i="45"/>
  <c r="L278" i="45"/>
  <c r="K278" i="45"/>
  <c r="J278" i="45"/>
  <c r="I278" i="45"/>
  <c r="H278" i="45"/>
  <c r="Q273" i="45"/>
  <c r="Q272" i="45"/>
  <c r="Q271" i="45"/>
  <c r="Q270" i="45"/>
  <c r="Q269" i="45"/>
  <c r="Q268" i="45"/>
  <c r="Q267" i="45"/>
  <c r="Q266" i="45"/>
  <c r="Q265" i="45"/>
  <c r="Q264" i="45"/>
  <c r="Q263" i="45"/>
  <c r="Q262" i="45"/>
  <c r="Q261" i="45"/>
  <c r="Q260" i="45"/>
  <c r="Q259" i="45"/>
  <c r="Q258" i="45"/>
  <c r="Q257" i="45"/>
  <c r="Q256" i="45"/>
  <c r="Q255" i="45"/>
  <c r="Q254" i="45"/>
  <c r="Q253" i="45"/>
  <c r="Q252" i="45"/>
  <c r="Q251" i="45"/>
  <c r="Q250" i="45"/>
  <c r="Q249" i="45"/>
  <c r="Q248" i="45"/>
  <c r="Q247" i="45"/>
  <c r="Q246" i="45"/>
  <c r="Q245" i="45"/>
  <c r="Q244" i="45"/>
  <c r="Q243" i="45"/>
  <c r="Q242" i="45"/>
  <c r="Q241" i="45"/>
  <c r="Q240" i="45"/>
  <c r="Q239" i="45"/>
  <c r="Q238" i="45"/>
  <c r="Q237" i="45"/>
  <c r="P237" i="45"/>
  <c r="Q236" i="45"/>
  <c r="Q235" i="45"/>
  <c r="Q234" i="45"/>
  <c r="Q233" i="45"/>
  <c r="Q232" i="45"/>
  <c r="Q231" i="45"/>
  <c r="Q230" i="45"/>
  <c r="Q229" i="45"/>
  <c r="Q228" i="45"/>
  <c r="Q227" i="45"/>
  <c r="Q226" i="45"/>
  <c r="Q225" i="45"/>
  <c r="Q224" i="45"/>
  <c r="Q223" i="45"/>
  <c r="Q222" i="45"/>
  <c r="Q221" i="45"/>
  <c r="Q220" i="45"/>
  <c r="Q219" i="45"/>
  <c r="Q218" i="45"/>
  <c r="Q217" i="45"/>
  <c r="Q216" i="45"/>
  <c r="Q215" i="45"/>
  <c r="Q214" i="45"/>
  <c r="Q213" i="45"/>
  <c r="Q212" i="45"/>
  <c r="Q211" i="45"/>
  <c r="Q210" i="45"/>
  <c r="Q209" i="45"/>
  <c r="P209" i="45"/>
  <c r="Q208" i="45"/>
  <c r="Q207" i="45"/>
  <c r="Q206" i="45"/>
  <c r="Q205" i="45"/>
  <c r="Q204" i="45"/>
  <c r="Q203" i="45"/>
  <c r="Q202" i="45"/>
  <c r="Q201" i="45"/>
  <c r="Q200" i="45"/>
  <c r="Q199" i="45"/>
  <c r="Q198" i="45"/>
  <c r="Q197" i="45"/>
  <c r="Q196" i="45"/>
  <c r="P196" i="45"/>
  <c r="Q195" i="45"/>
  <c r="P195" i="45"/>
  <c r="Q194" i="45"/>
  <c r="P194" i="45"/>
  <c r="Q193" i="45"/>
  <c r="Q192" i="45"/>
  <c r="P192" i="45"/>
  <c r="Q191" i="45"/>
  <c r="P191" i="45"/>
  <c r="Q190" i="45"/>
  <c r="P190" i="45"/>
  <c r="Q189" i="45"/>
  <c r="P189" i="45"/>
  <c r="Q188" i="45"/>
  <c r="P188" i="45"/>
  <c r="Q187" i="45"/>
  <c r="P187" i="45"/>
  <c r="Q186" i="45"/>
  <c r="P186" i="45"/>
  <c r="Q185" i="45"/>
  <c r="P185" i="45"/>
  <c r="Q184" i="45"/>
  <c r="P184" i="45"/>
  <c r="Q183" i="45"/>
  <c r="P183" i="45"/>
  <c r="Q182" i="45"/>
  <c r="P182" i="45"/>
  <c r="Q181" i="45"/>
  <c r="P181" i="45"/>
  <c r="Q180" i="45"/>
  <c r="P180" i="45"/>
  <c r="Q179" i="45"/>
  <c r="P179" i="45"/>
  <c r="Q178" i="45"/>
  <c r="P178" i="45"/>
  <c r="Q177" i="45"/>
  <c r="P177" i="45"/>
  <c r="Q176" i="45"/>
  <c r="P176" i="45"/>
  <c r="Q175" i="45"/>
  <c r="P175" i="45"/>
  <c r="Q174" i="45"/>
  <c r="P174" i="45"/>
  <c r="Q173" i="45"/>
  <c r="P173" i="45"/>
  <c r="Q172" i="45"/>
  <c r="P172" i="45"/>
  <c r="Q171" i="45"/>
  <c r="P171" i="45"/>
  <c r="Q170" i="45"/>
  <c r="P170" i="45"/>
  <c r="Q169" i="45"/>
  <c r="P169" i="45"/>
  <c r="Q168" i="45"/>
  <c r="P168" i="45"/>
  <c r="Q167" i="45"/>
  <c r="P167" i="45"/>
  <c r="Q166" i="45"/>
  <c r="P166" i="45"/>
  <c r="Q165" i="45"/>
  <c r="P165" i="45"/>
  <c r="Q164" i="45"/>
  <c r="P164" i="45"/>
  <c r="Q163" i="45"/>
  <c r="P163" i="45"/>
  <c r="Q162" i="45"/>
  <c r="P162" i="45"/>
  <c r="Q161" i="45"/>
  <c r="P161" i="45"/>
  <c r="Q160" i="45"/>
  <c r="P160" i="45"/>
  <c r="Q159" i="45"/>
  <c r="P159" i="45"/>
  <c r="Q158" i="45"/>
  <c r="P158" i="45"/>
  <c r="Q157" i="45"/>
  <c r="P157" i="45"/>
  <c r="Q156" i="45"/>
  <c r="P156" i="45"/>
  <c r="Q155" i="45"/>
  <c r="P155" i="45"/>
  <c r="Q154" i="45"/>
  <c r="P154" i="45"/>
  <c r="Q153" i="45"/>
  <c r="P153" i="45"/>
  <c r="Q152" i="45"/>
  <c r="P152" i="45"/>
  <c r="Q151" i="45"/>
  <c r="P151" i="45"/>
  <c r="Q150" i="45"/>
  <c r="P150" i="45"/>
  <c r="Q149" i="45"/>
  <c r="P149" i="45"/>
  <c r="Q148" i="45"/>
  <c r="P148" i="45"/>
  <c r="Q147" i="45"/>
  <c r="P147" i="45"/>
  <c r="Q146" i="45"/>
  <c r="P146" i="45"/>
  <c r="Q145" i="45"/>
  <c r="P145" i="45"/>
  <c r="Q144" i="45"/>
  <c r="P144" i="45"/>
  <c r="Q143" i="45"/>
  <c r="P143" i="45"/>
  <c r="Q142" i="45"/>
  <c r="P142" i="45"/>
  <c r="Q141" i="45"/>
  <c r="P141" i="45"/>
  <c r="Q140" i="45"/>
  <c r="P140" i="45"/>
  <c r="Q139" i="45"/>
  <c r="P139" i="45"/>
  <c r="Q138" i="45"/>
  <c r="P138" i="45"/>
  <c r="Q137" i="45"/>
  <c r="P137" i="45"/>
  <c r="Q136" i="45"/>
  <c r="P136" i="45"/>
  <c r="Q135" i="45"/>
  <c r="P135" i="45"/>
  <c r="Q134" i="45"/>
  <c r="P134" i="45"/>
  <c r="Q133" i="45"/>
  <c r="P133" i="45"/>
  <c r="Q132" i="45"/>
  <c r="P132" i="45"/>
  <c r="Q131" i="45"/>
  <c r="P131" i="45"/>
  <c r="Q130" i="45"/>
  <c r="P130" i="45"/>
  <c r="Q129" i="45"/>
  <c r="P129" i="45"/>
  <c r="Q128" i="45"/>
  <c r="P128" i="45"/>
  <c r="Q127" i="45"/>
  <c r="P127" i="45"/>
  <c r="Q126" i="45"/>
  <c r="P126" i="45"/>
  <c r="Q125" i="45"/>
  <c r="P125" i="45"/>
  <c r="Q124" i="45"/>
  <c r="P124" i="45"/>
  <c r="Q123" i="45"/>
  <c r="P123" i="45"/>
  <c r="Q122" i="45"/>
  <c r="P122" i="45"/>
  <c r="Q121" i="45"/>
  <c r="P121" i="45"/>
  <c r="Q120" i="45"/>
  <c r="P120" i="45"/>
  <c r="Q119" i="45"/>
  <c r="P119" i="45"/>
  <c r="Q118" i="45"/>
  <c r="P118" i="45"/>
  <c r="Q117" i="45"/>
  <c r="P117" i="45"/>
  <c r="Q116" i="45"/>
  <c r="P116" i="45"/>
  <c r="Q115" i="45"/>
  <c r="P115" i="45"/>
  <c r="Q114" i="45"/>
  <c r="P114" i="45"/>
  <c r="Q113" i="45"/>
  <c r="P113" i="45"/>
  <c r="Q112" i="45"/>
  <c r="P112" i="45"/>
  <c r="Q111" i="45"/>
  <c r="P111" i="45"/>
  <c r="Q110" i="45"/>
  <c r="P110" i="45"/>
  <c r="Q109" i="45"/>
  <c r="P109" i="45"/>
  <c r="Q108" i="45"/>
  <c r="P108" i="45"/>
  <c r="Q107" i="45"/>
  <c r="P107" i="45"/>
  <c r="Q106" i="45"/>
  <c r="P106" i="45"/>
  <c r="Q105" i="45"/>
  <c r="P105" i="45"/>
  <c r="Q104" i="45"/>
  <c r="P104" i="45"/>
  <c r="Q103" i="45"/>
  <c r="P103" i="45"/>
  <c r="Q102" i="45"/>
  <c r="P102" i="45"/>
  <c r="Q101" i="45"/>
  <c r="P101" i="45"/>
  <c r="Q100" i="45"/>
  <c r="P100" i="45"/>
  <c r="Q99" i="45"/>
  <c r="P99" i="45"/>
  <c r="Q98" i="45"/>
  <c r="P98" i="45"/>
  <c r="Q97" i="45"/>
  <c r="P97" i="45"/>
  <c r="Q96" i="45"/>
  <c r="P96" i="45"/>
  <c r="Q95" i="45"/>
  <c r="P95" i="45"/>
  <c r="Q94" i="45"/>
  <c r="P94" i="45"/>
  <c r="Q93" i="45"/>
  <c r="P93" i="45"/>
  <c r="Q92" i="45"/>
  <c r="P92" i="45"/>
  <c r="Q91" i="45"/>
  <c r="P91" i="45"/>
  <c r="Q90" i="45"/>
  <c r="P90" i="45"/>
  <c r="Q89" i="45"/>
  <c r="P89" i="45"/>
  <c r="Q88" i="45"/>
  <c r="P88" i="45"/>
  <c r="Q87" i="45"/>
  <c r="P87" i="45"/>
  <c r="Q86" i="45"/>
  <c r="P86" i="45"/>
  <c r="Q85" i="45"/>
  <c r="P85" i="45"/>
  <c r="Q84" i="45"/>
  <c r="P84" i="45"/>
  <c r="Q83" i="45"/>
  <c r="P83" i="45"/>
  <c r="Q82" i="45"/>
  <c r="P82" i="45"/>
  <c r="Q81" i="45"/>
  <c r="P81" i="45"/>
  <c r="Q80" i="45"/>
  <c r="P80" i="45"/>
  <c r="Q79" i="45"/>
  <c r="P79" i="45"/>
  <c r="Q78" i="45"/>
  <c r="P78" i="45"/>
  <c r="Q77" i="45"/>
  <c r="P77" i="45"/>
  <c r="Q76" i="45"/>
  <c r="P76" i="45"/>
  <c r="Q75" i="45"/>
  <c r="P75" i="45"/>
  <c r="Q74" i="45"/>
  <c r="P74" i="45"/>
  <c r="Q73" i="45"/>
  <c r="P73" i="45"/>
  <c r="Q72" i="45"/>
  <c r="P72" i="45"/>
  <c r="Q71" i="45"/>
  <c r="P71" i="45"/>
  <c r="Q70" i="45"/>
  <c r="P70" i="45"/>
  <c r="Q69" i="45"/>
  <c r="P69" i="45"/>
  <c r="Q68" i="45"/>
  <c r="P68" i="45"/>
  <c r="Q67" i="45"/>
  <c r="P67" i="45"/>
  <c r="Q66" i="45"/>
  <c r="P66" i="45"/>
  <c r="Q65" i="45"/>
  <c r="P65" i="45"/>
  <c r="Q64" i="45"/>
  <c r="P64" i="45"/>
  <c r="Q63" i="45"/>
  <c r="P63" i="45"/>
  <c r="Q62" i="45"/>
  <c r="P62" i="45"/>
  <c r="Q61" i="45"/>
  <c r="P61" i="45"/>
  <c r="Q60" i="45"/>
  <c r="P60" i="45"/>
  <c r="Q59" i="45"/>
  <c r="P59" i="45"/>
  <c r="Q58" i="45"/>
  <c r="P58" i="45"/>
  <c r="Q57" i="45"/>
  <c r="P57" i="45"/>
  <c r="Q56" i="45"/>
  <c r="P56" i="45"/>
  <c r="Q55" i="45"/>
  <c r="P55" i="45"/>
  <c r="Q54" i="45"/>
  <c r="P54" i="45"/>
  <c r="Q53" i="45"/>
  <c r="P53" i="45"/>
  <c r="Q52" i="45"/>
  <c r="P52" i="45"/>
  <c r="Q51" i="45"/>
  <c r="P51" i="45"/>
  <c r="Q50" i="45"/>
  <c r="P50" i="45"/>
  <c r="Q49" i="45"/>
  <c r="P49" i="45"/>
  <c r="Q48" i="45"/>
  <c r="P48" i="45"/>
  <c r="Q47" i="45"/>
  <c r="P47" i="45"/>
  <c r="Q46" i="45"/>
  <c r="P46" i="45"/>
  <c r="Q45" i="45"/>
  <c r="P45" i="45"/>
  <c r="Q44" i="45"/>
  <c r="P44" i="45"/>
  <c r="Q43" i="45"/>
  <c r="P43" i="45"/>
  <c r="Q42" i="45"/>
  <c r="P42" i="45"/>
  <c r="Q41" i="45"/>
  <c r="P41" i="45"/>
  <c r="Q40" i="45"/>
  <c r="P40" i="45"/>
  <c r="Q39" i="45"/>
  <c r="P39" i="45"/>
  <c r="Q38" i="45"/>
  <c r="P38" i="45"/>
  <c r="Q37" i="45"/>
  <c r="P37" i="45"/>
  <c r="Q36" i="45"/>
  <c r="P36" i="45"/>
  <c r="Q35" i="45"/>
  <c r="P35" i="45"/>
  <c r="Q34" i="45"/>
  <c r="P34" i="45"/>
  <c r="Q33" i="45"/>
  <c r="P33" i="45"/>
  <c r="Q32" i="45"/>
  <c r="P32" i="45"/>
  <c r="Q31" i="45"/>
  <c r="P31" i="45"/>
  <c r="Q30" i="45"/>
  <c r="P30" i="45"/>
  <c r="Q29" i="45"/>
  <c r="P29" i="45"/>
  <c r="Q28" i="45"/>
  <c r="P28" i="45"/>
  <c r="Q27" i="45"/>
  <c r="P27" i="45"/>
  <c r="Q26" i="45"/>
  <c r="P26" i="45"/>
  <c r="Q25" i="45"/>
  <c r="P25" i="45"/>
  <c r="Q24" i="45"/>
  <c r="P24" i="45"/>
  <c r="Q23" i="45"/>
  <c r="P23" i="45"/>
  <c r="Q22" i="45"/>
  <c r="P22" i="45"/>
  <c r="Q21" i="45"/>
  <c r="P21" i="45"/>
  <c r="Q20" i="45"/>
  <c r="P20" i="45"/>
  <c r="Q19" i="45"/>
  <c r="P19" i="45"/>
  <c r="Q18" i="45"/>
  <c r="P18" i="45"/>
  <c r="Q17" i="45"/>
  <c r="P17" i="45"/>
  <c r="Q16" i="45"/>
  <c r="P16" i="45"/>
  <c r="Q15" i="45"/>
  <c r="P15" i="45"/>
  <c r="Q14" i="45"/>
  <c r="P14" i="45"/>
  <c r="Q13" i="45"/>
  <c r="P13" i="45"/>
  <c r="Q12" i="45"/>
  <c r="P12" i="45"/>
  <c r="Q11" i="45"/>
  <c r="P11" i="45"/>
  <c r="Q10" i="45"/>
  <c r="P10" i="45"/>
  <c r="Q9" i="45"/>
  <c r="P9" i="45"/>
  <c r="Q8" i="45"/>
  <c r="P8" i="45"/>
  <c r="F13" i="25" l="1"/>
  <c r="F12" i="25"/>
  <c r="F11" i="25"/>
  <c r="F10" i="25"/>
  <c r="F9" i="25"/>
  <c r="F8" i="25"/>
  <c r="F7" i="25"/>
  <c r="F6" i="25"/>
  <c r="G123" i="33"/>
  <c r="F123" i="33"/>
  <c r="E123" i="33"/>
  <c r="D123" i="33"/>
  <c r="C123" i="33"/>
  <c r="B123" i="33"/>
  <c r="G28" i="13" l="1"/>
  <c r="F28" i="13"/>
  <c r="D28" i="13"/>
  <c r="C28" i="13"/>
  <c r="X563" i="46" l="1"/>
  <c r="W563" i="46"/>
  <c r="V563" i="46"/>
  <c r="Q278" i="45"/>
  <c r="P278" i="45" l="1"/>
  <c r="H20" i="40" l="1"/>
  <c r="J264" i="36" l="1"/>
  <c r="J265" i="36"/>
  <c r="J266" i="36"/>
  <c r="J267" i="36"/>
  <c r="J268" i="36"/>
  <c r="J269" i="36"/>
  <c r="J270" i="36"/>
  <c r="J271" i="36"/>
  <c r="J272" i="36"/>
  <c r="J273" i="36"/>
  <c r="J274" i="36"/>
  <c r="J263" i="36"/>
  <c r="I218" i="36"/>
  <c r="J115" i="36" l="1"/>
  <c r="F7" i="10" l="1"/>
  <c r="F8" i="10"/>
  <c r="F9" i="10"/>
  <c r="F10" i="10"/>
  <c r="F11" i="10"/>
  <c r="F12" i="10"/>
  <c r="F13" i="10"/>
  <c r="E52" i="5" l="1"/>
  <c r="D52" i="5"/>
  <c r="E47" i="5"/>
  <c r="D47" i="5"/>
  <c r="I249" i="36" l="1"/>
  <c r="I227" i="36"/>
  <c r="I211" i="36"/>
  <c r="J202" i="36"/>
  <c r="J201" i="36"/>
  <c r="J200" i="36"/>
  <c r="J199" i="36"/>
  <c r="J198" i="36"/>
  <c r="J197" i="36"/>
  <c r="J196" i="36"/>
  <c r="J195" i="36"/>
  <c r="I194" i="36"/>
  <c r="I203" i="36" s="1"/>
  <c r="H194" i="36"/>
  <c r="H203" i="36" s="1"/>
  <c r="J187" i="36"/>
  <c r="J174" i="36"/>
  <c r="I170" i="36"/>
  <c r="H170" i="36"/>
  <c r="J169" i="36"/>
  <c r="J168" i="36"/>
  <c r="J167" i="36"/>
  <c r="J165" i="36"/>
  <c r="I160" i="36"/>
  <c r="J145" i="36"/>
  <c r="J142" i="36"/>
  <c r="J139" i="36"/>
  <c r="J133" i="36"/>
  <c r="J129" i="36"/>
  <c r="J122" i="36"/>
  <c r="J124" i="36" s="1"/>
  <c r="J110" i="36"/>
  <c r="J117" i="36" s="1"/>
  <c r="I106" i="36"/>
  <c r="J104" i="36"/>
  <c r="J106" i="36" s="1"/>
  <c r="I78" i="36"/>
  <c r="I73" i="36"/>
  <c r="I39" i="36"/>
  <c r="I34" i="36"/>
  <c r="I29" i="36"/>
  <c r="I16" i="36"/>
  <c r="J190" i="36" l="1"/>
  <c r="J170" i="36"/>
  <c r="J149" i="36"/>
  <c r="J194" i="36"/>
  <c r="D35" i="34" l="1"/>
  <c r="E35" i="34"/>
  <c r="C35" i="34"/>
  <c r="E27" i="34"/>
  <c r="D27" i="34"/>
  <c r="D39" i="34" s="1"/>
  <c r="C27" i="34"/>
  <c r="D14" i="34"/>
  <c r="E14" i="34"/>
  <c r="C14" i="34"/>
  <c r="D3" i="34"/>
  <c r="E3" i="34"/>
  <c r="C3" i="34"/>
  <c r="C39" i="34" l="1"/>
  <c r="E39" i="34"/>
  <c r="E24" i="34"/>
  <c r="D24" i="34"/>
  <c r="C24" i="34"/>
  <c r="F23" i="11"/>
  <c r="E23" i="11"/>
  <c r="F18" i="11"/>
  <c r="E18" i="11"/>
  <c r="F5" i="11"/>
  <c r="F10" i="11"/>
  <c r="E10" i="11"/>
  <c r="E5" i="11"/>
  <c r="G12" i="10"/>
  <c r="F24" i="10"/>
  <c r="G24" i="10" s="1"/>
  <c r="F23" i="10"/>
  <c r="G23" i="10" s="1"/>
  <c r="F22" i="10"/>
  <c r="G22" i="10" s="1"/>
  <c r="F21" i="10"/>
  <c r="G21" i="10" s="1"/>
  <c r="F20" i="10"/>
  <c r="G20" i="10" s="1"/>
  <c r="F19" i="10"/>
  <c r="G19" i="10" s="1"/>
  <c r="F18" i="10"/>
  <c r="G18" i="10" s="1"/>
  <c r="F17" i="10"/>
  <c r="G17" i="10" s="1"/>
  <c r="F16" i="10"/>
  <c r="G16" i="10" s="1"/>
  <c r="G13" i="10"/>
  <c r="G11" i="10"/>
  <c r="G10" i="10"/>
  <c r="G9" i="10"/>
  <c r="G8" i="10"/>
  <c r="G7" i="10"/>
  <c r="D15" i="10"/>
  <c r="E15" i="10"/>
  <c r="C15" i="10"/>
  <c r="D6" i="10"/>
  <c r="E6" i="10"/>
  <c r="C6" i="10"/>
  <c r="E29" i="11" l="1"/>
  <c r="F29" i="11"/>
  <c r="E16" i="11"/>
  <c r="F16" i="11"/>
  <c r="F6" i="10"/>
  <c r="G6" i="10" s="1"/>
  <c r="C4" i="10"/>
  <c r="E4" i="10"/>
  <c r="D4" i="10"/>
  <c r="F4" i="10"/>
  <c r="G4" i="10" s="1"/>
  <c r="F15" i="10"/>
  <c r="G15" i="10" s="1"/>
  <c r="F3" i="11" l="1"/>
  <c r="F33" i="11" s="1"/>
  <c r="E3" i="11"/>
  <c r="E33" i="11" s="1"/>
  <c r="E76" i="32"/>
  <c r="H76" i="32" s="1"/>
  <c r="E75" i="32"/>
  <c r="H75" i="32" s="1"/>
  <c r="E74" i="32"/>
  <c r="H74" i="32" s="1"/>
  <c r="E73" i="32"/>
  <c r="H73" i="32" s="1"/>
  <c r="E72" i="32"/>
  <c r="H72" i="32" s="1"/>
  <c r="E71" i="32"/>
  <c r="H71" i="32" s="1"/>
  <c r="E70" i="32"/>
  <c r="G69" i="32"/>
  <c r="F69" i="32"/>
  <c r="D69" i="32"/>
  <c r="C69" i="32"/>
  <c r="E68" i="32"/>
  <c r="H68" i="32" s="1"/>
  <c r="E67" i="32"/>
  <c r="E65" i="32" s="1"/>
  <c r="E66" i="32"/>
  <c r="H66" i="32" s="1"/>
  <c r="G65" i="32"/>
  <c r="F65" i="32"/>
  <c r="D65" i="32"/>
  <c r="C65" i="32"/>
  <c r="H64" i="32"/>
  <c r="E64" i="32"/>
  <c r="E63" i="32"/>
  <c r="H63" i="32" s="1"/>
  <c r="E62" i="32"/>
  <c r="H62" i="32" s="1"/>
  <c r="H61" i="32"/>
  <c r="E61" i="32"/>
  <c r="E60" i="32"/>
  <c r="H60" i="32" s="1"/>
  <c r="E59" i="32"/>
  <c r="H59" i="32" s="1"/>
  <c r="E58" i="32"/>
  <c r="G57" i="32"/>
  <c r="F57" i="32"/>
  <c r="D57" i="32"/>
  <c r="C57" i="32"/>
  <c r="E56" i="32"/>
  <c r="H56" i="32" s="1"/>
  <c r="E55" i="32"/>
  <c r="E54" i="32"/>
  <c r="H54" i="32" s="1"/>
  <c r="G53" i="32"/>
  <c r="F53" i="32"/>
  <c r="D53" i="32"/>
  <c r="C53" i="32"/>
  <c r="E52" i="32"/>
  <c r="H52" i="32" s="1"/>
  <c r="E51" i="32"/>
  <c r="H51" i="32" s="1"/>
  <c r="E50" i="32"/>
  <c r="H50" i="32" s="1"/>
  <c r="E49" i="32"/>
  <c r="H49" i="32" s="1"/>
  <c r="E48" i="32"/>
  <c r="H48" i="32" s="1"/>
  <c r="E47" i="32"/>
  <c r="H47" i="32" s="1"/>
  <c r="E46" i="32"/>
  <c r="H46" i="32" s="1"/>
  <c r="E45" i="32"/>
  <c r="H45" i="32" s="1"/>
  <c r="E44" i="32"/>
  <c r="G43" i="32"/>
  <c r="F43" i="32"/>
  <c r="D43" i="32"/>
  <c r="C43" i="32"/>
  <c r="E42" i="32"/>
  <c r="H42" i="32" s="1"/>
  <c r="E41" i="32"/>
  <c r="H41" i="32" s="1"/>
  <c r="E40" i="32"/>
  <c r="H40" i="32" s="1"/>
  <c r="E39" i="32"/>
  <c r="H39" i="32" s="1"/>
  <c r="E38" i="32"/>
  <c r="H38" i="32" s="1"/>
  <c r="E37" i="32"/>
  <c r="H37" i="32" s="1"/>
  <c r="E36" i="32"/>
  <c r="H36" i="32" s="1"/>
  <c r="E35" i="32"/>
  <c r="H35" i="32" s="1"/>
  <c r="E34" i="32"/>
  <c r="H34" i="32" s="1"/>
  <c r="G33" i="32"/>
  <c r="F33" i="32"/>
  <c r="D33" i="32"/>
  <c r="C33" i="32"/>
  <c r="E32" i="32"/>
  <c r="H32" i="32" s="1"/>
  <c r="E31" i="32"/>
  <c r="H31" i="32" s="1"/>
  <c r="E30" i="32"/>
  <c r="H30" i="32" s="1"/>
  <c r="E29" i="32"/>
  <c r="H29" i="32" s="1"/>
  <c r="E28" i="32"/>
  <c r="H28" i="32" s="1"/>
  <c r="E27" i="32"/>
  <c r="H27" i="32" s="1"/>
  <c r="E26" i="32"/>
  <c r="H26" i="32" s="1"/>
  <c r="E25" i="32"/>
  <c r="H25" i="32" s="1"/>
  <c r="E24" i="32"/>
  <c r="H24" i="32" s="1"/>
  <c r="G23" i="32"/>
  <c r="F23" i="32"/>
  <c r="D23" i="32"/>
  <c r="C23" i="32"/>
  <c r="E22" i="32"/>
  <c r="H22" i="32" s="1"/>
  <c r="E21" i="32"/>
  <c r="H21" i="32" s="1"/>
  <c r="E20" i="32"/>
  <c r="H20" i="32" s="1"/>
  <c r="E19" i="32"/>
  <c r="H19" i="32" s="1"/>
  <c r="E18" i="32"/>
  <c r="H18" i="32" s="1"/>
  <c r="E17" i="32"/>
  <c r="H17" i="32" s="1"/>
  <c r="E16" i="32"/>
  <c r="H16" i="32" s="1"/>
  <c r="E15" i="32"/>
  <c r="H15" i="32" s="1"/>
  <c r="E14" i="32"/>
  <c r="H14" i="32" s="1"/>
  <c r="G13" i="32"/>
  <c r="F13" i="32"/>
  <c r="D13" i="32"/>
  <c r="C13" i="32"/>
  <c r="E12" i="32"/>
  <c r="H12" i="32" s="1"/>
  <c r="E11" i="32"/>
  <c r="H11" i="32" s="1"/>
  <c r="E10" i="32"/>
  <c r="H10" i="32" s="1"/>
  <c r="E9" i="32"/>
  <c r="H9" i="32" s="1"/>
  <c r="E8" i="32"/>
  <c r="H8" i="32" s="1"/>
  <c r="E7" i="32"/>
  <c r="H7" i="32" s="1"/>
  <c r="E6" i="32"/>
  <c r="H6" i="32" s="1"/>
  <c r="G5" i="32"/>
  <c r="F5" i="32"/>
  <c r="D5" i="32"/>
  <c r="C5" i="32"/>
  <c r="G37" i="13"/>
  <c r="F37" i="13"/>
  <c r="E38" i="13"/>
  <c r="E33" i="13"/>
  <c r="E31" i="13" s="1"/>
  <c r="E34" i="13"/>
  <c r="E35" i="13"/>
  <c r="E32" i="13"/>
  <c r="E23" i="13"/>
  <c r="E24" i="13"/>
  <c r="E25" i="13"/>
  <c r="E26" i="13"/>
  <c r="E27" i="13"/>
  <c r="E28" i="13"/>
  <c r="E29" i="13"/>
  <c r="E22" i="13"/>
  <c r="H38" i="13"/>
  <c r="H37" i="13" s="1"/>
  <c r="H35" i="13"/>
  <c r="H34" i="13"/>
  <c r="H33" i="13"/>
  <c r="H32" i="13"/>
  <c r="H23" i="13"/>
  <c r="H24" i="13"/>
  <c r="H25" i="13"/>
  <c r="H26" i="13"/>
  <c r="H27" i="13"/>
  <c r="H28" i="13"/>
  <c r="H29" i="13"/>
  <c r="H22" i="13"/>
  <c r="C37" i="13"/>
  <c r="D31" i="13"/>
  <c r="F31" i="13"/>
  <c r="F39" i="13" s="1"/>
  <c r="G31" i="13"/>
  <c r="C31" i="13"/>
  <c r="D21" i="13"/>
  <c r="F21" i="13"/>
  <c r="G21" i="13"/>
  <c r="C21" i="13"/>
  <c r="C39" i="13" s="1"/>
  <c r="H6" i="13"/>
  <c r="H7" i="13"/>
  <c r="H8" i="13"/>
  <c r="H9" i="13"/>
  <c r="H10" i="13"/>
  <c r="H11" i="13"/>
  <c r="H12" i="13"/>
  <c r="H13" i="13"/>
  <c r="H14" i="13"/>
  <c r="H15" i="13"/>
  <c r="H5" i="13"/>
  <c r="E6" i="13"/>
  <c r="E7" i="13"/>
  <c r="E8" i="13"/>
  <c r="E9" i="13"/>
  <c r="E10" i="13"/>
  <c r="E11" i="13"/>
  <c r="E12" i="13"/>
  <c r="E13" i="13"/>
  <c r="E14" i="13"/>
  <c r="E5" i="13"/>
  <c r="F16" i="13"/>
  <c r="G16" i="13"/>
  <c r="D16" i="13"/>
  <c r="C16" i="13"/>
  <c r="C4" i="31"/>
  <c r="D4" i="31"/>
  <c r="E4" i="31"/>
  <c r="C8" i="31"/>
  <c r="D8" i="31"/>
  <c r="E8" i="31"/>
  <c r="C28" i="31"/>
  <c r="D28" i="31"/>
  <c r="E28" i="31"/>
  <c r="D6" i="28"/>
  <c r="E6" i="28"/>
  <c r="G6" i="28"/>
  <c r="H6" i="28"/>
  <c r="F7" i="28"/>
  <c r="F6" i="28" s="1"/>
  <c r="F8" i="28"/>
  <c r="I8" i="28" s="1"/>
  <c r="D9" i="28"/>
  <c r="E9" i="28"/>
  <c r="G9" i="28"/>
  <c r="H9" i="28"/>
  <c r="F10" i="28"/>
  <c r="I10" i="28" s="1"/>
  <c r="F11" i="28"/>
  <c r="I11" i="28" s="1"/>
  <c r="F12" i="28"/>
  <c r="I12" i="28" s="1"/>
  <c r="F13" i="28"/>
  <c r="I13" i="28" s="1"/>
  <c r="F14" i="28"/>
  <c r="I14" i="28" s="1"/>
  <c r="F15" i="28"/>
  <c r="I15" i="28" s="1"/>
  <c r="F16" i="28"/>
  <c r="I16" i="28" s="1"/>
  <c r="F17" i="28"/>
  <c r="I17" i="28" s="1"/>
  <c r="D18" i="28"/>
  <c r="E18" i="28"/>
  <c r="E36" i="28" s="1"/>
  <c r="G18" i="28"/>
  <c r="H18" i="28"/>
  <c r="F19" i="28"/>
  <c r="I19" i="28" s="1"/>
  <c r="F20" i="28"/>
  <c r="I20" i="28" s="1"/>
  <c r="F21" i="28"/>
  <c r="I21" i="28" s="1"/>
  <c r="D22" i="28"/>
  <c r="E22" i="28"/>
  <c r="G22" i="28"/>
  <c r="H22" i="28"/>
  <c r="F23" i="28"/>
  <c r="F24" i="28"/>
  <c r="I24" i="28" s="1"/>
  <c r="D25" i="28"/>
  <c r="E25" i="28"/>
  <c r="G25" i="28"/>
  <c r="H25" i="28"/>
  <c r="F26" i="28"/>
  <c r="I26" i="28" s="1"/>
  <c r="F27" i="28"/>
  <c r="I27" i="28" s="1"/>
  <c r="F28" i="28"/>
  <c r="I28" i="28" s="1"/>
  <c r="F29" i="28"/>
  <c r="I29" i="28" s="1"/>
  <c r="D30" i="28"/>
  <c r="E30" i="28"/>
  <c r="G30" i="28"/>
  <c r="H30" i="28"/>
  <c r="F31" i="28"/>
  <c r="F32" i="28"/>
  <c r="I32" i="28" s="1"/>
  <c r="F33" i="28"/>
  <c r="I33" i="28" s="1"/>
  <c r="F34" i="28"/>
  <c r="I34" i="28" s="1"/>
  <c r="B16" i="27"/>
  <c r="B21" i="27" s="1"/>
  <c r="C16" i="27"/>
  <c r="C21" i="27" s="1"/>
  <c r="D5" i="26"/>
  <c r="D6" i="26"/>
  <c r="D7" i="26"/>
  <c r="D8" i="26"/>
  <c r="D9" i="26"/>
  <c r="D10" i="26"/>
  <c r="D11" i="26"/>
  <c r="D12" i="26"/>
  <c r="D13" i="26"/>
  <c r="D14" i="26"/>
  <c r="D15" i="26"/>
  <c r="B16" i="26"/>
  <c r="C16" i="26"/>
  <c r="C21" i="26" s="1"/>
  <c r="B21" i="26"/>
  <c r="C5" i="25"/>
  <c r="D5" i="25"/>
  <c r="F5" i="25"/>
  <c r="G5" i="25"/>
  <c r="E6" i="25"/>
  <c r="H6" i="25" s="1"/>
  <c r="E7" i="25"/>
  <c r="H7" i="25" s="1"/>
  <c r="E8" i="25"/>
  <c r="H8" i="25" s="1"/>
  <c r="E9" i="25"/>
  <c r="H9" i="25" s="1"/>
  <c r="E10" i="25"/>
  <c r="H10" i="25" s="1"/>
  <c r="E11" i="25"/>
  <c r="H11" i="25" s="1"/>
  <c r="E12" i="25"/>
  <c r="H12" i="25" s="1"/>
  <c r="E13" i="25"/>
  <c r="H13" i="25" s="1"/>
  <c r="C14" i="25"/>
  <c r="D14" i="25"/>
  <c r="F14" i="25"/>
  <c r="G14" i="25"/>
  <c r="E15" i="25"/>
  <c r="H15" i="25" s="1"/>
  <c r="E16" i="25"/>
  <c r="H16" i="25" s="1"/>
  <c r="E17" i="25"/>
  <c r="H17" i="25" s="1"/>
  <c r="E18" i="25"/>
  <c r="H18" i="25"/>
  <c r="E19" i="25"/>
  <c r="H19" i="25" s="1"/>
  <c r="E20" i="25"/>
  <c r="H20" i="25" s="1"/>
  <c r="E21" i="25"/>
  <c r="H21" i="25" s="1"/>
  <c r="C22" i="25"/>
  <c r="D22" i="25"/>
  <c r="F22" i="25"/>
  <c r="G22" i="25"/>
  <c r="E23" i="25"/>
  <c r="H23" i="25" s="1"/>
  <c r="E24" i="25"/>
  <c r="H24" i="25" s="1"/>
  <c r="E25" i="25"/>
  <c r="H25" i="25" s="1"/>
  <c r="E26" i="25"/>
  <c r="H26" i="25"/>
  <c r="E27" i="25"/>
  <c r="H27" i="25" s="1"/>
  <c r="E28" i="25"/>
  <c r="H28" i="25" s="1"/>
  <c r="E29" i="25"/>
  <c r="H29" i="25" s="1"/>
  <c r="E30" i="25"/>
  <c r="H30" i="25" s="1"/>
  <c r="E31" i="25"/>
  <c r="H31" i="25" s="1"/>
  <c r="C32" i="25"/>
  <c r="D32" i="25"/>
  <c r="F32" i="25"/>
  <c r="G32" i="25"/>
  <c r="E33" i="25"/>
  <c r="H33" i="25" s="1"/>
  <c r="E34" i="25"/>
  <c r="H34" i="25" s="1"/>
  <c r="E35" i="25"/>
  <c r="H35" i="25"/>
  <c r="E36" i="25"/>
  <c r="H36" i="25" s="1"/>
  <c r="D5" i="24"/>
  <c r="G5" i="24" s="1"/>
  <c r="D6" i="24"/>
  <c r="G6" i="24" s="1"/>
  <c r="D7" i="24"/>
  <c r="G7" i="24" s="1"/>
  <c r="D8" i="24"/>
  <c r="G8" i="24" s="1"/>
  <c r="D9" i="24"/>
  <c r="G9" i="24" s="1"/>
  <c r="B10" i="24"/>
  <c r="C10" i="24"/>
  <c r="E10" i="24"/>
  <c r="F10" i="24"/>
  <c r="D5" i="23"/>
  <c r="G5" i="23" s="1"/>
  <c r="D7" i="23"/>
  <c r="G7" i="23" s="1"/>
  <c r="G8" i="23"/>
  <c r="G9" i="23"/>
  <c r="G10" i="23"/>
  <c r="G11" i="23"/>
  <c r="B12" i="23"/>
  <c r="C12" i="23"/>
  <c r="E12" i="23"/>
  <c r="F12" i="23"/>
  <c r="D5" i="22"/>
  <c r="G5" i="22" s="1"/>
  <c r="D6" i="22"/>
  <c r="G6" i="22" s="1"/>
  <c r="D7" i="22"/>
  <c r="G7" i="22" s="1"/>
  <c r="D8" i="22"/>
  <c r="G8" i="22" s="1"/>
  <c r="B9" i="22"/>
  <c r="C9" i="22"/>
  <c r="E9" i="22"/>
  <c r="F9" i="22"/>
  <c r="G37" i="25" l="1"/>
  <c r="F37" i="25"/>
  <c r="D12" i="23"/>
  <c r="E69" i="32"/>
  <c r="H67" i="32"/>
  <c r="H65" i="32" s="1"/>
  <c r="E57" i="32"/>
  <c r="E53" i="32"/>
  <c r="D39" i="13"/>
  <c r="H16" i="13"/>
  <c r="C12" i="31"/>
  <c r="C16" i="31" s="1"/>
  <c r="C20" i="31" s="1"/>
  <c r="E12" i="31"/>
  <c r="E16" i="31" s="1"/>
  <c r="E20" i="31" s="1"/>
  <c r="H36" i="28"/>
  <c r="D36" i="28"/>
  <c r="H31" i="13"/>
  <c r="G10" i="24"/>
  <c r="H70" i="32"/>
  <c r="H69" i="32" s="1"/>
  <c r="D10" i="24"/>
  <c r="D37" i="25"/>
  <c r="H58" i="32"/>
  <c r="H57" i="32" s="1"/>
  <c r="E16" i="13"/>
  <c r="F30" i="28"/>
  <c r="G36" i="28"/>
  <c r="D12" i="31"/>
  <c r="D16" i="31" s="1"/>
  <c r="D20" i="31" s="1"/>
  <c r="G39" i="13"/>
  <c r="D16" i="26"/>
  <c r="D21" i="26" s="1"/>
  <c r="E43" i="32"/>
  <c r="H44" i="32"/>
  <c r="H43" i="32" s="1"/>
  <c r="F77" i="32"/>
  <c r="E22" i="25"/>
  <c r="H22" i="25" s="1"/>
  <c r="E32" i="25"/>
  <c r="H32" i="25" s="1"/>
  <c r="E14" i="25"/>
  <c r="H14" i="25" s="1"/>
  <c r="E5" i="25"/>
  <c r="H5" i="25" s="1"/>
  <c r="C77" i="32"/>
  <c r="E23" i="32"/>
  <c r="H55" i="32"/>
  <c r="H53" i="32" s="1"/>
  <c r="G77" i="32"/>
  <c r="E33" i="32"/>
  <c r="D77" i="32"/>
  <c r="E5" i="32"/>
  <c r="E13" i="32"/>
  <c r="H33" i="32"/>
  <c r="H23" i="32"/>
  <c r="H13" i="32"/>
  <c r="F18" i="28"/>
  <c r="I18" i="28"/>
  <c r="F22" i="28"/>
  <c r="G12" i="23"/>
  <c r="D9" i="22"/>
  <c r="G9" i="22"/>
  <c r="E21" i="13"/>
  <c r="E39" i="13" s="1"/>
  <c r="H21" i="13"/>
  <c r="I9" i="28"/>
  <c r="I25" i="28"/>
  <c r="F25" i="28"/>
  <c r="F9" i="28"/>
  <c r="I31" i="28"/>
  <c r="I30" i="28" s="1"/>
  <c r="I23" i="28"/>
  <c r="I22" i="28" s="1"/>
  <c r="I7" i="28"/>
  <c r="I6" i="28" s="1"/>
  <c r="C37" i="25"/>
  <c r="H39" i="13" l="1"/>
  <c r="E77" i="32"/>
  <c r="E37" i="25"/>
  <c r="H37" i="25"/>
  <c r="H77" i="32"/>
  <c r="F36" i="28"/>
  <c r="I36" i="28"/>
  <c r="B29" i="2" l="1"/>
  <c r="C26" i="4" l="1"/>
  <c r="C15" i="2" l="1"/>
  <c r="B15" i="2"/>
  <c r="E51" i="5" l="1"/>
  <c r="D51" i="5"/>
  <c r="E46" i="5"/>
  <c r="D46" i="5"/>
  <c r="E39" i="5"/>
  <c r="D39" i="5"/>
  <c r="E35" i="5"/>
  <c r="D35" i="5"/>
  <c r="E15" i="5"/>
  <c r="D15" i="5"/>
  <c r="E4" i="5"/>
  <c r="D4" i="5"/>
  <c r="C57" i="4"/>
  <c r="B57" i="4"/>
  <c r="C50" i="4"/>
  <c r="B50" i="4"/>
  <c r="C45" i="4"/>
  <c r="B45" i="4"/>
  <c r="C36" i="4"/>
  <c r="C25" i="4" s="1"/>
  <c r="B36" i="4"/>
  <c r="B26" i="4"/>
  <c r="C14" i="4"/>
  <c r="B14" i="4"/>
  <c r="C5" i="4"/>
  <c r="B5" i="4"/>
  <c r="B44" i="4" l="1"/>
  <c r="C44" i="4"/>
  <c r="D56" i="5"/>
  <c r="D43" i="5"/>
  <c r="B25" i="4"/>
  <c r="E43" i="5"/>
  <c r="E56" i="5"/>
  <c r="D32" i="5"/>
  <c r="E32" i="5"/>
  <c r="B4" i="4"/>
  <c r="C4" i="4"/>
  <c r="D58" i="5" l="1"/>
  <c r="E58" i="5"/>
  <c r="F7" i="3"/>
  <c r="F6" i="3"/>
  <c r="F5" i="3"/>
  <c r="B4" i="3"/>
  <c r="B20" i="3" s="1"/>
  <c r="F36" i="3"/>
  <c r="F35" i="3"/>
  <c r="F32" i="3"/>
  <c r="F31" i="3"/>
  <c r="F30" i="3"/>
  <c r="F29" i="3"/>
  <c r="F28" i="3"/>
  <c r="F25" i="3"/>
  <c r="F24" i="3"/>
  <c r="F23" i="3"/>
  <c r="E34" i="3"/>
  <c r="F34" i="3" s="1"/>
  <c r="D27" i="3"/>
  <c r="C27" i="3"/>
  <c r="B22" i="3"/>
  <c r="F18" i="3"/>
  <c r="F16" i="3" s="1"/>
  <c r="F17" i="3"/>
  <c r="E16" i="3"/>
  <c r="E20" i="3" s="1"/>
  <c r="E38" i="3" s="1"/>
  <c r="F14" i="3"/>
  <c r="F13" i="3"/>
  <c r="F12" i="3"/>
  <c r="F11" i="3"/>
  <c r="F10" i="3"/>
  <c r="D9" i="3"/>
  <c r="D20" i="3" s="1"/>
  <c r="C9" i="3"/>
  <c r="C20" i="3" s="1"/>
  <c r="C56" i="2"/>
  <c r="B56" i="2"/>
  <c r="C49" i="2"/>
  <c r="B49" i="2"/>
  <c r="C43" i="2"/>
  <c r="B43" i="2"/>
  <c r="C39" i="2"/>
  <c r="B39" i="2"/>
  <c r="C29" i="2"/>
  <c r="C25" i="2"/>
  <c r="B25" i="2"/>
  <c r="C12" i="2"/>
  <c r="B12" i="2"/>
  <c r="C4" i="2"/>
  <c r="B4" i="2"/>
  <c r="G42" i="1"/>
  <c r="F42" i="1"/>
  <c r="G35" i="1"/>
  <c r="F35" i="1"/>
  <c r="G30" i="1"/>
  <c r="F30" i="1"/>
  <c r="G24" i="1"/>
  <c r="F24" i="1"/>
  <c r="G14" i="1"/>
  <c r="F14" i="1"/>
  <c r="C26" i="1"/>
  <c r="B26" i="1"/>
  <c r="C13" i="1"/>
  <c r="B13" i="1"/>
  <c r="F27" i="3" l="1"/>
  <c r="C38" i="3"/>
  <c r="F9" i="3"/>
  <c r="B38" i="3"/>
  <c r="F22" i="3"/>
  <c r="D38" i="3"/>
  <c r="C22" i="2"/>
  <c r="B22" i="2"/>
  <c r="F4" i="3"/>
  <c r="C59" i="2"/>
  <c r="B59" i="2"/>
  <c r="F46" i="1"/>
  <c r="G46" i="1"/>
  <c r="G26" i="1"/>
  <c r="F26" i="1"/>
  <c r="B28" i="1"/>
  <c r="C28" i="1"/>
  <c r="F38" i="3" l="1"/>
  <c r="C61" i="2"/>
  <c r="B61" i="2"/>
  <c r="F48" i="1"/>
  <c r="F20" i="3"/>
  <c r="G48" i="1"/>
  <c r="I62" i="36"/>
</calcChain>
</file>

<file path=xl/comments1.xml><?xml version="1.0" encoding="utf-8"?>
<comments xmlns="http://schemas.openxmlformats.org/spreadsheetml/2006/main">
  <authors>
    <author>DGCG</author>
  </authors>
  <commentList>
    <comment ref="O5" authorId="0" shape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<sst xmlns="http://schemas.openxmlformats.org/spreadsheetml/2006/main" count="9015" uniqueCount="2467">
  <si>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</si>
  <si>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</si>
  <si>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</si>
  <si>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</si>
  <si>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</si>
  <si>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</si>
  <si>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</si>
  <si>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</si>
  <si>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</si>
  <si>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</si>
  <si>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</si>
  <si>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</si>
  <si>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</si>
  <si>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</si>
  <si>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</si>
  <si>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</si>
  <si>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</si>
  <si>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</si>
  <si>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</si>
  <si>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 Circulante</t>
  </si>
  <si>
    <t>Total de Pasivo Circulante</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</si>
  <si>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</si>
  <si>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</si>
  <si>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</si>
  <si>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</si>
  <si>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</si>
  <si>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</si>
  <si>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</si>
  <si>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</si>
  <si>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</si>
  <si>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</si>
  <si>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</si>
  <si>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</si>
  <si>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</si>
  <si>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</si>
  <si>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</si>
  <si>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</si>
  <si>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Otros Activos no Circulantes</t>
  </si>
  <si>
    <t>Total de Pasivo No Circulante</t>
  </si>
  <si>
    <t>Total de Activo No Circulante</t>
  </si>
  <si>
    <t>Total del Pasivo</t>
  </si>
  <si>
    <t>Total Activo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</si>
  <si>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</si>
  <si>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</si>
  <si>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</si>
  <si>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</si>
  <si>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</si>
  <si>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</si>
  <si>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</si>
  <si>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</si>
  <si>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</si>
  <si>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</si>
  <si>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</si>
  <si>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 Patrimonio</t>
  </si>
  <si>
    <t>Resultado por Posición Monetaria</t>
  </si>
  <si>
    <t>Resultado por Tenencia de Activos no Monetarios</t>
  </si>
  <si>
    <t>Total Hacienda Pública/Patrimonio</t>
  </si>
  <si>
    <t>Total del Pasivo y Hacienda Pública/Patrimonio</t>
  </si>
  <si>
    <t>“Bajo protesta de decir verdad declaramos que los Estados Financieros y sus notas, son razonablemente correctos y son responsabilidad del emisor”.</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</si>
  <si>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</si>
  <si>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</si>
  <si>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</si>
  <si>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</si>
  <si>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</si>
  <si>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</si>
  <si>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</si>
  <si>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</si>
  <si>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</si>
  <si>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</si>
  <si>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</si>
  <si>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</si>
  <si>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</si>
  <si>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</si>
  <si>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</si>
  <si>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</si>
  <si>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</si>
  <si>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</si>
  <si>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</si>
  <si>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</si>
  <si>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</si>
  <si>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</si>
  <si>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</si>
  <si>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</si>
  <si>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</si>
  <si>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</si>
  <si>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</si>
  <si>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</si>
  <si>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</si>
  <si>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</si>
  <si>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</si>
  <si>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</si>
  <si>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</si>
  <si>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</si>
  <si>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</si>
  <si>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</si>
  <si>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</si>
  <si>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</si>
  <si>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</si>
  <si>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</si>
  <si>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</si>
  <si>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</si>
  <si>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</si>
  <si>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</si>
  <si>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</si>
  <si>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</si>
  <si>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</si>
  <si>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</si>
  <si>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</si>
  <si>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</si>
  <si>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</si>
  <si>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</si>
  <si>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</si>
  <si>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</si>
  <si>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Concepto</t>
  </si>
  <si>
    <t xml:space="preserve">Hacienda Pública / Patrimonio
Contribuido
</t>
  </si>
  <si>
    <t>Hacienda Pública/ Patrimonio
Generado de 
Ejercicios Anteriores</t>
  </si>
  <si>
    <t>Total</t>
  </si>
  <si>
    <t xml:space="preserve">Revalúos  </t>
  </si>
  <si>
    <t>Hacienda Pública / Patrimonio Neto Final de 2020</t>
  </si>
  <si>
    <t xml:space="preserve">   Origen</t>
  </si>
  <si>
    <t>Aplicación</t>
  </si>
  <si>
    <t>Exceso o Insuficiencia en la Actualización de la Hacienda Pública/Patrimonio</t>
  </si>
  <si>
    <t>Flujo de Efectivo de las Actividades de Operación</t>
  </si>
  <si>
    <t>Origen</t>
  </si>
  <si>
    <t>Participaciones y Aportaciones, Convenios, Incentivos Derivados de la Colaboración Fiscal y Fondos Distintos de Aportaciones</t>
  </si>
  <si>
    <t>Transferencias, Asignaciones y Subsidios y Subvenciones, y Pensiones y Jubilaciones</t>
  </si>
  <si>
    <t>XX</t>
  </si>
  <si>
    <t>Otros Orígenes de Operación</t>
  </si>
  <si>
    <t>xx</t>
  </si>
  <si>
    <t>Transferencias al resto del Sector Público</t>
  </si>
  <si>
    <t xml:space="preserve">Subsidios y Subvenciones </t>
  </si>
  <si>
    <t xml:space="preserve">Participaciones </t>
  </si>
  <si>
    <t>Otras Aplicaciones de Operación</t>
  </si>
  <si>
    <t>Flujo Neto de Efectivo por Actividades de Operación</t>
  </si>
  <si>
    <t>Flujo de Efectivo de las actividades de Inversión</t>
  </si>
  <si>
    <t>Otros Orígenes de Inversión</t>
  </si>
  <si>
    <t>1240-1250</t>
  </si>
  <si>
    <t>Otras Aplicaciones de Inversión</t>
  </si>
  <si>
    <t>Flujo Neto de Efectivo por Actividades de Inversión</t>
  </si>
  <si>
    <t>Flujo de Efectivo de las actividades de Financiamiento</t>
  </si>
  <si>
    <t>Endeudamiento Neto</t>
  </si>
  <si>
    <t>Interno</t>
  </si>
  <si>
    <t>Externo</t>
  </si>
  <si>
    <t>Otros Orígenes de Financiamiento</t>
  </si>
  <si>
    <t>Servicios de la Deuda</t>
  </si>
  <si>
    <t>Otras Aplicaciones de Financiamiento</t>
  </si>
  <si>
    <t>Flujo Neto de Efectivo por Actividades de Financiamiento</t>
  </si>
  <si>
    <t>Incremento/Disminución Neta en el Efectivo y Equivalentes al Efectivo</t>
  </si>
  <si>
    <t>Efectivo y Equivalentes al Efectivo al Inicio del Ejercicio</t>
  </si>
  <si>
    <t>Efectivo y Equivalentes al Efectivo al Final del Ejercicio</t>
  </si>
  <si>
    <t>Ingresos</t>
  </si>
  <si>
    <t>Saldo Inicial 
1</t>
  </si>
  <si>
    <t>Cargos del Periodo
2</t>
  </si>
  <si>
    <t>Abonos del Periodo
3</t>
  </si>
  <si>
    <t>Saldo Final 
4 (1+2-3)</t>
  </si>
  <si>
    <t>Variación del Periodo
(4-1)</t>
  </si>
  <si>
    <t>Denominación de las Deudas</t>
  </si>
  <si>
    <t>Moneda de Contratación</t>
  </si>
  <si>
    <t>Institución o País Acreedor</t>
  </si>
  <si>
    <t>Saldo Inicial del Período</t>
  </si>
  <si>
    <t>Saldo Final del Período</t>
  </si>
  <si>
    <t>DEUDA PÚBLICA</t>
  </si>
  <si>
    <t xml:space="preserve">Corto Plazo               </t>
  </si>
  <si>
    <t>Deuda Interna</t>
  </si>
  <si>
    <t>Instituciones de Crédito</t>
  </si>
  <si>
    <t>Títulos y Valores</t>
  </si>
  <si>
    <t>Arrendamientos Financieros</t>
  </si>
  <si>
    <t>Deuda Externa</t>
  </si>
  <si>
    <t>Organismos Financieros Internacionales</t>
  </si>
  <si>
    <t>Deuda Bilateral</t>
  </si>
  <si>
    <t>Subtotal a Corto Plazo</t>
  </si>
  <si>
    <t xml:space="preserve">Largo Plazo           </t>
  </si>
  <si>
    <t>Subtotal Largo Plazo</t>
  </si>
  <si>
    <t>Otros Pasivos</t>
  </si>
  <si>
    <t>Total Deuda y Otros Pasivos</t>
  </si>
  <si>
    <t>Cantidad</t>
  </si>
  <si>
    <t>Bajo protesta de decir verdad declaramos que los Estados Financieros y sus notas, son razonablemente correctos y son responsabilidad del emisor.</t>
  </si>
  <si>
    <t>Rubro de Ingresos</t>
  </si>
  <si>
    <t>Diferencia</t>
  </si>
  <si>
    <t>Estimado</t>
  </si>
  <si>
    <t>Ampliaciones y Reducciones</t>
  </si>
  <si>
    <t>Modificado</t>
  </si>
  <si>
    <t>Devengado</t>
  </si>
  <si>
    <t>Recaudado</t>
  </si>
  <si>
    <t>(1)</t>
  </si>
  <si>
    <t>(2)</t>
  </si>
  <si>
    <t>(3 = 1 + 2)</t>
  </si>
  <si>
    <t>(4)</t>
  </si>
  <si>
    <t>(5)</t>
  </si>
  <si>
    <t>(6 = 5 - 1)</t>
  </si>
  <si>
    <t>10</t>
  </si>
  <si>
    <t>20</t>
  </si>
  <si>
    <t>30</t>
  </si>
  <si>
    <t>40</t>
  </si>
  <si>
    <t>50</t>
  </si>
  <si>
    <t>60</t>
  </si>
  <si>
    <t>Ingresos por Venta de Bienes, Prestación de Servicios y Otros Ingresos</t>
  </si>
  <si>
    <t>70</t>
  </si>
  <si>
    <t>Participaciones, Aportaciones, Convenios, Incentivos de Derivados de la Colaboración Fiscal y Fondos Distintos de Aportaciones</t>
  </si>
  <si>
    <t>80</t>
  </si>
  <si>
    <t>90</t>
  </si>
  <si>
    <t>Ingresos Derivados de Financiamientos</t>
  </si>
  <si>
    <t>00</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</si>
  <si>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</si>
  <si>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</si>
  <si>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</si>
  <si>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</si>
  <si>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</si>
  <si>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</si>
  <si>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</si>
  <si>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</si>
  <si>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</si>
  <si>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r>
      <rPr>
        <vertAlign val="superscript"/>
        <sz val="8"/>
        <color theme="1"/>
        <rFont val="Arial"/>
        <family val="2"/>
      </rPr>
      <t>1</t>
    </r>
    <r>
      <rPr>
        <sz val="8"/>
        <color theme="1"/>
        <rFont val="Arial"/>
        <family val="2"/>
      </rPr>
      <t xml:space="preserve"> Incluye intereses que generan las cuentas bancarias de los entes públicos en productos.</t>
    </r>
  </si>
  <si>
    <r>
      <rPr>
        <vertAlign val="superscript"/>
        <sz val="8"/>
        <color theme="1"/>
        <rFont val="Arial"/>
        <family val="2"/>
      </rPr>
      <t>2</t>
    </r>
    <r>
      <rPr>
        <sz val="8"/>
        <color theme="1"/>
        <rFont val="Arial"/>
        <family val="2"/>
      </rPr>
      <t xml:space="preserve"> Incluye donativos en efectivo del Poder Ejecutivo, entre otros aprovechamientos.</t>
    </r>
  </si>
  <si>
    <r>
      <rPr>
        <vertAlign val="superscript"/>
        <sz val="8"/>
        <color theme="1"/>
        <rFont val="Arial"/>
        <family val="2"/>
      </rPr>
      <t>3</t>
    </r>
    <r>
      <rPr>
        <sz val="8"/>
        <color theme="1"/>
        <rFont val="Arial"/>
        <family val="2"/>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</si>
  <si>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</si>
  <si>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</si>
  <si>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Aprobado</t>
  </si>
  <si>
    <t>Ampliaciones/ (Reducciones)</t>
  </si>
  <si>
    <t>Pagado</t>
  </si>
  <si>
    <t>3 = (1 + 2 )</t>
  </si>
  <si>
    <t>6 = ( 3 - 4 )</t>
  </si>
  <si>
    <t xml:space="preserve">    Poder Ejecutivo </t>
  </si>
  <si>
    <t xml:space="preserve">    Poder Legislativo</t>
  </si>
  <si>
    <t xml:space="preserve">    Poder Judicial</t>
  </si>
  <si>
    <t xml:space="preserve">    Organismos Autónomos</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</si>
  <si>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</si>
  <si>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</si>
  <si>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</si>
  <si>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 xml:space="preserve">Egresos </t>
  </si>
  <si>
    <t>Total del Gasto</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</si>
  <si>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</si>
  <si>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</si>
  <si>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</si>
  <si>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</si>
  <si>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</si>
  <si>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</si>
  <si>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</si>
  <si>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</si>
  <si>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</si>
  <si>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</si>
  <si>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</si>
  <si>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</si>
  <si>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</si>
  <si>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</si>
  <si>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</si>
  <si>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</si>
  <si>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</si>
  <si>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</si>
  <si>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</si>
  <si>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</si>
  <si>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</si>
  <si>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</si>
  <si>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</si>
  <si>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</si>
  <si>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</si>
  <si>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</si>
  <si>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</si>
  <si>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</si>
  <si>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</si>
  <si>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</si>
  <si>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</si>
  <si>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</si>
  <si>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</si>
  <si>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</si>
  <si>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</si>
  <si>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</si>
  <si>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</si>
  <si>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</si>
  <si>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</si>
  <si>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</si>
  <si>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</si>
  <si>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</si>
  <si>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</si>
  <si>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</si>
  <si>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</si>
  <si>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</si>
  <si>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</si>
  <si>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</si>
  <si>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</si>
  <si>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</si>
  <si>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</si>
  <si>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</si>
  <si>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</si>
  <si>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Gasto Corriente</t>
  </si>
  <si>
    <t>Gasto de Capital</t>
  </si>
  <si>
    <t>Amortización de la Deuda y Disminución de Pasivos</t>
  </si>
  <si>
    <t>Adeudos de Ejercicios Fiscales Anteriores</t>
  </si>
  <si>
    <t>Saneamiento del Sistema Financiero</t>
  </si>
  <si>
    <t>Transferencias, Participaciones y Aportaciones entre Diferentes Niveles y Ordenes de Gobierno</t>
  </si>
  <si>
    <t>Transacciones de la Deuda Publica / Costo Financiero de la Deuda</t>
  </si>
  <si>
    <t>Otras no Clasificadas en Funciones Anteriores</t>
  </si>
  <si>
    <t>Otras Industrias y Otros Asuntos Económicos</t>
  </si>
  <si>
    <t>Ciencia, Tecnología e Innovación</t>
  </si>
  <si>
    <t>Turismo</t>
  </si>
  <si>
    <t>Comunicaciones</t>
  </si>
  <si>
    <t>Transporte</t>
  </si>
  <si>
    <t>Minería, Manufacturas y Construcción</t>
  </si>
  <si>
    <t>Combustibles y Energía</t>
  </si>
  <si>
    <t>Agropecuaria, Silvicultura, Pesca y Caza</t>
  </si>
  <si>
    <t>Asuntos Económicos, Comerciales y Laborales en General</t>
  </si>
  <si>
    <t>Desarrollo Económico</t>
  </si>
  <si>
    <t>Otros Asuntos Sociales</t>
  </si>
  <si>
    <t>Protección Social</t>
  </si>
  <si>
    <t>Educación</t>
  </si>
  <si>
    <t>Recreación, Cultura y Otras Manifestaciones Sociales</t>
  </si>
  <si>
    <t>Salud</t>
  </si>
  <si>
    <t>Vivienda y Servicios a la Comunidad</t>
  </si>
  <si>
    <t>Protección Ambiental</t>
  </si>
  <si>
    <t>Desarrollo Social</t>
  </si>
  <si>
    <t>Asuntos de Orden Público y de Seguridad Interior</t>
  </si>
  <si>
    <t>Seguridad Nacional</t>
  </si>
  <si>
    <t>Asuntos Financieros y Hacendarios</t>
  </si>
  <si>
    <t>Relaciones Exteriores</t>
  </si>
  <si>
    <t>Coordinación de la Política de Gobierno</t>
  </si>
  <si>
    <t>Justicia</t>
  </si>
  <si>
    <t>Legislación</t>
  </si>
  <si>
    <t>Gobierno</t>
  </si>
  <si>
    <t>TOTAL</t>
  </si>
  <si>
    <t>Total Otros Instrumentos de Deuda</t>
  </si>
  <si>
    <t>Otros Instrumentos de Deuda</t>
  </si>
  <si>
    <t>Total Créditos Bancarios</t>
  </si>
  <si>
    <t>Creditos Bancarios</t>
  </si>
  <si>
    <t>C = A - B</t>
  </si>
  <si>
    <t>B</t>
  </si>
  <si>
    <t>A</t>
  </si>
  <si>
    <t>Amortización</t>
  </si>
  <si>
    <t>Contratación / Colocación</t>
  </si>
  <si>
    <t>Identificación de Crédito o Instrumento</t>
  </si>
  <si>
    <t xml:space="preserve">“Bajo protesta de decir verdad declaramos que los Estados Financieros y sus notas, son razonablemente correctos y son responsabilidad del emisor”. </t>
  </si>
  <si>
    <t>Total de Intereses de Otros Instrumentos de Deuda</t>
  </si>
  <si>
    <t>Total de Intereses de Créditos Bancarios</t>
  </si>
  <si>
    <t>Créditos Bancarios</t>
  </si>
  <si>
    <t>Adeudos de ejercicios fiscales anteriores</t>
  </si>
  <si>
    <t>H</t>
  </si>
  <si>
    <t>Costo financiero, deuda o apoyos a deudores y ahorradores de la banca</t>
  </si>
  <si>
    <t>D</t>
  </si>
  <si>
    <t>Participaciones a entidades federativas y municipios</t>
  </si>
  <si>
    <t>C</t>
  </si>
  <si>
    <t>Gasto Federalizado</t>
  </si>
  <si>
    <t>I</t>
  </si>
  <si>
    <t>Programas de Gasto Federalizado</t>
  </si>
  <si>
    <t>Aportaciones a fondos de inversión y reestructura de pensiones</t>
  </si>
  <si>
    <t>Z</t>
  </si>
  <si>
    <t>Aportaciones a fondos de estabilización</t>
  </si>
  <si>
    <t>Y</t>
  </si>
  <si>
    <t>Aportaciones a la seguridad social</t>
  </si>
  <si>
    <t>T</t>
  </si>
  <si>
    <t>Pensiones y jubilaciones</t>
  </si>
  <si>
    <t>J</t>
  </si>
  <si>
    <t>Obligaciones</t>
  </si>
  <si>
    <t>Desastres Naturales</t>
  </si>
  <si>
    <t>N</t>
  </si>
  <si>
    <t>Obligaciones de cumplimiento de resolución jurisdiccional</t>
  </si>
  <si>
    <t>L</t>
  </si>
  <si>
    <t>Compromisos</t>
  </si>
  <si>
    <t>Operaciones ajenas</t>
  </si>
  <si>
    <t>W</t>
  </si>
  <si>
    <t>Apoyo a la función pública y al mejoramiento de la gestión</t>
  </si>
  <si>
    <t>O</t>
  </si>
  <si>
    <t>Apoyo al proceso presupuestario y para mejorar la eficiencia institucional</t>
  </si>
  <si>
    <t>M</t>
  </si>
  <si>
    <t>Administrativos y de Apoyo</t>
  </si>
  <si>
    <t>Proyectos de Inversión</t>
  </si>
  <si>
    <t>K</t>
  </si>
  <si>
    <t>Específicos</t>
  </si>
  <si>
    <t>R</t>
  </si>
  <si>
    <t>Funciones de las Fuerzas Armadas (Únicamente Gobierno Federal)</t>
  </si>
  <si>
    <t>Regulación y supervisión</t>
  </si>
  <si>
    <t>G</t>
  </si>
  <si>
    <t>Promoción y fomento</t>
  </si>
  <si>
    <t>F</t>
  </si>
  <si>
    <t>Planeación, seguimiento y evaluación de políticas públicas</t>
  </si>
  <si>
    <t>P</t>
  </si>
  <si>
    <t>Provisión de Bienes Públicos</t>
  </si>
  <si>
    <t>Prestación de Servicios Públicos</t>
  </si>
  <si>
    <t>E</t>
  </si>
  <si>
    <t>Desempeño de las Funciones</t>
  </si>
  <si>
    <t>Otros Subsidios</t>
  </si>
  <si>
    <t>U</t>
  </si>
  <si>
    <t>Sujetos a Reglas de Operación</t>
  </si>
  <si>
    <t>S</t>
  </si>
  <si>
    <t>Subsidios: Sector Social y Privado o Entidades Federativas y Municipios</t>
  </si>
  <si>
    <t>Programas</t>
  </si>
  <si>
    <t>“Bajo protesta de decir verdad declaramos que los Estados Financieros y sus notas, son razonablemente correctos y son responsabilidad del emisor”</t>
  </si>
  <si>
    <t xml:space="preserve">Participaciones y Aportaciones </t>
  </si>
  <si>
    <t>Capítulos de Gasto</t>
  </si>
  <si>
    <t>Ingresos por Ventas de Bienes y Servicios</t>
  </si>
  <si>
    <t>Rubros de Ingresos</t>
  </si>
  <si>
    <t>Recaudado / 
Pagado</t>
  </si>
  <si>
    <t>Estimado /
 Aprobado</t>
  </si>
  <si>
    <t>3 Para Ingresos se reportan los ingresos recaudados; para egresos se reportan los egresos pagados</t>
  </si>
  <si>
    <t>2 Los egresos que se presentan son los egresos presupuestarios totales sin incluir los egresos por amortización. Los egresos del Gobierno de la Entidad Federativa corresponden a los del Poder Ejecutivo, Legislativo, Judicial y Órganos Autónomos</t>
  </si>
  <si>
    <t>1 Los Ingresos que se presentan son los ingresos presupuestario totales sin incluir los ingresos por financiamientos. Los Ingresos del Gobierno de la Entidad Federativa corresponden a los del Poder Ejecutivo, Legislativo Judicial y Autónomos</t>
  </si>
  <si>
    <t>C. Endeudamiento ó desendeudamiento (C = A - B)</t>
  </si>
  <si>
    <t>B.  Amortización de la deuda</t>
  </si>
  <si>
    <t>A. Financiamiento</t>
  </si>
  <si>
    <r>
      <t xml:space="preserve">Pagado </t>
    </r>
    <r>
      <rPr>
        <b/>
        <vertAlign val="superscript"/>
        <sz val="8"/>
        <rFont val="Arial"/>
        <family val="2"/>
      </rPr>
      <t>3</t>
    </r>
  </si>
  <si>
    <t>V. Balance Primario (Superávit o Déficit) (V= III - IV)</t>
  </si>
  <si>
    <t>IV. Intereses, Comisiones y Gastos de la Deuda</t>
  </si>
  <si>
    <t>III. Balance Presupuestario (Superávit o Déficit)</t>
  </si>
  <si>
    <t>III. Balance Presupuestario (Superávit o Déficit) (III = I - II)</t>
  </si>
  <si>
    <r>
      <t xml:space="preserve">4. Egresos del Sector Paraestatal </t>
    </r>
    <r>
      <rPr>
        <b/>
        <vertAlign val="superscript"/>
        <sz val="8"/>
        <rFont val="Arial"/>
        <family val="2"/>
      </rPr>
      <t>2</t>
    </r>
  </si>
  <si>
    <r>
      <t xml:space="preserve">3. Egresos del Gobierno de la Entidad Federativa </t>
    </r>
    <r>
      <rPr>
        <b/>
        <vertAlign val="superscript"/>
        <sz val="8"/>
        <rFont val="Arial"/>
        <family val="2"/>
      </rPr>
      <t>2</t>
    </r>
  </si>
  <si>
    <t>II. Egresos Presupuestarios (II=3+4)</t>
  </si>
  <si>
    <r>
      <t xml:space="preserve">2. Ingresos del Sector Paraestatal </t>
    </r>
    <r>
      <rPr>
        <b/>
        <vertAlign val="superscript"/>
        <sz val="8"/>
        <rFont val="Arial"/>
        <family val="2"/>
      </rPr>
      <t>1</t>
    </r>
  </si>
  <si>
    <r>
      <t xml:space="preserve">1. Ingresos del Gobierno de la Entidad Federativa </t>
    </r>
    <r>
      <rPr>
        <b/>
        <vertAlign val="superscript"/>
        <sz val="8"/>
        <rFont val="Arial"/>
        <family val="2"/>
      </rPr>
      <t>1</t>
    </r>
  </si>
  <si>
    <t>I. Ingresos Presupuestarios (I=1+2)</t>
  </si>
  <si>
    <t>Juicios</t>
  </si>
  <si>
    <t>Garantías</t>
  </si>
  <si>
    <t>Avales</t>
  </si>
  <si>
    <t>Deuda Contingente</t>
  </si>
  <si>
    <t>Superávit/Déficit</t>
  </si>
  <si>
    <t>No Etiquetado</t>
  </si>
  <si>
    <t>Recursos Fiscales</t>
  </si>
  <si>
    <t xml:space="preserve">Financiamientos Internos </t>
  </si>
  <si>
    <t>Financiamientos Externos</t>
  </si>
  <si>
    <t>Ingresos Propios</t>
  </si>
  <si>
    <t xml:space="preserve">Recursos Federales </t>
  </si>
  <si>
    <t>Recursos Estatales</t>
  </si>
  <si>
    <t xml:space="preserve">Otros Recursos de Libre Disposición </t>
  </si>
  <si>
    <t>Etiquetado</t>
  </si>
  <si>
    <t xml:space="preserve">Otros Recursos de Transferencias Federales Etiquetadas </t>
  </si>
  <si>
    <t>Hacienda Pública/ Patrimonio
Generado del Ejercicio</t>
  </si>
  <si>
    <t>Hacienda Pública / Patrimonio Contribuido Neto de 2020</t>
  </si>
  <si>
    <t>Hacienda Pública / Patrimonio Generado Neto de 2020</t>
  </si>
  <si>
    <t>Exceso o Insuficiencia en la Actualización de la Hacienda Pública / Patrimonio Neto de 2020</t>
  </si>
  <si>
    <t>Cambios en la Hacienda Pública / Patrimonio Contribuido Neto de 2021</t>
  </si>
  <si>
    <t>Variaciones de la Hacienda Pública / Patrimonio Generado Neto de 2021</t>
  </si>
  <si>
    <t>Cambios en el Exceso o Insuficiencia en la Actualización de la Hacienda Pública / Patrimonio Neto de 2021</t>
  </si>
  <si>
    <t>Hacienda Pública / Patrimonio Neto Final de 2021</t>
  </si>
  <si>
    <t>LIC. FERNANDO REYNOSO MÁRQUEZ</t>
  </si>
  <si>
    <t>DR. ENRIQUE NEGRETE PÉREZ</t>
  </si>
  <si>
    <t>COORDINADOR GENERAL DE ADMINISTRACIÓN</t>
  </si>
  <si>
    <t>DIRECTOR GENERAL DE ADMINISTRACIÓN</t>
  </si>
  <si>
    <t>EN AUSENCIA DEL DIRECTOR GENERAL DEL ISAPEG CON FUNDAMENTO EN LO DISPUESTO EN EL ART.82 DEL REGLAMENTO INTERIOR DEL ISAPEG</t>
  </si>
  <si>
    <t xml:space="preserve"> </t>
  </si>
  <si>
    <t>Instituto de Salud Pública del Estado de Guanajuato</t>
  </si>
  <si>
    <t>Notas a los Estados Financieros</t>
  </si>
  <si>
    <t>(Cifras en Pesos)</t>
  </si>
  <si>
    <t>b) Notas de Desglose</t>
  </si>
  <si>
    <t>I) Notas al Estado de Situación Financiera</t>
  </si>
  <si>
    <t>Activo</t>
  </si>
  <si>
    <t>Efectivo y equivalentes</t>
  </si>
  <si>
    <t>Cuenta</t>
  </si>
  <si>
    <t>Nombre de la Cuenta</t>
  </si>
  <si>
    <t>Importe</t>
  </si>
  <si>
    <t>Efectivo</t>
  </si>
  <si>
    <t>Bancos/Tesorería</t>
  </si>
  <si>
    <t>Bancos/Dependencias</t>
  </si>
  <si>
    <t>Inversiones temporales</t>
  </si>
  <si>
    <t>Depósitos de fondos de terceres en garantía y/o Administración</t>
  </si>
  <si>
    <t>Derechos a recibir efectivo y equivalentes y bienes o servicios a recibir</t>
  </si>
  <si>
    <t>Inversiones financieras de corto plazo</t>
  </si>
  <si>
    <t>Cuentas por cobrar a corto plazo</t>
  </si>
  <si>
    <t>Deudores diversos por cobrar a corto plazo</t>
  </si>
  <si>
    <t>Ingresos por recuperar a corto plazo</t>
  </si>
  <si>
    <t>Prestamos otorgados a corto plazo</t>
  </si>
  <si>
    <t>Anticipo a Proveedores por Adquisición de Bienes y Prestación 
de Servicios a Corto Plazo</t>
  </si>
  <si>
    <t>Anticipo a Contratistas por Obras Públicas a Corto Plazo</t>
  </si>
  <si>
    <t>Deudores diversos a largo plazo</t>
  </si>
  <si>
    <t>Prestamos otorgados a largo plazo</t>
  </si>
  <si>
    <t>Bienes disponibles para su consumo (Inventarios)</t>
  </si>
  <si>
    <t>Inventario de Mercancías para Venta</t>
  </si>
  <si>
    <t>Otros activos circulantes</t>
  </si>
  <si>
    <t>Depósitos en Garantía Servicios</t>
  </si>
  <si>
    <t>Inversiones financieras</t>
  </si>
  <si>
    <t>Títulos y valores a largo plazo</t>
  </si>
  <si>
    <t>Fideicomisos, Mandatos y Contratos análogos</t>
  </si>
  <si>
    <t>Participaciones y aportaciones de capital</t>
  </si>
  <si>
    <t>Bienes muebles, inmuebles e intangibles</t>
  </si>
  <si>
    <t>Bienes inmuebles, infraestructura y construcciones en proceso</t>
  </si>
  <si>
    <t>Bienes muebles</t>
  </si>
  <si>
    <t>Software</t>
  </si>
  <si>
    <t>Licencias</t>
  </si>
  <si>
    <t>Depreciación acumulada de bienes inmuebles</t>
  </si>
  <si>
    <t>Depreciación acumulada de bienes muebles</t>
  </si>
  <si>
    <t>Amortización acumulada de activos intangibles</t>
  </si>
  <si>
    <t>Otros activos diferidos</t>
  </si>
  <si>
    <t>Pasivo</t>
  </si>
  <si>
    <t>Cuentas por pagar a Corto Plazo</t>
  </si>
  <si>
    <t>Parcial</t>
  </si>
  <si>
    <t>Servicios personales por pagar a corto plazo</t>
  </si>
  <si>
    <t>Proveedores por pagar a corto plazo</t>
  </si>
  <si>
    <t>Contratistas por obras públicas por pagar a corto plazo</t>
  </si>
  <si>
    <t>Participaciones y aportaciones por pagar a corto plazo</t>
  </si>
  <si>
    <t>Retenciones y contribuciones por pagar a corto plazo</t>
  </si>
  <si>
    <t>Otras cuentas por pagar a corto plazo</t>
  </si>
  <si>
    <t>Otros pasivos a corto plazo</t>
  </si>
  <si>
    <t>Otros Pasivos Circulantes</t>
  </si>
  <si>
    <t>II) Notas al Estado de Actividades</t>
  </si>
  <si>
    <t xml:space="preserve">Ingreso </t>
  </si>
  <si>
    <t>Impuestos Sobre los Ingresos</t>
  </si>
  <si>
    <t>Impuestos Sobre el Patrimonio</t>
  </si>
  <si>
    <t>Impuestos Sobre la Producción, el Consumo y las Transacciones</t>
  </si>
  <si>
    <t>Impuestos Sobre Nóminas y Asimilables</t>
  </si>
  <si>
    <t>Accesorios</t>
  </si>
  <si>
    <t>Derechos por el Uso, Goce, Aprovechamiento o Explotación de Bienes del Dominio Público</t>
  </si>
  <si>
    <t>Derechos por Prestación de Servicios</t>
  </si>
  <si>
    <t>Productos Derivados del Uso y Aprovechamiento de Bienes No Sujetos a Régimen de Dominio Público</t>
  </si>
  <si>
    <t>Multas</t>
  </si>
  <si>
    <t>Otros Aprovechamientos</t>
  </si>
  <si>
    <t>Venta de Bienes y Servicios</t>
  </si>
  <si>
    <t>Venta de Bienes y Servicios de Organismos Descentralizados</t>
  </si>
  <si>
    <t>Incentivos derivados de la Colaboración Fiscal</t>
  </si>
  <si>
    <t>Transferencias, Asignaciones, Subsidios y Otras ayudas</t>
  </si>
  <si>
    <t>Transferencias Internas y Asignaciones del Sector Público</t>
  </si>
  <si>
    <t>Gastos</t>
  </si>
  <si>
    <t>Gastos y otras pérdidas</t>
  </si>
  <si>
    <t>Transferencias, Asignaciones, Subsidios</t>
  </si>
  <si>
    <t>Intereses, Comisiones y Otros Gastos de Deuda Pública</t>
  </si>
  <si>
    <t>OTROS GASTOS Y PÉRDIDAS EXTRAORDINARIAS</t>
  </si>
  <si>
    <t>III) Notas al Estado de Variación en la Hacienda Pública</t>
  </si>
  <si>
    <t>Actualizaciones de la Hacienda Pública/Patrimonio</t>
  </si>
  <si>
    <t>Resultados del Ejercicio: (Ahorro/ Desahorro)</t>
  </si>
  <si>
    <t>IV) Notas al Estado de Flujos de Efectivo</t>
  </si>
  <si>
    <t>Flujo de efectivo</t>
  </si>
  <si>
    <t>Flujo</t>
  </si>
  <si>
    <t>Bancos/Dependencias y otros</t>
  </si>
  <si>
    <t>Inversiones Temporales (Hasta 3 meses)</t>
  </si>
  <si>
    <t>Depósitos de Fondos de Terceros en Garantía y/o Administración</t>
  </si>
  <si>
    <t>Adquisición bienes muebles e inmuebles</t>
  </si>
  <si>
    <t>Terrenos</t>
  </si>
  <si>
    <t>Edificios No Habitacionales</t>
  </si>
  <si>
    <t>Construcciones en Proceso en Bienes de Dominio Público</t>
  </si>
  <si>
    <t>Construcciones en Proceso en Bienes Propios</t>
  </si>
  <si>
    <t>Colecciones, Obras de Arte y Objetos Valiosos</t>
  </si>
  <si>
    <t>Conciliación del flujo de efectivo</t>
  </si>
  <si>
    <t>Saldo Inicial</t>
  </si>
  <si>
    <t xml:space="preserve">Saldo Final </t>
  </si>
  <si>
    <t>Otros gastos y pérdidas extraordinarias</t>
  </si>
  <si>
    <t>Estimaciones, depreciaciones, deterioros, obsolescencia y amortizaciones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</si>
  <si>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</si>
  <si>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</si>
  <si>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</si>
  <si>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</si>
  <si>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</si>
  <si>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</si>
  <si>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Conciliación entre los ingresos presupuestarios y contables</t>
  </si>
  <si>
    <t>Nombre</t>
  </si>
  <si>
    <t>1. Total de Ingresos Presupuestarios</t>
  </si>
  <si>
    <t>2. Más Ingresos Contables No Presupuestarios</t>
  </si>
  <si>
    <t>Incremento por Variación de inventarios</t>
  </si>
  <si>
    <t>Otros Ingresos Contables No Presupuestarios</t>
  </si>
  <si>
    <t>3. Menos ingresos presupuestarios no contables</t>
  </si>
  <si>
    <t>Aprovechamientos Patrimoniales</t>
  </si>
  <si>
    <t>Otros Ingresos Presupuestarios No Contables</t>
  </si>
  <si>
    <t>4. Ingresos Contables (4 = 1 + 2 - 3)</t>
  </si>
  <si>
    <t>Conciliación entre los egresos presupuestarios y los gastos contables</t>
  </si>
  <si>
    <t>1. Total de Egresos Presupuestarios</t>
  </si>
  <si>
    <t>2. Menos Egresos Presupuestarios No Contables</t>
  </si>
  <si>
    <t>2.10</t>
  </si>
  <si>
    <t>2.11</t>
  </si>
  <si>
    <t>2.12</t>
  </si>
  <si>
    <t>2.13</t>
  </si>
  <si>
    <t>2.14</t>
  </si>
  <si>
    <t>2.15</t>
  </si>
  <si>
    <t>2.16</t>
  </si>
  <si>
    <t>2.17</t>
  </si>
  <si>
    <t>2.18</t>
  </si>
  <si>
    <t>2.19</t>
  </si>
  <si>
    <t>2.20</t>
  </si>
  <si>
    <t>Adeudos de Ejercicios Fiscales Anteriores (ADEFAS)</t>
  </si>
  <si>
    <t>2.21</t>
  </si>
  <si>
    <t>Otros Egresos Presupuestarios No Contables</t>
  </si>
  <si>
    <t>3. Más Gastos Contables No Presupuestarios</t>
  </si>
  <si>
    <t>Aumento por insuficiencia de Estimaciones por Pérdida o Deterioro u Obsolescencia</t>
  </si>
  <si>
    <t>Aumento por insuficiencia de Provisiones</t>
  </si>
  <si>
    <t>Otros Gastos Contables No Presupuestarios</t>
  </si>
  <si>
    <t>4. Total de Gasto Contable (4 = 1 - 2 + 3)</t>
  </si>
  <si>
    <t>c) Notas de memoria (Cuentas de Orden)</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</si>
  <si>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</si>
  <si>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</si>
  <si>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</si>
  <si>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</si>
  <si>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</si>
  <si>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</si>
  <si>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</si>
  <si>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</si>
  <si>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</si>
  <si>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</si>
  <si>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</si>
  <si>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</si>
  <si>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</si>
  <si>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Bajo protesta de decir verdad declaramos que los Estados Financieros y sus Notas son razonablemente correctos y son responsabilidad del emisor</t>
  </si>
  <si>
    <t>Al 31 de Diciembre de 2021</t>
  </si>
  <si>
    <t>CONCEPTO</t>
  </si>
  <si>
    <t>AYUDA A</t>
  </si>
  <si>
    <t>SUBSIDIO</t>
  </si>
  <si>
    <t>SECTOR
(económico o social)</t>
  </si>
  <si>
    <t>BENEFICIARIO</t>
  </si>
  <si>
    <t>CURP</t>
  </si>
  <si>
    <t>RFC</t>
  </si>
  <si>
    <t>MONTO
PAGADO</t>
  </si>
  <si>
    <t>SUBSIDIOS A LA PRESTACION DE SERVICIOS PUBLICOS</t>
  </si>
  <si>
    <t>INSTITUTO DE SALUD PUBLICA DEL ESTADO DE GUANAJUATO
Montos Pagados por Ayudas y Subsidios
Del 1 de Enero al 31 de Diciembre de 2021
(Pesos)</t>
  </si>
  <si>
    <t>SIN INFORMACIÓN POR REVELAR</t>
  </si>
  <si>
    <t>SIN INIFORMACIÓN POR REVELAR</t>
  </si>
  <si>
    <t>31 de diciembre 2020</t>
  </si>
  <si>
    <t>31 de Diciembre 2021</t>
  </si>
  <si>
    <t>Durante el periodo no se obtuvieron créditos bancarios</t>
  </si>
  <si>
    <t>Durante el peiodo no se obtuvieron instrumentos de Deuda</t>
  </si>
  <si>
    <t>Durante el periodo no se obtuvieron instrumentos de Deuda</t>
  </si>
  <si>
    <t>No Aplica</t>
  </si>
  <si>
    <t>Relación de Bienes Muebles que Componen el Patrimonio</t>
  </si>
  <si>
    <t>(Pesos)</t>
  </si>
  <si>
    <t>INSTITUTO DE SALUD PÚBLICA DEL ESTADO DE GUANAJUATO</t>
  </si>
  <si>
    <t>Código</t>
  </si>
  <si>
    <t>Descripción del Bien Mueble</t>
  </si>
  <si>
    <t>Valor en libros</t>
  </si>
  <si>
    <t>La relación de Bienes Muebles que conforman el patrimonio, se presenta en formato electrónico según Art. 23 de la Ley General de Contabilidad Gubernamental</t>
  </si>
  <si>
    <t>TOTAL BIENES MUEBLES</t>
  </si>
  <si>
    <t>Bajo protesta de decir verdad declaramos que los Estados Financieros y sus Notas son razonablemente correctos y responsabilidad del emisor</t>
  </si>
  <si>
    <t>Relación de Bienes Inmuebles que Componen el Patrimonio</t>
  </si>
  <si>
    <t>Descripción del Bien Inmueble</t>
  </si>
  <si>
    <t>La relación de Bienes Inmuebles que conforman el patrimonio, se presenta en formato electrónico según Art. 23 de la Ley General de Contabilidad Gubernamental</t>
  </si>
  <si>
    <t>TOTAL BIENES INMUEBLES</t>
  </si>
  <si>
    <t>Relación de Cuentas Bancarias Productivas Específicas</t>
  </si>
  <si>
    <t>Fondo, Programa o Convenio</t>
  </si>
  <si>
    <t>Institución Bancaria</t>
  </si>
  <si>
    <t>Número de Cuenta</t>
  </si>
  <si>
    <t>GASTOS CATASTRÓFICOS 2014</t>
  </si>
  <si>
    <t>PROGRAMA O FONDO</t>
  </si>
  <si>
    <t>DESTINO DE LOS RECURSOS</t>
  </si>
  <si>
    <t>EJERCICIO</t>
  </si>
  <si>
    <t>REINTEGRO</t>
  </si>
  <si>
    <t>DEVENGADO</t>
  </si>
  <si>
    <t>PAGADO</t>
  </si>
  <si>
    <t>INT SEGURO MÉDICO NUEVA GENERACIÓN 2011</t>
  </si>
  <si>
    <t>Seguro Médico Nueva Generación ISPG 2012</t>
  </si>
  <si>
    <t>INT PROG SMNG 2012</t>
  </si>
  <si>
    <t>Programa Seguro Médico Siglo XXI 2013</t>
  </si>
  <si>
    <t>INTERESES SEGURO MÉDICO SIGLO XXI 2013</t>
  </si>
  <si>
    <t>INT FPGC 13 FONDO PROTECC GTOS CATAST 13</t>
  </si>
  <si>
    <t>INTERES GASTOS CATRASTROFICOS 2014</t>
  </si>
  <si>
    <t>FNDO PROTECCIÓN GASTOS CATASTRÓFICOS 15</t>
  </si>
  <si>
    <t>INT FDO PROT GASTOS CATASTRÓFICOS 15</t>
  </si>
  <si>
    <t>INT SEG MED SXXI INTERVENCIONES 15</t>
  </si>
  <si>
    <t>FPGC (GASTOS CATASTRÓFICOS) 16</t>
  </si>
  <si>
    <t>INT FPGC (GASTOS CATASTRÓFICOS) 16</t>
  </si>
  <si>
    <t>SEGMD SXXI INTR 17</t>
  </si>
  <si>
    <t>GASTOS CATASTRÓFICOS 17</t>
  </si>
  <si>
    <t>INT GASTOS CATASTRÓFICOS 17</t>
  </si>
  <si>
    <t>FPGC 18 (GASTOS CATASTRÓFICOS)</t>
  </si>
  <si>
    <t>SEGMD SXXI INTERVENCIONES 19</t>
  </si>
  <si>
    <t>INT SEGMD SXXI INTERVENCIONES 19</t>
  </si>
  <si>
    <t>AFASPE 2019 (ESPECIE)</t>
  </si>
  <si>
    <t>FASSA (LÍQUIDO)</t>
  </si>
  <si>
    <t>PROGRAMA INSABI 2020 ESPECIE</t>
  </si>
  <si>
    <t>AFASPE 2020 ESPECIE</t>
  </si>
  <si>
    <t>I002 FASSA</t>
  </si>
  <si>
    <t>INT I002 FASSA 2021</t>
  </si>
  <si>
    <t>U013 ATENCIÓN A LA SALUD Y MEDICAMENTOS</t>
  </si>
  <si>
    <t>DISPONIBLE NO USAR PELIGRO</t>
  </si>
  <si>
    <t>E036 AFASPE 2021</t>
  </si>
  <si>
    <t>S200 FORT ATEN MED 21</t>
  </si>
  <si>
    <t>E023 ATENCIÓN A LA SALUD</t>
  </si>
  <si>
    <t>E025 ADICCIONES 21</t>
  </si>
  <si>
    <t>E036 AFASPE 2021 (ESPECIE)</t>
  </si>
  <si>
    <t>Relación de Esquemas Bursátiles y de Coberturas Financieras</t>
  </si>
  <si>
    <t xml:space="preserve">Instrumentos Financieros </t>
  </si>
  <si>
    <t xml:space="preserve">Valor Razonable </t>
  </si>
  <si>
    <t>Riesgos</t>
  </si>
  <si>
    <t>NO APLICA</t>
  </si>
  <si>
    <t>Información Adicional que Disponen Otras Leyes</t>
  </si>
  <si>
    <t>NOMBRE</t>
  </si>
  <si>
    <t>2511831208</t>
  </si>
  <si>
    <t>2512831109</t>
  </si>
  <si>
    <t>2512831210</t>
  </si>
  <si>
    <t>2513831103</t>
  </si>
  <si>
    <t>2513831203</t>
  </si>
  <si>
    <t>2513831213</t>
  </si>
  <si>
    <t>2514831104</t>
  </si>
  <si>
    <t>2514831204</t>
  </si>
  <si>
    <t>2514831211</t>
  </si>
  <si>
    <t>INT SEG MED SXXI 14</t>
  </si>
  <si>
    <t>2515831104</t>
  </si>
  <si>
    <t>2515831113</t>
  </si>
  <si>
    <t>SEG MED SXXI INTERVENCIONES 15</t>
  </si>
  <si>
    <t>2515831204</t>
  </si>
  <si>
    <t>2515831213</t>
  </si>
  <si>
    <t>2516831111</t>
  </si>
  <si>
    <t>SEGMD SXXI INTR 16</t>
  </si>
  <si>
    <t>2516831112</t>
  </si>
  <si>
    <t>2516831212</t>
  </si>
  <si>
    <t>2517831103</t>
  </si>
  <si>
    <t>2517831104</t>
  </si>
  <si>
    <t>2517831204</t>
  </si>
  <si>
    <t>2518831103</t>
  </si>
  <si>
    <t>SEGMD SXXI INTR 18</t>
  </si>
  <si>
    <t>2518831104</t>
  </si>
  <si>
    <t>2519831105</t>
  </si>
  <si>
    <t>2519831205</t>
  </si>
  <si>
    <t>2519831302</t>
  </si>
  <si>
    <t>2520822100</t>
  </si>
  <si>
    <t>2520831105</t>
  </si>
  <si>
    <t>INSABI SM SXXI 2020</t>
  </si>
  <si>
    <t>2520831301</t>
  </si>
  <si>
    <t>2520831302</t>
  </si>
  <si>
    <t>2521121010</t>
  </si>
  <si>
    <t>2521122010</t>
  </si>
  <si>
    <t>2521211010</t>
  </si>
  <si>
    <t>2521212010</t>
  </si>
  <si>
    <t>INT U013 ATENCIÓN A LA SALUD Y MED GRAT</t>
  </si>
  <si>
    <t>2521213010</t>
  </si>
  <si>
    <t>U013 ATEN A LA SALUD Y MED GRAT ESPECIE</t>
  </si>
  <si>
    <t>2521213020</t>
  </si>
  <si>
    <t>2521241030</t>
  </si>
  <si>
    <t>2521241040</t>
  </si>
  <si>
    <t>2521241050</t>
  </si>
  <si>
    <t>2521241070</t>
  </si>
  <si>
    <t>2521241160</t>
  </si>
  <si>
    <t>G004 COFEPRIS 21</t>
  </si>
  <si>
    <t>2521242040</t>
  </si>
  <si>
    <t>INT S200 FORT ATEN MED 21</t>
  </si>
  <si>
    <t>2521243030</t>
  </si>
  <si>
    <t>Al 31 de Diciembre del 2021</t>
  </si>
  <si>
    <t>Del 1 de Enero al 31 de Diciembre de 2021</t>
  </si>
  <si>
    <t>AYUDAS SOCIALES A PERSONAS</t>
  </si>
  <si>
    <t>X</t>
  </si>
  <si>
    <t>Económico</t>
  </si>
  <si>
    <t>MA DE LOURDES ESPINOSA NAVARRO</t>
  </si>
  <si>
    <t>EINM720211TM6</t>
  </si>
  <si>
    <t>CORTEZ RAYAS DANIEL</t>
  </si>
  <si>
    <t>CORD830916BP8</t>
  </si>
  <si>
    <t>DROGADICTOS ANONIMOS A.C.</t>
  </si>
  <si>
    <t>DAN850617PV9</t>
  </si>
  <si>
    <t>BELIEVE CENTER AC</t>
  </si>
  <si>
    <t>BCE1403207N2</t>
  </si>
  <si>
    <t>CASA DE JESUS PARA REHABILITACION FEMENIL AC</t>
  </si>
  <si>
    <t>CJR971121ND2</t>
  </si>
  <si>
    <t>INSTITUTO DE SALUD PUBLICA DEL ESTADO DE GUANAJUATO</t>
  </si>
  <si>
    <t>Programas y Proyectos de Inversión</t>
  </si>
  <si>
    <t>Tipo de Programas y Proyectos</t>
  </si>
  <si>
    <t>Programa o Proyecto</t>
  </si>
  <si>
    <t>UR</t>
  </si>
  <si>
    <t>% Avance Financiero</t>
  </si>
  <si>
    <t>Denominación</t>
  </si>
  <si>
    <t>Comprometido</t>
  </si>
  <si>
    <t>Ejercido</t>
  </si>
  <si>
    <t>Devengado/ Aprobado</t>
  </si>
  <si>
    <t>Devengado/ Modificado</t>
  </si>
  <si>
    <t>8 = ( 3 - 5 )</t>
  </si>
  <si>
    <t>5/1</t>
  </si>
  <si>
    <t>5/3</t>
  </si>
  <si>
    <t>G1112</t>
  </si>
  <si>
    <t>Operación del Órgano Interno de Control del Instituto de Salud Pública del Estado de Guanajuato</t>
  </si>
  <si>
    <t>0104</t>
  </si>
  <si>
    <t>G1113</t>
  </si>
  <si>
    <t>Operación Administrativa de la Dirección General de Servicios de Salud</t>
  </si>
  <si>
    <t>0201</t>
  </si>
  <si>
    <t>G1115</t>
  </si>
  <si>
    <t>Operación administrativa de la Dirección General de Administración</t>
  </si>
  <si>
    <t>0501</t>
  </si>
  <si>
    <t>G1116</t>
  </si>
  <si>
    <t>Adquisición, almacenamiento y distribución de insumos para la salud, así como la conservación de los bienes muebles e inmuebles del ISAPEG a través de la Dirección de Recursos Materiales y Servicios Generales</t>
  </si>
  <si>
    <t>0502</t>
  </si>
  <si>
    <t>G1117</t>
  </si>
  <si>
    <t>Operación y administración de la Dirección General de Recursos Humanos</t>
  </si>
  <si>
    <t>0601</t>
  </si>
  <si>
    <t>G1120</t>
  </si>
  <si>
    <t>Administración de enlaces con Instituciones de los sectores Públicos y Privados</t>
  </si>
  <si>
    <t>0815</t>
  </si>
  <si>
    <t>G1344</t>
  </si>
  <si>
    <t>Servicios, mantenimiento y conservación en Unidades Centrales</t>
  </si>
  <si>
    <t>G2098</t>
  </si>
  <si>
    <t>Operación y Administración del Despacho de la Dirección General del ISAPEG</t>
  </si>
  <si>
    <t>0101</t>
  </si>
  <si>
    <t>G2099</t>
  </si>
  <si>
    <t>Atención de Asuntos en la Coordinación de Asuntos Jurídicos</t>
  </si>
  <si>
    <t>0103</t>
  </si>
  <si>
    <t>G2100</t>
  </si>
  <si>
    <t>Operación Administrativa de la Coordinación de Comunicación Social</t>
  </si>
  <si>
    <t>0102</t>
  </si>
  <si>
    <t>G2101</t>
  </si>
  <si>
    <t>Promoción, implementación y evaluación de Estrategias en Materia de Salud Pública en la Coordinación General de Salud Pública</t>
  </si>
  <si>
    <t>0106</t>
  </si>
  <si>
    <t>G2102</t>
  </si>
  <si>
    <t>Promoción e Implementación de Políticas para la Administración de Recursos Humanos, Financieros y Materiales a través de la Coordinación General de Administración y Finanzas</t>
  </si>
  <si>
    <t>0107</t>
  </si>
  <si>
    <t>G2103</t>
  </si>
  <si>
    <t>Planeación estratégica de la Dirección General de Planeación y Desarrollo</t>
  </si>
  <si>
    <t>0301</t>
  </si>
  <si>
    <t>Proceso</t>
  </si>
  <si>
    <t>P1086</t>
  </si>
  <si>
    <t>Operación de la Jurisdicción Sanitaria I Guanajuato</t>
  </si>
  <si>
    <t>0701</t>
  </si>
  <si>
    <t>P1089</t>
  </si>
  <si>
    <t>Operación de la Jurisdicción Sanitaria  II San Miguel de Allende</t>
  </si>
  <si>
    <t>0702</t>
  </si>
  <si>
    <t>P1091</t>
  </si>
  <si>
    <t>Operación de la Jurisdicción Sanitaria  III Celaya</t>
  </si>
  <si>
    <t>0703</t>
  </si>
  <si>
    <t>P1094</t>
  </si>
  <si>
    <t>Operación de la Jurisdicción Sanitaria  IV Acámbaro</t>
  </si>
  <si>
    <t>0704</t>
  </si>
  <si>
    <t>P1097</t>
  </si>
  <si>
    <t>Operación de la Jurisdicción Sanitaria  V Salamanca</t>
  </si>
  <si>
    <t>0705</t>
  </si>
  <si>
    <t>P1101</t>
  </si>
  <si>
    <t>Operación de la Jurisdicción Sanitaria  VI Irapuato</t>
  </si>
  <si>
    <t>0706</t>
  </si>
  <si>
    <t>P1103</t>
  </si>
  <si>
    <t>Operación de la Jurisdicción Sanitaria  VII León</t>
  </si>
  <si>
    <t>0707</t>
  </si>
  <si>
    <t>P1106</t>
  </si>
  <si>
    <t>Operación de la Jurisdicción Sanitaria  VIII San Francisco del Rincón</t>
  </si>
  <si>
    <t>0708</t>
  </si>
  <si>
    <t>P1109</t>
  </si>
  <si>
    <t>Operación del Laboratorio Estatal de Salud Pública para colaborar en la vigilancia epidemiológica y sanitaria</t>
  </si>
  <si>
    <t>0901</t>
  </si>
  <si>
    <t>P1110</t>
  </si>
  <si>
    <t>Operación del Centro Estatal de Medicina Transfusional</t>
  </si>
  <si>
    <t>0902</t>
  </si>
  <si>
    <t>P1111</t>
  </si>
  <si>
    <t>Operación del Sistema de Urgencias del Estado de Guanajuato</t>
  </si>
  <si>
    <t>0903</t>
  </si>
  <si>
    <t>P1113</t>
  </si>
  <si>
    <t>Operación del Centro Estatal de Trasplantes</t>
  </si>
  <si>
    <t>0905</t>
  </si>
  <si>
    <t>P1115</t>
  </si>
  <si>
    <t>Operación del Primer Nivel de Atención en la Unidad Médica Municipio Guanajuato</t>
  </si>
  <si>
    <t>0709</t>
  </si>
  <si>
    <t>P1117</t>
  </si>
  <si>
    <t>Operación del Primer Nivel de Atención en la Unidad Médica Municipio Dolores Hidalgo</t>
  </si>
  <si>
    <t>0710</t>
  </si>
  <si>
    <t>P1119</t>
  </si>
  <si>
    <t>Operación del Primer Nivel de Atención en la Unidad Médica Municipio San Diego de la Unión</t>
  </si>
  <si>
    <t>0711</t>
  </si>
  <si>
    <t>P1121</t>
  </si>
  <si>
    <t>Operación del Primer Nivel de Atención en la Unidad Médica Municipio San Felipe</t>
  </si>
  <si>
    <t>0712</t>
  </si>
  <si>
    <t>P1123</t>
  </si>
  <si>
    <t>Operación del Primer Nivel de Atención en la Unidad Médica Municipio Ocampo</t>
  </si>
  <si>
    <t>0713</t>
  </si>
  <si>
    <t>P1125</t>
  </si>
  <si>
    <t>Operación del Primer Nivel de Atención en la Unidad Médica Municipio San Miguel de Allende</t>
  </si>
  <si>
    <t>0714</t>
  </si>
  <si>
    <t>P1127</t>
  </si>
  <si>
    <t>Operación del Primer Nivel de Atención en la Unidad Médica Municipio Dr. Mora</t>
  </si>
  <si>
    <t>0715</t>
  </si>
  <si>
    <t>P1129</t>
  </si>
  <si>
    <t>Operación del Primer Nivel de Atención en la Unidad Médica Municipio San José Iturbide</t>
  </si>
  <si>
    <t>0716</t>
  </si>
  <si>
    <t>P1131</t>
  </si>
  <si>
    <t>Operación del Primer Nivel de Atención en la Unidad Médica Municipio San Luis de la Paz</t>
  </si>
  <si>
    <t>0717</t>
  </si>
  <si>
    <t>P1133</t>
  </si>
  <si>
    <t>Operación del Primer Nivel de Atención en la Unidad Médica Municipio Victoria</t>
  </si>
  <si>
    <t>0718</t>
  </si>
  <si>
    <t>P1137</t>
  </si>
  <si>
    <t>Operación del Primer Nivel de Atención en la Unidad Médica Municipio Tierra Blanca</t>
  </si>
  <si>
    <t>0720</t>
  </si>
  <si>
    <t>P1139</t>
  </si>
  <si>
    <t>Operación del Primer Nivel de Atención en la Unidad Médica Municipio Atarjea</t>
  </si>
  <si>
    <t>0721</t>
  </si>
  <si>
    <t>P1141</t>
  </si>
  <si>
    <t>Operación del Primer Nivel de Atención en la Unidad Médica Municipio Xichú</t>
  </si>
  <si>
    <t>0722</t>
  </si>
  <si>
    <t>P1143</t>
  </si>
  <si>
    <t>Operación del Primer Nivel de Atención en la Unidad Médica Municipio Celaya</t>
  </si>
  <si>
    <t>0723</t>
  </si>
  <si>
    <t>P1145</t>
  </si>
  <si>
    <t>Operación del Primer Nivel de Atención en la Unidad Médica Municipio Santa Cruz de Juventino Rosas</t>
  </si>
  <si>
    <t>0724</t>
  </si>
  <si>
    <t>P1147</t>
  </si>
  <si>
    <t>Operación del Primer Nivel de Atención en la Unidad Médica Municipio Cortazar</t>
  </si>
  <si>
    <t>0725</t>
  </si>
  <si>
    <t>P1149</t>
  </si>
  <si>
    <t>Operación del Primer Nivel de Atención en la Unidad Médica Municipio de Tarimoro</t>
  </si>
  <si>
    <t>0726</t>
  </si>
  <si>
    <t>P1151</t>
  </si>
  <si>
    <t>Operación del Primer Nivel de Atención en la Unidad Médica Municipio Comonfort</t>
  </si>
  <si>
    <t>0727</t>
  </si>
  <si>
    <t>P1153</t>
  </si>
  <si>
    <t>Operación del Primer Nivel de Atención en la Unidad Médica Municipio Villagrán</t>
  </si>
  <si>
    <t>0728</t>
  </si>
  <si>
    <t>P1155</t>
  </si>
  <si>
    <t>Operación del Primer Nivel de Atención en la Unidad Médica Municipio Apaseo El Alto</t>
  </si>
  <si>
    <t>0729</t>
  </si>
  <si>
    <t>P1157</t>
  </si>
  <si>
    <t>Operación del Primer Nivel de Atención en la Unidad Médica Municipio Apaseo El Grande</t>
  </si>
  <si>
    <t>0730</t>
  </si>
  <si>
    <t>P1159</t>
  </si>
  <si>
    <t>Operación del Primer Nivel de Atención en la Unidad Médica Municipio Acambaro</t>
  </si>
  <si>
    <t>0731</t>
  </si>
  <si>
    <t>P1161</t>
  </si>
  <si>
    <t>Operación del Primer Nivel de Atención en la Unidad Médica Municipio Salvatierra</t>
  </si>
  <si>
    <t>0732</t>
  </si>
  <si>
    <t>P1163</t>
  </si>
  <si>
    <t>Operación del Primer Nivel de Atención en la Unidad Médica Municipio Coroneo</t>
  </si>
  <si>
    <t>0733</t>
  </si>
  <si>
    <t>P1165</t>
  </si>
  <si>
    <t>Operación del Primer Nivel de Atención en la Unidad Médica Municipio Santiago Maravatio</t>
  </si>
  <si>
    <t>0734</t>
  </si>
  <si>
    <t>P1167</t>
  </si>
  <si>
    <t>Operación del Primer Nivel de Atención en la Unidad Médica Municipio Tarandacuao</t>
  </si>
  <si>
    <t>0735</t>
  </si>
  <si>
    <t>P1169</t>
  </si>
  <si>
    <t>Operación del Primer Nivel de Atención en la Unidad Médica Municipio Jerécuaro</t>
  </si>
  <si>
    <t>0736</t>
  </si>
  <si>
    <t>P1171</t>
  </si>
  <si>
    <t>Operación del Primer Nivel de Atención en la Unidad Médica Municipio Salamanca</t>
  </si>
  <si>
    <t>0737</t>
  </si>
  <si>
    <t>P1173</t>
  </si>
  <si>
    <t>Operación del Primer Nivel de Atención en la Unidad Médica Municipio Valle de Santiago</t>
  </si>
  <si>
    <t>0738</t>
  </si>
  <si>
    <t>P1177</t>
  </si>
  <si>
    <t>Operación del Primer Nivel de Atención en la Unidad Médica Municipio Yuriria</t>
  </si>
  <si>
    <t>0740</t>
  </si>
  <si>
    <t>P1179</t>
  </si>
  <si>
    <t>Operación del Primer Nivel de Atención en la Unidad Médica Municipio Uriangato</t>
  </si>
  <si>
    <t>0741</t>
  </si>
  <si>
    <t>P1181</t>
  </si>
  <si>
    <t>Operación del Primer Nivel de Atención en la Unidad Médica Municipio Moroleon</t>
  </si>
  <si>
    <t>0742</t>
  </si>
  <si>
    <t>P1183</t>
  </si>
  <si>
    <t>Operación del Primer Nivel de Atención en la Unidad Médica Municipio Irapuato</t>
  </si>
  <si>
    <t>0743</t>
  </si>
  <si>
    <t>P1185</t>
  </si>
  <si>
    <t>Operación del Primer Nivel de Atención en la Unidad Médica Municipio Abasolo</t>
  </si>
  <si>
    <t>0744</t>
  </si>
  <si>
    <t>P1187</t>
  </si>
  <si>
    <t>Operación del Primer Nivel de Atención en la Unidad Médica Municipio Cueramaro</t>
  </si>
  <si>
    <t>0745</t>
  </si>
  <si>
    <t>P1189</t>
  </si>
  <si>
    <t>Operación del Primer Nivel de Atención en la Unidad Médica Municipio Huanimaro</t>
  </si>
  <si>
    <t>0746</t>
  </si>
  <si>
    <t>P1191</t>
  </si>
  <si>
    <t>Operación del Primer Nivel de Atención en la Unidad Médica Municipio Pueblo Nuevo</t>
  </si>
  <si>
    <t>0747</t>
  </si>
  <si>
    <t>P1193</t>
  </si>
  <si>
    <t>Operación del Primer Nivel de Atención en la Unidad Médica Municipio Pénjamo</t>
  </si>
  <si>
    <t>0748</t>
  </si>
  <si>
    <t>P1195</t>
  </si>
  <si>
    <t>Operación del Primer Nivel de Atención en la Unidad Médica Municipio León</t>
  </si>
  <si>
    <t>0749</t>
  </si>
  <si>
    <t>P1197</t>
  </si>
  <si>
    <t>Operación del Primer Nivel de Atención en la Unidad Médica Municipio Silao</t>
  </si>
  <si>
    <t>0750</t>
  </si>
  <si>
    <t>P1199</t>
  </si>
  <si>
    <t>Operación del Primer Nivel de Atención en la Unidad Médica Municipio Romita</t>
  </si>
  <si>
    <t>0751</t>
  </si>
  <si>
    <t>P1201</t>
  </si>
  <si>
    <t>Operación del Primer Nivel de Atención en la Unidad Médica Municipio San Francisco del Rincón</t>
  </si>
  <si>
    <t>0752</t>
  </si>
  <si>
    <t>P1203</t>
  </si>
  <si>
    <t>Operación del Primer Nivel de Atención en la Unidad Médica Municipio Purísima del Rincón</t>
  </si>
  <si>
    <t>0753</t>
  </si>
  <si>
    <t>P1205</t>
  </si>
  <si>
    <t>Operación del Primer Nivel de Atención en la Unidad Médica Municipio Cd  Manuel Doblado</t>
  </si>
  <si>
    <t>0754</t>
  </si>
  <si>
    <t>P1207</t>
  </si>
  <si>
    <t>Hospitalización y valoración de pacientes en el Hospital General Acámbaro</t>
  </si>
  <si>
    <t>0801</t>
  </si>
  <si>
    <t>P1210</t>
  </si>
  <si>
    <t>Hospitalización y valoración de pacientes en el Hospital General Celaya</t>
  </si>
  <si>
    <t>0803</t>
  </si>
  <si>
    <t>P1213</t>
  </si>
  <si>
    <t>Hospitalización y valoración de pacientes en el Hospital General de San José Iturbide</t>
  </si>
  <si>
    <t>0826</t>
  </si>
  <si>
    <t>P1216</t>
  </si>
  <si>
    <t>Hospitalización y valoración de pacientes en el Hospital General de Silao</t>
  </si>
  <si>
    <t>0827</t>
  </si>
  <si>
    <t>P1219</t>
  </si>
  <si>
    <t>Hospitalización y valoración de pacientes en el Hospital General Dolores Hidalgo</t>
  </si>
  <si>
    <t>0804</t>
  </si>
  <si>
    <t>P1222</t>
  </si>
  <si>
    <t>Hospitalización y valoración de pacientes en el Hospital General Guanajuato</t>
  </si>
  <si>
    <t>0805</t>
  </si>
  <si>
    <t>P1225</t>
  </si>
  <si>
    <t>Hospitalización y valoración de pacientes en el Hospital General Irapuato</t>
  </si>
  <si>
    <t>0806</t>
  </si>
  <si>
    <t>P1228</t>
  </si>
  <si>
    <t>Hospitalización y valoración de pacientes en el Hospital General León</t>
  </si>
  <si>
    <t>0807</t>
  </si>
  <si>
    <t>P1231</t>
  </si>
  <si>
    <t>Hospitalización y valoración de pacientes en el Hospital General Pénjamo</t>
  </si>
  <si>
    <t>0813</t>
  </si>
  <si>
    <t>P1234</t>
  </si>
  <si>
    <t>Hospitalización y valoración de pacientes en el Hospital General Salamanca</t>
  </si>
  <si>
    <t>0808</t>
  </si>
  <si>
    <t>P1237</t>
  </si>
  <si>
    <t>Hospitalización y valoración de pacientes en el Hospital General Salvatierra</t>
  </si>
  <si>
    <t>0809</t>
  </si>
  <si>
    <t>P1240</t>
  </si>
  <si>
    <t>Hospitalización y valoración de pacientes en el Hospital General San Luis de la Paz</t>
  </si>
  <si>
    <t>0814</t>
  </si>
  <si>
    <t>P1244</t>
  </si>
  <si>
    <t>Hospitalización y valoración de pacientes en el Hospital General San Miguel Allende</t>
  </si>
  <si>
    <t>0802</t>
  </si>
  <si>
    <t>P1248</t>
  </si>
  <si>
    <t>Hospitalización y valoración de pacientes en el Hospital General Uriangato</t>
  </si>
  <si>
    <t>0810</t>
  </si>
  <si>
    <t>P1251</t>
  </si>
  <si>
    <t>Hospitalización y valoración de pacientes en el Hospital Comunitario Apaseo el Alto</t>
  </si>
  <si>
    <t>0830</t>
  </si>
  <si>
    <t>P1253</t>
  </si>
  <si>
    <t>Hospitalización y valoración de pacientes en el Hospital General Valle de Santiago</t>
  </si>
  <si>
    <t>0828</t>
  </si>
  <si>
    <t>P1256</t>
  </si>
  <si>
    <t>Hospitalización y valoración de pacientes en el Hospital Materno de Celaya</t>
  </si>
  <si>
    <t>0843</t>
  </si>
  <si>
    <t>P1260</t>
  </si>
  <si>
    <t>Hospitalización y valoración de pacientes en el Hospital Materno Infantil de Irapuato</t>
  </si>
  <si>
    <t>0845</t>
  </si>
  <si>
    <t>P1263</t>
  </si>
  <si>
    <t>Hospitalización y valoración de pacientes en el Hospital Comunitario Apaseo el Grande</t>
  </si>
  <si>
    <t>0824</t>
  </si>
  <si>
    <t>P1265</t>
  </si>
  <si>
    <t>Hospitalización y valoración de pacientes en el Hospital Materno San Luis de la Paz</t>
  </si>
  <si>
    <t>0842</t>
  </si>
  <si>
    <t>P1270</t>
  </si>
  <si>
    <t>Hospitalización y valoración de pacientes en el Hospital Comunitario Comonfort</t>
  </si>
  <si>
    <t>0823</t>
  </si>
  <si>
    <t>P1273</t>
  </si>
  <si>
    <t>Hospitalización y valoración de pacientes en el Hospital Comunitario Yuriria</t>
  </si>
  <si>
    <t>0840</t>
  </si>
  <si>
    <t>P1274</t>
  </si>
  <si>
    <t>Hospitalización y valoración de pacientes en el Hospital Comunitario Cortazar</t>
  </si>
  <si>
    <t>0833</t>
  </si>
  <si>
    <t>P1278</t>
  </si>
  <si>
    <t>Hospitalización y valoración de pacientes en el Hospital Comunitario Villagrán</t>
  </si>
  <si>
    <t>0835</t>
  </si>
  <si>
    <t>P1281</t>
  </si>
  <si>
    <t>Hospitalización y valoración de pacientes en el Hospital Comunitario Huanímaro</t>
  </si>
  <si>
    <t>0837</t>
  </si>
  <si>
    <t>P1284</t>
  </si>
  <si>
    <t>Hospitalización y valoración de pacientes en el Hospital Comunitario Tarimoro</t>
  </si>
  <si>
    <t>0834</t>
  </si>
  <si>
    <t>P1288</t>
  </si>
  <si>
    <t>Hospitalización y valoración de pacientes en el Hospital Comunitario Jaral del Progreso</t>
  </si>
  <si>
    <t>0838</t>
  </si>
  <si>
    <t>P1289</t>
  </si>
  <si>
    <t>Hospitalización y valoración de pacientes en el Hospital Comunitario Santa Cruz de Juventino Rosas</t>
  </si>
  <si>
    <t>0832</t>
  </si>
  <si>
    <t>P1294</t>
  </si>
  <si>
    <t>Hospitalización y valoración de pacientes en el Hospital Comunitario San Francisco del Rincón</t>
  </si>
  <si>
    <t>0817</t>
  </si>
  <si>
    <t>P1295</t>
  </si>
  <si>
    <t>Hospitalización y valoración de pacientes en el Hospital Comunitario Jerecuaro</t>
  </si>
  <si>
    <t>0825</t>
  </si>
  <si>
    <t>P1299</t>
  </si>
  <si>
    <t>Hospitalización y valoración de pacientes en el Hospital Comunitario San Felipe</t>
  </si>
  <si>
    <t>0816</t>
  </si>
  <si>
    <t>P1302</t>
  </si>
  <si>
    <t>Hospitalización y valoración de pacientes en el Hospital Comunitario Manuel Doblado</t>
  </si>
  <si>
    <t>0831</t>
  </si>
  <si>
    <t>P1305</t>
  </si>
  <si>
    <t>Hospitalización y valoración de pacientes en el Hospital Comunitario San Diego de la Unión</t>
  </si>
  <si>
    <t>0841</t>
  </si>
  <si>
    <t>P1308</t>
  </si>
  <si>
    <t>Hospitalización y valoración de pacientes en el Hospital Comunitario Moroleón</t>
  </si>
  <si>
    <t>0839</t>
  </si>
  <si>
    <t>P1310</t>
  </si>
  <si>
    <t>Hospitalización y valoración de pacientes en el Hospital Comunitario Romita</t>
  </si>
  <si>
    <t>0819</t>
  </si>
  <si>
    <t>P1316</t>
  </si>
  <si>
    <t>Hospitalización y valoración de pacientes en el Hospital de Especialidades Materno Infantil de León</t>
  </si>
  <si>
    <t>0811</t>
  </si>
  <si>
    <t>P1321</t>
  </si>
  <si>
    <t>Hospitalización y valoración de pacientes en el Hospital de Especialidades Pediátrico de León</t>
  </si>
  <si>
    <t>0844</t>
  </si>
  <si>
    <t>P1324</t>
  </si>
  <si>
    <t>Atención de pacientes en el Centro de Atención Integral a la Salud Mental de León</t>
  </si>
  <si>
    <t>0812</t>
  </si>
  <si>
    <t>P1327</t>
  </si>
  <si>
    <t>Hospitalización y valoración de pacientes en El Centro Estatal de Cuidados Críticos, Salamanca</t>
  </si>
  <si>
    <t>0907</t>
  </si>
  <si>
    <t>P1330</t>
  </si>
  <si>
    <t>Valoración de pacientes en El Centro Estatal de Atención Integral en Adicciones de León</t>
  </si>
  <si>
    <t>0908</t>
  </si>
  <si>
    <t>P2140</t>
  </si>
  <si>
    <t>Hospitalización y valoración de pacientes en el Hospital Comunitario Abasolo</t>
  </si>
  <si>
    <t>0829</t>
  </si>
  <si>
    <t>P2151</t>
  </si>
  <si>
    <t>Operación del Primer Nivel de Atención en la Unidad Médica Municipio Santa Catarina</t>
  </si>
  <si>
    <t>0719</t>
  </si>
  <si>
    <t>P2350</t>
  </si>
  <si>
    <t>Operación del Consejo Guanajuatense para la prevención y control del VIH/SIDA</t>
  </si>
  <si>
    <t>0904</t>
  </si>
  <si>
    <t>P2776</t>
  </si>
  <si>
    <t>Operación de Laboratorio Estatal de Salud Pública en materia de capacitación e investigación</t>
  </si>
  <si>
    <t>P2778</t>
  </si>
  <si>
    <t>Operación del Primer Nivel de Atención en la Unidad Médica Municipio Jaral del Progreso</t>
  </si>
  <si>
    <t>0739</t>
  </si>
  <si>
    <t>P2779</t>
  </si>
  <si>
    <t>Operación y Administración de la Dirección General de Servicios de Salud impulsando Acciones de Prevención</t>
  </si>
  <si>
    <t>P2780</t>
  </si>
  <si>
    <t>Operación y Administración de la Dirección General de Servicios de Salud en las Unidades Médicas de Segundo Nivel de atención</t>
  </si>
  <si>
    <t>P2781</t>
  </si>
  <si>
    <t>Dirección General de Protección contra Riesgos Sanitarios</t>
  </si>
  <si>
    <t>0401</t>
  </si>
  <si>
    <t>P2800</t>
  </si>
  <si>
    <t>Hospitalización y valoración de pacientes en el Hospital de los Pueblos del Rincón</t>
  </si>
  <si>
    <t>0846</t>
  </si>
  <si>
    <t>P2801</t>
  </si>
  <si>
    <t>Ejecución de servicios de mantenimiento y conservación de los equipos médicos e instrumental de las Unidades Médicas del ISAPEG</t>
  </si>
  <si>
    <t>P2883</t>
  </si>
  <si>
    <t>Hospitalización y valoración de pacientes en el Hospital Comunitario Las Joyas</t>
  </si>
  <si>
    <t>0847</t>
  </si>
  <si>
    <t>P2884</t>
  </si>
  <si>
    <t>Gestión en el proceso de capacitación para fortalecer la formación de los prestadores de servicios de salud de la Jurisdicción Sanitaria I Guanajuato</t>
  </si>
  <si>
    <t>P2885</t>
  </si>
  <si>
    <t>Gestión en el proceso de capacitación para fortalecer la formación de los prestadores de servicios de salud de la Jurisdicción Sanitaria II San Miguel de Allende</t>
  </si>
  <si>
    <t>P2886</t>
  </si>
  <si>
    <t>Gestión en el proceso de capacitación para fortalecer la formación de los prestadores de servicios de salud de la Jurisdicción Sanitaria III Celaya</t>
  </si>
  <si>
    <t>P2887</t>
  </si>
  <si>
    <t>Gestión en el proceso de capacitación para fortalecer la formación de los prestadores de servicios de salud de la Jurisdicción Sanitaria IV Acambaro</t>
  </si>
  <si>
    <t>P2888</t>
  </si>
  <si>
    <t>Gestión en el proceso de capacitación para fortalecer la formación de los prestadores de servicios de salud de la Jurisdicción Sanitaria V Salamanca</t>
  </si>
  <si>
    <t>P2889</t>
  </si>
  <si>
    <t>Gestión en el proceso de capacitación para fortalecer la formación de los prestadores de servicios de salud de la Jurisdicción Sanitaria VI Irapuato</t>
  </si>
  <si>
    <t>P2890</t>
  </si>
  <si>
    <t>Gestión en el proceso de capacitación para fortalecer la formación de los prestadores de servicios de salud de la Jurisdicción Sanitaria VII León</t>
  </si>
  <si>
    <t>P2891</t>
  </si>
  <si>
    <t>Gestión en el proceso de capacitación para fortalecer la formación de los prestadores de servicios de salud de la Jurisdicción Sanitaria VIII San Francisco del Rincón</t>
  </si>
  <si>
    <t>P2919</t>
  </si>
  <si>
    <t>Operación de los Servicios de Salud a la Comunidad de la Unidad Médica Municipio Dolores Hidalgo</t>
  </si>
  <si>
    <t>P2920</t>
  </si>
  <si>
    <t>Operación de los Servicios de Salud a la Comunidad de la Unidad Médica Municipio San Diego de la Unión</t>
  </si>
  <si>
    <t>P2921</t>
  </si>
  <si>
    <t>Operación de los Servicios de Salud a la Comunidad de la Unidad Médica Municipio San Felipe</t>
  </si>
  <si>
    <t>P2922</t>
  </si>
  <si>
    <t>Operación de los Servicios de Salud a la Comunidad de la Unidad Médica Municipio Ocampo</t>
  </si>
  <si>
    <t>P2923</t>
  </si>
  <si>
    <t>Operación de los Servicios de Salud a la Comunidad de la Unidad Médica Municipio San Miguel de Allende</t>
  </si>
  <si>
    <t>P2924</t>
  </si>
  <si>
    <t>Operación de los Servicios de Salud a la Comunidad de la Unidad Médica Municipio Dr. Mora</t>
  </si>
  <si>
    <t>P2925</t>
  </si>
  <si>
    <t>Operación de los Servicios de Salud a la Comunidad de la Unidad Médica Municipio San José Iturbide</t>
  </si>
  <si>
    <t>P2926</t>
  </si>
  <si>
    <t>Operación de los Servicios de Salud a la Comunidad de la Unidad Médica Municipio San Luis de la Paz</t>
  </si>
  <si>
    <t>P2927</t>
  </si>
  <si>
    <t>Operación de los Servicios de Salud a la Comunidad de la Unidad Médica Municipio Victoria</t>
  </si>
  <si>
    <t>P2928</t>
  </si>
  <si>
    <t>Operación de los Servicios de Salud a la Comunidad de la Unidad Médica Municipio Tierra Blanca</t>
  </si>
  <si>
    <t>P2929</t>
  </si>
  <si>
    <t>Operación de los Servicios de Salud a la Comunidad de la Unidad Médica Municipio Atarjea</t>
  </si>
  <si>
    <t>P2930</t>
  </si>
  <si>
    <t>Operación de los Servicios de Salud a la Comunidad de la Unidad Médica Municipio Xichú</t>
  </si>
  <si>
    <t>P2931</t>
  </si>
  <si>
    <t>Operación de los Servicios de Salud a la Comunidad de la Unidad Médica Municipio Celaya</t>
  </si>
  <si>
    <t>P2932</t>
  </si>
  <si>
    <t>Operación de los Servicios de Salud a la Comunidad de la Unidad Médica Municipio Santa Cruz de Juventino Rosas</t>
  </si>
  <si>
    <t>P2933</t>
  </si>
  <si>
    <t>Operación de los Servicios de Salud a la Comunidad de la Unidad Médica Municipio Cortazar</t>
  </si>
  <si>
    <t>P2934</t>
  </si>
  <si>
    <t>Operación de los Servicios de Salud a la Comunidad de la Unidad Médica Municipio Tarimoro</t>
  </si>
  <si>
    <t>P2935</t>
  </si>
  <si>
    <t>Operación de los Servicios de Salud a la Comunidad de la Unidad Médica Municipio Comonfort</t>
  </si>
  <si>
    <t>P2936</t>
  </si>
  <si>
    <t>Operación de los Servicios de Salud a la Comunidad de la Unidad Médica Municipio Villagrán</t>
  </si>
  <si>
    <t>P2937</t>
  </si>
  <si>
    <t>Operación de los Servicios de Salud a la Comunidad de la Unidad Médica Municipio Apaseo El Alto</t>
  </si>
  <si>
    <t>P2938</t>
  </si>
  <si>
    <t>Operación de los Servicios de Salud a la Comunidad de la Unidad Médica Municipio Apaseo El Grande</t>
  </si>
  <si>
    <t>P2939</t>
  </si>
  <si>
    <t>Operación de los Servicios de Salud a la Comunidad de la Unidad Médica Municipio Acambaro</t>
  </si>
  <si>
    <t>P2940</t>
  </si>
  <si>
    <t>Operación de los Servicios de Salud a la Comunidad de la Unidad Médica Municipio Salvatierra</t>
  </si>
  <si>
    <t>P2941</t>
  </si>
  <si>
    <t>Operación de los Servicios de Salud a la Comunidad de la Unidad Médica Municipio Coroneo</t>
  </si>
  <si>
    <t>P2942</t>
  </si>
  <si>
    <t>Operación de los Servicios de Salud a la Comunidad de la Unidad Médica Municipio Santiago Maravatio</t>
  </si>
  <si>
    <t>P2943</t>
  </si>
  <si>
    <t>Operación de los Servicios de Salud a la Comunidad de la Unidad Médica Municipio Tarandacuao</t>
  </si>
  <si>
    <t>P2944</t>
  </si>
  <si>
    <t>Operación de los Servicios de Salud a la Comunidad de la Unidad Médica Municipio Jerécuaro</t>
  </si>
  <si>
    <t>P2945</t>
  </si>
  <si>
    <t>Operación de los Servicios de Salud a la Comunidad de la Unidad Médica Municipio Salamanca</t>
  </si>
  <si>
    <t>P2946</t>
  </si>
  <si>
    <t>Operación de los Servicios de Salud a la Comunidad de la Unidad Médica Municipio Valle de Santiago</t>
  </si>
  <si>
    <t>P2947</t>
  </si>
  <si>
    <t>Operación de los Servicios de Salud a la Comunidad de la Unidad Médica Municipio Yuriria</t>
  </si>
  <si>
    <t>P2948</t>
  </si>
  <si>
    <t>Operación de los Servicios de Salud a la Comunidad de la Unidad Médica Municipio Uriangato</t>
  </si>
  <si>
    <t>P2949</t>
  </si>
  <si>
    <t>Operación de los Servicios de Salud a la Comunidad de la Unidad Médica Municipio Moroleon</t>
  </si>
  <si>
    <t>P2950</t>
  </si>
  <si>
    <t>Operación de los Servicios de Salud a la Comunidad de la Unidad Médica Municipio Irapuato</t>
  </si>
  <si>
    <t>P2951</t>
  </si>
  <si>
    <t>Operación de los Servicios de Salud a la Comunidad de la Unidad Médica Municipio Abasolo</t>
  </si>
  <si>
    <t>P2952</t>
  </si>
  <si>
    <t>Operación de los Servicios de Salud a la Comunidad de la Unidad Médica Municipio Cuerámaro</t>
  </si>
  <si>
    <t>P2954</t>
  </si>
  <si>
    <t>Operación de los Servicios de Salud a la Comunidad de la Unidad Médica Municipio Pueblo Nuevo</t>
  </si>
  <si>
    <t>P2955</t>
  </si>
  <si>
    <t>Operación de los Servicios de Salud a la Comunidad de la Unidad Médica Municipio Pénjamo</t>
  </si>
  <si>
    <t>P2956</t>
  </si>
  <si>
    <t>Operación de los Servicios de Salud a la Comunidad de la Unidad Médica Municipio León</t>
  </si>
  <si>
    <t>P2957</t>
  </si>
  <si>
    <t>Operación de los Servicios de Salud a la Comunidad de la Unidad Médica Municipio Silao</t>
  </si>
  <si>
    <t>P2958</t>
  </si>
  <si>
    <t>Operación de los Servicios de Salud a la Comunidad de la Unidad Médica Municipio Romita</t>
  </si>
  <si>
    <t>P2959</t>
  </si>
  <si>
    <t>Operación de los Servicios de Salud a la Comunidad de la Unidad Médica Municipio San Francisco del Rincón</t>
  </si>
  <si>
    <t>P2960</t>
  </si>
  <si>
    <t>Operación de los Servicios de Salud a la Comunidad de la Unidad Médica Municipio Purísima del Rincón</t>
  </si>
  <si>
    <t>P2961</t>
  </si>
  <si>
    <t>Operación de los Servicios de Salud a la Comunidad de la Unidad Médica Municipio Cd  Manuel Doblado</t>
  </si>
  <si>
    <t>P2964</t>
  </si>
  <si>
    <t>Operación de los Servicios de Salud a la Comunidad de la Unidad Médica Municipio Santa Catarina</t>
  </si>
  <si>
    <t>P2965</t>
  </si>
  <si>
    <t>Operación de los Servicios de Salud a la Comunidad de la Unidad Médica Municipio Jaral del Progreso</t>
  </si>
  <si>
    <t>P2969</t>
  </si>
  <si>
    <t>Servicios, mantenimiento y conservación en Unidades Médicas de Segundo Nivel de atención</t>
  </si>
  <si>
    <t>P2970</t>
  </si>
  <si>
    <t>Servicios, mantenimiento y conservación en Unidades Médicas de Primer Nivel de atención</t>
  </si>
  <si>
    <t>P3156</t>
  </si>
  <si>
    <t>Operación y Administración de la Dirección General de Servicios de Salud de las Unidades de Primer Nivel de atención</t>
  </si>
  <si>
    <t>P3157</t>
  </si>
  <si>
    <t>Operación y Administración de la Dirección General de Servicios de Salud de las Unidades de Médicas de especialidad de atención</t>
  </si>
  <si>
    <t>P3158</t>
  </si>
  <si>
    <t>Operación y Administración de la Dirección General de Servicios de Salud de las Unidades de Apoyo</t>
  </si>
  <si>
    <t>P3159</t>
  </si>
  <si>
    <t>Servicios, mantenimiento y conservación en Jurisdicciones Sanitarias</t>
  </si>
  <si>
    <t>P3160</t>
  </si>
  <si>
    <t>Servicios, mantenimiento y conservación en Unidades Médicas de Especialidad de Atención</t>
  </si>
  <si>
    <t>P3161</t>
  </si>
  <si>
    <t>Servicios, mantenimiento y conservación en Unidades de Apoyo</t>
  </si>
  <si>
    <t>P3162</t>
  </si>
  <si>
    <t>Hospitalización y valoración de pacientes en el Hospital COVID-19</t>
  </si>
  <si>
    <t>0848</t>
  </si>
  <si>
    <t>P3197</t>
  </si>
  <si>
    <t>Operación y Administración de la Dirección General de Servicios de Salud de las Unidades de Segundo Nivel de atención</t>
  </si>
  <si>
    <t>P3198</t>
  </si>
  <si>
    <t>Gestión en el proceso de capacitación para fortalecer la formación de los prestadores de servicios de salud</t>
  </si>
  <si>
    <t>Proyecto</t>
  </si>
  <si>
    <t>Q0058</t>
  </si>
  <si>
    <t>Contingencias Epidemiológicas por Vectores</t>
  </si>
  <si>
    <t>Q0060</t>
  </si>
  <si>
    <t>Mi hospital cercano</t>
  </si>
  <si>
    <t>Q0063</t>
  </si>
  <si>
    <t>Fortalecimiento de la Red de Emergencia para transferencia, referencia y contrareferencia de pacientes</t>
  </si>
  <si>
    <t>Q1241</t>
  </si>
  <si>
    <t>Cuidando mi trasplante</t>
  </si>
  <si>
    <t>Q1328</t>
  </si>
  <si>
    <t>Prevención y Control de Accidentes Viales</t>
  </si>
  <si>
    <t>Q1331</t>
  </si>
  <si>
    <t>Detección de Cáncer Cérvico Uterino con Citología Base Líquida</t>
  </si>
  <si>
    <t>Q1340</t>
  </si>
  <si>
    <t>Hospital Comunitario Purísima de Bustos en Purísima del Rincón</t>
  </si>
  <si>
    <t>0818</t>
  </si>
  <si>
    <t>Q1492</t>
  </si>
  <si>
    <t>Hospital Comunitario de Romita</t>
  </si>
  <si>
    <t>Q1493</t>
  </si>
  <si>
    <t>Hospital General Dolores Hidalgo-rehabilitación</t>
  </si>
  <si>
    <t>Q1494</t>
  </si>
  <si>
    <t>Hospital General de Irapuato - remodelación</t>
  </si>
  <si>
    <t>Q1524</t>
  </si>
  <si>
    <t>UMAPS San Juan de Cerano, Yuriria</t>
  </si>
  <si>
    <t>Q1525</t>
  </si>
  <si>
    <t>Hospital Comunitario de Cortazar (ampliación y remodelación)</t>
  </si>
  <si>
    <t>Q1526</t>
  </si>
  <si>
    <t>Hospital General de Guanajuato fortalecimiento y remodelación</t>
  </si>
  <si>
    <t>Q1527</t>
  </si>
  <si>
    <t>Hospital Comunitario Las Joyas, León</t>
  </si>
  <si>
    <t>Q1529</t>
  </si>
  <si>
    <t>UMAPS Peñuelas, San Diego de la Unión</t>
  </si>
  <si>
    <t>Q1530</t>
  </si>
  <si>
    <t>UMAPS San Andrés Enguaro, Yuriria</t>
  </si>
  <si>
    <t>Q1599</t>
  </si>
  <si>
    <t>Nuevo Hospital General de León</t>
  </si>
  <si>
    <t>Q2066</t>
  </si>
  <si>
    <t>IPP nuevo Hospital General de León</t>
  </si>
  <si>
    <t>Q2104</t>
  </si>
  <si>
    <t>Fortalecimiento de los Servicios de Salud en Unidades Médicas de comunidades vulnerables</t>
  </si>
  <si>
    <t>Q2163</t>
  </si>
  <si>
    <t>Sustitución del Centro de Salud con servicios ampliados (CESSA) de Victoria</t>
  </si>
  <si>
    <t>Q2537</t>
  </si>
  <si>
    <t>Tomógrafo en el Hospital de Especialidades Pediátrico de León</t>
  </si>
  <si>
    <t>Q2560</t>
  </si>
  <si>
    <t>Hospital General Silao</t>
  </si>
  <si>
    <t>Q2615</t>
  </si>
  <si>
    <t>Centro de Atención Integral a la Salud Mental</t>
  </si>
  <si>
    <t>Q2706</t>
  </si>
  <si>
    <t>Sustitución Centro de Atención Integral de Servicios de Salud Jerécuaro</t>
  </si>
  <si>
    <t>Q2708</t>
  </si>
  <si>
    <t>UMAPS Iramuco Acámbaro (Sustitución)</t>
  </si>
  <si>
    <t>Q2709</t>
  </si>
  <si>
    <t>Sustitución del centro de atención integral en servicios esenciales de salud  (CAISES) de Silao</t>
  </si>
  <si>
    <t>Q2764</t>
  </si>
  <si>
    <t>Sustitución del centro de atención integral en servicios esenciales de salud  (CAISES) de San José Iturbide</t>
  </si>
  <si>
    <t>Q2765</t>
  </si>
  <si>
    <t>Sustitución del centro de atención integral en servicios esenciales de salud  (CAISES) de Tarimoro</t>
  </si>
  <si>
    <t>Q2780</t>
  </si>
  <si>
    <t>UMAPS La Cuevita Apaseo el Alto, sustitución</t>
  </si>
  <si>
    <t>Q2781</t>
  </si>
  <si>
    <t>UMAPS Cañada de Caracheo Cortazar, sustitución</t>
  </si>
  <si>
    <t>Q2809</t>
  </si>
  <si>
    <t>UMAPS Duarte, León (remodelación y ampliación)</t>
  </si>
  <si>
    <t>Q2810</t>
  </si>
  <si>
    <t>UMAPS Magdalena Araceo, Valle de Santiago</t>
  </si>
  <si>
    <t>Q2811</t>
  </si>
  <si>
    <t>Hospital Materno Infantil de León (ampliación y remodelación)</t>
  </si>
  <si>
    <t>Q2812</t>
  </si>
  <si>
    <t>Hospital Comunitario San Felipe, remodelación</t>
  </si>
  <si>
    <t>Q2813</t>
  </si>
  <si>
    <t>Centro de Atención Integral de Servicios de Salud Apaseo el Grande</t>
  </si>
  <si>
    <t>Q2814</t>
  </si>
  <si>
    <t>Centro de Atención Integral de Servicios de Salud Villagrán</t>
  </si>
  <si>
    <t>Q2829</t>
  </si>
  <si>
    <t>UMAPS El Carricillo, Atarjea</t>
  </si>
  <si>
    <t>Q2847</t>
  </si>
  <si>
    <t>UMAPS Col. Lomas Echeveste, León</t>
  </si>
  <si>
    <t>Q2852</t>
  </si>
  <si>
    <t>UMAPS Venado de Yostiro, Irapuato</t>
  </si>
  <si>
    <t>Q2853</t>
  </si>
  <si>
    <t>Centro de Salud Urbano Colonia 10 de Mayo en León</t>
  </si>
  <si>
    <t>Q2875</t>
  </si>
  <si>
    <t>UMAPS el  Puesto, Celaya</t>
  </si>
  <si>
    <t>Q2876</t>
  </si>
  <si>
    <t>UMAPS Lucio Cabañas, Irapuato</t>
  </si>
  <si>
    <t>Q2877</t>
  </si>
  <si>
    <t>Hospital General de Celaya (equipamiento)</t>
  </si>
  <si>
    <t>Q2878</t>
  </si>
  <si>
    <t>Hospital General de Valle de Santiago (equipamiento)</t>
  </si>
  <si>
    <t>Q2884</t>
  </si>
  <si>
    <t>Sustitución CAISES Torres Landa Irapuato</t>
  </si>
  <si>
    <t>Q2919</t>
  </si>
  <si>
    <t>UMAPS, los Prietos, Salamanca</t>
  </si>
  <si>
    <t>Q2920</t>
  </si>
  <si>
    <t>Calidad de vida para nuestras Heroínas</t>
  </si>
  <si>
    <t>Q2981</t>
  </si>
  <si>
    <t>UMAPS Los Castillos, León</t>
  </si>
  <si>
    <t>Q3292</t>
  </si>
  <si>
    <t>UMAPS San José de Guanajuato, Celaya</t>
  </si>
  <si>
    <t>Q3295</t>
  </si>
  <si>
    <t>Hospital General de Uriangato (ampliación y remodelación)</t>
  </si>
  <si>
    <t>Q3298</t>
  </si>
  <si>
    <t>Proyecto Ejecutivo para la ampliación y remodelación de las secciones de Urgencias y Toco-Cirugía del HC San Francisco del Rincón</t>
  </si>
  <si>
    <t>Q3301</t>
  </si>
  <si>
    <t>Torre médica del Hospital General de Irapuato</t>
  </si>
  <si>
    <t>Q3305</t>
  </si>
  <si>
    <t>UMAPS Valtierra, Salamanca (sustitución)</t>
  </si>
  <si>
    <t>Q3326</t>
  </si>
  <si>
    <t>Equipamiento de unidades médicas en Dolores Hidalgo</t>
  </si>
  <si>
    <t>Q3338</t>
  </si>
  <si>
    <t>Hospital General de Acámbaro (equipamiento)</t>
  </si>
  <si>
    <t>Q3339</t>
  </si>
  <si>
    <t>Hospital General de San Miguel de Allende (equipamiento)</t>
  </si>
  <si>
    <t>Q3340</t>
  </si>
  <si>
    <t>Hospital General Salamanca</t>
  </si>
  <si>
    <t>Q3341</t>
  </si>
  <si>
    <t>Hospital General Salvatierra</t>
  </si>
  <si>
    <t>Q3342</t>
  </si>
  <si>
    <t>Hospital Materno de Celaya (equipamiento)</t>
  </si>
  <si>
    <t>Q3349</t>
  </si>
  <si>
    <t>Hospital Comunitario de Tarimoro</t>
  </si>
  <si>
    <t>Q3350</t>
  </si>
  <si>
    <t>Hospital Materno Infantil de Irapuato</t>
  </si>
  <si>
    <t>Q3351</t>
  </si>
  <si>
    <t>Hospital Comunitario de San Diego de la Unión</t>
  </si>
  <si>
    <t>Q3352</t>
  </si>
  <si>
    <t>Hospital Comunitario de Manuel Doblado</t>
  </si>
  <si>
    <t>Q3353</t>
  </si>
  <si>
    <t>Hospital Comunitario Huanímaro</t>
  </si>
  <si>
    <t>Q3354</t>
  </si>
  <si>
    <t>Hospital Comunitario de Juventino Rosas</t>
  </si>
  <si>
    <t>Q3355</t>
  </si>
  <si>
    <t>Hospital Comunitario Comonfort</t>
  </si>
  <si>
    <t>Q3356</t>
  </si>
  <si>
    <t>Hospital Comunitario de Jaral del Progreso</t>
  </si>
  <si>
    <t>Q3357</t>
  </si>
  <si>
    <t>Hospital Comunitario Cortazar</t>
  </si>
  <si>
    <t>Q3358</t>
  </si>
  <si>
    <t>Hospital Comunitario de Moroleón</t>
  </si>
  <si>
    <t>Q3359</t>
  </si>
  <si>
    <t>Hospital Comunitario de Apaseo el Grande</t>
  </si>
  <si>
    <t>Q3360</t>
  </si>
  <si>
    <t>Hospital Comunitario de Jerécuaro</t>
  </si>
  <si>
    <t>Q3361</t>
  </si>
  <si>
    <t>Hospital General de San José Iturbide</t>
  </si>
  <si>
    <t>Q3362</t>
  </si>
  <si>
    <t>Hospital Comunitario de Villagrán</t>
  </si>
  <si>
    <t>Q3363</t>
  </si>
  <si>
    <t>Hospital Comunitario de Abasolo</t>
  </si>
  <si>
    <t>Q3364</t>
  </si>
  <si>
    <t>Hospital Comunitario de Apaseo el Alto</t>
  </si>
  <si>
    <t>Q3365</t>
  </si>
  <si>
    <t>Hospital General de San Luis de la Paz</t>
  </si>
  <si>
    <t>Q3366</t>
  </si>
  <si>
    <t>Hospital General de San Francisco del Rincón</t>
  </si>
  <si>
    <t>Q3367</t>
  </si>
  <si>
    <t>Hospital General de Pénjamo</t>
  </si>
  <si>
    <t>Q3368</t>
  </si>
  <si>
    <t>Hospital Materno San Luis de la Paz</t>
  </si>
  <si>
    <t>Q3379</t>
  </si>
  <si>
    <t>Hospital Comunitario Yuriria (Equipamiento)</t>
  </si>
  <si>
    <t>Q3388</t>
  </si>
  <si>
    <t>Fort SS Cont, Des y Emergencias Epidemiológicas</t>
  </si>
  <si>
    <t>Q3418</t>
  </si>
  <si>
    <t>Centro de Salud Xichú</t>
  </si>
  <si>
    <t>Q3426</t>
  </si>
  <si>
    <t>Prevención de adicciones en jóvenes -Planet Youth-</t>
  </si>
  <si>
    <t>Q3566</t>
  </si>
  <si>
    <t>Fortalecimiento del Sistema de Salud Pública</t>
  </si>
  <si>
    <t>"Bajo protesta de decir verdad declaramos que los Estados Financieros y sus Notas son razonablemente correctos y responsabilidad del emisor".</t>
  </si>
  <si>
    <t>PROGRAMA DE GOBIERNO</t>
  </si>
  <si>
    <t>CATEGORÍA PROGRAMÁTICA</t>
  </si>
  <si>
    <t>INDICADORES</t>
  </si>
  <si>
    <t>METAS</t>
  </si>
  <si>
    <t>PRESUPUESTO (PESOS)</t>
  </si>
  <si>
    <t>Eje</t>
  </si>
  <si>
    <t>Estrategia Transversal</t>
  </si>
  <si>
    <t>FN</t>
  </si>
  <si>
    <t>SF</t>
  </si>
  <si>
    <t>PP</t>
  </si>
  <si>
    <t xml:space="preserve">Denominación del Indicador </t>
  </si>
  <si>
    <t>Nivel</t>
  </si>
  <si>
    <t>Tipo</t>
  </si>
  <si>
    <t>Dimensión a Medir</t>
  </si>
  <si>
    <t>Frecuencia de Medición</t>
  </si>
  <si>
    <t>Unidad de Medida</t>
  </si>
  <si>
    <t>Fórmula</t>
  </si>
  <si>
    <t>Programada</t>
  </si>
  <si>
    <t>Modificada</t>
  </si>
  <si>
    <t>Alcanzada</t>
  </si>
  <si>
    <t>Porcentaje de Cumplimiento</t>
  </si>
  <si>
    <t>Porcentaje de Presupuesto</t>
  </si>
  <si>
    <t>Alc. / Prog.</t>
  </si>
  <si>
    <t>Alc. / Modif.</t>
  </si>
  <si>
    <t>Dev. / Aprob.</t>
  </si>
  <si>
    <t>Dev. / Modif.</t>
  </si>
  <si>
    <t>2.2. IMPULSAR UNA VIDA PLENA Y SALUDABLE</t>
  </si>
  <si>
    <t>E012</t>
  </si>
  <si>
    <t>E012.F1.I00185: ESPERANZA DE VIDA AL NACER</t>
  </si>
  <si>
    <t>FIN</t>
  </si>
  <si>
    <t>ESTRATÉGICO</t>
  </si>
  <si>
    <t>EFICACIA</t>
  </si>
  <si>
    <t>ANUAL</t>
  </si>
  <si>
    <t xml:space="preserve">
AÑOS VIVIDOS</t>
  </si>
  <si>
    <t>A/B</t>
  </si>
  <si>
    <t/>
  </si>
  <si>
    <t>E012.F1.I07260: PORCENTAJE DE POBLACIÓN CON CARENCIA POR ACCESO A LOS SERVICIOS DE SALUD</t>
  </si>
  <si>
    <t>BIENAL</t>
  </si>
  <si>
    <t>PORCENTAJE</t>
  </si>
  <si>
    <t>A/B*100</t>
  </si>
  <si>
    <t>E012.F1.I07261: RAZÓN DE MÉDICOS EN INSTITUCIONES PÚBLICAS DE SALUD EN CONTACTO CON EL PACIENTE POR CADA MIL HABITANTES</t>
  </si>
  <si>
    <t>TASA</t>
  </si>
  <si>
    <t>E012.F1.I07262: RAZÓN DE MORTALIDAD MATERNA (DEFUNCIONES POR CADA 100 MIL NACIDOS VIVOS ESTIMADOS)</t>
  </si>
  <si>
    <t xml:space="preserve">
RAZÓN</t>
  </si>
  <si>
    <t>E012.F1.I07263: TASA DE MORTALIDAD INFANTIL</t>
  </si>
  <si>
    <t>E012.F1.I07264: TASA DE MORTALIDAD EN NIÑOS MENORES DE 5 AÑOS</t>
  </si>
  <si>
    <t xml:space="preserve">
TASA</t>
  </si>
  <si>
    <t>E012.P1.I00372: PORCENTAJE DE PACIENTES CON DIFERIMIENTO QUIRÚRGICO</t>
  </si>
  <si>
    <t xml:space="preserve">     PROPÓSITO</t>
  </si>
  <si>
    <t>EFICIENCIA</t>
  </si>
  <si>
    <t>CUATRIMESTRAL</t>
  </si>
  <si>
    <t xml:space="preserve">
PORCENTAJE</t>
  </si>
  <si>
    <t>E012.P1.I07465: PORCENTAJE DE SATISFACCIÓN DE USUARIOS QUE PERCIBIERON UN TRATO ADECUADO Y DIGNO.</t>
  </si>
  <si>
    <t>E012.C02.I01178: PORCENTAJE DE PACIENTES QUE ESPERAN TIEMPO ESTÁNDAR PARA RECIBIR ATENCIÓN EN EL SERVICIO DE URGENCIAS.</t>
  </si>
  <si>
    <t>COMPONENTES</t>
  </si>
  <si>
    <t>GESTIÓN</t>
  </si>
  <si>
    <t>CALIDAD</t>
  </si>
  <si>
    <t>E012.C02.I07464: PORCENTAJE DE PACIENTES ENCUESTADOS SATISFECHOS CON LA CALIDAD PERCIBIDA EN UNIDADES HOSPITALARIAS</t>
  </si>
  <si>
    <t>02.03.02</t>
  </si>
  <si>
    <t>E012.C02.P1110.I02490: PORCENTAJE DE AVANCE FÍSICO DEL PROCESO/PROYECTO</t>
  </si>
  <si>
    <t>ACTIVIDADES</t>
  </si>
  <si>
    <t>MENSUAL</t>
  </si>
  <si>
    <t>E012.C02.P1110.I02492: PORCENTAJE DE AVANCE FINANCIERO DEL PROCESO/PROYECTO</t>
  </si>
  <si>
    <t>E012.C02.P1111.I02574: PORCENTAJE DE AVANCE FÍSICO DEL PROCESO/PROYECTO</t>
  </si>
  <si>
    <t>E012.C02.P1111.I02575: PORCENTAJE DE AVANCE FINANCIERO DEL PROCESO/PROYECTO</t>
  </si>
  <si>
    <t>E012.C02.P1207.I03050: PORCENTAJE DE AVANCE FÍSICO DEL PROCESO/PROYECTO</t>
  </si>
  <si>
    <t>E012.C02.P1207.I03053: PORCENTAJE DE AVANCE FINANCIERO DEL PROCESO/PROYECTO</t>
  </si>
  <si>
    <t>E012.C02.P1210.I03056: PORCENTAJE DE AVANCE FÍSICO DEL PROCESO/PROYECTO</t>
  </si>
  <si>
    <t>E012.C02.P1210.I03057: PORCENTAJE DE AVANCE FINANCIERO DEL PROCESO/PROYECTO</t>
  </si>
  <si>
    <t>E012.C02.P1213.I03058: PORCENTAJE DE AVANCE FÍSICO DEL PROCESO/PROYECTO</t>
  </si>
  <si>
    <t>E012.C02.P1213.I03059: PORCENTAJE DE AVANCE FINANCIERO DEL PROCESO/PROYECTO</t>
  </si>
  <si>
    <t>E012.C02.P1216.I03082: PORCENTAJE DE AVANCE FÍSICO DEL PROCESO/PROYECTO</t>
  </si>
  <si>
    <t>E012.C02.P1216.I03083: PORCENTAJE DE AVANCE FINANCIERO DEL PROCESO/PROYECTO</t>
  </si>
  <si>
    <t>E012.C02.P1219.I03086: PORCENTAJE DE AVANCE FÍSICO DEL PROCESO/PROYECTO</t>
  </si>
  <si>
    <t>E012.C02.P1219.I03087: PORCENTAJE DE AVANCE FINANCIERO DEL PROCESO/PROYECTO</t>
  </si>
  <si>
    <t>E012.C02.P1222.I03088: PORCENTAJE DE AVANCE FÍSICO DEL PROCESO/PROYECTO</t>
  </si>
  <si>
    <t>E012.C02.P1222.I03089: PORCENTAJE DE AVANCE FINANCIERO DEL PROCESO/PROYECTO</t>
  </si>
  <si>
    <t>E012.C02.P1225.I03228: PORCENTAJE DE AVANCE FÍSICO DEL PROCESO/PROYECTO</t>
  </si>
  <si>
    <t>E012.C02.P1225.I03229: PORCENTAJE DE AVANCE FINANCIERO DEL PROCESO/PROYECTO</t>
  </si>
  <si>
    <t>E012.C02.P1228.I03234: PORCENTAJE DE AVANCE FÍSICO DEL PROCESO/PROYECTO</t>
  </si>
  <si>
    <t>E012.C02.P1228.I03235: PORCENTAJE DE AVANCE FINANCIERO DEL PROCESO/PROYECTO</t>
  </si>
  <si>
    <t>E012.C02.P1231.I03244: PORCENTAJE DE AVANCE FÍSICO DEL PROCESO/PROYECTO</t>
  </si>
  <si>
    <t>E012.C02.P1231.I03245: PORCENTAJE DE AVANCE FINANCIERO DEL PROCESO/PROYECTO</t>
  </si>
  <si>
    <t>E012.C02.P1234.I03248: PORCENTAJE DE AVANCE FÍSICO DEL PROCESO/PROYECTO</t>
  </si>
  <si>
    <t>E012.C02.P1234.I03249: PORCENTAJE DE AVANCE FINANCIERO DEL PROCESO/PROYECTO</t>
  </si>
  <si>
    <t>E012.C02.P1237.I03254: PORCENTAJE DE AVANCE FÍSICO DEL PROCESO/PROYECTO</t>
  </si>
  <si>
    <t>E012.C02.P1237.I03255: PORCENTAJE DE AVANCE FINANCIERO DEL PROCESO/PROYECTO</t>
  </si>
  <si>
    <t>E012.C02.P1240.I03268: PORCENTAJE DE AVANCE FÍSICO DEL PROCESO/PROYECTO</t>
  </si>
  <si>
    <t>E012.C02.P1240.I03269: PORCENTAJE DE AVANCE FINANCIERO DEL PROCESO/PROYECTO</t>
  </si>
  <si>
    <t>E012.C02.P1244.I03272: PORCENTAJE DE AVANCE FÍSICO DEL PROCESO/PROYECTO</t>
  </si>
  <si>
    <t>E012.C02.P1244.I03273: PORCENTAJE DE AVANCE FINANCIERO DEL PROCESO/PROYECTO</t>
  </si>
  <si>
    <t>E012.C02.P1248.I03282: PORCENTAJE DE AVANCE FÍSICO DEL PROCESO/PROYECTO</t>
  </si>
  <si>
    <t>E012.C02.P1248.I03284: PORCENTAJE DE AVANCE FINANCIERO DEL PROCESO/PROYECTO</t>
  </si>
  <si>
    <t>E012.C02.P1251.I03286: PORCENTAJE DE AVANCE FÍSICO DEL PROCESO/PROYECTO</t>
  </si>
  <si>
    <t>E012.C02.P1251.I03287: PORCENTAJE DE AVANCE FINANCIERO DEL PROCESO/PROYECTO</t>
  </si>
  <si>
    <t>E012.C02.P1253.I03288: PORCENTAJE DE AVANCE FÍSICO DEL PROCESO/PROYECTO</t>
  </si>
  <si>
    <t>E012.C02.P1253.I03289: PORCENTAJE DE AVANCE FINANCIERO DEL PROCESO/PROYECTO</t>
  </si>
  <si>
    <t>E012.C02.P1256.I03291: PORCENTAJE DE AVANCE FÍSICO DEL PROCESO/PROYECTO</t>
  </si>
  <si>
    <t>E012.C02.P1256.I03293: PORCENTAJE DE AVANCE FINANCIERO DEL PROCESO/PROYECTO</t>
  </si>
  <si>
    <t>E012.C02.P1260.I03300: PORCENTAJE DE AVANCE FÍSICO DEL PROCESO/PROYECTO</t>
  </si>
  <si>
    <t>E012.C02.P1260.I03301: PORCENTAJE DE AVANCE FINANCIERO DEL PROCESO/PROYECTO</t>
  </si>
  <si>
    <t>E012.C02.P1263.I03303: PORCENTAJE DE AVANCE FÍSICO DEL PROCESO/PROYECTO</t>
  </si>
  <si>
    <t>E012.C02.P1263.I03305: PORCENTAJE DE AVANCE FINANCIERO DEL PROCESO/PROYECTO</t>
  </si>
  <si>
    <t>E012.C02.P1265.I03306: PORCENTAJE DE AVANCE FÍSICO DEL PROCESO/PROYECTO</t>
  </si>
  <si>
    <t>E012.C02.P1265.I03307: PORCENTAJE DE AVANCE FINANCIERO DEL PROCESO/PROYECTO</t>
  </si>
  <si>
    <t>E012.C02.P1270.I03322: PORCENTAJE DE AVANCE FÍSICO DEL PROCESO/PROYECTO</t>
  </si>
  <si>
    <t>E012.C02.P1270.I03323: PORCENTAJE DE AVANCE FINANCIERO DEL PROCESO/PROYECTO</t>
  </si>
  <si>
    <t>E012.C02.P1273.I03326: PORCENTAJE DE AVANCE FÍSICO DEL PROCESO/PROYECTO</t>
  </si>
  <si>
    <t>E012.C02.P1273.I03327: PORCENTAJE DE AVANCE FINANCIERO DEL PROCESO/PROYECTO</t>
  </si>
  <si>
    <t>E012.C02.P1274.I03328: PORCENTAJE DE AVANCE FÍSICO DEL PROCESO/PROYECTO</t>
  </si>
  <si>
    <t>E012.C02.P1274.I03329: PORCENTAJE DE AVANCE FINANCIERO DEL PROCESO/PROYECTO</t>
  </si>
  <si>
    <t>E012.C02.P1278.I03338: PORCENTAJE DE AVANCE FÍSICO DEL PROCESO/PROYECTO</t>
  </si>
  <si>
    <t>E012.C02.P1278.I03339: PORCENTAJE DE AVANCE FINANCIERO DEL PROCESO/PROYECTO</t>
  </si>
  <si>
    <t>E012.C02.P1281.I03340: PORCENTAJE DE AVANCE FÍSICO DEL PROCESO/PROYECTO</t>
  </si>
  <si>
    <t>E012.C02.P1281.I03343: PORCENTAJE DE AVANCE FINANCIERO DEL PROCESO/PROYECTO</t>
  </si>
  <si>
    <t>E012.C02.P1284.I03344: PORCENTAJE DE AVANCE FÍSICO DEL PROCESO/PROYECTO</t>
  </si>
  <si>
    <t>E012.C02.P1284.I03345: PORCENTAJE DE AVANCE FINANCIERO DEL PROCESO/PROYECTO</t>
  </si>
  <si>
    <t>E012.C02.P1288.I03354: PORCENTAJE DE AVANCE FÍSICO DEL PROCESO/PROYECTO</t>
  </si>
  <si>
    <t>E012.C02.P1288.I03355: PORCENTAJE DE AVANCE FINANCIERO DEL PROCESO/PROYECTO</t>
  </si>
  <si>
    <t>E012.C02.P1289.I03356: PORCENTAJE DE AVANCE FÍSICO DEL PROCESO/PROYECTO</t>
  </si>
  <si>
    <t>E012.C02.P1289.I03357: PORCENTAJE DE AVANCE FINANCIERO DEL PROCESO/PROYECTO</t>
  </si>
  <si>
    <t>E012.C02.P1294.I03358: PORCENTAJE DE AVANCE FÍSICO DEL PROCESO/PROYECTO</t>
  </si>
  <si>
    <t>E012.C02.P1294.I03359: PORCENTAJE DE AVANCE FINANCIERO DEL PROCESO/PROYECTO</t>
  </si>
  <si>
    <t>E012.C02.P1295.I03372: PORCENTAJE DE AVANCE FÍSICO DEL PROCESO/PROYECTO</t>
  </si>
  <si>
    <t>E012.C02.P1295.I03373: PORCENTAJE DE AVANCE FINANCIERO DEL PROCESO/PROYECTO</t>
  </si>
  <si>
    <t>E012.C02.P1299.I03374: PORCENTAJE DE AVANCE FÍSICO DEL PROCESO/PROYECTO</t>
  </si>
  <si>
    <t>E012.C02.P1299.I03375: PORCENTAJE DE AVANCE FINANCIERO DEL PROCESO/PROYECTO</t>
  </si>
  <si>
    <t>E012.C02.P1302.I03376: PORCENTAJE DE AVANCE FÍSICO DEL PROCESO/PROYECTO</t>
  </si>
  <si>
    <t>E012.C02.P1302.I03377: PORCENTAJE DE AVANCE FINANCIERO DEL PROCESO/PROYECTO</t>
  </si>
  <si>
    <t>E012.C02.P1305.I03386: PORCENTAJE DE AVANCE FÍSICO DEL PROCESO/PROYECTO</t>
  </si>
  <si>
    <t>E012.C02.P1305.I03387: PORCENTAJE DE AVANCE FINANCIERO DEL PROCESO/PROYECTO</t>
  </si>
  <si>
    <t>E012.C02.P1308.I03388: PORCENTAJE DE AVANCE FÍSICO DEL PROCESO/PROYECTO</t>
  </si>
  <si>
    <t>E012.C02.P1308.I03389: PORCENTAJE DE AVANCE FINANCIERO DEL PROCESO/PROYECTO</t>
  </si>
  <si>
    <t>E012.C02.P1310.I03390: PORCENTAJE DE AVANCE FÍSICO DEL PROCESO/PROYECTO</t>
  </si>
  <si>
    <t>E012.C02.P1310.I03391: PORCENTAJE DE AVANCE FINANCIERO DEL PROCESO/PROYECTO</t>
  </si>
  <si>
    <t>E012.C02.P1316.I03449: PORCENTAJE DE AVANCE FÍSICO DEL PROCESO/PROYECTO</t>
  </si>
  <si>
    <t>E012.C02.P1316.I03451: PORCENTAJE DE AVANCE FINANCIERO DEL PROCESO/PROYECTO</t>
  </si>
  <si>
    <t>E012.C02.P1321.I03454: PORCENTAJE DE AVANCE FÍSICO DEL PROCESO/PROYECTO</t>
  </si>
  <si>
    <t>E012.C02.P1321.I03456: PORCENTAJE DE AVANCE FINANCIERO DEL PROCESO/PROYECTO</t>
  </si>
  <si>
    <t>E012.C02.P1324.I03458: PORCENTAJE DE AVANCE FÍSICO DEL PROCESO/PROYECTO</t>
  </si>
  <si>
    <t>E012.C02.P1324.I03460: PORCENTAJE DE AVANCE FINANCIERO DEL PROCESO/PROYECTO</t>
  </si>
  <si>
    <t>E012.C02.P1327.I03486: PORCENTAJE DE AVANCE FÍSICO DEL PROCESO/PROYECTO</t>
  </si>
  <si>
    <t>E012.C02.P1327.I03487: PORCENTAJE DE AVANCE FINANCIERO DEL PROCESO/PROYECTO</t>
  </si>
  <si>
    <t>E012.C02.P1330.I03488: PORCENTAJE DE AVANCE FÍSICO DEL PROCESO/PROYECTO</t>
  </si>
  <si>
    <t>E012.C02.P1330.I03489: PORCENTAJE DE AVANCE FINANCIERO DEL PROCESO/PROYECTO</t>
  </si>
  <si>
    <t>E012.C02.P2140.I03490: PORCENTAJE DE AVANCE FÍSICO DEL PROCESO/PROYECTO</t>
  </si>
  <si>
    <t>E012.C02.P2140.I03491: PORCENTAJE DE AVANCE FINANCIERO DEL PROCESO/PROYECTO</t>
  </si>
  <si>
    <t>E012.C02.P2776.I03513: PORCENTAJE DE AVANCE FÍSICO DEL PROCESO/PROYECTO</t>
  </si>
  <si>
    <t>E012.C02.P2776.I03515: PORCENTAJE DE AVANCE FINANCIERO DEL PROCESO/PROYECTO</t>
  </si>
  <si>
    <t>E012.C02.P2780.I03526: PORCENTAJE DE AVANCE FÍSICO DEL PROCESO/PROYECTO</t>
  </si>
  <si>
    <t>E012.C02.P2780.I03527: PORCENTAJE DE AVANCE FINANCIERO DEL PROCESO/PROYECTO</t>
  </si>
  <si>
    <t>E012.C02.P2800.I03542: PORCENTAJE DE AVANCE FÍSICO DEL PROCESO/PROYECTO</t>
  </si>
  <si>
    <t>E012.C02.P2800.I03543: PORCENTAJE DE AVANCE FINANCIERO DEL PROCESO/PROYECTO</t>
  </si>
  <si>
    <t>02.03.03</t>
  </si>
  <si>
    <t>E012.C02.P2801.I03544: PORCENTAJE DE AVANCE FÍSICO DEL PROCESO/PROYECTO</t>
  </si>
  <si>
    <t>E012.C02.P2801.I03545: PORCENTAJE DE AVANCE FINANCIERO DEL PROCESO/PROYECTO</t>
  </si>
  <si>
    <t>E012.C02.P2883.I03552: PORCENTAJE DE AVANCE FÍSICO DEL PROCESO/PROYECTO</t>
  </si>
  <si>
    <t>E012.C02.P2883.I03553: PORCENTAJE DE AVANCE FINANCIERO DEL PROCESO/PROYECTO</t>
  </si>
  <si>
    <t>E012.C02.P2969.I06547: PORCENTAJE DE AVANCE FÍSICO DEL PROCESO/PROYECTO</t>
  </si>
  <si>
    <t>E012.C02.P2969.I06548: PORCENTAJE DE AVANCE FINANCIERO DEL PROCESO/PROYECTO</t>
  </si>
  <si>
    <t>E012.C02.P3162.I09486: PORCENTAJE DE AVANCE FÍSICO DEL PROCESO/PROYECTO</t>
  </si>
  <si>
    <t>E012.C02.P3162.I09487: PORCENTAJE DE AVANCE FINANCIERO DEL PROCESO/PROYECTO</t>
  </si>
  <si>
    <t>E012.C02.Q0060.I03748: PORCENTAJE DE AVANCE FÍSICO DEL PROCESO/PROYECTO</t>
  </si>
  <si>
    <t>E012.C02.Q0060.I03749: PORCENTAJE DE AVANCE FINANCIERO DEL PROCESO/PROYECTO</t>
  </si>
  <si>
    <t>E012.C02.Q1241.I01266: PORCENTAJE DE AVANCE FÍSICO DEL PROCESO/PROYECTO</t>
  </si>
  <si>
    <t>E012.C02.Q1241.I01267: PORCENTAJE DE AVANCE FINANCIERO DEL PROCESO/PROYECTO</t>
  </si>
  <si>
    <t>E012.C02.Q2920.I06854: PORCENTAJE DE AVANCE FÍSICO DEL PROCESO/PROYECTO</t>
  </si>
  <si>
    <t>E012.C02.Q2920.I06855: PORCENTAJE DE AVANCE FINANCIERO DEL PROCESO/PROYECTO</t>
  </si>
  <si>
    <t>E064</t>
  </si>
  <si>
    <t>E064.F1.I00198: ESPERANZA DE VIDA AL NACER</t>
  </si>
  <si>
    <t>AÑOS VIVIDOS</t>
  </si>
  <si>
    <t>E064.F1.I07265: RAZÓN DE MORTALIDAD MATERNA (DEFUNCIONES POR CADA 100 MIL NACIDOS VIVOS ESTIMADOS)</t>
  </si>
  <si>
    <t>E064.F1.I07266: MORTALIDAD POR DIABETES MELLITUS POR CADA 100 000 HABITANTES</t>
  </si>
  <si>
    <t>E064.F1.I07268: TASA DE MORTALIDAD POR ACCIDENTES DE TRÁNSITO POR CADA 100 MIL HABITANTES</t>
  </si>
  <si>
    <t>E064.F1.I07269: TASA DE MORTALIDAD EN NIÑOS MENORES DE 5 AÑOS</t>
  </si>
  <si>
    <t>E064.F1.I09149: PORCENTAJE DE POBLACIÓN CON CARENCIA POR ACCESO A LOS SERVICIOS DE SALUD</t>
  </si>
  <si>
    <t>E064.P1.I07741: PORCENTAJE DE EMBARAZADAS CLASIFICADAS COMO ALTO RIESGO.</t>
  </si>
  <si>
    <t>E064.P1.I07742: PORCENTAJE DE PACIENTES CON DIABETES MELLITUS BAJO CONTROL EN LAS UNIDADES DE SALUD PÚBLICA DEL ESTADO.</t>
  </si>
  <si>
    <t>E064.P1.I07743: PORCENTAJE DE COMUNIDADES DE 500 A 2500 HABITANTES COMO PROMOTORAS DE LA SALUD CERTIFICADAS.</t>
  </si>
  <si>
    <t>E064.P1.I07744: PORCENTAJE DE CONSULTAS DE PRIMERA VEZ A MENORES DE 5 AÑOS.</t>
  </si>
  <si>
    <t>E064.P1.I07745: PORCENTAJE DE DETECCIÓN DE MUJERES QUE VIVEN VIOLENCIA FAMILIAR, SEXUAL Y GÉNERO.</t>
  </si>
  <si>
    <t>E064.P1.I07746: PORCENTAJE DE DETECCIÓN DE ADOLESCENTES QUE INICIARON EL CONSUMO DE ALCOHOL, TABACO Y OTRAS DROGAS.</t>
  </si>
  <si>
    <t>E064.P1.I07747: PORCENTAJE DE MUNICIPIOS QUE APLICAN CONTROLES DE ALCOHOLIMETRÍA.</t>
  </si>
  <si>
    <t>E064.P1.I09953: PORCENTAJE DE PROFESIONALES DE LA SALUD CAPACITADOS EN EL MODELO DE ATENCIÓN INTEGRADA.</t>
  </si>
  <si>
    <t>E064.C01.I07737: PORCENTAJE DE CONSULTAS DE EMBARAZO ADOLESCENTE</t>
  </si>
  <si>
    <t xml:space="preserve">  COMPONENTES</t>
  </si>
  <si>
    <t>E064.C01.I07739: COBERTURA DE VACUANCIÓN CON ESQUEMA BÁSICO EN MENORES DE CINCO AÑOS RESPONSABILIDAD DE LA SSG</t>
  </si>
  <si>
    <t>E064.C01.I07740: PORCENTAJE DE DETECCIONES DE ADICCIONES EN NIÑAS, NIÑOS Y ADOLESCENTES REALIZADOS</t>
  </si>
  <si>
    <t>E064.C01.I07748: PORCENTAJE DE DETECCIÓN EN MUJERES DE VIOLENCIA FAMILIAR, SEXUAL Y DE GÉNERO REALIZADOS.</t>
  </si>
  <si>
    <t>E064.C01.I08879: PORCENTAJE DE PACIENTES CON DIABETES CON PRUEBA HEMOGLOBINA GLICADA</t>
  </si>
  <si>
    <t>02.03.01</t>
  </si>
  <si>
    <t>E064.C01.P1086.I02116: PORCENTAJE DE AVANCE FÍSICO DEL PROCESO/PROYECTO</t>
  </si>
  <si>
    <t>E064.C01.P1086.I02117: PORCENTAJE DE AVANCE FINANCIERO DEL PROCESO/PROYECTO</t>
  </si>
  <si>
    <t>E064.C01.P1089.I02118: PORCENTAJE DE AVANCE FÍSICO DEL PROCESO/PROYECTO</t>
  </si>
  <si>
    <t>E064.C01.P1089.I02119: PORCENTAJE DE AVANCE FINANCIERO DEL PROCESO/PROYECTO</t>
  </si>
  <si>
    <t>E064.C01.P1091.I02211: PORCENTAJE DE AVANCE FÍSICO DEL PROCESO/PROYECTO</t>
  </si>
  <si>
    <t>E064.C01.P1091.I02213: PORCENTAJE DE AVANCE FINANCIERO DEL PROCESO/PROYECTO</t>
  </si>
  <si>
    <t>E064.C01.P1094.I02214: PORCENTAJE DE AVANCE FÍSICO DEL PROCESO/PROYECTO</t>
  </si>
  <si>
    <t>E064.C01.P1094.I02215: PORCENTAJE DE AVANCE FINANCIERO DEL PROCESO/PROYECTO</t>
  </si>
  <si>
    <t>E064.C01.P1097.I02222: PORCENTAJE DE AVANCE FÍSICO DEL PROCESO/PROYECTO</t>
  </si>
  <si>
    <t>E064.C01.P1097.I02223: PORCENTAJE DE AVANCE FINANCIERO DEL PROCESO/PROYECTO</t>
  </si>
  <si>
    <t>E064.C01.P1101.I02224: PORCENTAJE DE AVANCE FÍSICO DEL PROCESO/PROYECTO</t>
  </si>
  <si>
    <t>E064.C01.P1101.I02225: PORCENTAJE DE AVANCE FINANCIERO DEL PROCESO/PROYECTO</t>
  </si>
  <si>
    <t>E064.C01.P1103.I02228: PORCENTAJE DE AVANCE FÍSICO DEL PROCESO/PROYECTO</t>
  </si>
  <si>
    <t>E064.C01.P1103.I02229: PORCENTAJE DE AVANCE FINANCIERO DEL PROCESO/PROYECTO</t>
  </si>
  <si>
    <t>E064.C01.P1106.I02230: PORCENTAJE DE AVANCE FÍSICO DEL PROCESO/PROYECTO</t>
  </si>
  <si>
    <t>E064.C01.P1106.I02232: PORCENTAJE DE AVANCE FINANCIERO DEL PROCESO/PROYECTO</t>
  </si>
  <si>
    <t>E064.C01.P1115.I02582: PORCENTAJE DE AVANCE FÍSICO DEL PROCESO/PROYECTO</t>
  </si>
  <si>
    <t>E064.C01.P1115.I02583: PORCENTAJE DE AVANCE FINANCIERO DEL PROCESO/PROYECTO</t>
  </si>
  <si>
    <t>E064.C01.P1117.I02584: PORCENTAJE DE AVANCE FÍSICO DEL PROCESO/PROYECTO</t>
  </si>
  <si>
    <t>E064.C01.P1117.I02585: PORCENTAJE DE AVANCE FINANCIERO DEL PROCESO/PROYECTO</t>
  </si>
  <si>
    <t>E064.C01.P1119.I02600: PORCENTAJE DE AVANCE FÍSICO DEL PROCESO/PROYECTO</t>
  </si>
  <si>
    <t>E064.C01.P1119.I02601: PORCENTAJE DE AVANCE FINANCIERO DEL PROCESO/PROYECTO</t>
  </si>
  <si>
    <t>E064.C01.P1121.I02602: PORCENTAJE DE AVANCE FÍSICO DEL PROCESO/PROYECTO</t>
  </si>
  <si>
    <t>E064.C01.P1121.I02603: PORCENTAJE DE AVANCE FINANCIERO DEL PROCESO/PROYECTO</t>
  </si>
  <si>
    <t>E064.C01.P1123.I02604: PORCENTAJE DE AVANCE FÍSICO DEL PROCESO/PROYECTO</t>
  </si>
  <si>
    <t>E064.C01.P1123.I02605: PORCENTAJE DE AVANCE FINANCIERO DEL PROCESO/PROYECTO</t>
  </si>
  <si>
    <t>E064.C01.P1125.I02610: PORCENTAJE DE AVANCE FÍSICO DEL PROCESO/PROYECTO</t>
  </si>
  <si>
    <t>E064.C01.P1125.I02611: PORCENTAJE DE AVANCE FINANCIERO DEL PROCESO/PROYECTO</t>
  </si>
  <si>
    <t>E064.C01.P1127.I02612: PORCENTAJE DE AVANCE FÍSICO DEL PROCESO/PROYECTO</t>
  </si>
  <si>
    <t>E064.C01.P1127.I02613: PORCENTAJE DE AVANCE FINANCIERO DEL PROCESO/PROYECTO</t>
  </si>
  <si>
    <t>E064.C01.P1129.I02614: PORCENTAJE DE AVANCE FÍSICO DEL PROCESO/PROYECTO</t>
  </si>
  <si>
    <t>E064.C01.P1129.I02615: PORCENTAJE DE AVANCE FINANCIERO DEL PROCESO/PROYECTO</t>
  </si>
  <si>
    <t>E064.C01.P1131.I02620: PORCENTAJE DE AVANCE FÍSICO DEL PROCESO/PROYECTO</t>
  </si>
  <si>
    <t>E064.C01.P1131.I02621: PORCENTAJE DE AVANCE FINANCIERO DEL PROCESO/PROYECTO</t>
  </si>
  <si>
    <t>E064.C01.P1133.I02622: PORCENTAJE DE AVANCE FÍSICO DEL PROCESO/PROYECTO</t>
  </si>
  <si>
    <t>E064.C01.P1133.I02623: PORCENTAJE DE AVANCE FINANCIERO DEL PROCESO/PROYECTO</t>
  </si>
  <si>
    <t>E064.C01.P1137.I02624: PORCENTAJE DE AVANCE FÍSICO DEL PROCESO/PROYECTO</t>
  </si>
  <si>
    <t>E064.C01.P1137.I02625: PORCENTAJE DE AVANCE FINANCIERO DEL PROCESO/PROYECTO</t>
  </si>
  <si>
    <t>E064.C01.P1139.I02628: PORCENTAJE DE AVANCE FÍSICO DEL PROCESO/PROYECTO</t>
  </si>
  <si>
    <t>E064.C01.P1139.I02629: PORCENTAJE DE AVANCE FINANCIERO DEL PROCESO/PROYECTO</t>
  </si>
  <si>
    <t>E064.C01.P1141.I02630: PORCENTAJE DE AVANCE FÍSICO DEL PROCESO/PROYECTO</t>
  </si>
  <si>
    <t>E064.C01.P1141.I02631: PORCENTAJE DE AVANCE FINANCIERO DEL PROCESO/PROYECTO</t>
  </si>
  <si>
    <t>E064.C01.P1143.I02632: PORCENTAJE DE AVANCE FÍSICO DEL PROCESO/PROYECTO</t>
  </si>
  <si>
    <t>E064.C01.P1143.I02633: PORCENTAJE DE AVANCE FINANCIERO DEL PROCESO/PROYECTO</t>
  </si>
  <si>
    <t>E064.C01.P1145.I02642: PORCENTAJE DE AVANCE FÍSICO DEL PROCESO/PROYECTO</t>
  </si>
  <si>
    <t>E064.C01.P1145.I02643: PORCENTAJE DE AVANCE FINANCIERO DEL PROCESO/PROYECTO</t>
  </si>
  <si>
    <t>E064.C01.P1147.I02644: PORCENTAJE DE AVANCE FÍSICO DEL PROCESO/PROYECTO</t>
  </si>
  <si>
    <t>E064.C01.P1147.I02645: PORCENTAJE DE AVANCE FINANCIERO DEL PROCESO/PROYECTO</t>
  </si>
  <si>
    <t>E064.C01.P1149.I02646: PORCENTAJE DE AVANCE FÍSICO DEL PROCESO/PROYECTO</t>
  </si>
  <si>
    <t>E064.C01.P1149.I02647: PORCENTAJE DE AVANCE FINANCIERO DEL PROCESO/PROYECTO</t>
  </si>
  <si>
    <t>E064.C01.P1151.I02654: PORCENTAJE DE AVANCE FÍSICO DEL PROCESO/PROYECTO</t>
  </si>
  <si>
    <t>E064.C01.P1151.I02655: PORCENTAJE DE AVANCE FINANCIERO DEL PROCESO/PROYECTO</t>
  </si>
  <si>
    <t>E064.C01.P1153.I02656: PORCENTAJE DE AVANCE FÍSICO DEL PROCESO/PROYECTO</t>
  </si>
  <si>
    <t>E064.C01.P1153.I02657: PORCENTAJE DE AVANCE FINANCIERO DEL PROCESO/PROYECTO</t>
  </si>
  <si>
    <t>E064.C01.P1155.I02658: PORCENTAJE DE AVANCE FÍSICO DEL PROCESO/PROYECTO</t>
  </si>
  <si>
    <t>E064.C01.P1155.I02659: PORCENTAJE DE AVANCE FINANCIERO DEL PROCESO/PROYECTO</t>
  </si>
  <si>
    <t>E064.C01.P1157.I02664: PORCENTAJE DE AVANCE FÍSICO DEL PROCESO/PROYECTO</t>
  </si>
  <si>
    <t>E064.C01.P1157.I02665: PORCENTAJE DE AVANCE FINANCIERO DEL PROCESO/PROYECTO</t>
  </si>
  <si>
    <t>E064.C01.P1159.I02668: PORCENTAJE DE AVANCE FÍSICO DEL PROCESO/PROYECTO</t>
  </si>
  <si>
    <t>E064.C01.P1159.I02669: PORCENTAJE DE AVANCE FINANCIERO DEL PROCESO/PROYECTO</t>
  </si>
  <si>
    <t>E064.C01.P1161.I02670: PORCENTAJE DE AVANCE FÍSICO DEL PROCESO/PROYECTO</t>
  </si>
  <si>
    <t>E064.C01.P1161.I02671: PORCENTAJE DE AVANCE FINANCIERO DEL PROCESO/PROYECTO</t>
  </si>
  <si>
    <t>E064.C01.P1163.I02724: PORCENTAJE DE AVANCE FÍSICO DEL PROCESO/PROYECTO</t>
  </si>
  <si>
    <t>E064.C01.P1163.I02725: PORCENTAJE DE AVANCE FINANCIERO DEL PROCESO/PROYECTO</t>
  </si>
  <si>
    <t>E064.C01.P1165.I02726: PORCENTAJE DE AVANCE FÍSICO DEL PROCESO/PROYECTO</t>
  </si>
  <si>
    <t>E064.C01.P1165.I02727: PORCENTAJE DE AVANCE FINANCIERO DEL PROCESO/PROYECTO</t>
  </si>
  <si>
    <t>E064.C01.P1167.I02728: PORCENTAJE DE AVANCE FÍSICO DEL PROCESO/PROYECTO</t>
  </si>
  <si>
    <t>E064.C01.P1167.I02729: PORCENTAJE DE AVANCE FINANCIERO DEL PROCESO/PROYECTO</t>
  </si>
  <si>
    <t>E064.C01.P1169.I02738: PORCENTAJE DE AVANCE FÍSICO DEL PROCESO/PROYECTO</t>
  </si>
  <si>
    <t>E064.C01.P1169.I02739: PORCENTAJE DE AVANCE FINANCIERO DEL PROCESO/PROYECTO</t>
  </si>
  <si>
    <t>E064.C01.P1171.I02740: PORCENTAJE DE AVANCE FÍSICO DEL PROCESO/PROYECTO</t>
  </si>
  <si>
    <t>E064.C01.P1171.I02741: PORCENTAJE DE AVANCE FINANCIERO DEL PROCESO/PROYECTO</t>
  </si>
  <si>
    <t>E064.C01.P1173.I02744: PORCENTAJE DE AVANCE FÍSICO DEL PROCESO/PROYECTO</t>
  </si>
  <si>
    <t>E064.C01.P1173.I02745: PORCENTAJE DE AVANCE FINANCIERO DEL PROCESO/PROYECTO</t>
  </si>
  <si>
    <t>E064.C01.P1177.I02792: PORCENTAJE DE AVANCE FÍSICO DEL PROCESO/PROYECTO</t>
  </si>
  <si>
    <t>E064.C01.P1177.I02793: PORCENTAJE DE AVANCE FINANCIERO DEL PROCESO/PROYECTO</t>
  </si>
  <si>
    <t>E064.C01.P1179.I02794: PORCENTAJE DE AVANCE FÍSICO DEL PROCESO/PROYECTO</t>
  </si>
  <si>
    <t>E064.C01.P1179.I02795: PORCENTAJE DE AVANCE FINANCIERO DEL PROCESO/PROYECTO</t>
  </si>
  <si>
    <t>E064.C01.P1181.I02798: PORCENTAJE DE AVANCE FÍSICO DEL PROCESO/PROYECTO</t>
  </si>
  <si>
    <t>E064.C01.P1181.I02799: PORCENTAJE DE AVANCE FINANCIERO DEL PROCESO/PROYECTO</t>
  </si>
  <si>
    <t>E064.C01.P1183.I02806: PORCENTAJE DE AVANCE FÍSICO DEL PROCESO/PROYECTO</t>
  </si>
  <si>
    <t>E064.C01.P1183.I02807: PORCENTAJE DE AVANCE FINANCIERO DEL PROCESO/PROYECTO</t>
  </si>
  <si>
    <t>E064.C01.P1185.I02808: PORCENTAJE DE AVANCE FÍSICO DEL PROCESO/PROYECTO</t>
  </si>
  <si>
    <t>E064.C01.P1185.I02809: PORCENTAJE DE AVANCE FINANCIERO DEL PROCESO/PROYECTO</t>
  </si>
  <si>
    <t>E064.C01.P1187.I02811: PORCENTAJE DE AVANCE FÍSICO DEL PROCESO/PROYECTO</t>
  </si>
  <si>
    <t>E064.C01.P1187.I02813: PORCENTAJE DE AVANCE FINANCIERO DEL PROCESO/PROYECTO</t>
  </si>
  <si>
    <t>E064.C01.P1189.I02894: PORCENTAJE DE AVANCE FÍSICO DEL PROCESO/PROYECTO</t>
  </si>
  <si>
    <t>E064.C01.P1189.I02895: PORCENTAJE DE AVANCE FINANCIERO DEL PROCESO/PROYECTO</t>
  </si>
  <si>
    <t>E064.C01.P1191.I02884: PORCENTAJE DE AVANCE FÍSICO DEL PROCESO/PROYECTO</t>
  </si>
  <si>
    <t>E064.C01.P1191.I02885: PORCENTAJE DE AVANCE FINANCIERO DEL PROCESO/PROYECTO</t>
  </si>
  <si>
    <t>E064.C01.P1193.I02886: PORCENTAJE DE AVANCE FÍSICO DEL PROCESO/PROYECTO</t>
  </si>
  <si>
    <t>E064.C01.P1193.I02887: PORCENTAJE DE AVANCE FINANCIERO DEL PROCESO/PROYECTO</t>
  </si>
  <si>
    <t>E064.C01.P1195.I02906: PORCENTAJE DE AVANCE FÍSICO DEL PROCESO/PROYECTO</t>
  </si>
  <si>
    <t>E064.C01.P1195.I02908: PORCENTAJE DE AVANCE FINANCIERO DEL PROCESO/PROYECTO</t>
  </si>
  <si>
    <t>E064.C01.P1197.I02912: PORCENTAJE DE AVANCE FÍSICO DEL PROCESO/PROYECTO</t>
  </si>
  <si>
    <t>E064.C01.P1197.I02913: PORCENTAJE DE AVANCE FINANCIERO DEL PROCESO/PROYECTO</t>
  </si>
  <si>
    <t>E064.C01.P1199.I02915: PORCENTAJE DE AVANCE FÍSICO DEL PROCESO/PROYECTO</t>
  </si>
  <si>
    <t>E064.C01.P1199.I02917: PORCENTAJE DE AVANCE FINANCIERO DEL PROCESO/PROYECTO</t>
  </si>
  <si>
    <t>E064.C01.P1201.I03006: PORCENTAJE DE AVANCE FÍSICO DEL PROCESO/PROYECTO</t>
  </si>
  <si>
    <t>E064.C01.P1201.I03007: PORCENTAJE DE AVANCE FINANCIERO DEL PROCESO/PROYECTO</t>
  </si>
  <si>
    <t>E064.C01.P1203.I03008: PORCENTAJE DE AVANCE FÍSICO DEL PROCESO/PROYECTO</t>
  </si>
  <si>
    <t>E064.C01.P1203.I03009: PORCENTAJE DE AVANCE FINANCIERO DEL PROCESO/PROYECTO</t>
  </si>
  <si>
    <t>E064.C01.P1205.I03010: PORCENTAJE DE AVANCE FÍSICO DEL PROCESO/PROYECTO</t>
  </si>
  <si>
    <t>E064.C01.P1205.I03011: PORCENTAJE DE AVANCE FINANCIERO DEL PROCESO/PROYECTO</t>
  </si>
  <si>
    <t>E064.C01.P2151.I03496: PORCENTAJE DE AVANCE FÍSICO DEL PROCESO/PROYECTO</t>
  </si>
  <si>
    <t>E064.C01.P2151.I03497: PORCENTAJE DE AVANCE FINANCIERO DEL PROCESO/PROYECTO</t>
  </si>
  <si>
    <t>E064.C01.P2778.I03522: PORCENTAJE DE AVANCE FÍSICO DEL PROCESO/PROYECTO</t>
  </si>
  <si>
    <t>E064.C01.P2778.I03523: PORCENTAJE DE AVANCE FINANCIERO DEL PROCESO/PROYECTO</t>
  </si>
  <si>
    <t>E064.C01.P2779.I03524: PORCENTAJE DE AVANCE FÍSICO DEL PROCESO/PROYECTO</t>
  </si>
  <si>
    <t>E064.C01.P2779.I03525: PORCENTAJE DE AVANCE FINANCIERO DEL PROCESO/PROYECTO</t>
  </si>
  <si>
    <t>E064.C01.P2970.I06549: PORCENTAJE DE AVANCE FÍSICO DEL PROCESO/PROYECTO</t>
  </si>
  <si>
    <t>E064.C01.P2970.I06550: PORCENTAJE DE AVANCE FINANCIERO DEL PROCESO/PROYECTO</t>
  </si>
  <si>
    <t>E064.C01.Q1328.I03746: PORCENTAJE DE AVANCE FÍSICO DEL PROCESO/PROYECTO</t>
  </si>
  <si>
    <t>E064.C01.Q1328.I03747: PORCENTAJE DE AVANCE FINANCIERO DEL PROCESO/PROYECTO</t>
  </si>
  <si>
    <t>E064.C01.Q1331.I03750: PORCENTAJE DE AVANCE FÍSICO DEL PROCESO/PROYECTO</t>
  </si>
  <si>
    <t>E064.C01.Q1331.I03751: PORCENTAJE DE AVANCE FINANCIERO DEL PROCESO/PROYECTO</t>
  </si>
  <si>
    <t>E064.C01.Q2104.I03752: PORCENTAJE DE AVANCE FÍSICO DEL PROCESO/PROYECTO</t>
  </si>
  <si>
    <t>E064.C01.Q2104.I03753: PORCENTAJE DE AVANCE FINANCIERO DEL PROCESO/PROYECTO</t>
  </si>
  <si>
    <t>E064.C01.Q3426.I09774 PORCENTAJE DE AVANCE FÍSICO DEL PROCESO/PROYECTO</t>
  </si>
  <si>
    <t>A/B*101</t>
  </si>
  <si>
    <t>E064.C01.Q3426.I09775 PORCENTAJE DE AVANCE FINANCIERO DEL PROCESO/PROYECTO</t>
  </si>
  <si>
    <t>A/B*102</t>
  </si>
  <si>
    <t>E064.C02.I07736: PORCENTAJE DE EVENTOS EDUCATIVOS PARA LA DIFUSIÓN DE LA CULTURA ALIMENTARIA TRADICIONAL SALUDABLE CUMPLIDOS</t>
  </si>
  <si>
    <t>E064.C02.I09130: PORCENTAJE DE COMUNIDADES DE 500 A 2500 HABITANTES COMO PROMOTORES DE LA SALUD CERTIFICADAS.</t>
  </si>
  <si>
    <t>E064.C02.P1113.I02576: PORCENTAJE DE AVANCE FÍSICO DEL PROCESO/PROYECTO</t>
  </si>
  <si>
    <t>E064.C02.P1113.I02577: PORCENTAJE DE AVANCE FINANCIERO DEL PROCESO/PROYECTO</t>
  </si>
  <si>
    <t>E064.C02.P2350.I03506: PORCENTAJE DE AVANCE FÍSICO DEL PROCESO/PROYECTO</t>
  </si>
  <si>
    <t>E064.C02.P2350.I03508: PORCENTAJE DE AVANCE FINANCIERO DEL PROCESO/PROYECTO</t>
  </si>
  <si>
    <t>E064.C02.P2919.I06417: PORCENTAJE DE AVANCE FÍSICO DEL PROCESO/PROYECTO</t>
  </si>
  <si>
    <t>E064.C02.P2919.I06418: PORCENTAJE DE AVANCE FINANCIERO DEL PROCESO/PROYECTO</t>
  </si>
  <si>
    <t>E064.C02.P2920.I06419: PORCENTAJE DE AVANCE FÍSICO DEL PROCESO/PROYECTO</t>
  </si>
  <si>
    <t>E064.C02.P2920.I06420: PORCENTAJE DE AVANCE FINANCIERO DEL PROCESO/PROYECTO</t>
  </si>
  <si>
    <t>E064.C02.P2921.I06421: PORCENTAJE DE AVANCE FÍSICO DEL PROCESO/PROYECTO</t>
  </si>
  <si>
    <t>E064.C02.P2921.I06422: PORCENTAJE DE AVANCE FINANCIERO DEL PROCESO/PROYECTO</t>
  </si>
  <si>
    <t>E064.C02.P2922.I06423: PORCENTAJE DE AVANCE FÍSICO DEL PROCESO/PROYECTO</t>
  </si>
  <si>
    <t>E064.C02.P2922.I06424: PORCENTAJE DE AVANCE FINANCIERO DEL PROCESO/PROYECTO</t>
  </si>
  <si>
    <t>E064.C02.P2923.I06425: PORCENTAJE DE AVANCE FÍSICO DEL PROCESO/PROYECTO</t>
  </si>
  <si>
    <t>E064.C02.P2923.I06426: PORCENTAJE DE AVANCE FINANCIERO DEL PROCESO/PROYECTO</t>
  </si>
  <si>
    <t>E064.C02.P2924.I06427: PORCENTAJE DE AVANCE FÍSICO DEL PROCESO/PROYECTO</t>
  </si>
  <si>
    <t>E064.C02.P2924.I06428: PORCENTAJE DE AVANCE FINANCIERO DEL PROCESO/PROYECTO</t>
  </si>
  <si>
    <t>E064.C02.P2925.I06429: PORCENTAJE DE AVANCE FÍSICO DEL PROCESO/PROYECTO</t>
  </si>
  <si>
    <t>E064.C02.P2925.I06430: PORCENTAJE DE AVANCE FINANCIERO DEL PROCESO/PROYECTO</t>
  </si>
  <si>
    <t>E064.C02.P2926.I06431: PORCENTAJE DE AVANCE FÍSICO DEL PROCESO/PROYECTO</t>
  </si>
  <si>
    <t>E064.C02.P2926.I06432: PORCENTAJE DE AVANCE FINANCIERO DEL PROCESO/PROYECTO</t>
  </si>
  <si>
    <t>E064.C02.P2927.I06433: PORCENTAJE DE AVANCE FÍSICO DEL PROCESO/PROYECTO</t>
  </si>
  <si>
    <t>E064.C02.P2927.I06434: PORCENTAJE DE AVANCE FINANCIERO DEL PROCESO/PROYECTO</t>
  </si>
  <si>
    <t>E064.C02.P2928.I06435: PORCENTAJE DE AVANCE FÍSICO DEL PROCESO/PROYECTO</t>
  </si>
  <si>
    <t>E064.C02.P2928.I06436: PORCENTAJE DE AVANCE FINANCIERO DEL PROCESO/PROYECTO</t>
  </si>
  <si>
    <t>E064.C02.P2929.I06437: PORCENTAJE DE AVANCE FÍSICO DEL PROCESO/PROYECTO</t>
  </si>
  <si>
    <t>E064.C02.P2929.I06438: PORCENTAJE DE AVANCE FINANCIERO DEL PROCESO/PROYECTO</t>
  </si>
  <si>
    <t>E064.C02.P2930.I06439: PORCENTAJE DE AVANCE FÍSICO DEL PROCESO/PROYECTO</t>
  </si>
  <si>
    <t>E064.C02.P2930.I06440: PORCENTAJE DE AVANCE FINANCIERO DEL PROCESO/PROYECTO</t>
  </si>
  <si>
    <t>E064.C02.P2931.I06441: PORCENTAJE DE AVANCE FÍSICO DEL PROCESO/PROYECTO</t>
  </si>
  <si>
    <t>E064.C02.P2931.I06442: PORCENTAJE DE AVANCE FINANCIERO DEL PROCESO/PROYECTO</t>
  </si>
  <si>
    <t>E064.C02.P2932.I06443: PORCENTAJE DE AVANCE FÍSICO DEL PROCESO/PROYECTO</t>
  </si>
  <si>
    <t>E064.C02.P2932.I06444: PORCENTAJE DE AVANCE FINANCIERO DEL PROCESO/PROYECTO</t>
  </si>
  <si>
    <t>E064.C02.P2933.I06445: PORCENTAJE DE AVANCE FÍSICO DEL PROCESO/PROYECTO</t>
  </si>
  <si>
    <t>E064.C02.P2933.I06446: PORCENTAJE DE AVANCE FINANCIERO DEL PROCESO/PROYECTO</t>
  </si>
  <si>
    <t>E064.C02.P2934.I06451: PORCENTAJE DE AVANCE FÍSICO DEL PROCESO/PROYECTO</t>
  </si>
  <si>
    <t>E064.C02.P2934.I06452: PORCENTAJE DE AVANCE FINANCIERO DEL PROCESO/PROYECTO</t>
  </si>
  <si>
    <t>E064.C02.P2935.I06481: PORCENTAJE DE AVANCE FÍSICO DEL PROCESO/PROYECTO</t>
  </si>
  <si>
    <t>E064.C02.P2935.I06482: PORCENTAJE DE AVANCE FINANCIERO DEL PROCESO/PROYECTO</t>
  </si>
  <si>
    <t>E064.C02.P2936.I06483: PORCENTAJE DE AVANCE FÍSICO DEL PROCESO/PROYECTO</t>
  </si>
  <si>
    <t>E064.C02.P2936.I06484: PORCENTAJE DE AVANCE FINANCIERO DEL PROCESO/PROYECTO</t>
  </si>
  <si>
    <t>E064.C02.P2937.I06485: PORCENTAJE DE AVANCE FÍSICO DEL PROCESO/PROYECTO</t>
  </si>
  <si>
    <t>E064.C02.P2937.I06486: PORCENTAJE DE AVANCE FINANCIERO DEL PROCESO/PROYECTO</t>
  </si>
  <si>
    <t>E064.C02.P2938.I06487: PORCENTAJE DE AVANCE FÍSICO DEL PROCESO/PROYECTO</t>
  </si>
  <si>
    <t>E064.C02.P2938.I06488: PORCENTAJE DE AVANCE FINANCIERO DEL PROCESO/PROYECTO</t>
  </si>
  <si>
    <t>E064.C02.P2939.I06489: PORCENTAJE DE AVANCE FÍSICO DEL PROCESO/PROYECTO</t>
  </si>
  <si>
    <t>E064.C02.P2939.I06490: PORCENTAJE DE AVANCE FINANCIERO DEL PROCESO/PROYECTO</t>
  </si>
  <si>
    <t>E064.C02.P2940.I06491: PORCENTAJE DE AVANCE FÍSICO DEL PROCESO/PROYECTO</t>
  </si>
  <si>
    <t>E064.C02.P2940.I06492: PORCENTAJE DE AVANCE FINANCIERO DEL PROCESO/PROYECTO</t>
  </si>
  <si>
    <t>E064.C02.P2941.I06493: PORCENTAJE DE AVANCE FÍSICO DEL PROCESO/PROYECTO</t>
  </si>
  <si>
    <t>E064.C02.P2941.I06494: PORCENTAJE DE AVANCE FINANCIERO DEL PROCESO/PROYECTO</t>
  </si>
  <si>
    <t>E064.C02.P2942.I06495: PORCENTAJE DE AVANCE FÍSICO DEL PROCESO/PROYECTO</t>
  </si>
  <si>
    <t>E064.C02.P2942.I06496: PORCENTAJE DE AVANCE FINANCIERO DEL PROCESO/PROYECTO</t>
  </si>
  <si>
    <t>E064.C02.P2943.I06497: PORCENTAJE DE AVANCE FÍSICO DEL PROCESO/PROYECTO</t>
  </si>
  <si>
    <t>E064.C02.P2943.I06498: PORCENTAJE DE AVANCE FINANCIERO DEL PROCESO/PROYECTO</t>
  </si>
  <si>
    <t>E064.C02.P2944.I06499: PORCENTAJE DE AVANCE FÍSICO DEL PROCESO/PROYECTO</t>
  </si>
  <si>
    <t>E064.C02.P2944.I06500: PORCENTAJE DE AVANCE FINANCIERO DEL PROCESO/PROYECTO</t>
  </si>
  <si>
    <t>E064.C02.P2945.I06501: PORCENTAJE DE AVANCE FÍSICO DEL PROCESO/PROYECTO</t>
  </si>
  <si>
    <t>E064.C02.P2945.I06502: PORCENTAJE DE AVANCE FINANCIERO DEL PROCESO/PROYECTO</t>
  </si>
  <si>
    <t>E064.C02.P2946.I06503: PORCENTAJE DE AVANCE FÍSICO DEL PROCESO/PROYECTO</t>
  </si>
  <si>
    <t>E064.C02.P2946.I06504: PORCENTAJE DE AVANCE FINANCIERO DEL PROCESO/PROYECTO</t>
  </si>
  <si>
    <t>E064.C02.P2947.I06505: PORCENTAJE DE AVANCE FÍSICO DEL PROCESO/PROYECTO</t>
  </si>
  <si>
    <t>E064.C02.P2947.I06506: PORCENTAJE DE AVANCE FINANCIERO DEL PROCESO/PROYECTO</t>
  </si>
  <si>
    <t>E064.C02.P2948.I06507: PORCENTAJE DE AVANCE FÍSICO DEL PROCESO/PROYECTO</t>
  </si>
  <si>
    <t>E064.C02.P2948.I06508: PORCENTAJE DE AVANCE FINANCIERO DEL PROCESO/PROYECTO</t>
  </si>
  <si>
    <t>E064.C02.P2949.I06509: PORCENTAJE DE AVANCE FÍSICO DEL PROCESO/PROYECTO</t>
  </si>
  <si>
    <t>E064.C02.P2949.I06510: PORCENTAJE DE AVANCE FINANCIERO DEL PROCESO/PROYECTO</t>
  </si>
  <si>
    <t>E064.C02.P2950.I06511: PORCENTAJE DE AVANCE FÍSICO DEL PROCESO/PROYECTO</t>
  </si>
  <si>
    <t>E064.C02.P2950.I06512: PORCENTAJE DE AVANCE FINANCIERO DEL PROCESO/PROYECTO</t>
  </si>
  <si>
    <t>E064.C02.P2951.I06513: PORCENTAJE DE AVANCE FÍSICO DEL PROCESO/PROYECTO</t>
  </si>
  <si>
    <t>E064.C02.P2951.I06514: PORCENTAJE DE AVANCE FINANCIERO DEL PROCESO/PROYECTO</t>
  </si>
  <si>
    <t>E064.C02.P2952.I06515: PORCENTAJE DE AVANCE FÍSICO DEL PROCESO/PROYECTO</t>
  </si>
  <si>
    <t>E064.C02.P2952.I06516: PORCENTAJE DE AVANCE FINANCIERO DEL PROCESO/PROYECTO</t>
  </si>
  <si>
    <t>E064.C02.P2954.I06519: PORCENTAJE DE AVANCE FÍSICO DEL PROCESO/PROYECTO</t>
  </si>
  <si>
    <t>E064.C02.P2954.I06520: PORCENTAJE DE AVANCE FINANCIERO DEL PROCESO/PROYECTO</t>
  </si>
  <si>
    <t>E064.C02.P2955.I06521: PORCENTAJE DE AVANCE FÍSICO DEL PROCESO/PROYECTO</t>
  </si>
  <si>
    <t>E064.C02.P2955.I06522: PORCENTAJE DE AVANCE FINANCIERO DEL PROCESO/PROYECTO</t>
  </si>
  <si>
    <t>E064.C02.P2956.I06523: PORCENTAJE DE AVANCE FÍSICO DEL PROCESO/PROYECTO</t>
  </si>
  <si>
    <t>E064.C02.P2956.I06524: PORCENTAJE DE AVANCE FINANCIERO DEL PROCESO/PROYECTO</t>
  </si>
  <si>
    <t>E064.C02.P2957.I06525: PORCENTAJE DE AVANCE FÍSICO DEL PROCESO/PROYECTO</t>
  </si>
  <si>
    <t>E064.C02.P2957.I06526: PORCENTAJE DE AVANCE FINANCIERO DEL PROCESO/PROYECTO</t>
  </si>
  <si>
    <t>E064.C02.P2958.I06527: PORCENTAJE DE AVANCE FÍSICO DEL PROCESO/PROYECTO</t>
  </si>
  <si>
    <t>E064.C02.P2958.I06528: PORCENTAJE DE AVANCE FINANCIERO DEL PROCESO/PROYECTO</t>
  </si>
  <si>
    <t>E064.C02.P2959.I06529: PORCENTAJE DE AVANCE FÍSICO DEL PROCESO/PROYECTO</t>
  </si>
  <si>
    <t>E064.C02.P2959.I06530: PORCENTAJE DE AVANCE FINANCIERO DEL PROCESO/PROYECTO</t>
  </si>
  <si>
    <t>E064.C02.P2960.I06531: PORCENTAJE DE AVANCE FÍSICO DEL PROCESO/PROYECTO</t>
  </si>
  <si>
    <t>E064.C02.P2960.I06532: PORCENTAJE DE AVANCE FINANCIERO DEL PROCESO/PROYECTO</t>
  </si>
  <si>
    <t>E064.C02.P2961.I06533: PORCENTAJE DE AVANCE FÍSICO DEL PROCESO/PROYECTO</t>
  </si>
  <si>
    <t>E064.C02.P2961.I06534: PORCENTAJE DE AVANCE FINANCIERO DEL PROCESO/PROYECTO</t>
  </si>
  <si>
    <t>E064.C02.P2964.I06535: PORCENTAJE DE AVANCE FÍSICO DEL PROCESO/PROYECTO</t>
  </si>
  <si>
    <t>E064.C02.P2964.I06536: PORCENTAJE DE AVANCE FINANCIERO DEL PROCESO/PROYECTO</t>
  </si>
  <si>
    <t>E064.C02.P2965.I06537: PORCENTAJE DE AVANCE FÍSICO DEL PROCESO/PROYECTO</t>
  </si>
  <si>
    <t>E064.C02.P2965.I06538: PORCENTAJE DE AVANCE FINANCIERO DEL PROCESO/PROYECTO</t>
  </si>
  <si>
    <t>E064.C03.I09150: PORCENTAJE DE REDES REGIONALES DE INTELIGENCIA EPIDEMIOLÓGICA OPERANDO</t>
  </si>
  <si>
    <t>E064.C03.P2781.I03540: PORCENTAJE DE AVANCE FÍSICO DEL PROCESO/PROYECTO</t>
  </si>
  <si>
    <t>E064.C03.P2781.I03541: PORCENTAJE DE AVANCE FINANCIERO DEL PROCESO/PROYECTO</t>
  </si>
  <si>
    <t>E064.C03.P1109.I02486: PORCENTAJE DE AVANCE FÍSICO DEL PROCESO/PROYECTO</t>
  </si>
  <si>
    <t>E064.C03.P1109.I02487: PORCENTAJE DE AVANCE FINANCIERO DEL PROCESO/PROYECTO</t>
  </si>
  <si>
    <t>E064.C03.Q0058.I03744: PORCENTAJE DE AVANCE FÍSICO DEL PROCESO/PROYECTO</t>
  </si>
  <si>
    <t>E064.C03.Q0058.I03745: PORCENTAJE DE AVANCE FINANCIERO DEL PROCESO/PROYECTO</t>
  </si>
  <si>
    <t>E064.C04.I09954: PORCENTAJE DE CAPACITACIONES AL PERSONAL MÉDICO Y AFÍN EN TEMAS DE PREVENCIÓN Y PROMOCIÓN A LA SALUD REALIZADAS.</t>
  </si>
  <si>
    <t>E064.C04.P2884.I03555: PORCENTAJE DE AVANCE FÍSICO DEL PROCESO/PROYECTO</t>
  </si>
  <si>
    <t>E064.C04.P2884.I03557: PORCENTAJE DE AVANCE FINANCIERO DEL PROCESO/PROYECTO</t>
  </si>
  <si>
    <t>E064.C04.P2885.I03558: PORCENTAJE DE AVANCE FÍSICO DEL PROCESO/PROYECTO</t>
  </si>
  <si>
    <t>E064.C04.P2885.I03559: PORCENTAJE DE AVANCE FINANCIERO DEL PROCESO/PROYECTO</t>
  </si>
  <si>
    <t>E064.C04.P2886.I03568: PORCENTAJE DE AVANCE FÍSICO DEL PROCESO/PROYECTO</t>
  </si>
  <si>
    <t>E064.C04.P2886.I03569: PORCENTAJE DE AVANCE FINANCIERO DEL PROCESO/PROYECTO</t>
  </si>
  <si>
    <t>E064.C04.P2887.I03570: PORCENTAJE DE AVANCE FÍSICO DEL PROCESO/PROYECTO</t>
  </si>
  <si>
    <t>E064.C04.P2887.I03571: PORCENTAJE DE AVANCE FINANCIERO DEL PROCESO/PROYECTO</t>
  </si>
  <si>
    <t>E064.C04.P2888.I03572: PORCENTAJE DE AVANCE FÍSICO DEL PROCESO/PROYECTO</t>
  </si>
  <si>
    <t>E064.C04.P2888.I03573: PORCENTAJE DE AVANCE FINANCIERO DEL PROCESO/PROYECTO</t>
  </si>
  <si>
    <t>E064.C04.P2889.I03590: PORCENTAJE DE AVANCE FÍSICO DEL PROCESO/PROYECTO</t>
  </si>
  <si>
    <t>E064.C04.P2889.I03591: PORCENTAJE DE AVANCE FINANCIERO DEL PROCESO/PROYECTO</t>
  </si>
  <si>
    <t>E064.C04.P2890.I03592: PORCENTAJE DE AVANCE FÍSICO DEL PROCESO/PROYECTO</t>
  </si>
  <si>
    <t>E064.C04.P2890.I03593: PORCENTAJE DE AVANCE FINANCIERO DEL PROCESO/PROYECTO</t>
  </si>
  <si>
    <t>E064.C04.P2891.I03594: PORCENTAJE DE AVANCE FÍSICO DEL PROCESO/PROYECTO</t>
  </si>
  <si>
    <t>E064.C04.P2891.I03595: PORCENTAJE DE AVANCE FINANCIERO DEL PROCESO/PROYECTO</t>
  </si>
  <si>
    <t>02.03.05</t>
  </si>
  <si>
    <t>E019</t>
  </si>
  <si>
    <t>E019.F1.I05633: ESPERANZA DE VIDA AL NACER</t>
  </si>
  <si>
    <t>DECENAL</t>
  </si>
  <si>
    <t>E019.F1.I07303: PORCENTAJE DE POBLACIÓN CON CARENCIA POR ACCESO A LOS SERVICIOS DE SALUD</t>
  </si>
  <si>
    <t>E019.F1.I07305: RAZÓN DE MÉDICOS EN INSTITUCIONES PÚBLICAS DE SALUD EN CONTACTO CON EL PACIENTE POR CADA MIL HABITANTES</t>
  </si>
  <si>
    <t>E019.P1.I00202: COBERTURA DE AFILIADOS</t>
  </si>
  <si>
    <t>E019.P1.I05634: PORCENTAJE DE PERSONAS AFILIADAS AL SPSS DE ACUERDO AL ANEXO II DEL ACUERDO DE COORDINACIÓN CON LA FEDERACIÓN.</t>
  </si>
  <si>
    <t>TRIMESTRAL</t>
  </si>
  <si>
    <t>E019.C01.I05631: PORCENTAJE DE UNIDADES MÉDICAS SUSTITUIDAS</t>
  </si>
  <si>
    <t xml:space="preserve">          COMPONENTES</t>
  </si>
  <si>
    <t>E019.C01.I05632: PORCENTAJE DE UNIDADES MÉDICAS NUEVAS CONSTRUIDAS</t>
  </si>
  <si>
    <t>E019.C01.I08878: PORCENTAJE DE UNIDADES MEDICAS AMPLIADAS, REMODELADAS O DIGNIFICADAS.</t>
  </si>
  <si>
    <t>E019.C01.P3156.I09467: PORCENTAJE DE AVANCE FÍSICO DEL PROCESO/PROYECTO</t>
  </si>
  <si>
    <t xml:space="preserve">    ACTIVIDADES</t>
  </si>
  <si>
    <t>E019.C01.P3156.I09468: PORCENTAJE DE AVANCE FINANCIERO DEL PROCESO/PROYECTO</t>
  </si>
  <si>
    <t>E019.C01.P3157.I09477: PORCENTAJE DE AVANCE FÍSICO DEL PROCESO/PROYECTO</t>
  </si>
  <si>
    <t>E019.C01.P3157.I09478: PORCENTAJE DE AVANCE FINANCIERO DEL PROCESO/PROYECTO</t>
  </si>
  <si>
    <t>E019.C01.P3158.I09479: PORCENTAJE DE AVANCE FÍSICO DEL PROCESO/PROYECTO</t>
  </si>
  <si>
    <t>E019.C01.P3158.I09480: PORCENTAJE DE AVANCE FINANCIERO DEL PROCESO/PROYECTO</t>
  </si>
  <si>
    <t>E019.C01.P3159.I09461: PORCENTAJE DE AVANCE FÍSICO DEL PROCESO/PROYECTO</t>
  </si>
  <si>
    <t>E019.C01.P3159.I09462: PORCENTAJE DE AVANCE FINANCIERO DEL PROCESO/PROYECTO</t>
  </si>
  <si>
    <t>E019.C01.P3160.I09463: PORCENTAJE DE AVANCE FÍSICO DEL PROCESO/PROYECTO</t>
  </si>
  <si>
    <t>E019.C01.P3160.I09464: PORCENTAJE DE AVANCE FINANCIERO DEL PROCESO/PROYECTO</t>
  </si>
  <si>
    <t>E019.C01.P3161.I09465: PORCENTAJE DE AVANCE FÍSICO DEL PROCESO/PROYECTO</t>
  </si>
  <si>
    <t>E019.C01.P3161.I09466: PORCENTAJE DE AVANCE FINANCIERO DEL PROCESO/PROYECTO</t>
  </si>
  <si>
    <t>E019.C01.P3197.I09481: PORCENTAJE DE AVANCE FÍSICO DEL PROCESO/PROYECTO</t>
  </si>
  <si>
    <t>E019.C01.P3197.I09482: PORCENTAJE DE AVANCE FINANCIERO DEL PROCESO/PROYECTO</t>
  </si>
  <si>
    <t>E019.C01.P3198.I09488: PORCENTAJE DE AVANCE FÍSICO DEL PROCESO/PROYECTO</t>
  </si>
  <si>
    <t>E019.C01.P3198.I09489: PORCENTAJE DE AVANCE FINANCIERO DEL PROCESO/PROYECTO</t>
  </si>
  <si>
    <t>E019.C01.Q1492.I06882: PORCENTAJE DE AVANCE FÍSICO DEL PROCESO/PROYECTO</t>
  </si>
  <si>
    <t>E019.C01.Q1492.I06883: PORCENTAJE DE AVANCE FINANCIERO DEL PROCESO/PROYECTO</t>
  </si>
  <si>
    <t>E019.C01.Q2066: PORCENTAJE DE AVANCE FÍSICO DEL PROCESO/PROYECTO</t>
  </si>
  <si>
    <t>E019.C01.Q2066: PORCENTAJE DE AVANCE FINANCIERO DEL PROCESO/PROYECTO</t>
  </si>
  <si>
    <t>E019.C01.Q2163: PORCENTAJE DE AVANCE FÍSICO DEL PROCESO/PROYECTO</t>
  </si>
  <si>
    <t>E019.C01.Q2163: PORCENTAJE DE AVANCE FINANCIERO DEL PROCESO/PROYECTO</t>
  </si>
  <si>
    <t>E019.C01.Q2560: PORCENTAJE DE AVANCE FÍSICO DEL PROCESO/PROYECTO</t>
  </si>
  <si>
    <t>E019.C01.Q2560: PORCENTAJE DE AVANCE FINANCIERO DEL PROCESO/PROYECTO</t>
  </si>
  <si>
    <t>E019.C01.Q2615: PORCENTAJE DE AVANCE FÍSICO DEL PROCESO/PROYECTO</t>
  </si>
  <si>
    <t>E019.C01.Q2615: PORCENTAJE DE AVANCE FINANCIERO DEL PROCESO/PROYECTO</t>
  </si>
  <si>
    <t>E019.C01.Q2811: PORCENTAJE DE AVANCE FÍSICO DEL PROCESO/PROYECTO</t>
  </si>
  <si>
    <t>E019.C01.Q2811: PORCENTAJE DE AVANCE FINANCIERO DEL PROCESO/PROYECTO</t>
  </si>
  <si>
    <t>E019.C01.Q2812: PORCENTAJE DE AVANCE FÍSICO DEL PROCESO/PROYECTO</t>
  </si>
  <si>
    <t>E019.C01.Q2812: PORCENTAJE DE AVANCE FINANCIERO DEL PROCESO/PROYECTO</t>
  </si>
  <si>
    <t>E019.C01.Q2814: PORCENTAJE DE AVANCE FÍSICO DEL PROCESO/PROYECTO</t>
  </si>
  <si>
    <t>E019.C01.Q2814: PORCENTAJE DE AVANCE FINANCIERO DEL PROCESO/PROYECTO</t>
  </si>
  <si>
    <t>E019.C01.Q2829: PORCENTAJE DE AVANCE FÍSICO DEL PROCESO/PROYECTO</t>
  </si>
  <si>
    <t>E019.C01.Q2829: PORCENTAJE DE AVANCE FINANCIERO DEL PROCESO/PROYECTO</t>
  </si>
  <si>
    <t>E019.C01.Q2852: PORCENTAJE DE AVANCE FÍSICO DEL PROCESO/PROYECTO</t>
  </si>
  <si>
    <t>E019.C01.Q2852: PORCENTAJE DE AVANCE FINANCIERO DEL PROCESO/PROYECTO</t>
  </si>
  <si>
    <t>E019.C01.Q2876: PORCENTAJE DE AVANCE FÍSICO DEL PROCESO/PROYECTO</t>
  </si>
  <si>
    <t>E019.C01.Q2876: PORCENTAJE DE AVANCE FINANCIERO DEL PROCESO/PROYECTO</t>
  </si>
  <si>
    <t>E019.C01.Q3298: PORCENTAJE DE AVANCE FÍSICO DEL PROCESO/PROYECTO</t>
  </si>
  <si>
    <t>E019.C01.Q3298: PORCENTAJE DE AVANCE FINANCIERO DEL PROCESO/PROYECTO</t>
  </si>
  <si>
    <t>E019.C01.Q3388: PORCENTAJE DE AVANCE FÍSICO DEL PROCESO/PROYECTO</t>
  </si>
  <si>
    <t>E019.C01.Q3388: PORCENTAJE DE AVANCE FINANCIERO DEL PROCESO/PROYECTO</t>
  </si>
  <si>
    <t>E019.C01.Q3418: PORCENTAJE DE AVANCE FÍSICO DEL PROCESO/PROYECTO</t>
  </si>
  <si>
    <t>E019.C01.Q3418: PORCENTAJE DE AVANCE FINANCIERO DEL PROCESO/PROYECTO</t>
  </si>
  <si>
    <t>E019.C01.Q1525: PORCENTAJE DE AVANCE FÍSICO DEL PROCESO/PROYECTO</t>
  </si>
  <si>
    <t>E019.C01.Q1525: PORCENTAJE DE AVANCE FINANCIERO DEL PROCESO/PROYECTO</t>
  </si>
  <si>
    <t>E019.C01.Q2981: PORCENTAJE DE AVANCE FÍSICO DEL PROCESO/PROYECTO</t>
  </si>
  <si>
    <t>E019.C01.Q2981: PORCENTAJE DE AVANCE FINANCIERO DEL PROCESO/PROYECTO</t>
  </si>
  <si>
    <t>E019.C01.Q3305: PORCENTAJE DE AVANCE FÍSICO DEL PROCESO/PROYECTO</t>
  </si>
  <si>
    <t>E019.C01.Q3305: PORCENTAJE DE AVANCE FINANCIERO DEL PROCESO/PROYECTO</t>
  </si>
  <si>
    <t>E019.C01.Q3301.I08719: PORCENTAJE DE AVANCE FÍSICO DEL PROCESO/PROYECTO</t>
  </si>
  <si>
    <t>E019.C02.Q3301.I08720: PORCENTAJE DE AVANCE FINANCIERO DEL PROCESO/PROYECTO</t>
  </si>
  <si>
    <t>E019.C01.Q3566.I10021: PORCENTAJE DE AVANCE FÍSICO DEL PROCESO/PROYECTO</t>
  </si>
  <si>
    <t>E019.C01.Q3566.I10022: PORCENTAJE DE AVANCE FINANCIERO DEL PROCESO/PROYECTO</t>
  </si>
  <si>
    <t>E019.C01.Q0063.11985: PORCENTAJE DE AVANCE FÍSICO DEL PROCESO/PROYECTO</t>
  </si>
  <si>
    <t>E019.C01.Q0063.11986: PORCENTAJE DE AVANCE FINANCIERO DEL PROCESO/PROYECTO</t>
  </si>
  <si>
    <t>E019.C01.Q1340.I06001:PORCENTAJE DE AVANCE FÍSICO DEL PROCESO/PROYECTO</t>
  </si>
  <si>
    <t>E019.C01.Q1340.I06002: PORCENTAJE DE AVANCE FINANCIERO DEL PROCESO/PROYECTO</t>
  </si>
  <si>
    <t xml:space="preserve"> E019.C01.Q1493.I06776: PORCENTAJE DE AVANCE FÍSICO DEL PROCESO/PROYECTO</t>
  </si>
  <si>
    <t xml:space="preserve"> E019.C01.Q1493.I06777: PORCENTAJE DE AVANCE FINANCIERO DEL PROCESO/PROYECTO</t>
  </si>
  <si>
    <t xml:space="preserve"> E019.C01.Q1494.I05627: PORCENTAJE DE AVANCE FÍSICO DEL PROCESO/PROYECTO</t>
  </si>
  <si>
    <t>E019.C01.Q1494.I05628: PORCENTAJE DE AVANCE FINANCIERO DEL PROCESO/PROYECTO</t>
  </si>
  <si>
    <t>E019.C01.Q1524: PORCENTAJE DE AVANCE FÍSICO DEL PROCESO/PROYECTO</t>
  </si>
  <si>
    <t>E019.C01.Q1524: PORCENTAJE DE AVANCE FINANCIERO DEL PROCESO/PROYECTO</t>
  </si>
  <si>
    <t>E019.C01.Q1526.I03794: PORCENTAJE DE AVANCE FÍSICO DEL PROCESO/PROYECTO</t>
  </si>
  <si>
    <t xml:space="preserve"> E019.C01.Q1526.I03795: PORCENTAJE DE AVANCE FINANCIERO DEL PROCESO/PROYECTO</t>
  </si>
  <si>
    <t>E019.C01.Q1527.I06003: PORCENTAJE DE AVANCE FÍSICO DEL PROCESO/PROYECTO</t>
  </si>
  <si>
    <t>E019.C01.Q1527.I06004: PORCENTAJE DE AVANCE FINANCIERO DEL PROCESO/PROYECTO</t>
  </si>
  <si>
    <t>E019.C01.Q1529..ID8379: PORCENTAJE DE AVANCE FÍSICO DEL PROCESO/PROYECTO</t>
  </si>
  <si>
    <t xml:space="preserve"> E019.C01.Q1529..ID8380: PORCENTAJE DE AVANCE FINANCIERO DEL PROCESO/PROYECTO</t>
  </si>
  <si>
    <t>E019.C01.Q1530.I06236 PORCENTAJE DE AVANCE FÍSICO DEL PROCESO/PROYECTO</t>
  </si>
  <si>
    <t xml:space="preserve"> E019.C01.Q1530.I06237 PORCENTAJE DE AVANCE FINANCIERO DEL PROCESO/PROYECTO</t>
  </si>
  <si>
    <t>E019.C01.Q1599.I03814 PORCENTAJE DE AVANCE FÍSICO DEL PROCESO/PROYECTO</t>
  </si>
  <si>
    <t>E019.C01.Q1599.I03815 PORCENTAJE DE AVANCE FINANCIERO DEL PROCESO/PROYECTO</t>
  </si>
  <si>
    <t>E019.C01.Q2537.I05913 PORCENTAJE DE AVANCE FÍSICO DEL PROCESO/PROYECTO</t>
  </si>
  <si>
    <t xml:space="preserve"> E019.C01.Q2537.I05914 PORCENTAJE DE AVANCE FINANCIERO DEL PROCESO/PROYECTO</t>
  </si>
  <si>
    <t>PORCENTAJE DE AVANCE FÍSICO DEL PROCESO/PROYECTO</t>
  </si>
  <si>
    <t>PORCENTAJE DE AVANCE FINANCIERO DEL PROCESO/PROYECTO</t>
  </si>
  <si>
    <t>E019.C01.Q2708.I03806 PORCENTAJE DE AVANCE FÍSICO DEL PROCESO/PROYECTO</t>
  </si>
  <si>
    <t>E019.C01.Q2708.I03807 PORCENTAJE DE AVANCE FINANCIERO DEL PROCESO/PROYECTO</t>
  </si>
  <si>
    <t>E019.C01.Q2709.I03810 PORCENTAJE DE AVANCE FÍSICO DEL PROCESO/PROYECTO</t>
  </si>
  <si>
    <t>E019.C01.Q2709.I03811 PORCENTAJE DE AVANCE FINANCIERO DEL PROCESO/PROYECTO</t>
  </si>
  <si>
    <t>E019.C01.Q2764.I05595 PORCENTAJE DE AVANCE FÍSICO DEL PROCESO/PROYECTO</t>
  </si>
  <si>
    <t>E019.C01.Q2764.I05596 PORCENTAJE DE AVANCE FINANCIERO DEL PROCESO/PROYECTO</t>
  </si>
  <si>
    <t>E019.C01.Q2765.I05597 PORCENTAJE DE AVANCE FÍSICO DEL PROCESO/PROYECTO</t>
  </si>
  <si>
    <t>E019.C01.Q2765.I05598 PORCENTAJE DE AVANCE FINANCIERO DEL PROCESO/PROYECTO</t>
  </si>
  <si>
    <t>E019.C01.Q2780.I05599  PORCENTAJE DE AVANCE FÍSICO DEL PROCESO/PROYECTO</t>
  </si>
  <si>
    <t>E019.C01.Q2780.I05599  PORCENTAJE DE AVANCE FINANCIERO DEL PROCESO/PROYECTO</t>
  </si>
  <si>
    <t xml:space="preserve"> E019.C01.Q2781.I05601 PORCENTAJE DE AVANCE FÍSICO DEL PROCESO/PROYECTO</t>
  </si>
  <si>
    <t>E019.C01.Q2781.I05602  PORCENTAJE DE AVANCE FINANCIERO DEL PROCESO/PROYECTO</t>
  </si>
  <si>
    <t>E019.C01.Q2809.I06196 PORCENTAJE DE AVANCE FÍSICO DEL PROCESO/PROYECTO</t>
  </si>
  <si>
    <t xml:space="preserve"> E019.C01.Q2809.I06197 PORCENTAJE DE AVANCE FINANCIERO DEL PROCESO/PROYECTO</t>
  </si>
  <si>
    <t xml:space="preserve"> E019.C01.Q2810.I06013 PORCENTAJE DE AVANCE FÍSICO DEL PROCESO/PROYECTO</t>
  </si>
  <si>
    <t xml:space="preserve"> E019.C01.Q2810.I06014 PORCENTAJE DE AVANCE FINANCIERO DEL PROCESO/PROYECTO</t>
  </si>
  <si>
    <t>E019.C01.Q2813.I06190 PORCENTAJE DE AVANCE FÍSICO DEL PROCESO/PROYECTO</t>
  </si>
  <si>
    <t>E019.C01.Q2813.I06191 PORCENTAJE DE AVANCE FINANCIERO DEL PROCESO/PROYECTO</t>
  </si>
  <si>
    <t xml:space="preserve"> E019.C01.Q2847.I06285 PORCENTAJE DE AVANCE FÍSICO DEL PROCESO/PROYECTO</t>
  </si>
  <si>
    <t>E019.C01.Q2847.I06286 PORCENTAJE DE AVANCE FINANCIERO DEL PROCESO/PROYECTO</t>
  </si>
  <si>
    <t xml:space="preserve"> E019.C01.Q2853.I06353 PORCENTAJE DE AVANCE FÍSICO DEL PROCESO/PROYECTO</t>
  </si>
  <si>
    <t xml:space="preserve"> E019.C01.Q2853.I06354 PORCENTAJE DE AVANCE FINANCIERO DEL PROCESO/PROYECTO</t>
  </si>
  <si>
    <t>E019.C01.Q2875.I07644 PORCENTAJE DE AVANCE FÍSICO DEL PROCESO/PROYECTO</t>
  </si>
  <si>
    <t xml:space="preserve"> E019.C01.Q2875.I07645 PORCENTAJE DE AVANCE FINANCIERO DEL PROCESO/PROYECTO</t>
  </si>
  <si>
    <t>E019.C01.Q2877.I07636 PORCENTAJE DE AVANCE FÍSICO DEL PROCESO/PROYECTO</t>
  </si>
  <si>
    <t>E019.C01.Q2877.I07637 PORCENTAJE DE AVANCE FINANCIERO DEL PROCESO/PROYECTO</t>
  </si>
  <si>
    <t>E019.C01.Q2878.I07638 PORCENTAJE DE AVANCE FÍSICO DEL PROCESO/PROYECTO</t>
  </si>
  <si>
    <t>E019.C01.Q2878PORCENTAJE DE AVANCE FINANCIERO DEL PROCESO/PROYECTO</t>
  </si>
  <si>
    <t>E019.C01.Q2884.I06407 PORCENTAJE DE AVANCE FÍSICO DEL PROCESO/PROYECTO</t>
  </si>
  <si>
    <t>E019.C01.Q2884.I06408 PORCENTAJE DE AVANCE FINANCIERO DEL PROCESO/PROYECTO</t>
  </si>
  <si>
    <t>E019.C01.Q2919 PORCENTAJE DE AVANCE FÍSICO DEL PROCESO/PROYECTO</t>
  </si>
  <si>
    <t>E019.C01.Q2919 PORCENTAJE DE AVANCE FINANCIERO DEL PROCESO/PROYECTO</t>
  </si>
  <si>
    <t>E019.C01.Q3292.I08824 PORCENTAJE DE AVANCE FÍSICO DEL PROCESO/PROYECTO</t>
  </si>
  <si>
    <t>E019.C01.Q3292.I08825 PORCENTAJE DE AVANCE FINANCIERO DEL PROCESO/PROYECTO</t>
  </si>
  <si>
    <t>E019.C02.Q3295.I08635 PORCENTAJE DE AVANCE FÍSICO DEL PROCESO/PROYECTO</t>
  </si>
  <si>
    <t>E019.C02.Q3295.I08636 PORCENTAJE DE AVANCE FINANCIERO DEL PROCESO/PROYECTO</t>
  </si>
  <si>
    <t>E019.C02.Q3326.I09024 PORCENTAJE DE AVANCE FÍSICO DEL PROCESO/PROYECTO</t>
  </si>
  <si>
    <t>E019.C02.Q3326.I09025 PORCENTAJE DE AVANCE FINANCIERO DEL PROCESO/PROYECTO</t>
  </si>
  <si>
    <t>E019.C02.Q3338 PORCENTAJE DE AVANCE FÍSICO DEL PROCESO/PROYECTO</t>
  </si>
  <si>
    <t>E019.C02.Q3338 PORCENTAJE DE AVANCE FINANCIERO DEL PROCESO/PROYECTO</t>
  </si>
  <si>
    <t>E019.C02.Q3339 PORCENTAJE DE AVANCE FÍSICO DEL PROCESO/PROYECTO</t>
  </si>
  <si>
    <t>E019.C02.Q3339 PORCENTAJE DE AVANCE FINANCIERO DEL PROCESO/PROYECTO</t>
  </si>
  <si>
    <t>E019.C02.Q3363 PORCENTAJE DE AVANCE FÍSICO DEL PROCESO/PROYECTO</t>
  </si>
  <si>
    <t>E019.C02.Q3363 PORCENTAJE DE AVANCE FINANCIERO DEL PROCESO/PROYECTO</t>
  </si>
  <si>
    <t>E019.C02.Q3364 PORCENTAJE DE AVANCE FÍSICO DEL PROCESO/PROYECTO</t>
  </si>
  <si>
    <t>E019.C02.Q3364 PORCENTAJE DE AVANCE FINANCIERO DEL PROCESO/PROYECTO</t>
  </si>
  <si>
    <t>E019.C02.Q3365 PORCENTAJE DE AVANCE FÍSICO DEL PROCESO/PROYECTO</t>
  </si>
  <si>
    <t>E019.C02.Q3365 PORCENTAJE DE AVANCE FINANCIERO DEL PROCESO/PROYECTO</t>
  </si>
  <si>
    <t>E019.C02.Q3366 PORCENTAJE DE AVANCE FÍSICO DEL PROCESO/PROYECTO</t>
  </si>
  <si>
    <t>E019.C02.Q3366 PORCENTAJE DE AVANCE FINANCIERO DEL PROCESO/PROYECTO</t>
  </si>
  <si>
    <t>E019.C02.Q3340 PORCENTAJE DE AVANCE FÍSICO DEL PROCESO/PROYECTO</t>
  </si>
  <si>
    <t>E019.C02.Q3340 PORCENTAJE DE AVANCE FINANCIERO DEL PROCESO/PROYECTO</t>
  </si>
  <si>
    <t>E019.C02.Q3341 PORCENTAJE DE AVANCE FÍSICO DEL PROCESO/PROYECTO</t>
  </si>
  <si>
    <t>E019.C02.Q3353 PORCENTAJE DE AVANCE FÍSICO DEL PROCESO/PROYECTO</t>
  </si>
  <si>
    <t>E019.C02.Q3353 PORCENTAJE DE AVANCE FINANCIERO DEL PROCESO/PROYECTO</t>
  </si>
  <si>
    <t>E019.C02.Q3355 PORCENTAJE DE AVANCE FÍSICO DEL PROCESO/PROYECTO</t>
  </si>
  <si>
    <t>E019.C02.Q3355 PORCENTAJE DE AVANCE FINANCIERO DEL PROCESO/PROYECTO</t>
  </si>
  <si>
    <t>E019.C02.Q3357 PORCENTAJE DE AVANCE FÍSICO DEL PROCESO/PROYECTO</t>
  </si>
  <si>
    <t>E019.C02.Q3357 PORCENTAJE DE AVANCE FINANCIERO DEL PROCESO/PROYECTO</t>
  </si>
  <si>
    <t>E019.C02.Q3367 PORCENTAJE DE AVANCE FÍSICO DEL PROCESO/PROYECTO</t>
  </si>
  <si>
    <t>E019.C02.Q3367 PORCENTAJE DE AVANCE FINANCIERO DEL PROCESO/PROYECTO</t>
  </si>
  <si>
    <t xml:space="preserve">Notas aclaratorias: </t>
  </si>
  <si>
    <t>1.-</t>
  </si>
  <si>
    <t>Los importes de recursos presupuestales se asignan a nivel de actividad, sin embargo, si la actividad tiene más de un indicador, el monto asignado solo aparecerá en uno de ellos.</t>
  </si>
  <si>
    <t>2.-</t>
  </si>
  <si>
    <t>Hay indicadores que su frecuencia de medición es anual, por lo tanto su avance de cumplimiento se informará en el cuarto trimestre del ejercicio fiscal vigente.</t>
  </si>
  <si>
    <t>0101.Despacho del Director General del ISAPEG</t>
  </si>
  <si>
    <t>0102.Coordinación de Comunicación Social</t>
  </si>
  <si>
    <t>0103.Coordinación de Asuntos Jurídicos</t>
  </si>
  <si>
    <t>0104.Órgano Interno de Control</t>
  </si>
  <si>
    <t>0106.Coordinación General de Salud Pública</t>
  </si>
  <si>
    <t>0107.Coordinación General de Administración y Finanzas</t>
  </si>
  <si>
    <t>0201.Despacho Dirección General de Servicios de Salud</t>
  </si>
  <si>
    <t>0301.Despacho Dirección General de Planeación y Desarrollo</t>
  </si>
  <si>
    <t>0401.Dirección General de Protección contra Riesgos Sanitarios</t>
  </si>
  <si>
    <t>0501.Despacho Dirección General de Administración</t>
  </si>
  <si>
    <t>0502.Dirección de Recursos Materiales y Servicios Generales</t>
  </si>
  <si>
    <t>0601.Despacho de la Dirección General de Recursos Humanos</t>
  </si>
  <si>
    <t>0701.Jurisdicción Sanitaria  I Guanajuato</t>
  </si>
  <si>
    <t>0702.Jurisdicción Sanitaria  II San Miguel de Allende</t>
  </si>
  <si>
    <t>0703.Jurisdicción Sanitaria  III Celaya</t>
  </si>
  <si>
    <t>0704.Jurisdicción Sanitaria  IV Acámbaro</t>
  </si>
  <si>
    <t>0705.Jurisdicción Sanitaria  V Salamanca</t>
  </si>
  <si>
    <t>0706.Jurisdicción Sanitaria  VI Irapuato</t>
  </si>
  <si>
    <t>0707.Jurisdicción Sanitaria  VII León</t>
  </si>
  <si>
    <t>0708.Jurisdicción Sanitaria  VIII San Francisco del Rincón</t>
  </si>
  <si>
    <t xml:space="preserve">0709.Unidad Médica Municipio Guanajuato            </t>
  </si>
  <si>
    <t xml:space="preserve">0710.Unidad Médica Municipio Dolores Hidalgo       </t>
  </si>
  <si>
    <t xml:space="preserve">0711.Unidad Médica Municipio San Diego de la Unión </t>
  </si>
  <si>
    <t>0712.Unidad Médica Municipio San Felipe</t>
  </si>
  <si>
    <t xml:space="preserve">0713.Unidad Médica Municipio Ocampo                </t>
  </si>
  <si>
    <t xml:space="preserve">0714.Unidad Médica Municipio San Miguel de Allende </t>
  </si>
  <si>
    <t xml:space="preserve">0715.Unidad Médica Municipio Dr.  Mora              </t>
  </si>
  <si>
    <t xml:space="preserve">0716.Unidad Médica Municipio San José Iturbide     </t>
  </si>
  <si>
    <t xml:space="preserve">0717.Unidad Médica Municipio San Luis de La Paz    </t>
  </si>
  <si>
    <t xml:space="preserve">0718.Unidad Médica Municipio Victoria              </t>
  </si>
  <si>
    <t>0719.Unidad Médica Municipio Santa Catarina</t>
  </si>
  <si>
    <t>0720.Unidad Médica Municipio Tierra Blanca</t>
  </si>
  <si>
    <t xml:space="preserve">0721.Unidad Médica Municipio Atarjea               </t>
  </si>
  <si>
    <t xml:space="preserve">0722.Unidad Médica Municipio Xichú             </t>
  </si>
  <si>
    <t xml:space="preserve">0723.Unidad Médica Municipio Celaya                         </t>
  </si>
  <si>
    <t xml:space="preserve">0724.Unidad Médica Municipio Santa Cruz de Juventino Rosas  </t>
  </si>
  <si>
    <t xml:space="preserve">0725.Unidad Médica Municipio Cortazar                       </t>
  </si>
  <si>
    <t xml:space="preserve">0726.Unidad Médica Municipio Tarimoro                       </t>
  </si>
  <si>
    <t>0727.Unidad Médica Municipio Comonfort</t>
  </si>
  <si>
    <t xml:space="preserve">0728.Unidad Médica Municipio Villagrán                      </t>
  </si>
  <si>
    <t xml:space="preserve">0729.Unidad Médica Municipio Apaseo El Alto                 </t>
  </si>
  <si>
    <t>0730.Unidad Médica Municipio Apaseo el Grande</t>
  </si>
  <si>
    <t xml:space="preserve">0731.Unidad Médica Municipio Acámbaro           </t>
  </si>
  <si>
    <t xml:space="preserve">0732.Unidad Médica Municipio Salvatierra        </t>
  </si>
  <si>
    <t xml:space="preserve">0733.Unidad Médica Municipio Coroneo            </t>
  </si>
  <si>
    <t xml:space="preserve">0734.Unidad Médica Municipio Santiago Maravatio </t>
  </si>
  <si>
    <t xml:space="preserve">0735.Unidad Médica Municipio Tarandacuao        </t>
  </si>
  <si>
    <t>0736.Unidad Médica Municipio Jerécuaro</t>
  </si>
  <si>
    <t xml:space="preserve">0737.Unidad Médica Municipio Salamanca           </t>
  </si>
  <si>
    <t xml:space="preserve">0738.Unidad Médica Municipio Valle de Santiago   </t>
  </si>
  <si>
    <t xml:space="preserve">0739.Unidad Médica Municipio Jaral del Progreso  </t>
  </si>
  <si>
    <t xml:space="preserve">0740.Unidad Médica Municipio Yuriria             </t>
  </si>
  <si>
    <t xml:space="preserve">0741.Unidad Médica Municipio Uriangato           </t>
  </si>
  <si>
    <t xml:space="preserve">0742.Unidad Médica Municipio Moroleón            </t>
  </si>
  <si>
    <t xml:space="preserve">0743.Unidad Médica Municipio Irapuato           </t>
  </si>
  <si>
    <t xml:space="preserve">0744.Unidad Médica Municipio Abasolo            </t>
  </si>
  <si>
    <t xml:space="preserve">0745.Unidad Médica Municipio Cuerámaro          </t>
  </si>
  <si>
    <t xml:space="preserve">0746.Unidad Médica Municipio Huanímaro          </t>
  </si>
  <si>
    <t xml:space="preserve">0747.Unidad Médica Municipio Pueblo Nuevo       </t>
  </si>
  <si>
    <t xml:space="preserve">0748.Unidad Médica Municipio Pénjamo            </t>
  </si>
  <si>
    <t>0749.Unidad Médica Municipio León</t>
  </si>
  <si>
    <t xml:space="preserve">0750.Unidad Médica Municipio Silao                </t>
  </si>
  <si>
    <t>0751.Unidad Médica Municipio Romita</t>
  </si>
  <si>
    <t>0752.Unidad Médica Municipio San Francisco del Rincón</t>
  </si>
  <si>
    <t>0753.Unidad Médica Municipio Purísima del Rincón</t>
  </si>
  <si>
    <t xml:space="preserve">0754.Unidad Médica Municipio Cd  Manuel Doblado   </t>
  </si>
  <si>
    <t>0801.Hospital  General Acámbaro</t>
  </si>
  <si>
    <t>0802.Hospital General San Miguel Allende</t>
  </si>
  <si>
    <t>0803.Hospital General Celaya</t>
  </si>
  <si>
    <t>0804.Hospital General Dolores Hidalgo</t>
  </si>
  <si>
    <t>0805.Hospital General Guanajuato</t>
  </si>
  <si>
    <t>0806.Hospital General Irapuato</t>
  </si>
  <si>
    <t>0807.Hospital General León</t>
  </si>
  <si>
    <t>0808.Hospital General Salamanca</t>
  </si>
  <si>
    <t>0809.Hospital General Salvatierra</t>
  </si>
  <si>
    <t>0810.Hospital General Uriangato</t>
  </si>
  <si>
    <t>0811.Hospital de Especialidades Materno Infantil de León</t>
  </si>
  <si>
    <t>0812.Centro de Atención Integral a la Salud Mental de León</t>
  </si>
  <si>
    <t>0813.Hospital General Pénjamo</t>
  </si>
  <si>
    <t>0814.Hospital General San Luis de La Paz</t>
  </si>
  <si>
    <t>0815.Coordinación Intersectorial</t>
  </si>
  <si>
    <t>0816.Hospital Comunitario San Felipe</t>
  </si>
  <si>
    <t>0817.Hospital Comunitario San Francisco del Rincón</t>
  </si>
  <si>
    <t>0818.Hospital Comunitario Purísima del Rincón (únicamente para obra)</t>
  </si>
  <si>
    <t>0819.Hospital Comunitario Romita</t>
  </si>
  <si>
    <t>0823.Hospital Comunitario Comonfort</t>
  </si>
  <si>
    <t>0824.Hospital Comunitario Apaseo El Grande</t>
  </si>
  <si>
    <t>0825.Hospital Comunitario Jerécuaro</t>
  </si>
  <si>
    <t>0826.Hospital General de San José Iturbide</t>
  </si>
  <si>
    <t>0827.Hospital General de Silao</t>
  </si>
  <si>
    <t>0828.Hospital General Valle de Santiago</t>
  </si>
  <si>
    <t>0829.Hospital Comunitario Abasolo</t>
  </si>
  <si>
    <t>0830.Hospital Comunitario Apaseo El Alto</t>
  </si>
  <si>
    <t>0831.Hospital Comunitario Manuel Doblado</t>
  </si>
  <si>
    <t>0832.Hospital Comunitario Santa Cruz de Juventino Rosas</t>
  </si>
  <si>
    <t>0833.Hospital Comunitario Cortazar</t>
  </si>
  <si>
    <t>0834.Hospital Comunitario Tarimoro</t>
  </si>
  <si>
    <t>0835.Hospital Comunitario Villagrán</t>
  </si>
  <si>
    <t>0837.Hospital Comunitario Huanímaro</t>
  </si>
  <si>
    <t>0838.Hospital Comunitario Jaral del Progreso</t>
  </si>
  <si>
    <t>0839.Hospital Comunitario Moroleón</t>
  </si>
  <si>
    <t>0840.Hospital Comunitario Yuriria</t>
  </si>
  <si>
    <t>0841.Hospital Comunitario San Diego de la Unión</t>
  </si>
  <si>
    <t>0842.Hospital Materno San Luis de la Paz</t>
  </si>
  <si>
    <t>0843.Hospital Materno de Celaya</t>
  </si>
  <si>
    <t>0844.Hospital de Especialidades Pediátrico de León</t>
  </si>
  <si>
    <t>0845.Hospital Materno Infantil de Irapuato</t>
  </si>
  <si>
    <t>0846.Hospital Comunitario de los Pueblos del Rincón</t>
  </si>
  <si>
    <t>0847.Hospital Comunitario Las Joyas</t>
  </si>
  <si>
    <t>0848.Hospital Estatal de atención al COVID-19</t>
  </si>
  <si>
    <t>0901.Laboratorio Estatal de Salud Pública</t>
  </si>
  <si>
    <t>0902.Centro Estatal de Medicina Transfusional</t>
  </si>
  <si>
    <t>0903.Sistema de Urgencias del Estado de Guanajuato</t>
  </si>
  <si>
    <t>0904.COGUSIDA</t>
  </si>
  <si>
    <t>0905.Centro Estatal de Trasplantes</t>
  </si>
  <si>
    <t>0907.Centro Estatal de Cuidados Críticos, Salamanca</t>
  </si>
  <si>
    <t>0908.Clínica de Desintoxicación de León</t>
  </si>
  <si>
    <t>Gestión</t>
  </si>
  <si>
    <t>Q3427</t>
  </si>
  <si>
    <t>Sustitución del CAISES Jaral del Progreso</t>
  </si>
  <si>
    <t>Q3645</t>
  </si>
  <si>
    <t>UMAPS Jalpa de Cánovas en Purísima del Rincón (sustitución)</t>
  </si>
  <si>
    <t xml:space="preserve">Total </t>
  </si>
  <si>
    <t>E019.C02.Q3427 PORCENTAJE DE AVANCE FINANCIERO DEL PROCESO/PROYECTO</t>
  </si>
  <si>
    <t>E019.C02.Q3645 PORCENTAJE DE AVANCE FINANCIERO DEL PROCESO/PROYECTO</t>
  </si>
  <si>
    <t>OPORTUNIDADES 2008</t>
  </si>
  <si>
    <t xml:space="preserve">BANCO DEL BAJIO, S.A. </t>
  </si>
  <si>
    <t>OPORTUNIDADES 2009</t>
  </si>
  <si>
    <t>SECRETARÍA DE SALUD UNEME</t>
  </si>
  <si>
    <t>OPORTUNIDADES 2010</t>
  </si>
  <si>
    <t>OPORTUNIDADES 2011</t>
  </si>
  <si>
    <t>SEGURO MEDICO NUEVA GENERACION INTERVENCIONES 2011</t>
  </si>
  <si>
    <t>ISAPEG / CONV. HOSP. PURISIMA DEL RINCON</t>
  </si>
  <si>
    <t>SEGURO MEDICO NUEVA GENERACION INTERVENCIONES 2012</t>
  </si>
  <si>
    <t>BANORTE, S.A.</t>
  </si>
  <si>
    <t>GASTOS CATASTROFICOS 2015</t>
  </si>
  <si>
    <t>SEGURO MEDICO SIGLO XXI 2015</t>
  </si>
  <si>
    <t>ENSEÑANZA</t>
  </si>
  <si>
    <t>HSBC, S.A.</t>
  </si>
  <si>
    <t>FONDO DE PROTECCION CONTRA GASTOS CATASTROFICOS 2019</t>
  </si>
  <si>
    <t>SEGURO MEDICO NUEVA GENERACION INTERVENCIONES 2013</t>
  </si>
  <si>
    <t>GASTOS CATASTROFICOS 2017</t>
  </si>
  <si>
    <t>GASTOS CATASTROFICOS 2018</t>
  </si>
  <si>
    <t xml:space="preserve">SEGURO MEDICO SIGLO XXI 2018 </t>
  </si>
  <si>
    <t>SEGURO MEDICO SIGLO XXl 2014</t>
  </si>
  <si>
    <t>SANTANDER, S.A.</t>
  </si>
  <si>
    <t>SEGURO MEDICO SIGLO XXI INTERVENCIONES 2016</t>
  </si>
  <si>
    <t>SEGURO MEDICO SIGLO XXI INTERVENCIONES 2017</t>
  </si>
  <si>
    <t>SEGURO MEDICO SIGLO XXI INTERVENCIONES 2019</t>
  </si>
  <si>
    <t>GASTOS CATASTROFICOS 2013</t>
  </si>
  <si>
    <t>SCOTIABANK INVERLAT, S.A.</t>
  </si>
  <si>
    <t>PROTECCION CONTRA GASTOS CATASTROFICOS 2016</t>
  </si>
  <si>
    <t>SEGURO MEDICO SIGLO XXI INTERVENCIONES 2020</t>
  </si>
  <si>
    <t>FASSA 2021</t>
  </si>
  <si>
    <t>CITIBANAMEX, S.A.</t>
  </si>
  <si>
    <t>7016-8643207</t>
  </si>
  <si>
    <t>PROGRAMA E025 PREVENCION Y TRATAMIENTO DE LAS ADICCIONES 2021</t>
  </si>
  <si>
    <t>1140803984</t>
  </si>
  <si>
    <t>FORTALECIMIENTO A LA ATENCIÓN MÉDICA 2021</t>
  </si>
  <si>
    <t>1141943159</t>
  </si>
  <si>
    <t>E023 ATENCIÓN A LA SALUD 2021</t>
  </si>
  <si>
    <t>18000182463</t>
  </si>
  <si>
    <t>AFASPE 2021</t>
  </si>
  <si>
    <t>25603369580</t>
  </si>
  <si>
    <t>INSABI PREST GRAT SERV SAL MED Y DEM INS ASOC 2021</t>
  </si>
  <si>
    <t xml:space="preserve">BANREGIO, S.A. </t>
  </si>
  <si>
    <t>177965290017</t>
  </si>
  <si>
    <t xml:space="preserve">COFEPRIS 2021 </t>
  </si>
  <si>
    <t>BBVA BANCOMER,S.A.</t>
  </si>
  <si>
    <t>0116778577</t>
  </si>
  <si>
    <t>CALIDAD DE LA ATENCION PRENATAL 2021</t>
  </si>
  <si>
    <t>4065052565</t>
  </si>
  <si>
    <t>FASSA 2022</t>
  </si>
  <si>
    <t>4066320193</t>
  </si>
  <si>
    <t>PASMG U013 2020 VERTIENTE 2</t>
  </si>
  <si>
    <t>2520831201</t>
  </si>
  <si>
    <t>2521242030</t>
  </si>
  <si>
    <t>INT E036 AFASPE 2021</t>
  </si>
  <si>
    <t>2521242050</t>
  </si>
  <si>
    <t>INT E023 ATEN SALUD</t>
  </si>
  <si>
    <t>2521242070</t>
  </si>
  <si>
    <t xml:space="preserve"> I E025 ADICCIONES 21</t>
  </si>
  <si>
    <t>La relación de bienes muebles que conforman el patrimonio, se peresenta en formato electrónico segú Art. 23 de la LGCG.</t>
  </si>
  <si>
    <t>La relación de bienes inmuebles que conforman el patrimonio, se peresenta en formato electrónico segú Art. 23 de la LGCG.</t>
  </si>
  <si>
    <t>NOTAS DE GESTIÓN ADMINISTRATIVA</t>
  </si>
  <si>
    <t>AL CUARTO TRIMESTRE DE 2021</t>
  </si>
  <si>
    <t>Los Estados Financieros de los entes públicos, proveen de información financiera a los principales usuarios de la misma, Directivos, Instituciones gubernamentales como la Secretaría de Hacienda y Crédito Público, Secretaría de Salud, Congreso de la Unión, Congreso del Estado y ciudadanía.</t>
  </si>
  <si>
    <t>El objetivo del presente documento es la revelación del contexto y de los aspectos económicos financieros más representativos que influyeron en las decisiones del periodo,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</si>
  <si>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periodo de gestión; además, de exponer aquellas políticas que podrían afectar la toma de decisiones en periodos posteriores.</t>
  </si>
  <si>
    <t>1. Introducción:</t>
  </si>
  <si>
    <t>Breve descripción de las actividades principales de la entidad.</t>
  </si>
  <si>
    <t>El Instituto de Salud Pública del Estado de Guanajuato es un organismo público descentralizado de la Administración Pública Estatal, que tiene a su cargo la ejecución de la prestación de servicios de atención integral a la salud individual, familiar y comunitaria de la población abierta, así como aquellas acciones de prevención que en materia de salud establecen las leyes, reglamentos, decretos y acuerdos emitidos por el gobierno del Estado.</t>
  </si>
  <si>
    <t xml:space="preserve">Tiene las siguientes funciones: </t>
  </si>
  <si>
    <r>
      <t xml:space="preserve">      </t>
    </r>
    <r>
      <rPr>
        <sz val="10"/>
        <color theme="1"/>
        <rFont val="Arial"/>
        <family val="2"/>
      </rPr>
      <t>I.</t>
    </r>
    <r>
      <rPr>
        <sz val="7"/>
        <color theme="1"/>
        <rFont val="Times New Roman"/>
        <family val="1"/>
      </rPr>
      <t xml:space="preserve">        </t>
    </r>
    <r>
      <rPr>
        <sz val="10"/>
        <color theme="1"/>
        <rFont val="Arial"/>
        <family val="2"/>
      </rPr>
      <t>Realizar todas aquellas acciones que sean necesarias para mejorar la calidad en la prestación de los servicios de salud, bajo los lineamientos establecidos por la dependencia normativa en materia de salubridad local y concurrente, así como en los acuerdos para la descentralización operativa de los servicios de salud en el Estado;</t>
    </r>
  </si>
  <si>
    <r>
      <t xml:space="preserve">     </t>
    </r>
    <r>
      <rPr>
        <sz val="10"/>
        <color theme="1"/>
        <rFont val="Arial"/>
        <family val="2"/>
      </rPr>
      <t>II.</t>
    </r>
    <r>
      <rPr>
        <sz val="7"/>
        <color theme="1"/>
        <rFont val="Times New Roman"/>
        <family val="1"/>
      </rPr>
      <t xml:space="preserve">        </t>
    </r>
    <r>
      <rPr>
        <sz val="10"/>
        <color theme="1"/>
        <rFont val="Arial"/>
        <family val="2"/>
      </rPr>
      <t>Apoyar en la organización del Sistema Estatal de Salud, en los términos de las Leyes General y Estatal de Salud;</t>
    </r>
  </si>
  <si>
    <r>
      <t xml:space="preserve">    </t>
    </r>
    <r>
      <rPr>
        <sz val="10"/>
        <color theme="1"/>
        <rFont val="Arial"/>
        <family val="2"/>
      </rPr>
      <t>III.</t>
    </r>
    <r>
      <rPr>
        <sz val="7"/>
        <color theme="1"/>
        <rFont val="Times New Roman"/>
        <family val="1"/>
      </rPr>
      <t xml:space="preserve">        </t>
    </r>
    <r>
      <rPr>
        <sz val="10"/>
        <color theme="1"/>
        <rFont val="Arial"/>
        <family val="2"/>
      </rPr>
      <t xml:space="preserve">Operar los servicios de salud en materia de regulación y control sanitario de conformidad con la competencia de la autoridad sanitaria establecida en las Leyes General y Estatal de Salud, y demás disposiciones legales y reglamentarias aplicables; </t>
    </r>
  </si>
  <si>
    <r>
      <t xml:space="preserve">   </t>
    </r>
    <r>
      <rPr>
        <sz val="10"/>
        <color theme="1"/>
        <rFont val="Arial"/>
        <family val="2"/>
      </rPr>
      <t>IV.</t>
    </r>
    <r>
      <rPr>
        <sz val="7"/>
        <color theme="1"/>
        <rFont val="Times New Roman"/>
        <family val="1"/>
      </rPr>
      <t xml:space="preserve">        </t>
    </r>
    <r>
      <rPr>
        <sz val="10"/>
        <color theme="1"/>
        <rFont val="Arial"/>
        <family val="2"/>
      </rPr>
      <t>Proponer y fortalecer la participación social en los servicios de salud;</t>
    </r>
  </si>
  <si>
    <r>
      <t xml:space="preserve">    </t>
    </r>
    <r>
      <rPr>
        <sz val="10"/>
        <color theme="1"/>
        <rFont val="Arial"/>
        <family val="2"/>
      </rPr>
      <t>V.</t>
    </r>
    <r>
      <rPr>
        <sz val="7"/>
        <color theme="1"/>
        <rFont val="Times New Roman"/>
        <family val="1"/>
      </rPr>
      <t xml:space="preserve">        </t>
    </r>
    <r>
      <rPr>
        <sz val="10"/>
        <color theme="1"/>
        <rFont val="Arial"/>
        <family val="2"/>
      </rPr>
      <t xml:space="preserve">Difundir y aplicar la normatividad técnica en materia de salud, tanto nacional como internacional, a fin de proponer adecuaciones a la normatividad estatal y esquemas que logren su correcto cumplimiento; </t>
    </r>
  </si>
  <si>
    <r>
      <t xml:space="preserve">   </t>
    </r>
    <r>
      <rPr>
        <sz val="10"/>
        <color theme="1"/>
        <rFont val="Arial"/>
        <family val="2"/>
      </rPr>
      <t>VI.</t>
    </r>
    <r>
      <rPr>
        <sz val="7"/>
        <color theme="1"/>
        <rFont val="Times New Roman"/>
        <family val="1"/>
      </rPr>
      <t xml:space="preserve">        </t>
    </r>
    <r>
      <rPr>
        <sz val="10"/>
        <color theme="1"/>
        <rFont val="Arial"/>
        <family val="2"/>
      </rPr>
      <t>Promover la ampliación de la cobertura en la prestación de los servicios, apoyando los programas que para tal efecto elabore la Secretaría de Salud del Gobierno Federal;</t>
    </r>
  </si>
  <si>
    <r>
      <t xml:space="preserve">  </t>
    </r>
    <r>
      <rPr>
        <sz val="10"/>
        <color theme="1"/>
        <rFont val="Arial"/>
        <family val="2"/>
      </rPr>
      <t>VII.</t>
    </r>
    <r>
      <rPr>
        <sz val="7"/>
        <color theme="1"/>
        <rFont val="Times New Roman"/>
        <family val="1"/>
      </rPr>
      <t xml:space="preserve">        </t>
    </r>
    <r>
      <rPr>
        <sz val="10"/>
        <color theme="1"/>
        <rFont val="Arial"/>
        <family val="2"/>
      </rPr>
      <t>Integrar la información que facilite a las autoridades e instituciones competentes, la investigación, estudio y análisis de ramas y aspectos específicos relacionados con su objeto;</t>
    </r>
  </si>
  <si>
    <r>
      <t xml:space="preserve"> </t>
    </r>
    <r>
      <rPr>
        <sz val="10"/>
        <color theme="1"/>
        <rFont val="Arial"/>
        <family val="2"/>
      </rPr>
      <t>VIII.</t>
    </r>
    <r>
      <rPr>
        <sz val="7"/>
        <color theme="1"/>
        <rFont val="Times New Roman"/>
        <family val="1"/>
      </rPr>
      <t xml:space="preserve">        </t>
    </r>
    <r>
      <rPr>
        <sz val="10"/>
        <color theme="1"/>
        <rFont val="Arial"/>
        <family val="2"/>
      </rPr>
      <t>Administrar los recursos humanos, materiales y financieros que le sean transferidos por la Federación, así como los asignados por el Gobierno del Estado, y las aportaciones que reciba de otras personas o instituciones, con sujeción al régimen legal que les corresponda.</t>
    </r>
  </si>
  <si>
    <t xml:space="preserve">2. Describir el panorama Económico y Financiero: </t>
  </si>
  <si>
    <t>Se informará sobre las principales condiciones económico-financieras bajo las cuales el ente público estuvo operando; y las cuales influyeron en la toma de decisiones de la administración; tanto a nivel local como federal.</t>
  </si>
  <si>
    <t>El Instituto de Salud Pública del Estado de Guanajuato es responsable de la administración, vigilancia y correcta aplicación de los recursos humanos, materiales y financieros transferidos de la federación hacia el estado, así como los asignados por el propio Gobierno Estatal, asegurándose que éstos se designen al otorgamiento de servicios de salud oportunos y de la más alta calidad posible.</t>
  </si>
  <si>
    <r>
      <t xml:space="preserve">Actualmente el Instituto percibe recursos financieros provenientes de la federación mediante el Fondo de Aportaciones para los Servicios de Salud (FASSA) perteneciente al Ramo 33 del Gasto Federalizado, este ramo pertenece al Gasto Programable del Presupuesto de Egresos de la Federación y sus recursos se destinan a los procesos de descentralización de los servicios de educación, </t>
    </r>
    <r>
      <rPr>
        <b/>
        <sz val="10"/>
        <color theme="1"/>
        <rFont val="Arial"/>
        <family val="2"/>
      </rPr>
      <t>salud</t>
    </r>
    <r>
      <rPr>
        <sz val="10"/>
        <color theme="1"/>
        <rFont val="Arial"/>
        <family val="2"/>
      </rPr>
      <t xml:space="preserve"> y seguridad pública, por mencionar los más importante. </t>
    </r>
  </si>
  <si>
    <t>A partir del año 2011 se agregaron al Gasto Federalizado las transferencias de la Protección Social en Salud, y sus recursos formaban parte del programa presupuestario “Seguro Popular” a cargo de la Comisión Nacional de Protección Social en Salud, con quien el Estado de Guanajuato tenía suscrito un Acuerdo de Coordinación para la Ejecución del Sistema de Protección Social en Salud para el Ejercicio Fiscal 2019, representado por el Régimen Estatal de Protección Social en Salud del Estado de Guanajuato, quien fungía como ente financiador y supervisor del ejercicio de estos recursos, gestionando el pago al Instituto por los servicios prestados para la atención médica a los beneficiarios de los programas; Seguro Popular, Fondo de Protección de Gastos Catastróficos, y Seguro Médico Siglo XXI.</t>
  </si>
  <si>
    <t xml:space="preserve">En el Diario Oficial de la Federación del día 29 de noviembre de 2019, se reforma la Ley General de Salud, y desaparece de la misma, todo lo referente al Seguro Popular, denominando al Título Tercero Bis “De la prestación gratuita de servicios de salud, medicamentos y demás insumos asociados para las personas sin seguridad social”, y en su lugar, se crea el Instituto de Salud para el Bienestar, </t>
  </si>
  <si>
    <t>El artículo 77 bis 2 indica lo siguiente: La Secretaría de Salud, con el auxilio del Instituto de Salud para el Bienestar, organizará las acciones para la prestación gratuita de los servicios de salud, medicamentos y demás insumos asociados que requieran las personas sin seguridad social, cuando así lo haya pactado con las entidades federativas mediante la celebración de los acuerdos de coordinación a que se refiere este Título.</t>
  </si>
  <si>
    <t>El Gobierno del Estado de Guanajuato, para el ejercicio fiscal de 2020, firmó un acuerdo de no Adhesión al Instituto de Salud para el Bienestar (INSABI), por lo tanto, la Federación hará las ministraciones de recursos financieros líquidos al Estado, así como los insumos en especie que determine la Secretaría de Salud Federal en coordinación con el INSABI. Por su parte el Gobierno del Estado de Guanajuato realizará la transferencia de recursos destinados a la salud mediante la Aportación Líquida Estatal.</t>
  </si>
  <si>
    <t>Existen otros convenios federales que tiene suscritos el Instituto con la Federación, que tienen plenamente identificado el objetivo y que son de vigencia anual.</t>
  </si>
  <si>
    <t>En menor cuantía se obtienen ingresos propios por los convenios de colaboración que tiene el Instituto con otras entidades prestadoras de servicios de Salud.</t>
  </si>
  <si>
    <t>3. Autorización e Historia:</t>
  </si>
  <si>
    <t>Se informará sobre:</t>
  </si>
  <si>
    <r>
      <t>a)</t>
    </r>
    <r>
      <rPr>
        <sz val="10"/>
        <color theme="1"/>
        <rFont val="Arial"/>
        <family val="2"/>
      </rPr>
      <t xml:space="preserve"> Fecha de creación del ente.</t>
    </r>
  </si>
  <si>
    <t>Mediante Decreto Gubernativo Número 48, publicado en el Periódico Oficial del Gobierno del Estado Número 9, Tercera Parte, de fecha 22 de noviembre de 1996, se crea el Instituto de Salud Pública del Estado de Guanajuato, sectorizado a la Secretaría de Salud.</t>
  </si>
  <si>
    <r>
      <t>b)</t>
    </r>
    <r>
      <rPr>
        <sz val="10"/>
        <color theme="1"/>
        <rFont val="Arial"/>
        <family val="2"/>
      </rPr>
      <t xml:space="preserve"> Principales cambios en su estructura (interna históricamente).</t>
    </r>
  </si>
  <si>
    <r>
      <t xml:space="preserve">Decreto Gubernativo Número 42, mediante el cual se Reestructura la organización interna del Instituto de Salud Pública del Estado. Publicado el </t>
    </r>
    <r>
      <rPr>
        <b/>
        <sz val="10"/>
        <color theme="1"/>
        <rFont val="Arial"/>
        <family val="2"/>
      </rPr>
      <t>25 Junio de 2001</t>
    </r>
    <r>
      <rPr>
        <sz val="10"/>
        <color theme="1"/>
        <rFont val="Arial"/>
        <family val="2"/>
      </rPr>
      <t>. A fin de hacerla congruente con las disposiciones de la Ley Orgánica del Poder Ejecutivo para el Estado de Guanajuato.</t>
    </r>
  </si>
  <si>
    <r>
      <t xml:space="preserve">Decreto Gubernativo número 268, mediante el cual se expide el Reglamento Interior del Instituto de Salud Pública del Estado de Guanajuato. Publicado el </t>
    </r>
    <r>
      <rPr>
        <b/>
        <sz val="10"/>
        <color theme="1"/>
        <rFont val="Arial"/>
        <family val="2"/>
      </rPr>
      <t>19 Mayo de 2006</t>
    </r>
    <r>
      <rPr>
        <sz val="10"/>
        <color theme="1"/>
        <rFont val="Arial"/>
        <family val="2"/>
      </rPr>
      <t>. A fin de incluir las nuevas unidades administrativas necesarias para hacer frente a las demandas y la eficiente prestación del servicio de salud en la entidad.</t>
    </r>
  </si>
  <si>
    <r>
      <t xml:space="preserve">Decreto Gubernativo número 230, mediante el cual se rediseña la estructura orgánica, incorporando dos Coordinaciones Generales: la de Salud Pública y la de Administración y Finanzas. Publicado el </t>
    </r>
    <r>
      <rPr>
        <b/>
        <sz val="10"/>
        <color theme="1"/>
        <rFont val="Arial"/>
        <family val="2"/>
      </rPr>
      <t>25 de septiembre de 2012</t>
    </r>
    <r>
      <rPr>
        <sz val="10"/>
        <color theme="1"/>
        <rFont val="Arial"/>
        <family val="2"/>
      </rPr>
      <t xml:space="preserve">. A fin de disponer de una estructura orgánica con tramos de control que hagan posible una distribución de funciones acorde con la dinámica operativa y de servicio, que conlleve una vinculación estrecha con las áreas subalternas, logrando contar así con una estructura equilibrada. </t>
    </r>
  </si>
  <si>
    <t>Decreto Gubernativo número 126, mediante el cual se crea el Organismo Público Descentralizado de la Administración Pública Estatal denominado “Régimen de Protección Social en Salud del Estado de Guanajuato”. Publicado el 6 de octubre de 2015. A fin de desincorporar de la estructura administrativa y de los recursos con los que en ese tiempo el Instituto de Salud Pública del Estado de Guanajuato (ISAPEG), a través de la Dirección General del Régimen Estatal de Protección Social en Salud, se hizo cargo de la administración y operación de dicho régimen, derogando los artículos relativos del Reglamento Interior del ISAPEG, en virtud de que dicha unidad administrativa se extinguió cuando quedó constituido el organismo público descentralizado que asumió sus funciones.</t>
  </si>
  <si>
    <t xml:space="preserve">Decreto Gubernativo 229, publicado en el Periódico Oficial del Gobierno del Estado de Guanajuato número 131, el 02 de julio de 2018, por el cual se reforman, adicionan y derogan diversos dispositivos normativos de distintas dependencias y entidades que integran la Administración Pública Estatal, a efecto de armonizar lo referente a los Órganos Internos de Control. </t>
  </si>
  <si>
    <t xml:space="preserve">Decreto Gubernativo 43, publicado en el Periódico Oficial del Gobierno del Estado de Guanajuato número 45, segunda parte, el 3 de marzo de 2020, a través del cual se extingue el organismo público descentralizado de la Administración Pública Estatal denominado &lt;&lt;Régimen de Protección Social en Salud del Estado de Guanajuato&gt;&gt;. </t>
  </si>
  <si>
    <t>4. Organización y Objeto Social:</t>
  </si>
  <si>
    <r>
      <t>a)</t>
    </r>
    <r>
      <rPr>
        <sz val="10"/>
        <color theme="1"/>
        <rFont val="Arial"/>
        <family val="2"/>
      </rPr>
      <t xml:space="preserve"> Objeto social.</t>
    </r>
  </si>
  <si>
    <t>En Instituto de Salud Pública del Estado de Guanajuato tiene como objeto social:</t>
  </si>
  <si>
    <r>
      <t xml:space="preserve">      </t>
    </r>
    <r>
      <rPr>
        <sz val="10"/>
        <color theme="1"/>
        <rFont val="Arial"/>
        <family val="2"/>
      </rPr>
      <t>I.</t>
    </r>
    <r>
      <rPr>
        <sz val="7"/>
        <color theme="1"/>
        <rFont val="Times New Roman"/>
        <family val="1"/>
      </rPr>
      <t xml:space="preserve">        </t>
    </r>
    <r>
      <rPr>
        <sz val="10"/>
        <color theme="1"/>
        <rFont val="Arial"/>
        <family val="2"/>
      </rPr>
      <t xml:space="preserve">Ser el órgano ejecutor en la prestación de servicios de atención integral a la salud individual, familiar y comunitaria de la población abierta, en cumplimiento a lo dispuesto por las Leyes General y Estatal de Salud, sus respectivos reglamentos y por el Acuerdo de Coordinación de fecha 20 de agosto de 1996; y, </t>
    </r>
  </si>
  <si>
    <r>
      <t xml:space="preserve">     </t>
    </r>
    <r>
      <rPr>
        <sz val="10"/>
        <color theme="1"/>
        <rFont val="Arial"/>
        <family val="2"/>
      </rPr>
      <t>II.</t>
    </r>
    <r>
      <rPr>
        <sz val="7"/>
        <color theme="1"/>
        <rFont val="Times New Roman"/>
        <family val="1"/>
      </rPr>
      <t xml:space="preserve">        </t>
    </r>
    <r>
      <rPr>
        <sz val="10"/>
        <color theme="1"/>
        <rFont val="Arial"/>
        <family val="2"/>
      </rPr>
      <t>Ser el órgano responsable en la administración, vigilancia y correcta aplicación de los recursos humanos, materiales y financieros transferidos de la Federación hacia el Estado, así como los asignados por el propio Gobierno Estatal, asegurándose que éstos se destinen al otorgamiento de servicios de salud oportunos y de la más alta calidad posible.</t>
    </r>
  </si>
  <si>
    <r>
      <t>b)</t>
    </r>
    <r>
      <rPr>
        <sz val="10"/>
        <color theme="1"/>
        <rFont val="Arial"/>
        <family val="2"/>
      </rPr>
      <t xml:space="preserve"> Principal actividad.</t>
    </r>
  </si>
  <si>
    <t>El Instituto de Salud Pública del Estado de Guanajuato tiene como actividad prioritaria:</t>
  </si>
  <si>
    <t>Realizar todas aquellas acciones que sean necesarias para mejorar la calidad en la prestación de los servicios de salud, bajo los lineamientos establecidos por la dependencia normativa en materia de salubridad local y concurrente, así como en los acuerdos para la descentralización operativa de los servicios de salud en el Estado;</t>
  </si>
  <si>
    <r>
      <t>c)</t>
    </r>
    <r>
      <rPr>
        <sz val="10"/>
        <color theme="1"/>
        <rFont val="Arial"/>
        <family val="2"/>
      </rPr>
      <t xml:space="preserve"> Ejercicio fiscal.</t>
    </r>
  </si>
  <si>
    <t>El ejercicio fiscal actual comprende el periodo del 01 de enero al 31 de diciembre de 2021.</t>
  </si>
  <si>
    <r>
      <t>d)</t>
    </r>
    <r>
      <rPr>
        <sz val="10"/>
        <color theme="1"/>
        <rFont val="Arial"/>
        <family val="2"/>
      </rPr>
      <t xml:space="preserve"> Régimen jurídico.</t>
    </r>
  </si>
  <si>
    <t xml:space="preserve">El Régimen jurídico con el que se encuentra registrado el Instituto de Salud Pública del Estado de Guanajuato es: </t>
  </si>
  <si>
    <t>Régimen de las Personas Morales con Fines no Lucrativos.</t>
  </si>
  <si>
    <r>
      <t>e)</t>
    </r>
    <r>
      <rPr>
        <sz val="10"/>
        <color theme="1"/>
        <rFont val="Arial"/>
        <family val="2"/>
      </rPr>
      <t xml:space="preserve"> Consideraciones fiscales del ente: </t>
    </r>
  </si>
  <si>
    <t>El Instituto de Salud Pública del Estado de Guanajuato, se encuentra inscrito en el Sistema de Administración Tributaria (SAT) con RFC ISP961122JV5, domicilio fiscal ubicado en Tamazuca 4 de la colonia Guanajuato Centro, en la ciudad de Guanajuato, Gto., y Código Postal 36000 con las siguientes obligaciones fiscales:</t>
  </si>
  <si>
    <r>
      <t>ü</t>
    </r>
    <r>
      <rPr>
        <sz val="7"/>
        <color theme="1"/>
        <rFont val="Times New Roman"/>
        <family val="1"/>
      </rPr>
      <t xml:space="preserve">  </t>
    </r>
    <r>
      <rPr>
        <sz val="10"/>
        <color theme="1"/>
        <rFont val="Arial"/>
        <family val="2"/>
      </rPr>
      <t>Entero de retenciones mensuales de ISR por sueldos y salarios.</t>
    </r>
  </si>
  <si>
    <r>
      <t>ü</t>
    </r>
    <r>
      <rPr>
        <sz val="7"/>
        <color theme="1"/>
        <rFont val="Times New Roman"/>
        <family val="1"/>
      </rPr>
      <t xml:space="preserve">  </t>
    </r>
    <r>
      <rPr>
        <sz val="10"/>
        <color theme="1"/>
        <rFont val="Arial"/>
        <family val="2"/>
      </rPr>
      <t>Entero de retenciones mensuales de ISR por ingresos asimilados a salarios.</t>
    </r>
  </si>
  <si>
    <r>
      <t>ü</t>
    </r>
    <r>
      <rPr>
        <sz val="7"/>
        <color theme="1"/>
        <rFont val="Times New Roman"/>
        <family val="1"/>
      </rPr>
      <t xml:space="preserve">  </t>
    </r>
    <r>
      <rPr>
        <sz val="10"/>
        <color theme="1"/>
        <rFont val="Arial"/>
        <family val="2"/>
      </rPr>
      <t>Entero mensual de retenciones de ISR por servicios profesionales.</t>
    </r>
  </si>
  <si>
    <r>
      <t>ü</t>
    </r>
    <r>
      <rPr>
        <sz val="7"/>
        <color theme="1"/>
        <rFont val="Times New Roman"/>
        <family val="1"/>
      </rPr>
      <t xml:space="preserve">  </t>
    </r>
    <r>
      <rPr>
        <sz val="10"/>
        <color theme="1"/>
        <rFont val="Arial"/>
        <family val="2"/>
      </rPr>
      <t>Entero mensual de retenciones de ISR de ingresos por arrendamiento.</t>
    </r>
  </si>
  <si>
    <r>
      <t>ü</t>
    </r>
    <r>
      <rPr>
        <sz val="7"/>
        <color theme="1"/>
        <rFont val="Times New Roman"/>
        <family val="1"/>
      </rPr>
      <t xml:space="preserve">  </t>
    </r>
    <r>
      <rPr>
        <sz val="10"/>
        <color theme="1"/>
        <rFont val="Arial"/>
        <family val="2"/>
      </rPr>
      <t>Declaración Informativa anual de pagos y retenciones de servicios profesionales. Personas Morales. Impuesto Sobre la Renta.</t>
    </r>
  </si>
  <si>
    <r>
      <t>ü</t>
    </r>
    <r>
      <rPr>
        <sz val="7"/>
        <color theme="1"/>
        <rFont val="Times New Roman"/>
        <family val="1"/>
      </rPr>
      <t xml:space="preserve">  </t>
    </r>
    <r>
      <rPr>
        <sz val="10"/>
        <color theme="1"/>
        <rFont val="Arial"/>
        <family val="2"/>
      </rPr>
      <t>Declaración Informativa anual de retenciones de ISR por arrendamiento de inmuebles.</t>
    </r>
  </si>
  <si>
    <r>
      <t>ü</t>
    </r>
    <r>
      <rPr>
        <sz val="7"/>
        <color theme="1"/>
        <rFont val="Times New Roman"/>
        <family val="1"/>
      </rPr>
      <t xml:space="preserve">  </t>
    </r>
    <r>
      <rPr>
        <sz val="10"/>
        <color theme="1"/>
        <rFont val="Arial"/>
        <family val="2"/>
      </rPr>
      <t>Declaración Informativa Mensual de Proveedores (DIOT).</t>
    </r>
  </si>
  <si>
    <t>En relación a las obligaciones fiscales locales con la Secretaría de Finanzas, Inversión y Administración se tienen las siguientes:</t>
  </si>
  <si>
    <r>
      <t>ü</t>
    </r>
    <r>
      <rPr>
        <sz val="7"/>
        <color theme="1"/>
        <rFont val="Times New Roman"/>
        <family val="1"/>
      </rPr>
      <t xml:space="preserve">  </t>
    </r>
    <r>
      <rPr>
        <sz val="10"/>
        <color theme="1"/>
        <rFont val="Arial"/>
        <family val="2"/>
      </rPr>
      <t>Declaración y Pago Provisional mensual de retenciones de Impuesto Cedular por arrendamiento de Inmuebles efectuados de Personas Físicas.</t>
    </r>
  </si>
  <si>
    <r>
      <t>ü</t>
    </r>
    <r>
      <rPr>
        <sz val="7"/>
        <color theme="1"/>
        <rFont val="Times New Roman"/>
        <family val="1"/>
      </rPr>
      <t xml:space="preserve">  </t>
    </r>
    <r>
      <rPr>
        <sz val="10"/>
        <color theme="1"/>
        <rFont val="Arial"/>
        <family val="2"/>
      </rPr>
      <t>Declaración y Pago Provisional mensual de retenciones de Impuesto Cedular por Servicios Profesionales efectuados de Personas Físicas</t>
    </r>
  </si>
  <si>
    <r>
      <t>ü</t>
    </r>
    <r>
      <rPr>
        <sz val="7"/>
        <color theme="1"/>
        <rFont val="Times New Roman"/>
        <family val="1"/>
      </rPr>
      <t xml:space="preserve">  </t>
    </r>
    <r>
      <rPr>
        <sz val="10"/>
        <color theme="1"/>
        <rFont val="Arial"/>
        <family val="2"/>
      </rPr>
      <t>Declaración anual de retenciones de Impuesto cedular por conceptos de Servicios Profesionales y Arrendamiento de Inmuebles.</t>
    </r>
  </si>
  <si>
    <r>
      <t>ü</t>
    </r>
    <r>
      <rPr>
        <sz val="7"/>
        <color theme="1"/>
        <rFont val="Times New Roman"/>
        <family val="1"/>
      </rPr>
      <t xml:space="preserve">  </t>
    </r>
    <r>
      <rPr>
        <sz val="10"/>
        <color theme="1"/>
        <rFont val="Arial"/>
        <family val="2"/>
      </rPr>
      <t>Declaración y pago mensual de Impuesto sobre Nómina.</t>
    </r>
  </si>
  <si>
    <r>
      <t>ü</t>
    </r>
    <r>
      <rPr>
        <sz val="7"/>
        <color theme="1"/>
        <rFont val="Times New Roman"/>
        <family val="1"/>
      </rPr>
      <t xml:space="preserve">  </t>
    </r>
    <r>
      <rPr>
        <sz val="10"/>
        <color theme="1"/>
        <rFont val="Arial"/>
        <family val="2"/>
      </rPr>
      <t>Declaración anual de Impuesto sobre Nómina.</t>
    </r>
  </si>
  <si>
    <r>
      <t>f)</t>
    </r>
    <r>
      <rPr>
        <sz val="10"/>
        <color theme="1"/>
        <rFont val="Arial"/>
        <family val="2"/>
      </rPr>
      <t xml:space="preserve"> Estructura organizacional básica.</t>
    </r>
  </si>
  <si>
    <t>La estructura organizacional básica del Instituto de Salud Pública del Estado de Guanajuato, se encuentra autorizada en su Reglamento Interior Vigente, y es la siguiente:</t>
  </si>
  <si>
    <t>I.- Director General</t>
  </si>
  <si>
    <r>
      <t>a)</t>
    </r>
    <r>
      <rPr>
        <i/>
        <sz val="7"/>
        <color theme="1"/>
        <rFont val="Times New Roman"/>
        <family val="1"/>
      </rPr>
      <t xml:space="preserve">     </t>
    </r>
    <r>
      <rPr>
        <i/>
        <sz val="10"/>
        <color theme="1"/>
        <rFont val="Arial"/>
        <family val="2"/>
      </rPr>
      <t>Secretaría Particular</t>
    </r>
  </si>
  <si>
    <r>
      <t>b)</t>
    </r>
    <r>
      <rPr>
        <i/>
        <sz val="7"/>
        <color theme="1"/>
        <rFont val="Times New Roman"/>
        <family val="1"/>
      </rPr>
      <t xml:space="preserve">     </t>
    </r>
    <r>
      <rPr>
        <i/>
        <sz val="10"/>
        <color theme="1"/>
        <rFont val="Arial"/>
        <family val="2"/>
      </rPr>
      <t>Secretaría Técnica</t>
    </r>
  </si>
  <si>
    <r>
      <t>c)</t>
    </r>
    <r>
      <rPr>
        <i/>
        <sz val="7"/>
        <color theme="1"/>
        <rFont val="Times New Roman"/>
        <family val="1"/>
      </rPr>
      <t xml:space="preserve">     </t>
    </r>
    <r>
      <rPr>
        <i/>
        <sz val="10"/>
        <color theme="1"/>
        <rFont val="Arial"/>
        <family val="2"/>
      </rPr>
      <t>Comunicación Social</t>
    </r>
  </si>
  <si>
    <r>
      <t>d)</t>
    </r>
    <r>
      <rPr>
        <i/>
        <sz val="7"/>
        <color theme="1"/>
        <rFont val="Times New Roman"/>
        <family val="1"/>
      </rPr>
      <t xml:space="preserve">     </t>
    </r>
    <r>
      <rPr>
        <i/>
        <sz val="10"/>
        <color theme="1"/>
        <rFont val="Arial"/>
        <family val="2"/>
      </rPr>
      <t>Asuntos Jurídicos</t>
    </r>
  </si>
  <si>
    <r>
      <t>e)</t>
    </r>
    <r>
      <rPr>
        <i/>
        <sz val="7"/>
        <color theme="1"/>
        <rFont val="Times New Roman"/>
        <family val="1"/>
      </rPr>
      <t xml:space="preserve">     </t>
    </r>
    <r>
      <rPr>
        <i/>
        <sz val="10"/>
        <color theme="1"/>
        <rFont val="Arial"/>
        <family val="2"/>
      </rPr>
      <t>Órgano Interno de Control</t>
    </r>
  </si>
  <si>
    <r>
      <t>f)</t>
    </r>
    <r>
      <rPr>
        <i/>
        <sz val="7"/>
        <color theme="1"/>
        <rFont val="Times New Roman"/>
        <family val="1"/>
      </rPr>
      <t xml:space="preserve">      </t>
    </r>
    <r>
      <rPr>
        <i/>
        <sz val="10"/>
        <color theme="1"/>
        <rFont val="Arial"/>
        <family val="2"/>
      </rPr>
      <t>Coordinación Intersectorial</t>
    </r>
  </si>
  <si>
    <t>II.- Coordinador General de Salud Pública</t>
  </si>
  <si>
    <r>
      <t>a)</t>
    </r>
    <r>
      <rPr>
        <i/>
        <sz val="7"/>
        <color theme="1"/>
        <rFont val="Times New Roman"/>
        <family val="1"/>
      </rPr>
      <t xml:space="preserve">     </t>
    </r>
    <r>
      <rPr>
        <i/>
        <sz val="10"/>
        <color theme="1"/>
        <rFont val="Arial"/>
        <family val="2"/>
      </rPr>
      <t xml:space="preserve">Director General de Servicios de Salud </t>
    </r>
  </si>
  <si>
    <r>
      <t>1)</t>
    </r>
    <r>
      <rPr>
        <sz val="7"/>
        <color theme="1"/>
        <rFont val="Times New Roman"/>
        <family val="1"/>
      </rPr>
      <t xml:space="preserve">     </t>
    </r>
    <r>
      <rPr>
        <sz val="10"/>
        <color theme="1"/>
        <rFont val="Arial"/>
        <family val="2"/>
      </rPr>
      <t>Dirección de Atención Médica</t>
    </r>
  </si>
  <si>
    <r>
      <t>2)</t>
    </r>
    <r>
      <rPr>
        <sz val="7"/>
        <color theme="1"/>
        <rFont val="Times New Roman"/>
        <family val="1"/>
      </rPr>
      <t xml:space="preserve">     </t>
    </r>
    <r>
      <rPr>
        <sz val="10"/>
        <color theme="1"/>
        <rFont val="Arial"/>
        <family val="2"/>
      </rPr>
      <t>Dirección de Salud Pública</t>
    </r>
  </si>
  <si>
    <r>
      <t>3)</t>
    </r>
    <r>
      <rPr>
        <sz val="7"/>
        <color theme="1"/>
        <rFont val="Times New Roman"/>
        <family val="1"/>
      </rPr>
      <t xml:space="preserve">     </t>
    </r>
    <r>
      <rPr>
        <sz val="10"/>
        <color theme="1"/>
        <rFont val="Arial"/>
        <family val="2"/>
      </rPr>
      <t>Dirección de Enseñanza e Investigación</t>
    </r>
  </si>
  <si>
    <r>
      <t>4)</t>
    </r>
    <r>
      <rPr>
        <sz val="7"/>
        <color theme="1"/>
        <rFont val="Times New Roman"/>
        <family val="1"/>
      </rPr>
      <t xml:space="preserve">     </t>
    </r>
    <r>
      <rPr>
        <sz val="10"/>
        <color theme="1"/>
        <rFont val="Arial"/>
        <family val="2"/>
      </rPr>
      <t>Dirección de Salud Mental</t>
    </r>
  </si>
  <si>
    <r>
      <t>5)</t>
    </r>
    <r>
      <rPr>
        <sz val="7"/>
        <color theme="1"/>
        <rFont val="Times New Roman"/>
        <family val="1"/>
      </rPr>
      <t xml:space="preserve">     </t>
    </r>
    <r>
      <rPr>
        <sz val="10"/>
        <color theme="1"/>
        <rFont val="Arial"/>
        <family val="2"/>
      </rPr>
      <t>Dirección de Extensión de Cobertura</t>
    </r>
  </si>
  <si>
    <r>
      <t>b)</t>
    </r>
    <r>
      <rPr>
        <i/>
        <sz val="7"/>
        <color theme="1"/>
        <rFont val="Times New Roman"/>
        <family val="1"/>
      </rPr>
      <t xml:space="preserve">     </t>
    </r>
    <r>
      <rPr>
        <i/>
        <sz val="10"/>
        <color theme="1"/>
        <rFont val="Arial"/>
        <family val="2"/>
      </rPr>
      <t>Director General de Protección contra Riesgos Sanitarios</t>
    </r>
  </si>
  <si>
    <r>
      <t>1)</t>
    </r>
    <r>
      <rPr>
        <sz val="7"/>
        <color theme="1"/>
        <rFont val="Times New Roman"/>
        <family val="1"/>
      </rPr>
      <t xml:space="preserve">      </t>
    </r>
    <r>
      <rPr>
        <sz val="10"/>
        <color theme="1"/>
        <rFont val="Arial"/>
        <family val="2"/>
      </rPr>
      <t xml:space="preserve">Dirección de Regulación y Fomento Sanitario </t>
    </r>
  </si>
  <si>
    <t>III.- Coordinador General de Administración y Finanzas</t>
  </si>
  <si>
    <r>
      <t>a)</t>
    </r>
    <r>
      <rPr>
        <i/>
        <sz val="7"/>
        <color theme="1"/>
        <rFont val="Times New Roman"/>
        <family val="1"/>
      </rPr>
      <t xml:space="preserve">     </t>
    </r>
    <r>
      <rPr>
        <i/>
        <sz val="10"/>
        <color theme="1"/>
        <rFont val="Arial"/>
        <family val="2"/>
      </rPr>
      <t>Director General de Administración</t>
    </r>
  </si>
  <si>
    <r>
      <t>1)</t>
    </r>
    <r>
      <rPr>
        <sz val="7"/>
        <color theme="1"/>
        <rFont val="Times New Roman"/>
        <family val="1"/>
      </rPr>
      <t xml:space="preserve">      </t>
    </r>
    <r>
      <rPr>
        <sz val="10"/>
        <color theme="1"/>
        <rFont val="Arial"/>
        <family val="2"/>
      </rPr>
      <t>Dirección de Contabilidad y Seguimiento a Auditorías</t>
    </r>
  </si>
  <si>
    <r>
      <t>2)</t>
    </r>
    <r>
      <rPr>
        <sz val="7"/>
        <color theme="1"/>
        <rFont val="Times New Roman"/>
        <family val="1"/>
      </rPr>
      <t xml:space="preserve">      </t>
    </r>
    <r>
      <rPr>
        <sz val="10"/>
        <color theme="1"/>
        <rFont val="Arial"/>
        <family val="2"/>
      </rPr>
      <t>Dirección de Presupuesto y Recursos Financieros</t>
    </r>
  </si>
  <si>
    <r>
      <t>3)</t>
    </r>
    <r>
      <rPr>
        <sz val="7"/>
        <color theme="1"/>
        <rFont val="Times New Roman"/>
        <family val="1"/>
      </rPr>
      <t xml:space="preserve">      </t>
    </r>
    <r>
      <rPr>
        <sz val="10"/>
        <color theme="1"/>
        <rFont val="Arial"/>
        <family val="2"/>
      </rPr>
      <t>Dirección de Recursos Materiales y Servicios Generales</t>
    </r>
  </si>
  <si>
    <r>
      <t>b)</t>
    </r>
    <r>
      <rPr>
        <i/>
        <sz val="7"/>
        <color theme="1"/>
        <rFont val="Times New Roman"/>
        <family val="1"/>
      </rPr>
      <t xml:space="preserve">     </t>
    </r>
    <r>
      <rPr>
        <i/>
        <sz val="10"/>
        <color theme="1"/>
        <rFont val="Arial"/>
        <family val="2"/>
      </rPr>
      <t>Director General de Recursos Humanos</t>
    </r>
  </si>
  <si>
    <r>
      <t>1)</t>
    </r>
    <r>
      <rPr>
        <sz val="7"/>
        <color theme="1"/>
        <rFont val="Times New Roman"/>
        <family val="1"/>
      </rPr>
      <t xml:space="preserve">     </t>
    </r>
    <r>
      <rPr>
        <sz val="10"/>
        <color theme="1"/>
        <rFont val="Arial"/>
        <family val="2"/>
      </rPr>
      <t>Dirección de Desarrollo Humano</t>
    </r>
  </si>
  <si>
    <r>
      <t>2)</t>
    </r>
    <r>
      <rPr>
        <sz val="7"/>
        <color theme="1"/>
        <rFont val="Times New Roman"/>
        <family val="1"/>
      </rPr>
      <t xml:space="preserve">     </t>
    </r>
    <r>
      <rPr>
        <sz val="10"/>
        <color theme="1"/>
        <rFont val="Arial"/>
        <family val="2"/>
      </rPr>
      <t xml:space="preserve">Dirección de Administración y Control de Servicios Personales </t>
    </r>
  </si>
  <si>
    <r>
      <t>c)</t>
    </r>
    <r>
      <rPr>
        <i/>
        <sz val="7"/>
        <color theme="1"/>
        <rFont val="Times New Roman"/>
        <family val="1"/>
      </rPr>
      <t xml:space="preserve">     </t>
    </r>
    <r>
      <rPr>
        <i/>
        <sz val="10"/>
        <color theme="1"/>
        <rFont val="Arial"/>
        <family val="2"/>
      </rPr>
      <t xml:space="preserve">Director General de Planeación y Desarrollo </t>
    </r>
  </si>
  <si>
    <r>
      <t>1)</t>
    </r>
    <r>
      <rPr>
        <sz val="7"/>
        <color theme="1"/>
        <rFont val="Times New Roman"/>
        <family val="1"/>
      </rPr>
      <t xml:space="preserve">     </t>
    </r>
    <r>
      <rPr>
        <sz val="10"/>
        <color theme="1"/>
        <rFont val="Arial"/>
        <family val="2"/>
      </rPr>
      <t>Dirección de Planeación</t>
    </r>
  </si>
  <si>
    <r>
      <t>2)</t>
    </r>
    <r>
      <rPr>
        <sz val="7"/>
        <color theme="1"/>
        <rFont val="Times New Roman"/>
        <family val="1"/>
      </rPr>
      <t xml:space="preserve">     </t>
    </r>
    <r>
      <rPr>
        <sz val="10"/>
        <color theme="1"/>
        <rFont val="Arial"/>
        <family val="2"/>
      </rPr>
      <t>Dirección de Desarrollo Institucional</t>
    </r>
  </si>
  <si>
    <r>
      <t>3)</t>
    </r>
    <r>
      <rPr>
        <sz val="7"/>
        <color theme="1"/>
        <rFont val="Times New Roman"/>
        <family val="1"/>
      </rPr>
      <t xml:space="preserve">     </t>
    </r>
    <r>
      <rPr>
        <sz val="10"/>
        <color theme="1"/>
        <rFont val="Arial"/>
        <family val="2"/>
      </rPr>
      <t xml:space="preserve">Dirección de Infraestructura </t>
    </r>
  </si>
  <si>
    <r>
      <t>4)</t>
    </r>
    <r>
      <rPr>
        <sz val="7"/>
        <color theme="1"/>
        <rFont val="Times New Roman"/>
        <family val="1"/>
      </rPr>
      <t xml:space="preserve">     </t>
    </r>
    <r>
      <rPr>
        <sz val="10"/>
        <color theme="1"/>
        <rFont val="Arial"/>
        <family val="2"/>
      </rPr>
      <t>Dirección de Ingeniería Biomédica</t>
    </r>
  </si>
  <si>
    <r>
      <t>g)</t>
    </r>
    <r>
      <rPr>
        <sz val="10"/>
        <color theme="1"/>
        <rFont val="Arial"/>
        <family val="2"/>
      </rPr>
      <t xml:space="preserve"> Fideicomisos, mandatos y análogos de los cuales es fideicomitente o fideicomisario.</t>
    </r>
  </si>
  <si>
    <t>El Instituto de Salud Pública del Estado de Guanajuato no tiene suscrito algún Fideicomiso, mandato y/o análogo.</t>
  </si>
  <si>
    <t>5. Bases de Preparación de los Estados Financieros:</t>
  </si>
  <si>
    <r>
      <t>a)</t>
    </r>
    <r>
      <rPr>
        <sz val="10"/>
        <color theme="1"/>
        <rFont val="Arial"/>
        <family val="2"/>
      </rPr>
      <t xml:space="preserve"> Si se ha observado la normatividad emitida por el CONAC y las disposiciones legales aplicables.</t>
    </r>
  </si>
  <si>
    <t>Los Estados Financieros del Instituto de salud Pública del Estado de Guanajuato, correspondientes al cuarto trimestre del presente año y que conformarán la cuenta pública, fueron emitidos de acuerdo a lo establecido en el Manual de Contabilidad Gubernamental, específicamente en el Capítulo VII “De Los Estados e Informes Contables, Presupuestarios, Programáticos y de los Indicadores de Postura Fiscal”, proporcionando información sobre La Situación Financiera, Los Resultados de la Gestión, Los Flujos de Efectivo, y sobre el Ejercicio de la Ley de Ingresos y del Presupuesto de Egresos, así como de la postura fiscal del ISAPEG.</t>
  </si>
  <si>
    <r>
      <t>b)</t>
    </r>
    <r>
      <rPr>
        <sz val="10"/>
        <color theme="1"/>
        <rFont val="Arial"/>
        <family val="2"/>
      </rPr>
      <t xml:space="preserve">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r>
  </si>
  <si>
    <t>En la elaboración de los Estados Financieros del Instituto de Salud Pública del Estado de Guanajuato, para efectos del reconocimiento, valuación y revelación de los diferentes rubros de la información financiera se tomó como base de medición el costo histórico de todos los eventos que afectaron económicamente al Instituto, cuantificados en términos monetarios y registrados en moneda nacional.</t>
  </si>
  <si>
    <t>El costo histórico de las operaciones corresponde al monto erogado para su adquisición conforme a la documentación contable original justificativa y comprobatoria.</t>
  </si>
  <si>
    <t>Lo anterior de acuerdo a lo establecido en el Postulado Básico de Contabilidad Gubernamental:</t>
  </si>
  <si>
    <t>IX.- Valuación.</t>
  </si>
  <si>
    <r>
      <t>c)</t>
    </r>
    <r>
      <rPr>
        <sz val="10"/>
        <color theme="1"/>
        <rFont val="Arial"/>
        <family val="2"/>
      </rPr>
      <t xml:space="preserve"> Postulados básicos.</t>
    </r>
  </si>
  <si>
    <t>El Marco Conceptual de Contabilidad Gubernamental (MCCG), es la base del Sistema de Contabilidad Gubernamental del Instituto, constituyéndose en el referente teórico que define, delimita, interrelaciona e integra de forma lógico-deductiva sus objetivos y fundamentos. Además establece los criterios necesarios para el desarrollo de normas, valuación, contabilización, obtención y presentación de información contable y presupuestaria, en forma clara, oportuna, confiable y comparable, para satisfacer las necesidades de los usuarios.</t>
  </si>
  <si>
    <t>Los Postulados Básicos de Contabilidad Gubernamental y el Sistema Electrónico de Contabilidad Gubernamental (SAP ECC6) utilizado por el Instituto para el registro sistemático de las operaciones económicas, son piezas fundamentales del Marco Conceptual de Contabilidad Gubernamental.</t>
  </si>
  <si>
    <t>Los Postulados Básicos de Contabilidad Gubernamental, son los elementos fundamentales que configuran el Sistema de Contabilidad Gubernamental del Instituto, teniendo incidencia en la identificación, el análisis, la interpretación, la captación, el procesamiento y el reconocimiento de las transformaciones, transacciones y otros eventos que afecten económicamente al Instituto.</t>
  </si>
  <si>
    <t>Los Postulados sustentan de manera técnica el registro de las operaciones, la elaboración y presentación de los estados financieros del Instituto; basados en su razonamiento, eficiencia demostrada, respaldo en legislación especializada y aplicación de la Ley General de Contabilidad Gubernamental, con la finalidad de uniformar los métodos, procedimientos y prácticas contables utilizadas en el Instituto.</t>
  </si>
  <si>
    <r>
      <t>d)</t>
    </r>
    <r>
      <rPr>
        <sz val="10"/>
        <color theme="1"/>
        <rFont val="Arial"/>
        <family val="2"/>
      </rPr>
      <t xml:space="preserve"> 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r>
  </si>
  <si>
    <t>El Instituto de Salud Pública del Estado de Guanajuato, no utilizó normatividad supletoria en el registro de sus operaciones, ni en la elaboración de los Estados Financieros.</t>
  </si>
  <si>
    <r>
      <t>e)</t>
    </r>
    <r>
      <rPr>
        <sz val="10"/>
        <color theme="1"/>
        <rFont val="Arial"/>
        <family val="2"/>
      </rPr>
      <t xml:space="preserve"> Para las entidades que por primera vez estén implementando la base devengado de acuerdo a la Ley de Contabilidad, deberán:</t>
    </r>
  </si>
  <si>
    <t>*Revelar las nuevas políticas de reconocimiento:</t>
  </si>
  <si>
    <t xml:space="preserve">El Instituto implementó la base devengado de acuerdo a la Ley de Contabilidad Gubernamental a partir del ejercicio 2011. </t>
  </si>
  <si>
    <t>*Plan de implementación:</t>
  </si>
  <si>
    <t>El Instituto, implementó la base devengado de acuerdo a la Ley de Contabilidad Gubernamental desde el ejercicio 2011.</t>
  </si>
  <si>
    <t>*Revelar los cambios en las políticas, la clasificación y medición de las mismas, así como su impacto en la información financiera:</t>
  </si>
  <si>
    <t xml:space="preserve">El Instituto implementó la base devengado de acuerdo a la Ley de Contabilidad Gubernamental a partir del ejercicio 2011, lo que permitió que la información financiera plasmada en los Estados Financieros pueda ser comparada tomando como base las cifras del citado ejercicio contra los subsecuentes. </t>
  </si>
  <si>
    <t>6. Políticas de Contabilidad Significativas:</t>
  </si>
  <si>
    <r>
      <t>a)</t>
    </r>
    <r>
      <rPr>
        <sz val="10"/>
        <color theme="1"/>
        <rFont val="Arial"/>
        <family val="2"/>
      </rPr>
      <t xml:space="preserve"> Actualización: se informará del método utilizado para la actualización del valor de los activos, pasivos y Hacienda Pública/Patrimonio y las razones de dicha elección. Así como informar de la desconexión o reconexión inflacionaria:</t>
    </r>
  </si>
  <si>
    <t>El Instituto no ha realizado actualizaciones del valor de los activos, pasivos y Hacienda Pública/Patrimonio.</t>
  </si>
  <si>
    <r>
      <t>b)</t>
    </r>
    <r>
      <rPr>
        <sz val="10"/>
        <color theme="1"/>
        <rFont val="Arial"/>
        <family val="2"/>
      </rPr>
      <t xml:space="preserve"> Informar sobre la realización de operaciones en el extranjero y de sus efectos en la información financiera gubernamental:</t>
    </r>
  </si>
  <si>
    <t>Esta nota no le aplica al Instituto, porque no realiza operaciones en el extranjero.</t>
  </si>
  <si>
    <r>
      <t>c)</t>
    </r>
    <r>
      <rPr>
        <sz val="10"/>
        <color theme="1"/>
        <rFont val="Arial"/>
        <family val="2"/>
      </rPr>
      <t xml:space="preserve"> Método de valuación de la inversión en acciones de Compañías subsidiarias no consolidadas y asociadas:</t>
    </r>
  </si>
  <si>
    <t>Esta nota no le aplica al Instituto, porque no tiene inversiones en acciones de Compañías subsidiarias no consolidadas y asociadas.</t>
  </si>
  <si>
    <r>
      <t>d)</t>
    </r>
    <r>
      <rPr>
        <sz val="10"/>
        <color theme="1"/>
        <rFont val="Arial"/>
        <family val="2"/>
      </rPr>
      <t xml:space="preserve"> Sistema y método de valuación de inventarios y costo de lo vendido:</t>
    </r>
  </si>
  <si>
    <t>El Instituto es una Persona Moral Sin Fines de Lucro, que presta servicios de salud, y no se dedica a la compra-venta de bienes y servicios.</t>
  </si>
  <si>
    <r>
      <t>e)</t>
    </r>
    <r>
      <rPr>
        <sz val="10"/>
        <color theme="1"/>
        <rFont val="Arial"/>
        <family val="2"/>
      </rPr>
      <t xml:space="preserve"> Beneficios a empleados: revelar el cálculo de la reserva actuarial, valor presente de los ingresos esperados comparado con el valor presente de la estimación de gastos tanto de los beneficiarios actuales como futuros:</t>
    </r>
  </si>
  <si>
    <t>Esta nota no le aplica al Instituto, porque no tiene reserva actuarial.</t>
  </si>
  <si>
    <r>
      <t>f)</t>
    </r>
    <r>
      <rPr>
        <sz val="10"/>
        <color theme="1"/>
        <rFont val="Arial"/>
        <family val="2"/>
      </rPr>
      <t xml:space="preserve"> Provisiones: objetivo de su creación, monto y plazo:</t>
    </r>
  </si>
  <si>
    <t>El Instituto no tiene Provisiones registradas en su contabilidad.</t>
  </si>
  <si>
    <r>
      <t>g)</t>
    </r>
    <r>
      <rPr>
        <sz val="10"/>
        <color theme="1"/>
        <rFont val="Arial"/>
        <family val="2"/>
      </rPr>
      <t xml:space="preserve"> Reservas: objetivo de su creación, monto y plazo:</t>
    </r>
  </si>
  <si>
    <t>El Instituto no tiene Reservas registradas en su contabilidad.</t>
  </si>
  <si>
    <r>
      <t>h)</t>
    </r>
    <r>
      <rPr>
        <sz val="10"/>
        <color theme="1"/>
        <rFont val="Arial"/>
        <family val="2"/>
      </rPr>
      <t xml:space="preserve"> Cambios en políticas contables y corrección de errores junto con la revelación de los efectos que se tendrá en la información financiera del ente público, ya sea retrospectivos o prospectivos:</t>
    </r>
  </si>
  <si>
    <t xml:space="preserve">El Instituto realizó cambios en políticas contables a partir del 01 de enero de 2011, fecha en la cual se implementaron en el Sistema de Contabilidad Electrónico todas las adecuaciones necesarias para cumplir con los registros contables de los momentos contables y presupuestales en tiempo real y en línea de todas las unidades responsables que integran los Órganos Desconcentrados por Territorio (Jurisdicciones Sanitarias) y Función (Hospitales y Unidades Médicas), para efectos de cumplir con lo establecido en la Ley General de Contabilidad Gubernamental y la Armonización Contable indicada por el Consejo Nacional de Armonización Contable. </t>
  </si>
  <si>
    <r>
      <t>i)</t>
    </r>
    <r>
      <rPr>
        <sz val="10"/>
        <color theme="1"/>
        <rFont val="Arial"/>
        <family val="2"/>
      </rPr>
      <t xml:space="preserve"> Reclasificaciones: Se deben revelar todos aquellos movimientos entre cuentas por efectos de cambios en los tipos de operaciones:</t>
    </r>
  </si>
  <si>
    <t>El Instituto al inicio del ejercicio solicita a la Secretaría de Finanzas, Inversión y Administración del Estado, la autorización del presupuesto anual, razón por la cual no se contemplan cambios en los tipos de operaciones.</t>
  </si>
  <si>
    <r>
      <t>j)</t>
    </r>
    <r>
      <rPr>
        <sz val="10"/>
        <color theme="1"/>
        <rFont val="Arial"/>
        <family val="2"/>
      </rPr>
      <t xml:space="preserve"> Depuración y cancelación de saldos:</t>
    </r>
  </si>
  <si>
    <t>El Instituto está llevando a cabo un análisis de todas las cuentas necesarias para el registro contable de las operaciones contables y presupuestarias, ya sean de activo, pasivo, Hacienda Pública o Patrimonio, y de resultados.</t>
  </si>
  <si>
    <t>7. Posición en Moneda Extranjera y Protección por Riesgo Cambiario:</t>
  </si>
  <si>
    <r>
      <t>a)</t>
    </r>
    <r>
      <rPr>
        <sz val="10"/>
        <color theme="1"/>
        <rFont val="Arial"/>
        <family val="2"/>
      </rPr>
      <t xml:space="preserve"> Activos en moneda extranjera:</t>
    </r>
  </si>
  <si>
    <t>Esta nota no le aplica al Instituto, porque no cuenta con activos valuados en moneda extranjera.</t>
  </si>
  <si>
    <r>
      <t>b)</t>
    </r>
    <r>
      <rPr>
        <sz val="10"/>
        <color theme="1"/>
        <rFont val="Arial"/>
        <family val="2"/>
      </rPr>
      <t xml:space="preserve"> Pasivos en moneda extranjera:</t>
    </r>
  </si>
  <si>
    <t>Esta nota no le aplica al Instituto, porque no contrae obligaciones en moneda extranjera.</t>
  </si>
  <si>
    <r>
      <t xml:space="preserve">c) </t>
    </r>
    <r>
      <rPr>
        <sz val="10"/>
        <color theme="1"/>
        <rFont val="Arial"/>
        <family val="2"/>
      </rPr>
      <t>Posición en moneda extranjera:</t>
    </r>
  </si>
  <si>
    <t>Esta nota no le aplica al Instituto, porque no tiene cuentas en moneda extranjera.</t>
  </si>
  <si>
    <r>
      <t>d)</t>
    </r>
    <r>
      <rPr>
        <sz val="10"/>
        <color theme="1"/>
        <rFont val="Arial"/>
        <family val="2"/>
      </rPr>
      <t xml:space="preserve"> Tipo de cambio:</t>
    </r>
  </si>
  <si>
    <r>
      <t xml:space="preserve">e) </t>
    </r>
    <r>
      <rPr>
        <sz val="10"/>
        <color theme="1"/>
        <rFont val="Arial"/>
        <family val="2"/>
      </rPr>
      <t>Equivalente en moneda nacional:</t>
    </r>
  </si>
  <si>
    <t>8. Reporte Analítico del Activo:</t>
  </si>
  <si>
    <t>Debe mostrar la siguiente información:</t>
  </si>
  <si>
    <r>
      <t>a)</t>
    </r>
    <r>
      <rPr>
        <sz val="10"/>
        <color theme="1"/>
        <rFont val="Arial"/>
        <family val="2"/>
      </rPr>
      <t xml:space="preserve"> Vida útil o porcentajes de depreciación, deterioro o amortización utilizados en los diferentes tipos de activos:</t>
    </r>
  </si>
  <si>
    <t>Tipo de Bien</t>
  </si>
  <si>
    <t>Bienes Muebles/</t>
  </si>
  <si>
    <t>Inmuebles</t>
  </si>
  <si>
    <t>Neto</t>
  </si>
  <si>
    <t>Cuenta de Mayor</t>
  </si>
  <si>
    <t>Clasificación en los Estados Financieros</t>
  </si>
  <si>
    <t>% Depreciación Anual</t>
  </si>
  <si>
    <t>Años vida útil</t>
  </si>
  <si>
    <t>TERRENOS A VALOR HISTORICO</t>
  </si>
  <si>
    <t>N/A</t>
  </si>
  <si>
    <t>EDIFICIOS A VALOR HISTORICO</t>
  </si>
  <si>
    <t>Edificación no habitacional</t>
  </si>
  <si>
    <t>CONSTRUCCIONES EN PROCESO EN BIENES PROPIOS</t>
  </si>
  <si>
    <t>CONSTRUCCIONES EN PROCESO BIENES PROPIOS AL CIERRE</t>
  </si>
  <si>
    <t>CONSTRUCCIONES EN PROCESO BIENES PROPIOS  EJER ANT</t>
  </si>
  <si>
    <t>MUEBLES DE OFICINA Y ESTANTERÍA 2011</t>
  </si>
  <si>
    <t>MUEBLES DE OFICINA Y ESTANTERÍA 2010</t>
  </si>
  <si>
    <t>MUEBLES, EXCEPTO DE OFICINA Y ESTANTERÍA 2011</t>
  </si>
  <si>
    <t>EQ. DE CÓMP. Y DE TECNOLOGÍAS DE LA INFORMACI 2011</t>
  </si>
  <si>
    <t>EQ. DE CÓMP. Y DE TECNOLOGÍAS DE LA INFORMACI 2010</t>
  </si>
  <si>
    <t>OTROS MOBILIARIOS Y EQUIPOS DE ADMINISTRACIÓN 2011</t>
  </si>
  <si>
    <t>OTROS MOBILIARIOS Y EQUIPOS DE ADMINISTRACIÓN 2010</t>
  </si>
  <si>
    <t>EQUIPO Y APARATOS AUDIOVISUALES 2011</t>
  </si>
  <si>
    <t>APARATOS DEPORTIVOS 2011</t>
  </si>
  <si>
    <t>CÁMARAS FOTOGRÁFICAS Y DE VIDEO 2011</t>
  </si>
  <si>
    <t>OTRO MOB. Y EQUIPO EDUCACIONAL Y RECREATIVO 2011</t>
  </si>
  <si>
    <t>OTRO MOB. Y EQUIPO EDUCACIONAL Y RECREATIVO 2010</t>
  </si>
  <si>
    <t>EQUIPO MÉDICO Y DE LABORATORIO 2011</t>
  </si>
  <si>
    <t>EQUIPO MÉDICO Y DE LABORATORIO 2010</t>
  </si>
  <si>
    <t>INSTRUMENTAL MÉDICO Y DE LABORATORIO 2011</t>
  </si>
  <si>
    <t>INSTRUMENTAL MÉDICO Y DE LABORATORIO 2010</t>
  </si>
  <si>
    <t>AUTOMÓVILES Y CAMIONES 2011</t>
  </si>
  <si>
    <t>AUTOMÓVILES Y CAMIONES 2010</t>
  </si>
  <si>
    <t>CARROCERÍAS Y REMOLQUES 2011</t>
  </si>
  <si>
    <t>EQUIPO AEROESPACIAL 2010</t>
  </si>
  <si>
    <t>OTROS EQUIPOS DE TRANSPORTES 2011</t>
  </si>
  <si>
    <t>OTROS EQUIPOS DE TRANSPORTES 2010</t>
  </si>
  <si>
    <t>EQUIPO DE DEFENSA Y SEGURIDAD 2011</t>
  </si>
  <si>
    <t>EQUIPO DE DEFENSA Y SEGURIDAD 2010</t>
  </si>
  <si>
    <t>MAQUINARIA Y EQUIPO AGROPECUARIO 2011</t>
  </si>
  <si>
    <t>MAQUINARIA Y EQUIPO AGROPECUARIO 2010</t>
  </si>
  <si>
    <t>MAQUINARIA Y EQUIPO INDUSTRIAL 2011</t>
  </si>
  <si>
    <t>MAQUINARIA Y EQUIPO INDUSTRIAL 2010</t>
  </si>
  <si>
    <t>MAQUINARIA Y EQUIPO DE CONSTRUCCIÓN 2011</t>
  </si>
  <si>
    <t>SISTEMA DE AIRE ACONDICIONADO, CALEFACCION 2011</t>
  </si>
  <si>
    <t>EQUIPO DE COMUNICACIÓN Y TELECOMUNICACIÓN 2011</t>
  </si>
  <si>
    <t>EQUIPO DE COMUNICACIÓN Y TELECOMUNICACIÓN 2010</t>
  </si>
  <si>
    <t>EQ. DE GENER. ELÉCTRICA, APARATOS Y ACCES 2011</t>
  </si>
  <si>
    <t>EQ. DE GENER. ELÉCTRICA, APARATOS Y ACCES 2010</t>
  </si>
  <si>
    <t>HERRAMIENTAS Y MÁQUINAS-HERRAMIENTA 2011</t>
  </si>
  <si>
    <t>HERRAMIENTAS Y MÁQUINAS-HERRAMIENTA 2010</t>
  </si>
  <si>
    <t>OTROS EQUIPOS 2011</t>
  </si>
  <si>
    <t>OTROS EQUIPOS 2010</t>
  </si>
  <si>
    <t>BIENES MUEBLES EN TRÁNSITO</t>
  </si>
  <si>
    <r>
      <t>b)</t>
    </r>
    <r>
      <rPr>
        <sz val="10"/>
        <color theme="1"/>
        <rFont val="Arial"/>
        <family val="2"/>
      </rPr>
      <t xml:space="preserve"> Cambios en el porcentaje de depreciación o valor residual de los activos:</t>
    </r>
  </si>
  <si>
    <t>El Instituto mantiene los porcentajes de depreciación de manera consistente en su sistema electrónico de contabilidad a partir del ejercicio 2011 que se implementaron en el Módulo de Activos Fijos de la Plataforma Estatal de Información.</t>
  </si>
  <si>
    <r>
      <t>c)</t>
    </r>
    <r>
      <rPr>
        <sz val="10"/>
        <color theme="1"/>
        <rFont val="Arial"/>
        <family val="2"/>
      </rPr>
      <t xml:space="preserve"> Importe de los gastos capitalizados en el ejercicio, tanto financieros como de investigación y desarrollo:</t>
    </r>
  </si>
  <si>
    <t>El Instituto no realizó gastos de investigación y desarrollo capitalizados en el ejercicio.</t>
  </si>
  <si>
    <r>
      <t>d)</t>
    </r>
    <r>
      <rPr>
        <sz val="10"/>
        <color theme="1"/>
        <rFont val="Arial"/>
        <family val="2"/>
      </rPr>
      <t xml:space="preserve"> Riesgos por tipo de cambio o tipo de interés de las inversiones financieras:</t>
    </r>
  </si>
  <si>
    <t>El Instituto no realizó inversiones en moneda extranjera ni de ningún tipo de inversión.</t>
  </si>
  <si>
    <r>
      <t xml:space="preserve">e) </t>
    </r>
    <r>
      <rPr>
        <sz val="10"/>
        <color theme="1"/>
        <rFont val="Arial"/>
        <family val="2"/>
      </rPr>
      <t>Valor activado en el ejercicio de los bienes construidos por la entidad:</t>
    </r>
  </si>
  <si>
    <t>El Instituto no tiene bienes inmovilizados.</t>
  </si>
  <si>
    <r>
      <t>f)</t>
    </r>
    <r>
      <rPr>
        <sz val="10"/>
        <color theme="1"/>
        <rFont val="Arial"/>
        <family val="2"/>
      </rPr>
      <t xml:space="preserve"> Otras circunstancias de carácter significativo que afecten el activo, tales como bienes en garantía, señalados en embargos, litigios, títulos de inversiones entregados en garantías, baja significativa del valor de inversiones financieras, etc.:</t>
    </r>
  </si>
  <si>
    <t>El Instituto no tiene bienes en garantía, señalados en embargos, litigios, títulos de inversiones entregados en garantías, baja significativa del valor de inversiones financieras.</t>
  </si>
  <si>
    <r>
      <t>g)</t>
    </r>
    <r>
      <rPr>
        <sz val="10"/>
        <color theme="1"/>
        <rFont val="Arial"/>
        <family val="2"/>
      </rPr>
      <t xml:space="preserve"> Desmantelamiento de Activos, procedimientos, implicaciones, efectos contables:</t>
    </r>
  </si>
  <si>
    <t>El Instituto en el periodo no tuvo desmantelamiento de Activos con implicaciones o efectos contables.</t>
  </si>
  <si>
    <r>
      <t>h)</t>
    </r>
    <r>
      <rPr>
        <sz val="10"/>
        <color theme="1"/>
        <rFont val="Arial"/>
        <family val="2"/>
      </rPr>
      <t xml:space="preserve"> Administración de activos; planeación con el objetivo de que el ente los utilice de manera más efectiva:</t>
    </r>
  </si>
  <si>
    <t>La Dirección General de Control Patrimonial, elabora las altas de los activos y la Dirección de Recursos Materiales y Servicios Generales emite los resguardos correspondientes, las unidades responsables realizan un inventario físico de los bienes muebles propiedad del Instituto una vez al año y lo reporta a la Dirección General de Recursos Materiales y Servicios Generales.</t>
  </si>
  <si>
    <t>Adicionalmente, se deben incluir las explicaciones de las principales variaciones en el activo, en cuadros comparativos como sigue:</t>
  </si>
  <si>
    <r>
      <t>a)</t>
    </r>
    <r>
      <rPr>
        <sz val="10"/>
        <color theme="1"/>
        <rFont val="Arial"/>
        <family val="2"/>
      </rPr>
      <t xml:space="preserve"> Inversiones en valores:</t>
    </r>
  </si>
  <si>
    <t>El Instituto no tiene Inversiones en valores.</t>
  </si>
  <si>
    <r>
      <t>b)</t>
    </r>
    <r>
      <rPr>
        <sz val="10"/>
        <color theme="1"/>
        <rFont val="Arial"/>
        <family val="2"/>
      </rPr>
      <t xml:space="preserve"> Patrimonio de Organismos descentralizados de Control Presupuestario Indirecto:</t>
    </r>
  </si>
  <si>
    <t>El Instituto no tiene participación en el patrimonio de algún Organismo descentralizado de Control Presupuestario Indirecto.</t>
  </si>
  <si>
    <r>
      <t>c)</t>
    </r>
    <r>
      <rPr>
        <sz val="10"/>
        <color theme="1"/>
        <rFont val="Arial"/>
        <family val="2"/>
      </rPr>
      <t xml:space="preserve"> Inversiones en empresas de participación mayoritaria:</t>
    </r>
  </si>
  <si>
    <t>El Instituto no tiene inversiones en empresas de participación mayoritaria.</t>
  </si>
  <si>
    <r>
      <t>d)</t>
    </r>
    <r>
      <rPr>
        <sz val="10"/>
        <color theme="1"/>
        <rFont val="Arial"/>
        <family val="2"/>
      </rPr>
      <t xml:space="preserve"> Inversiones en empresas de participación minoritaria:</t>
    </r>
  </si>
  <si>
    <t>El Instituto no tiene inversiones en empresas de participación minoritaria.</t>
  </si>
  <si>
    <r>
      <t>e)</t>
    </r>
    <r>
      <rPr>
        <sz val="10"/>
        <color theme="1"/>
        <rFont val="Arial"/>
        <family val="2"/>
      </rPr>
      <t xml:space="preserve"> Patrimonio de organismos descentralizados de control presupuestario directo, según corresponda:</t>
    </r>
  </si>
  <si>
    <t>El Instituto no tiene inversiones en organismos descentralizados de control presupuestario directo.</t>
  </si>
  <si>
    <t>9. Fideicomisos, Mandatos y Análogos:</t>
  </si>
  <si>
    <t>Se deberá informar:</t>
  </si>
  <si>
    <r>
      <t>a)</t>
    </r>
    <r>
      <rPr>
        <sz val="10"/>
        <color theme="1"/>
        <rFont val="Arial"/>
        <family val="2"/>
      </rPr>
      <t xml:space="preserve"> Por ramo administrativo que los reporta:</t>
    </r>
  </si>
  <si>
    <t>El Instituto no participa en algún fideicomiso, mandato y otros análogos.</t>
  </si>
  <si>
    <r>
      <t>b)</t>
    </r>
    <r>
      <rPr>
        <sz val="10"/>
        <color theme="1"/>
        <rFont val="Arial"/>
        <family val="2"/>
      </rPr>
      <t xml:space="preserve"> Enlistar los de mayor monto de disponibilidad, relacionando aquéllos que conforman el 80% de las disponibilidades:</t>
    </r>
  </si>
  <si>
    <t>10. Reporte de la Recaudación:</t>
  </si>
  <si>
    <r>
      <t>a)</t>
    </r>
    <r>
      <rPr>
        <sz val="10"/>
        <color theme="1"/>
        <rFont val="Arial"/>
        <family val="2"/>
      </rPr>
      <t xml:space="preserve"> Análisis del comportamiento de la recaudación correspondiente al ente público o cualquier tipo de ingreso, de forma separada los ingresos locales de los federales:</t>
    </r>
  </si>
  <si>
    <t>Reporte de Ingresos Recibidos durante el Ejercicio:</t>
  </si>
  <si>
    <r>
      <t>b)</t>
    </r>
    <r>
      <rPr>
        <sz val="10"/>
        <color theme="1"/>
        <rFont val="Arial"/>
        <family val="2"/>
      </rPr>
      <t xml:space="preserve"> Proyección de la recaudación e ingresos en el mediano plazo:</t>
    </r>
  </si>
  <si>
    <t>Reporte de Ingresos por Recaudar en el Ejercicio</t>
  </si>
  <si>
    <t>11. Información sobre la Deuda y el Reporte Analítico de la Deuda:</t>
  </si>
  <si>
    <r>
      <t>a)</t>
    </r>
    <r>
      <rPr>
        <sz val="10"/>
        <color theme="1"/>
        <rFont val="Arial"/>
        <family val="2"/>
      </rPr>
      <t xml:space="preserve"> Utilizar al menos los siguientes indicadores: deuda respecto al PIB y deuda respecto a la recaudación tomando, como mínimo, un periodo igual o menor a 5 años.</t>
    </r>
  </si>
  <si>
    <t>El Instituto no está facultado para contraer deuda.</t>
  </si>
  <si>
    <r>
      <t>b)</t>
    </r>
    <r>
      <rPr>
        <sz val="10"/>
        <color theme="1"/>
        <rFont val="Arial"/>
        <family val="2"/>
      </rPr>
      <t xml:space="preserve"> Información de manera agrupada por tipo de valor gubernamental o instrumento financiero en la que se consideren intereses, comisiones, tasa, perfil de vencimiento y otros gastos de la deuda.</t>
    </r>
  </si>
  <si>
    <t>Esta nota no le aplica al Instituto, porque no está facultado para contraer deuda.</t>
  </si>
  <si>
    <t>12. Calificaciones otorgadas:</t>
  </si>
  <si>
    <t>Informar, tanto del ente público como cualquier transacción realizada, que haya sido sujeta a una calificación crediticia:</t>
  </si>
  <si>
    <t>Todas las operaciones del Instituto están basadas en un presupuesto autorizado ya sea por el Congreso Federal o el Congreso Estatal.</t>
  </si>
  <si>
    <t>13. Proceso de Mejora:</t>
  </si>
  <si>
    <t>Se informará de:</t>
  </si>
  <si>
    <r>
      <t>a)</t>
    </r>
    <r>
      <rPr>
        <sz val="10"/>
        <color theme="1"/>
        <rFont val="Arial"/>
        <family val="2"/>
      </rPr>
      <t xml:space="preserve"> Principales Políticas de control interno:</t>
    </r>
  </si>
  <si>
    <r>
      <t>ü</t>
    </r>
    <r>
      <rPr>
        <sz val="7"/>
        <color theme="1"/>
        <rFont val="Times New Roman"/>
        <family val="1"/>
      </rPr>
      <t xml:space="preserve">  </t>
    </r>
    <r>
      <rPr>
        <sz val="10"/>
        <color theme="1"/>
        <rFont val="Arial"/>
        <family val="2"/>
      </rPr>
      <t>Apoyar la consecución de los objetivos institucionales, traducidos en mejorar la calidad y calidez de los servicios en materia de salud y regulación sanitaria que proporciona el Instituto de Salud Pública del Estado de Guanajuato a la población en general.</t>
    </r>
  </si>
  <si>
    <r>
      <t>ü</t>
    </r>
    <r>
      <rPr>
        <sz val="7"/>
        <color theme="1"/>
        <rFont val="Times New Roman"/>
        <family val="1"/>
      </rPr>
      <t xml:space="preserve">  </t>
    </r>
    <r>
      <rPr>
        <sz val="10"/>
        <color theme="1"/>
        <rFont val="Arial"/>
        <family val="2"/>
      </rPr>
      <t>Contribuir con la transparencia de la gestión y rendición de cuentas mediante la generación de instrumentos y mecanismos de control, evaluación y autoevaluación.</t>
    </r>
  </si>
  <si>
    <r>
      <t>ü</t>
    </r>
    <r>
      <rPr>
        <sz val="7"/>
        <color theme="1"/>
        <rFont val="Times New Roman"/>
        <family val="1"/>
      </rPr>
      <t xml:space="preserve">  </t>
    </r>
    <r>
      <rPr>
        <sz val="10"/>
        <color theme="1"/>
        <rFont val="Arial"/>
        <family val="2"/>
      </rPr>
      <t>Promover la eficiencia, eficacia y congruencia en la operación a través de un Sistema de Control Interno Institucional.</t>
    </r>
  </si>
  <si>
    <r>
      <t>ü</t>
    </r>
    <r>
      <rPr>
        <sz val="7"/>
        <color theme="1"/>
        <rFont val="Times New Roman"/>
        <family val="1"/>
      </rPr>
      <t xml:space="preserve">  </t>
    </r>
    <r>
      <rPr>
        <sz val="10"/>
        <color theme="1"/>
        <rFont val="Arial"/>
        <family val="2"/>
      </rPr>
      <t>Contribuir a la implementación y consolidación de una cultura de la calidad, entendida como el conjunto de prácticas, propósitos y procesos que garanticen el cumplimiento de la Misión, Visión y Metas Institucionales de acuerdo con patrones de excelencia determinados por la normatividad competente y reconocidos por el entorno social, institucional y laboral.</t>
    </r>
  </si>
  <si>
    <r>
      <t>ü</t>
    </r>
    <r>
      <rPr>
        <sz val="7"/>
        <color theme="1"/>
        <rFont val="Times New Roman"/>
        <family val="1"/>
      </rPr>
      <t xml:space="preserve">  </t>
    </r>
    <r>
      <rPr>
        <sz val="10"/>
        <color theme="1"/>
        <rFont val="Arial"/>
        <family val="2"/>
      </rPr>
      <t>Realizar en forma permanente procesos de mejora, renovación y actualización en concordancia con las transformaciones institucionales y retos del entorno.</t>
    </r>
  </si>
  <si>
    <r>
      <t>b)</t>
    </r>
    <r>
      <rPr>
        <sz val="10"/>
        <color theme="1"/>
        <rFont val="Arial"/>
        <family val="2"/>
      </rPr>
      <t xml:space="preserve"> Medidas de desempeño financiero, metas y alcance:</t>
    </r>
  </si>
  <si>
    <t>En el Programa de Gobierno 2018-2024 del Poder Ejecutivo del Estado de Guanajuato, en su eje Calidad de Vida y estrategia transversal Impulso a tu Calidad de Vida, se establecieron Indicadores, Unidades de Medida, Fórmula, Meta y Presupuesto, como se muestra en el reporte denominado “Indicadores para Resultados”, el cual forma parte de los Estados Financieros correspondientes a este periodo.</t>
  </si>
  <si>
    <t>14. Información por Segmentos:</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</si>
  <si>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</si>
  <si>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Consecuentemente, esta información contribuye al análisis más preciso de la situación financiera, grados y fuentes de riesgo y crecimiento potencial de negocio.</t>
  </si>
  <si>
    <t xml:space="preserve">El Instituto ejerce el presupuesto conforme a la programación que tiene una segmentación de acuerdo a las estructuras autorizadas en su Reglamento Interior, Organismos Desconcentrados por Territorio y Función, Unidades de Apoyo y Proyectos de Inversión, como se muestra en el reporte denominado “PROGRAMAS Y PROYECTOS DE INVERSIÓN” que incluye las unidades responsables, el cual forma parte de los Estados Financieros correspondientes a este periodo. </t>
  </si>
  <si>
    <t>15. Eventos Posteriores al Cierre:</t>
  </si>
  <si>
    <t>El ente público informará el efecto en sus estados financieros de aquellos hechos ocurridos en el período posterior al que informa, que proporcionan mayor evidencia sobre eventos que le afectan económicamente y que no se conocían a la fecha de cierre.</t>
  </si>
  <si>
    <t xml:space="preserve">El Instituto realizó inversiones en la compra de equipo e insumos médicos que permiten otorgar servicios de salud a los pacientes infectados con el Coronavirus COVID-19 con los recursos disponibles. </t>
  </si>
  <si>
    <t>16. Partes Relacionadas:</t>
  </si>
  <si>
    <t>Se debe establecer por escrito que no existen partes relacionadas que pudieran ejercer influencia significativa sobre la toma de decisiones financieras y operativas:</t>
  </si>
  <si>
    <t xml:space="preserve">El Instituto no tiene celebrado convenios de colaboración con otra entidad gubernamental o privada. </t>
  </si>
  <si>
    <t>17. Responsabilidad Sobre la Presentación Razonable de la Información Contable:</t>
  </si>
  <si>
    <t>La Información Contable se encuentra firmada en cada página de la misma e incluye al final la siguiente leyenda: “Bajo protesta de decir verdad declaramos que los Estados Financieros y sus notas, son razonablemente correctos y son responsabilidad del emisor”. Lo anterior, no será aplicable para la información contable consolidada.</t>
  </si>
  <si>
    <t>Los estados Financieros son firmados por los responsables en apego a la normatividad vigente.</t>
  </si>
  <si>
    <t xml:space="preserve">
Instituto de Salud Pública del Estado de Guanajuato 
Estado de Situación Financiera
Al 31 de Diciembre de 2021 y 2020</t>
  </si>
  <si>
    <t xml:space="preserve">
Instituto de Salud Pública del Estado de Guanajuato
Estado de Actividades 
Del 1 de Enero al 31 de Diciembre de 2021 y 2020</t>
  </si>
  <si>
    <t xml:space="preserve">
Instituto de Salud Pública del Estado de Guanajuato
Estado de Variación en la Hacienda Pública
Del 1 de Enero al 31 de Diciembre de 2021 y 2020</t>
  </si>
  <si>
    <t xml:space="preserve">
Instituto de Salud Pública del Estado de Guanajuato
Estado de Cambios en la Situación Financiera
Del 1 de Enero al 31 de Diciembre de 2021</t>
  </si>
  <si>
    <t xml:space="preserve">
Instituto de Salud Pública del Estado de Guanajuato
Estado de Flujos de Efectivo
Del 1 de Enero al 31 de Diciembre de 2021 y 2020</t>
  </si>
  <si>
    <t xml:space="preserve">
Instituto de Salud Pública del Estado de Guanajuato
Estado Analítico del Activo
Del 1 de Enero al 31 de Diciembre de 2021</t>
  </si>
  <si>
    <t xml:space="preserve">
Instituto de Salud Pública del Estado de Guanajuato
Estado Analítico de la Deuda y Otros Pasivos
Del 1 de Enero al 31 de Diciembre de 2021</t>
  </si>
  <si>
    <t xml:space="preserve">
Instituto de Salud Pública del Estado de Guanajuato
Informe Sobre Pasivos Contingentes
Al 31 de Diciembre de 2021</t>
  </si>
  <si>
    <t xml:space="preserve">
Instituto de Salud Pública del Estado de Guanajuato
Estado Analítico de Ingresos
Del 1 de Enero al 31 de Diciembre de 2021</t>
  </si>
  <si>
    <t xml:space="preserve">
Instituto de Salud Pública del Estado de Guanajuato
Estado Analítico del Ejercicio del Presupuesto de Egresos
Clasificación Administrativa  
Del 1 de Enero al 31 de Diciembre de 2021</t>
  </si>
  <si>
    <t xml:space="preserve">
Instituto de Salud Pública del Estado de Guanajuato
Estado Analítico del Ejercicio del Presupuesto de Egresos
Clasificación por Objeto del Gasto (Capítulo y Concepto)
Del 1 de Enero al 31 de Diciembre de 2021</t>
  </si>
  <si>
    <t xml:space="preserve">
Instituto de Salud Pública del Estado de Guanajuato
Estado Analítico del Ejercicio del Presupuesto de Egresos
Clasificación Económica (por Tipo de Gasto)
Del 1 de Enero al 31 de Diciembre de 2021</t>
  </si>
  <si>
    <t xml:space="preserve">
Instituto de Salud Pública del Estado de Guanajuato
Estado Analítico del Ejercicio del Presupuesto de Egresos
Clasificación Funcional (Finalidad y Función)
Del 1 de Enero al 31 de Diciembre de 2021</t>
  </si>
  <si>
    <t xml:space="preserve">
Instituto de Salud Pública del Estado de Guanajuato
Endeudamiento Neto
Del 1 de Enero al 31 de Diciembre de 2021</t>
  </si>
  <si>
    <t xml:space="preserve">
Instituto de Salud Pública del Estado de Guanajuato
Intereses de la Deuda
Del 1 de Enero al 31 de Diciembre de 2021</t>
  </si>
  <si>
    <t xml:space="preserve">
Instituto de Salud Pública del Estado de Guanajuato
Gasto por Categoría Programática
Del 1 de Enero al 31 de Diciembre de 2021</t>
  </si>
  <si>
    <t xml:space="preserve">
Instituto de Salud Pública del Estado de Guanajuato
Flujo de Fondos
Del 1 de Enero al 31 de Diciembre de 2021</t>
  </si>
  <si>
    <t xml:space="preserve">
Instituto de Salud Pública del Estado de Guanajuato
Indicadores de Postura Fiscal
Del 1 de Enero al 31 de Diciembre de 2021</t>
  </si>
  <si>
    <t xml:space="preserve">
Instituto de Salud Pública del Estado de Guanajuato
Ejercicio y Destino del Gasto Federalizado y Reintegros
Del 1 de enero al 31 de Diciembre de 2021
(Pesos)</t>
  </si>
  <si>
    <t>INSTITUTO DE SALUD PÚBLICA DEL ESTADO DE GUANAJUATO 
INDICADORES PARA RESULTADOS</t>
  </si>
  <si>
    <t xml:space="preserve"> INSTITUTO DE SALUD PÚBLICA DEL ESTADO DE GUANAJUATO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</si>
</sst>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0.00;[Red]\-&quot;$&quot;#,##0.00"/>
    <numFmt numFmtId="41" formatCode="_-* #,##0_-;\-* #,##0_-;_-* &quot;-&quot;_-;_-@_-"/>
    <numFmt numFmtId="44" formatCode="_-&quot;$&quot;* #,##0.00_-;\-&quot;$&quot;* #,##0.00_-;_-&quot;$&quot;* &quot;-&quot;??_-;_-@_-"/>
    <numFmt numFmtId="43" formatCode="_-* #,##0.00_-;\-* #,##0.00_-;_-* &quot;-&quot;??_-;_-@_-"/>
    <numFmt numFmtId="164" formatCode="#,##0.00_ ;\-#,##0.00\ "/>
    <numFmt numFmtId="165" formatCode="_-[$€-2]* #,##0.00_-;\-[$€-2]* #,##0.00_-;_-[$€-2]* &quot;-&quot;??_-"/>
    <numFmt numFmtId="166" formatCode="0_ ;\-0\ "/>
    <numFmt numFmtId="167" formatCode="General_)"/>
    <numFmt numFmtId="168" formatCode="#,##0_ ;[Red]\-#,##0\ "/>
    <numFmt numFmtId="169" formatCode="#,##0_ ;\-#,##0\ "/>
    <numFmt numFmtId="170" formatCode="_-* #,##0_-;\-* #,##0_-;_-* &quot;-&quot;??_-;_-@_-"/>
    <numFmt numFmtId="171" formatCode="_-&quot;$&quot;* #,##0_-;\-&quot;$&quot;* #,##0_-;_-&quot;$&quot;* &quot;-&quot;??_-;_-@_-"/>
    <numFmt numFmtId="172" formatCode="_(* #,##0_);_(* \(#,##0\);_(* &quot;-&quot;??_);_(@_)"/>
    <numFmt numFmtId="173" formatCode="_(* #,##0_);_(* \(#,##0\);_(* &quot;-&quot;_);_(@_)"/>
    <numFmt numFmtId="174" formatCode="#,##0.00_ ;[Red]\-#,##0.00\ "/>
    <numFmt numFmtId="175" formatCode="#,##0.000000"/>
    <numFmt numFmtId="176" formatCode="_-* #,##0.00\ _€_-;\-* #,##0.00\ _€_-;_-* &quot;-&quot;??\ _€_-;_-@_-"/>
    <numFmt numFmtId="177" formatCode="0.0%"/>
  </numFmts>
  <fonts count="99"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10"/>
      <name val="Arial"/>
      <family val="2"/>
    </font>
    <font>
      <b/>
      <sz val="11"/>
      <name val="Arial"/>
      <family val="2"/>
    </font>
    <font>
      <b/>
      <i/>
      <sz val="8"/>
      <name val="Arial"/>
      <family val="2"/>
    </font>
    <font>
      <sz val="8"/>
      <color theme="1"/>
      <name val="Arial"/>
      <family val="2"/>
    </font>
    <font>
      <sz val="8"/>
      <color theme="0"/>
      <name val="Arial"/>
      <family val="2"/>
    </font>
    <font>
      <sz val="11"/>
      <color indexed="8"/>
      <name val="Calibri"/>
      <family val="2"/>
    </font>
    <font>
      <b/>
      <sz val="9"/>
      <name val="Arial"/>
      <family val="2"/>
    </font>
    <font>
      <b/>
      <i/>
      <sz val="9"/>
      <name val="Arial"/>
      <family val="2"/>
    </font>
    <font>
      <sz val="12"/>
      <color indexed="24"/>
      <name val="Arial"/>
      <family val="2"/>
    </font>
    <font>
      <b/>
      <sz val="18"/>
      <color indexed="24"/>
      <name val="Arial"/>
      <family val="2"/>
    </font>
    <font>
      <b/>
      <sz val="14"/>
      <color indexed="24"/>
      <name val="Arial"/>
      <family val="2"/>
    </font>
    <font>
      <b/>
      <i/>
      <sz val="10"/>
      <name val="Arial"/>
      <family val="2"/>
    </font>
    <font>
      <sz val="9"/>
      <name val="Arial"/>
      <family val="2"/>
    </font>
    <font>
      <sz val="10"/>
      <color rgb="FFC00000"/>
      <name val="Arial"/>
      <family val="2"/>
    </font>
    <font>
      <b/>
      <sz val="10"/>
      <color rgb="FFC00000"/>
      <name val="Arial"/>
      <family val="2"/>
    </font>
    <font>
      <b/>
      <sz val="18"/>
      <color theme="3"/>
      <name val="Cambria"/>
      <family val="2"/>
      <scheme val="major"/>
    </font>
    <font>
      <b/>
      <sz val="11"/>
      <color theme="1"/>
      <name val="Calibri"/>
      <family val="2"/>
      <scheme val="minor"/>
    </font>
    <font>
      <i/>
      <sz val="8"/>
      <name val="Arial"/>
      <family val="2"/>
    </font>
    <font>
      <b/>
      <sz val="8"/>
      <color theme="1"/>
      <name val="Arial"/>
      <family val="2"/>
    </font>
    <font>
      <vertAlign val="superscript"/>
      <sz val="8"/>
      <name val="Arial"/>
      <family val="2"/>
    </font>
    <font>
      <vertAlign val="superscript"/>
      <sz val="8"/>
      <color rgb="FF0070C0"/>
      <name val="Arial"/>
      <family val="2"/>
    </font>
    <font>
      <vertAlign val="superscript"/>
      <sz val="8"/>
      <color theme="1"/>
      <name val="Arial"/>
      <family val="2"/>
    </font>
    <font>
      <sz val="10"/>
      <color indexed="8"/>
      <name val="Arial"/>
      <family val="2"/>
    </font>
    <font>
      <sz val="9"/>
      <color theme="1"/>
      <name val="Arial"/>
      <family val="2"/>
    </font>
    <font>
      <b/>
      <sz val="9"/>
      <color theme="1"/>
      <name val="Arial"/>
      <family val="2"/>
    </font>
    <font>
      <b/>
      <sz val="10"/>
      <color theme="1"/>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9"/>
      <name val="Arial"/>
      <family val="2"/>
    </font>
    <font>
      <b/>
      <sz val="10"/>
      <color indexed="3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sz val="10"/>
      <color indexed="39"/>
      <name val="Arial"/>
      <family val="2"/>
    </font>
    <font>
      <i/>
      <sz val="12"/>
      <color indexed="8"/>
      <name val="Arial"/>
      <family val="2"/>
    </font>
    <font>
      <b/>
      <sz val="9"/>
      <name val="Tahoma"/>
      <family val="2"/>
    </font>
    <font>
      <sz val="11"/>
      <name val="Tahoma"/>
      <family val="2"/>
    </font>
    <font>
      <sz val="19"/>
      <color indexed="48"/>
      <name val="Arial"/>
      <family val="2"/>
    </font>
    <font>
      <sz val="10"/>
      <color indexed="10"/>
      <name val="Arial"/>
      <family val="2"/>
    </font>
    <font>
      <sz val="12"/>
      <color indexed="14"/>
      <name val="Arial"/>
      <family val="2"/>
    </font>
    <font>
      <b/>
      <sz val="18"/>
      <color indexed="62"/>
      <name val="Cambria"/>
      <family val="2"/>
    </font>
    <font>
      <sz val="11"/>
      <color indexed="10"/>
      <name val="Calibri"/>
      <family val="2"/>
    </font>
    <font>
      <i/>
      <sz val="10"/>
      <color rgb="FF7F7F7F"/>
      <name val="Arial"/>
      <family val="2"/>
    </font>
    <font>
      <b/>
      <sz val="15"/>
      <color indexed="62"/>
      <name val="Calibri"/>
      <family val="2"/>
    </font>
    <font>
      <b/>
      <sz val="13"/>
      <color indexed="62"/>
      <name val="Calibri"/>
      <family val="2"/>
    </font>
    <font>
      <b/>
      <sz val="11"/>
      <color indexed="8"/>
      <name val="Calibri"/>
      <family val="2"/>
    </font>
    <font>
      <sz val="10"/>
      <color theme="1"/>
      <name val="Times New Roman"/>
      <family val="2"/>
    </font>
    <font>
      <b/>
      <sz val="9"/>
      <color rgb="FF000000"/>
      <name val="Arial"/>
      <family val="2"/>
    </font>
    <font>
      <b/>
      <sz val="9"/>
      <color indexed="8"/>
      <name val="Arial"/>
      <family val="2"/>
    </font>
    <font>
      <sz val="9"/>
      <color theme="0"/>
      <name val="Arial"/>
      <family val="2"/>
    </font>
    <font>
      <sz val="9"/>
      <color rgb="FF000000"/>
      <name val="Arial"/>
      <family val="2"/>
    </font>
    <font>
      <sz val="9"/>
      <color indexed="8"/>
      <name val="Arial"/>
      <family val="2"/>
    </font>
    <font>
      <b/>
      <vertAlign val="superscript"/>
      <sz val="8"/>
      <name val="Arial"/>
      <family val="2"/>
    </font>
    <font>
      <b/>
      <sz val="8"/>
      <color rgb="FF000000"/>
      <name val="Arial"/>
      <family val="2"/>
    </font>
    <font>
      <sz val="10"/>
      <color theme="1"/>
      <name val="Arial"/>
      <family val="2"/>
    </font>
    <font>
      <sz val="7"/>
      <color theme="1"/>
      <name val="Arial"/>
      <family val="2"/>
    </font>
    <font>
      <sz val="6"/>
      <color theme="1"/>
      <name val="Arial"/>
      <family val="2"/>
    </font>
    <font>
      <sz val="6"/>
      <name val="Arial"/>
      <family val="2"/>
    </font>
    <font>
      <sz val="7"/>
      <name val="Arial"/>
      <family val="2"/>
    </font>
    <font>
      <sz val="11"/>
      <name val="Arial"/>
      <family val="2"/>
    </font>
    <font>
      <sz val="10"/>
      <color theme="0"/>
      <name val="Arial"/>
      <family val="2"/>
    </font>
    <font>
      <b/>
      <sz val="10"/>
      <color rgb="FF000000"/>
      <name val="Arial"/>
      <family val="2"/>
    </font>
    <font>
      <sz val="10"/>
      <color theme="1"/>
      <name val="Calibri"/>
      <family val="2"/>
      <scheme val="minor"/>
    </font>
    <font>
      <u/>
      <sz val="10"/>
      <color theme="1"/>
      <name val="Arial"/>
      <family val="2"/>
    </font>
    <font>
      <b/>
      <sz val="9"/>
      <color indexed="81"/>
      <name val="Tahoma"/>
      <family val="2"/>
    </font>
    <font>
      <sz val="9"/>
      <color indexed="81"/>
      <name val="Tahoma"/>
      <family val="2"/>
    </font>
    <font>
      <sz val="10"/>
      <color rgb="FF000000"/>
      <name val="Arial"/>
      <family val="2"/>
    </font>
    <font>
      <sz val="12"/>
      <color theme="1"/>
      <name val="Arial"/>
      <family val="2"/>
    </font>
    <font>
      <b/>
      <u/>
      <sz val="14"/>
      <color rgb="FF0563C1"/>
      <name val="Arial"/>
      <family val="2"/>
    </font>
    <font>
      <b/>
      <sz val="14"/>
      <color rgb="FF0563C1"/>
      <name val="Arial"/>
      <family val="2"/>
    </font>
    <font>
      <sz val="7"/>
      <color theme="1"/>
      <name val="Times New Roman"/>
      <family val="1"/>
    </font>
    <font>
      <sz val="10"/>
      <color theme="1"/>
      <name val="Wingdings"/>
      <charset val="2"/>
    </font>
    <font>
      <i/>
      <sz val="10"/>
      <color theme="1"/>
      <name val="Arial"/>
      <family val="2"/>
    </font>
    <font>
      <i/>
      <sz val="7"/>
      <color theme="1"/>
      <name val="Times New Roman"/>
      <family val="1"/>
    </font>
    <font>
      <sz val="8"/>
      <color rgb="FF000000"/>
      <name val="Arial"/>
      <family val="2"/>
    </font>
    <font>
      <u/>
      <sz val="8"/>
      <color theme="10"/>
      <name val="Arial"/>
      <family val="2"/>
    </font>
  </fonts>
  <fills count="62">
    <fill>
      <patternFill patternType="none"/>
    </fill>
    <fill>
      <patternFill patternType="gray125"/>
    </fill>
    <fill>
      <patternFill patternType="solid">
        <f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0"/>
      </patternFill>
    </fill>
    <fill>
      <patternFill patternType="solid">
        <fgColor theme="0"/>
        <bgColor indexed="13"/>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45"/>
      </patternFill>
    </fill>
    <fill>
      <patternFill patternType="solid">
        <fgColor indexed="10"/>
        <bgColor indexed="64"/>
      </patternFill>
    </fill>
    <fill>
      <patternFill patternType="solid">
        <fgColor indexed="29"/>
      </patternFill>
    </fill>
    <fill>
      <patternFill patternType="solid">
        <fgColor indexed="45"/>
        <bgColor indexed="64"/>
      </patternFill>
    </fill>
    <fill>
      <patternFill patternType="solid">
        <fgColor indexed="10"/>
      </patternFill>
    </fill>
    <fill>
      <patternFill patternType="solid">
        <fgColor indexed="29"/>
        <bgColor indexed="64"/>
      </patternFill>
    </fill>
    <fill>
      <patternFill patternType="solid">
        <fgColor indexed="51"/>
      </patternFill>
    </fill>
    <fill>
      <patternFill patternType="solid">
        <fgColor indexed="42"/>
        <bgColor indexed="64"/>
      </patternFill>
    </fill>
    <fill>
      <patternFill patternType="solid">
        <fgColor indexed="52"/>
      </patternFill>
    </fill>
    <fill>
      <patternFill patternType="solid">
        <fgColor indexed="51"/>
        <bgColor indexed="64"/>
      </patternFill>
    </fill>
    <fill>
      <patternFill patternType="solid">
        <fgColor indexed="47"/>
        <bgColor indexed="64"/>
      </patternFill>
    </fill>
    <fill>
      <patternFill patternType="solid">
        <fgColor indexed="57"/>
      </patternFill>
    </fill>
    <fill>
      <patternFill patternType="solid">
        <fgColor indexed="50"/>
        <bgColor indexed="64"/>
      </patternFill>
    </fill>
    <fill>
      <patternFill patternType="solid">
        <fgColor indexed="50"/>
      </patternFill>
    </fill>
    <fill>
      <patternFill patternType="solid">
        <fgColor indexed="57"/>
        <bgColor indexed="64"/>
      </patternFill>
    </fill>
    <fill>
      <patternFill patternType="solid">
        <fgColor indexed="11"/>
      </patternFill>
    </fill>
    <fill>
      <patternFill patternType="solid">
        <fgColor indexed="21"/>
        <bgColor indexed="64"/>
      </patternFill>
    </fill>
    <fill>
      <patternFill patternType="lightUp">
        <fgColor indexed="48"/>
        <bgColor indexed="41"/>
      </patternFill>
    </fill>
    <fill>
      <patternFill patternType="solid">
        <fgColor indexed="41"/>
      </patternFill>
    </fill>
    <fill>
      <patternFill patternType="mediumGray">
        <bgColor indexed="35"/>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26"/>
      </patternFill>
    </fill>
    <fill>
      <patternFill patternType="solid">
        <fgColor indexed="41"/>
        <bgColor indexed="64"/>
      </patternFill>
    </fill>
    <fill>
      <patternFill patternType="solid">
        <fgColor indexed="15"/>
        <bgColor indexed="13"/>
      </patternFill>
    </fill>
    <fill>
      <patternFill patternType="solid">
        <fgColor indexed="15"/>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BFBFBF"/>
        <bgColor indexed="64"/>
      </patternFill>
    </fill>
  </fills>
  <borders count="59">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theme="0" tint="-0.34998626667073579"/>
      </bottom>
      <diagonal/>
    </border>
    <border>
      <left/>
      <right/>
      <top style="hair">
        <color theme="0" tint="-0.34998626667073579"/>
      </top>
      <bottom style="hair">
        <color theme="0" tint="-0.34998626667073579"/>
      </bottom>
      <diagonal/>
    </border>
    <border>
      <left/>
      <right/>
      <top style="hair">
        <color theme="0" tint="-0.34998626667073579"/>
      </top>
      <bottom/>
      <diagonal/>
    </border>
    <border>
      <left/>
      <right/>
      <top style="hair">
        <color theme="0" tint="-0.34998626667073579"/>
      </top>
      <bottom style="double">
        <color theme="0" tint="-0.34998626667073579"/>
      </bottom>
      <diagonal/>
    </border>
    <border>
      <left/>
      <right/>
      <top/>
      <bottom style="double">
        <color theme="0" tint="-0.24994659260841701"/>
      </bottom>
      <diagonal/>
    </border>
    <border>
      <left/>
      <right/>
      <top style="hair">
        <color theme="0" tint="-0.24994659260841701"/>
      </top>
      <bottom style="hair">
        <color theme="0" tint="-0.24994659260841701"/>
      </bottom>
      <diagonal/>
    </border>
    <border>
      <left/>
      <right/>
      <top style="hair">
        <color theme="0" tint="-0.24994659260841701"/>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ck">
        <color indexed="64"/>
      </bottom>
      <diagonal/>
    </border>
  </borders>
  <cellStyleXfs count="847">
    <xf numFmtId="0" fontId="0"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165"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167" fontId="9" fillId="0" borderId="0"/>
    <xf numFmtId="43" fontId="15" fillId="0" borderId="0" applyFont="0" applyFill="0" applyBorder="0" applyAlignment="0" applyProtection="0"/>
    <xf numFmtId="0" fontId="20" fillId="0" borderId="0" applyNumberFormat="0" applyFill="0" applyBorder="0" applyAlignment="0" applyProtection="0"/>
    <xf numFmtId="2" fontId="20" fillId="0" borderId="0" applyFill="0" applyBorder="0" applyAlignment="0" applyProtection="0"/>
    <xf numFmtId="0" fontId="21" fillId="0" borderId="0" applyNumberFormat="0" applyFill="0" applyBorder="0" applyAlignment="0" applyProtection="0"/>
    <xf numFmtId="0" fontId="22" fillId="0" borderId="0" applyNumberFormat="0" applyFill="0" applyBorder="0" applyProtection="0">
      <alignment horizont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7"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9" fillId="0" borderId="0"/>
    <xf numFmtId="0" fontId="7" fillId="0" borderId="0"/>
    <xf numFmtId="0" fontId="7"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15" fillId="0" borderId="0"/>
    <xf numFmtId="0" fontId="15" fillId="0" borderId="0"/>
    <xf numFmtId="0" fontId="9" fillId="0" borderId="0"/>
    <xf numFmtId="0" fontId="7" fillId="0" borderId="0"/>
    <xf numFmtId="0" fontId="15" fillId="0" borderId="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43" fontId="15" fillId="0" borderId="0" applyFont="0" applyFill="0" applyBorder="0" applyAlignment="0" applyProtection="0"/>
    <xf numFmtId="43" fontId="6" fillId="0" borderId="0" applyFont="0" applyFill="0" applyBorder="0" applyAlignment="0" applyProtection="0"/>
    <xf numFmtId="0" fontId="5" fillId="0" borderId="0"/>
    <xf numFmtId="9" fontId="9" fillId="0" borderId="0" applyFont="0" applyFill="0" applyBorder="0" applyAlignment="0" applyProtection="0"/>
    <xf numFmtId="4" fontId="34" fillId="18" borderId="19" applyNumberFormat="0" applyProtection="0">
      <alignment horizontal="left" vertical="center" indent="1"/>
    </xf>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38" fillId="20" borderId="0" applyNumberFormat="0" applyBorder="0" applyAlignment="0" applyProtection="0"/>
    <xf numFmtId="0" fontId="39" fillId="21" borderId="20" applyNumberFormat="0" applyAlignment="0" applyProtection="0"/>
    <xf numFmtId="0" fontId="40" fillId="22" borderId="21" applyNumberFormat="0" applyAlignment="0" applyProtection="0"/>
    <xf numFmtId="0" fontId="41" fillId="0" borderId="22" applyNumberFormat="0" applyFill="0" applyAlignment="0" applyProtection="0"/>
    <xf numFmtId="0" fontId="42" fillId="0" borderId="0" applyNumberFormat="0" applyFill="0" applyBorder="0" applyAlignment="0" applyProtection="0"/>
    <xf numFmtId="0" fontId="43" fillId="23" borderId="20" applyNumberFormat="0" applyAlignment="0" applyProtection="0"/>
    <xf numFmtId="0" fontId="44" fillId="2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0" fontId="45" fillId="2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9" fillId="25" borderId="23" applyNumberFormat="0" applyFont="0" applyAlignment="0" applyProtection="0"/>
    <xf numFmtId="0" fontId="9" fillId="25" borderId="23"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9" fontId="9" fillId="0" borderId="0" applyFont="0" applyFill="0" applyBorder="0" applyAlignment="0" applyProtection="0"/>
    <xf numFmtId="0" fontId="46" fillId="21" borderId="24" applyNumberFormat="0" applyAlignment="0" applyProtection="0"/>
    <xf numFmtId="4" fontId="47" fillId="26" borderId="19" applyNumberFormat="0" applyProtection="0">
      <alignment vertical="center"/>
    </xf>
    <xf numFmtId="4" fontId="47" fillId="26" borderId="19" applyNumberFormat="0" applyProtection="0">
      <alignment vertical="center"/>
    </xf>
    <xf numFmtId="4" fontId="48" fillId="27" borderId="19" applyNumberFormat="0" applyProtection="0">
      <alignment horizontal="center" vertical="center" wrapText="1"/>
    </xf>
    <xf numFmtId="4" fontId="49" fillId="26" borderId="19" applyNumberFormat="0" applyProtection="0">
      <alignment vertical="center"/>
    </xf>
    <xf numFmtId="4" fontId="49" fillId="26" borderId="19" applyNumberFormat="0" applyProtection="0">
      <alignment vertical="center"/>
    </xf>
    <xf numFmtId="4" fontId="50" fillId="28" borderId="19" applyNumberFormat="0" applyProtection="0">
      <alignment horizontal="center" vertical="center" wrapText="1"/>
    </xf>
    <xf numFmtId="4" fontId="47" fillId="26" borderId="19" applyNumberFormat="0" applyProtection="0">
      <alignment horizontal="left" vertical="center" indent="1"/>
    </xf>
    <xf numFmtId="4" fontId="47" fillId="26" borderId="19" applyNumberFormat="0" applyProtection="0">
      <alignment horizontal="left" vertical="center" indent="1"/>
    </xf>
    <xf numFmtId="4" fontId="51" fillId="27" borderId="19" applyNumberFormat="0" applyProtection="0">
      <alignment horizontal="left" vertical="center" wrapText="1"/>
    </xf>
    <xf numFmtId="0" fontId="47" fillId="26" borderId="19" applyNumberFormat="0" applyProtection="0">
      <alignment horizontal="left" vertical="top" indent="1"/>
    </xf>
    <xf numFmtId="4" fontId="47" fillId="18" borderId="0" applyNumberFormat="0" applyProtection="0">
      <alignment horizontal="left" vertical="center" indent="1"/>
    </xf>
    <xf numFmtId="4" fontId="47" fillId="18" borderId="0" applyNumberFormat="0" applyProtection="0">
      <alignment horizontal="left" vertical="center" indent="1"/>
    </xf>
    <xf numFmtId="4" fontId="52" fillId="29" borderId="0" applyNumberFormat="0" applyProtection="0">
      <alignment horizontal="left" vertical="center" wrapText="1"/>
    </xf>
    <xf numFmtId="4" fontId="34" fillId="30" borderId="19" applyNumberFormat="0" applyProtection="0">
      <alignment horizontal="right" vertical="center"/>
    </xf>
    <xf numFmtId="4" fontId="34" fillId="30" borderId="19" applyNumberFormat="0" applyProtection="0">
      <alignment horizontal="right" vertical="center"/>
    </xf>
    <xf numFmtId="4" fontId="53" fillId="31" borderId="19" applyNumberFormat="0" applyProtection="0">
      <alignment horizontal="right" vertical="center"/>
    </xf>
    <xf numFmtId="4" fontId="34" fillId="32" borderId="19" applyNumberFormat="0" applyProtection="0">
      <alignment horizontal="right" vertical="center"/>
    </xf>
    <xf numFmtId="4" fontId="34" fillId="32" borderId="19" applyNumberFormat="0" applyProtection="0">
      <alignment horizontal="right" vertical="center"/>
    </xf>
    <xf numFmtId="4" fontId="53" fillId="33" borderId="19" applyNumberFormat="0" applyProtection="0">
      <alignment horizontal="right" vertical="center"/>
    </xf>
    <xf numFmtId="4" fontId="34" fillId="34" borderId="19" applyNumberFormat="0" applyProtection="0">
      <alignment horizontal="right" vertical="center"/>
    </xf>
    <xf numFmtId="4" fontId="34" fillId="34" borderId="19" applyNumberFormat="0" applyProtection="0">
      <alignment horizontal="right" vertical="center"/>
    </xf>
    <xf numFmtId="4" fontId="53" fillId="35" borderId="19" applyNumberFormat="0" applyProtection="0">
      <alignment horizontal="right" vertical="center"/>
    </xf>
    <xf numFmtId="4" fontId="34" fillId="36" borderId="19" applyNumberFormat="0" applyProtection="0">
      <alignment horizontal="right" vertical="center"/>
    </xf>
    <xf numFmtId="4" fontId="34" fillId="36" borderId="19" applyNumberFormat="0" applyProtection="0">
      <alignment horizontal="right" vertical="center"/>
    </xf>
    <xf numFmtId="4" fontId="53" fillId="37" borderId="19" applyNumberFormat="0" applyProtection="0">
      <alignment horizontal="right" vertical="center"/>
    </xf>
    <xf numFmtId="4" fontId="34" fillId="38" borderId="19" applyNumberFormat="0" applyProtection="0">
      <alignment horizontal="right" vertical="center"/>
    </xf>
    <xf numFmtId="4" fontId="34" fillId="38" borderId="19" applyNumberFormat="0" applyProtection="0">
      <alignment horizontal="right" vertical="center"/>
    </xf>
    <xf numFmtId="4" fontId="53" fillId="39" borderId="19" applyNumberFormat="0" applyProtection="0">
      <alignment horizontal="right" vertical="center"/>
    </xf>
    <xf numFmtId="4" fontId="34" fillId="27" borderId="19" applyNumberFormat="0" applyProtection="0">
      <alignment horizontal="right" vertical="center"/>
    </xf>
    <xf numFmtId="4" fontId="34" fillId="27" borderId="19" applyNumberFormat="0" applyProtection="0">
      <alignment horizontal="right" vertical="center"/>
    </xf>
    <xf numFmtId="4" fontId="53" fillId="40" borderId="19" applyNumberFormat="0" applyProtection="0">
      <alignment horizontal="right" vertical="center"/>
    </xf>
    <xf numFmtId="4" fontId="34" fillId="41" borderId="19" applyNumberFormat="0" applyProtection="0">
      <alignment horizontal="right" vertical="center"/>
    </xf>
    <xf numFmtId="4" fontId="34" fillId="41" borderId="19" applyNumberFormat="0" applyProtection="0">
      <alignment horizontal="right" vertical="center"/>
    </xf>
    <xf numFmtId="4" fontId="53" fillId="42" borderId="19" applyNumberFormat="0" applyProtection="0">
      <alignment horizontal="right" vertical="center"/>
    </xf>
    <xf numFmtId="4" fontId="34" fillId="43" borderId="19" applyNumberFormat="0" applyProtection="0">
      <alignment horizontal="right" vertical="center"/>
    </xf>
    <xf numFmtId="4" fontId="34" fillId="43" borderId="19" applyNumberFormat="0" applyProtection="0">
      <alignment horizontal="right" vertical="center"/>
    </xf>
    <xf numFmtId="4" fontId="53" fillId="44" borderId="19" applyNumberFormat="0" applyProtection="0">
      <alignment horizontal="right" vertical="center"/>
    </xf>
    <xf numFmtId="4" fontId="34" fillId="45" borderId="19" applyNumberFormat="0" applyProtection="0">
      <alignment horizontal="right" vertical="center"/>
    </xf>
    <xf numFmtId="4" fontId="34" fillId="45" borderId="19" applyNumberFormat="0" applyProtection="0">
      <alignment horizontal="right" vertical="center"/>
    </xf>
    <xf numFmtId="4" fontId="53" fillId="46" borderId="19" applyNumberFormat="0" applyProtection="0">
      <alignment horizontal="right" vertical="center"/>
    </xf>
    <xf numFmtId="4" fontId="47" fillId="47" borderId="25" applyNumberFormat="0" applyProtection="0">
      <alignment horizontal="left" vertical="center" indent="1"/>
    </xf>
    <xf numFmtId="4" fontId="47" fillId="47" borderId="25" applyNumberFormat="0" applyProtection="0">
      <alignment horizontal="left" vertical="center" indent="1"/>
    </xf>
    <xf numFmtId="4" fontId="54" fillId="47" borderId="23"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54" fillId="49"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34" fillId="18" borderId="19" applyNumberFormat="0" applyProtection="0">
      <alignment horizontal="right" vertical="center"/>
    </xf>
    <xf numFmtId="4" fontId="34" fillId="18" borderId="19" applyNumberFormat="0" applyProtection="0">
      <alignment horizontal="right" vertical="center"/>
    </xf>
    <xf numFmtId="4" fontId="53" fillId="51" borderId="19" applyNumberFormat="0" applyProtection="0">
      <alignment horizontal="right" vertical="center"/>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top" indent="1"/>
    </xf>
    <xf numFmtId="0" fontId="9" fillId="50" borderId="19" applyNumberFormat="0" applyProtection="0">
      <alignment horizontal="left" vertical="top" indent="1"/>
    </xf>
    <xf numFmtId="0" fontId="9" fillId="50" borderId="19" applyNumberFormat="0" applyProtection="0">
      <alignment horizontal="left" vertical="top" indent="1"/>
    </xf>
    <xf numFmtId="0" fontId="9" fillId="50" borderId="19" applyNumberFormat="0" applyProtection="0">
      <alignment horizontal="left" vertical="top" indent="1"/>
    </xf>
    <xf numFmtId="0" fontId="9" fillId="18" borderId="19" applyNumberFormat="0" applyProtection="0">
      <alignment horizontal="left" vertical="center" indent="1"/>
    </xf>
    <xf numFmtId="0" fontId="9" fillId="18" borderId="19" applyNumberFormat="0" applyProtection="0">
      <alignment horizontal="left" vertical="center" indent="1"/>
    </xf>
    <xf numFmtId="0" fontId="9" fillId="18" borderId="19" applyNumberFormat="0" applyProtection="0">
      <alignment horizontal="left" vertical="center" indent="1"/>
    </xf>
    <xf numFmtId="0" fontId="9" fillId="18" borderId="19" applyNumberFormat="0" applyProtection="0">
      <alignment horizontal="left" vertical="center" indent="1"/>
    </xf>
    <xf numFmtId="0" fontId="9" fillId="18" borderId="19" applyNumberFormat="0" applyProtection="0">
      <alignment horizontal="left" vertical="top" indent="1"/>
    </xf>
    <xf numFmtId="0" fontId="9" fillId="18" borderId="19" applyNumberFormat="0" applyProtection="0">
      <alignment horizontal="left" vertical="top" indent="1"/>
    </xf>
    <xf numFmtId="0" fontId="9" fillId="18" borderId="19" applyNumberFormat="0" applyProtection="0">
      <alignment horizontal="left" vertical="top" indent="1"/>
    </xf>
    <xf numFmtId="0" fontId="9" fillId="18" borderId="19" applyNumberFormat="0" applyProtection="0">
      <alignment horizontal="left" vertical="top" indent="1"/>
    </xf>
    <xf numFmtId="0" fontId="9" fillId="52" borderId="19" applyNumberFormat="0" applyProtection="0">
      <alignment horizontal="left" vertical="center" indent="1"/>
    </xf>
    <xf numFmtId="0" fontId="9" fillId="52" borderId="19" applyNumberFormat="0" applyProtection="0">
      <alignment horizontal="left" vertical="center" indent="1"/>
    </xf>
    <xf numFmtId="0" fontId="9" fillId="52" borderId="19" applyNumberFormat="0" applyProtection="0">
      <alignment horizontal="left" vertical="center" indent="1"/>
    </xf>
    <xf numFmtId="0" fontId="9" fillId="52" borderId="19" applyNumberFormat="0" applyProtection="0">
      <alignment horizontal="left" vertical="center" indent="1"/>
    </xf>
    <xf numFmtId="0" fontId="9" fillId="52" borderId="19" applyNumberFormat="0" applyProtection="0">
      <alignment horizontal="left" vertical="top" indent="1"/>
    </xf>
    <xf numFmtId="0" fontId="9" fillId="52" borderId="19" applyNumberFormat="0" applyProtection="0">
      <alignment horizontal="left" vertical="top" indent="1"/>
    </xf>
    <xf numFmtId="0" fontId="9" fillId="52" borderId="19" applyNumberFormat="0" applyProtection="0">
      <alignment horizontal="left" vertical="top" indent="1"/>
    </xf>
    <xf numFmtId="0" fontId="9" fillId="52" borderId="19" applyNumberFormat="0" applyProtection="0">
      <alignment horizontal="left" vertical="top" indent="1"/>
    </xf>
    <xf numFmtId="0" fontId="9" fillId="48" borderId="19" applyNumberFormat="0" applyProtection="0">
      <alignment horizontal="left" vertical="center" indent="1"/>
    </xf>
    <xf numFmtId="0" fontId="9" fillId="48" borderId="19" applyNumberFormat="0" applyProtection="0">
      <alignment horizontal="left" vertical="center" indent="1"/>
    </xf>
    <xf numFmtId="0" fontId="9" fillId="48" borderId="19" applyNumberFormat="0" applyProtection="0">
      <alignment horizontal="left" vertical="center" indent="1"/>
    </xf>
    <xf numFmtId="0" fontId="9" fillId="48" borderId="19" applyNumberFormat="0" applyProtection="0">
      <alignment horizontal="left" vertical="center" indent="1"/>
    </xf>
    <xf numFmtId="0" fontId="9" fillId="48" borderId="19" applyNumberFormat="0" applyProtection="0">
      <alignment horizontal="left" vertical="top" indent="1"/>
    </xf>
    <xf numFmtId="0" fontId="9" fillId="48" borderId="19" applyNumberFormat="0" applyProtection="0">
      <alignment horizontal="left" vertical="top" indent="1"/>
    </xf>
    <xf numFmtId="0" fontId="9" fillId="48" borderId="19" applyNumberFormat="0" applyProtection="0">
      <alignment horizontal="left" vertical="top" indent="1"/>
    </xf>
    <xf numFmtId="0" fontId="9" fillId="48" borderId="19" applyNumberFormat="0" applyProtection="0">
      <alignment horizontal="left" vertical="top" indent="1"/>
    </xf>
    <xf numFmtId="0" fontId="9" fillId="29" borderId="13" applyNumberFormat="0">
      <protection locked="0"/>
    </xf>
    <xf numFmtId="0" fontId="9" fillId="29" borderId="13" applyNumberFormat="0">
      <protection locked="0"/>
    </xf>
    <xf numFmtId="0" fontId="9" fillId="29" borderId="13" applyNumberFormat="0">
      <protection locked="0"/>
    </xf>
    <xf numFmtId="0" fontId="9" fillId="29" borderId="13" applyNumberFormat="0">
      <protection locked="0"/>
    </xf>
    <xf numFmtId="4" fontId="34" fillId="53" borderId="19" applyNumberFormat="0" applyProtection="0">
      <alignment vertical="center"/>
    </xf>
    <xf numFmtId="4" fontId="34" fillId="53" borderId="19" applyNumberFormat="0" applyProtection="0">
      <alignment vertical="center"/>
    </xf>
    <xf numFmtId="4" fontId="53" fillId="54" borderId="19" applyNumberFormat="0" applyProtection="0">
      <alignment vertical="center"/>
    </xf>
    <xf numFmtId="4" fontId="56" fillId="53" borderId="19" applyNumberFormat="0" applyProtection="0">
      <alignment vertical="center"/>
    </xf>
    <xf numFmtId="4" fontId="56" fillId="53" borderId="19" applyNumberFormat="0" applyProtection="0">
      <alignment vertical="center"/>
    </xf>
    <xf numFmtId="4" fontId="57" fillId="54" borderId="19" applyNumberFormat="0" applyProtection="0">
      <alignment vertical="center"/>
    </xf>
    <xf numFmtId="4" fontId="34" fillId="53" borderId="19" applyNumberFormat="0" applyProtection="0">
      <alignment horizontal="left" vertical="center" indent="1"/>
    </xf>
    <xf numFmtId="4" fontId="34" fillId="53" borderId="19" applyNumberFormat="0" applyProtection="0">
      <alignment horizontal="left" vertical="center" indent="1"/>
    </xf>
    <xf numFmtId="4" fontId="55" fillId="51" borderId="26" applyNumberFormat="0" applyProtection="0">
      <alignment horizontal="left" vertical="center" indent="1"/>
    </xf>
    <xf numFmtId="0" fontId="34" fillId="53" borderId="19" applyNumberFormat="0" applyProtection="0">
      <alignment horizontal="left" vertical="top" indent="1"/>
    </xf>
    <xf numFmtId="4" fontId="34" fillId="48" borderId="19" applyNumberFormat="0" applyProtection="0">
      <alignment horizontal="right" vertical="center"/>
    </xf>
    <xf numFmtId="4" fontId="34" fillId="48" borderId="19" applyNumberFormat="0" applyProtection="0">
      <alignment horizontal="right" vertical="center"/>
    </xf>
    <xf numFmtId="4" fontId="58" fillId="29" borderId="27" applyNumberFormat="0" applyProtection="0">
      <alignment horizontal="center" vertical="center" wrapText="1"/>
    </xf>
    <xf numFmtId="4" fontId="56" fillId="48" borderId="19" applyNumberFormat="0" applyProtection="0">
      <alignment horizontal="right" vertical="center"/>
    </xf>
    <xf numFmtId="4" fontId="56" fillId="48" borderId="19" applyNumberFormat="0" applyProtection="0">
      <alignment horizontal="right" vertical="center"/>
    </xf>
    <xf numFmtId="4" fontId="57" fillId="54" borderId="19" applyNumberFormat="0" applyProtection="0">
      <alignment horizontal="center" vertical="center" wrapText="1"/>
    </xf>
    <xf numFmtId="4" fontId="34" fillId="18" borderId="19" applyNumberFormat="0" applyProtection="0">
      <alignment horizontal="left" vertical="center" indent="1"/>
    </xf>
    <xf numFmtId="4" fontId="59" fillId="55" borderId="27" applyNumberFormat="0" applyProtection="0">
      <alignment horizontal="left" vertical="center" wrapText="1"/>
    </xf>
    <xf numFmtId="0" fontId="34" fillId="18" borderId="19" applyNumberFormat="0" applyProtection="0">
      <alignment horizontal="left" vertical="top"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1" fillId="48" borderId="19" applyNumberFormat="0" applyProtection="0">
      <alignment horizontal="right" vertical="center"/>
    </xf>
    <xf numFmtId="4" fontId="61" fillId="48" borderId="19" applyNumberFormat="0" applyProtection="0">
      <alignment horizontal="right" vertical="center"/>
    </xf>
    <xf numFmtId="4" fontId="62" fillId="54" borderId="19" applyNumberFormat="0" applyProtection="0">
      <alignment horizontal="right" vertical="center"/>
    </xf>
    <xf numFmtId="0" fontId="63"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28" applyNumberFormat="0" applyFill="0" applyAlignment="0" applyProtection="0"/>
    <xf numFmtId="0" fontId="67" fillId="0" borderId="29" applyNumberFormat="0" applyFill="0" applyAlignment="0" applyProtection="0"/>
    <xf numFmtId="0" fontId="42" fillId="0" borderId="30" applyNumberFormat="0" applyFill="0" applyAlignment="0" applyProtection="0"/>
    <xf numFmtId="0" fontId="27" fillId="0" borderId="0" applyNumberFormat="0" applyFill="0" applyBorder="0" applyAlignment="0" applyProtection="0"/>
    <xf numFmtId="0" fontId="68" fillId="0" borderId="31" applyNumberFormat="0" applyFill="0" applyAlignment="0" applyProtection="0"/>
    <xf numFmtId="0" fontId="20" fillId="0" borderId="14" applyNumberFormat="0" applyFill="0" applyAlignment="0" applyProtection="0"/>
    <xf numFmtId="0" fontId="28" fillId="0" borderId="15" applyNumberFormat="0" applyFill="0" applyAlignment="0" applyProtection="0"/>
    <xf numFmtId="0" fontId="69" fillId="0" borderId="0"/>
    <xf numFmtId="43" fontId="9" fillId="0" borderId="0" applyFont="0" applyFill="0" applyBorder="0" applyAlignment="0" applyProtection="0"/>
    <xf numFmtId="0" fontId="69" fillId="0" borderId="0"/>
    <xf numFmtId="0" fontId="5" fillId="0" borderId="0"/>
    <xf numFmtId="0" fontId="15" fillId="0" borderId="0"/>
    <xf numFmtId="0" fontId="5" fillId="0" borderId="0"/>
    <xf numFmtId="0" fontId="4"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15" fillId="0" borderId="0" applyFont="0" applyFill="0" applyBorder="0" applyAlignment="0" applyProtection="0"/>
    <xf numFmtId="0" fontId="1" fillId="0" borderId="0"/>
    <xf numFmtId="0" fontId="1" fillId="0" borderId="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0" fontId="98" fillId="0" borderId="0" applyNumberFormat="0" applyFill="0" applyBorder="0" applyAlignment="0" applyProtection="0"/>
  </cellStyleXfs>
  <cellXfs count="1159">
    <xf numFmtId="0" fontId="0" fillId="0" borderId="0" xfId="0"/>
    <xf numFmtId="0" fontId="11" fillId="0" borderId="0" xfId="1" applyFont="1" applyAlignment="1" applyProtection="1">
      <alignment vertical="top"/>
      <protection locked="0"/>
    </xf>
    <xf numFmtId="0" fontId="12" fillId="0" borderId="2" xfId="1" applyFont="1" applyFill="1" applyBorder="1" applyAlignment="1" applyProtection="1">
      <alignment horizontal="left" vertical="top" wrapText="1"/>
      <protection locked="0"/>
    </xf>
    <xf numFmtId="0" fontId="13" fillId="0" borderId="3" xfId="1" applyFont="1" applyFill="1" applyBorder="1" applyAlignment="1" applyProtection="1">
      <alignment horizontal="left" vertical="center" wrapText="1" indent="4"/>
      <protection locked="0"/>
    </xf>
    <xf numFmtId="0" fontId="10" fillId="0" borderId="3" xfId="1" applyNumberFormat="1" applyFont="1" applyFill="1" applyBorder="1" applyAlignment="1" applyProtection="1">
      <alignment horizontal="center" vertical="top"/>
      <protection locked="0"/>
    </xf>
    <xf numFmtId="0" fontId="12" fillId="0" borderId="3" xfId="1" applyFont="1" applyFill="1" applyBorder="1" applyAlignment="1" applyProtection="1">
      <alignment horizontal="left" vertical="top" wrapText="1"/>
      <protection locked="0"/>
    </xf>
    <xf numFmtId="0" fontId="10" fillId="0" borderId="0" xfId="1" applyFont="1" applyAlignment="1" applyProtection="1">
      <alignment vertical="top"/>
      <protection locked="0"/>
    </xf>
    <xf numFmtId="0" fontId="10" fillId="0" borderId="5" xfId="1" applyFont="1" applyFill="1" applyBorder="1" applyAlignment="1" applyProtection="1">
      <alignment horizontal="left" vertical="top" wrapText="1"/>
      <protection locked="0"/>
    </xf>
    <xf numFmtId="0" fontId="10" fillId="0" borderId="0" xfId="1" applyFont="1" applyFill="1" applyBorder="1" applyAlignment="1" applyProtection="1">
      <alignment horizontal="center" vertical="center" wrapText="1"/>
      <protection locked="0"/>
    </xf>
    <xf numFmtId="0" fontId="10" fillId="0" borderId="0" xfId="1" applyNumberFormat="1" applyFont="1" applyFill="1" applyBorder="1" applyAlignment="1" applyProtection="1">
      <alignment horizontal="center" vertical="top"/>
      <protection locked="0"/>
    </xf>
    <xf numFmtId="0" fontId="10" fillId="0" borderId="0" xfId="1" applyFont="1" applyFill="1" applyBorder="1" applyAlignment="1" applyProtection="1">
      <alignment horizontal="left" vertical="top" wrapText="1"/>
      <protection locked="0"/>
    </xf>
    <xf numFmtId="0" fontId="10" fillId="0" borderId="6" xfId="1" applyFont="1" applyFill="1" applyBorder="1" applyAlignment="1" applyProtection="1">
      <alignment horizontal="center" vertical="center" wrapText="1"/>
      <protection locked="0"/>
    </xf>
    <xf numFmtId="0" fontId="10" fillId="0" borderId="5" xfId="1" applyFont="1" applyFill="1" applyBorder="1" applyAlignment="1" applyProtection="1">
      <alignment vertical="top" wrapText="1"/>
      <protection locked="0"/>
    </xf>
    <xf numFmtId="4" fontId="10" fillId="0" borderId="0" xfId="2" applyNumberFormat="1" applyFont="1" applyFill="1" applyBorder="1" applyAlignment="1" applyProtection="1">
      <alignment vertical="top" wrapText="1"/>
      <protection locked="0"/>
    </xf>
    <xf numFmtId="0" fontId="11" fillId="0" borderId="0" xfId="1" applyFont="1" applyFill="1" applyBorder="1" applyAlignment="1" applyProtection="1">
      <alignment vertical="top"/>
      <protection locked="0"/>
    </xf>
    <xf numFmtId="4" fontId="11" fillId="0" borderId="6" xfId="1" applyNumberFormat="1" applyFont="1" applyFill="1" applyBorder="1" applyAlignment="1" applyProtection="1">
      <alignment vertical="top"/>
      <protection locked="0"/>
    </xf>
    <xf numFmtId="0" fontId="11" fillId="0" borderId="5" xfId="1" applyFont="1" applyFill="1" applyBorder="1" applyAlignment="1" applyProtection="1">
      <alignment horizontal="left" vertical="top" wrapText="1"/>
      <protection locked="0"/>
    </xf>
    <xf numFmtId="3" fontId="11" fillId="0" borderId="0" xfId="3" applyNumberFormat="1" applyFont="1" applyFill="1" applyBorder="1" applyAlignment="1" applyProtection="1">
      <alignment vertical="top" wrapText="1"/>
      <protection locked="0"/>
    </xf>
    <xf numFmtId="0" fontId="11" fillId="0" borderId="0" xfId="1" applyNumberFormat="1" applyFont="1" applyFill="1" applyBorder="1" applyAlignment="1" applyProtection="1">
      <alignment horizontal="center" vertical="top"/>
      <protection locked="0"/>
    </xf>
    <xf numFmtId="0" fontId="11" fillId="0" borderId="0" xfId="1" applyFont="1" applyFill="1" applyBorder="1" applyAlignment="1" applyProtection="1">
      <alignment horizontal="left" vertical="top" wrapText="1"/>
      <protection locked="0"/>
    </xf>
    <xf numFmtId="3" fontId="11" fillId="0" borderId="0" xfId="2" applyNumberFormat="1" applyFont="1" applyFill="1" applyBorder="1" applyAlignment="1" applyProtection="1">
      <alignment vertical="top" wrapText="1"/>
      <protection locked="0"/>
    </xf>
    <xf numFmtId="3" fontId="11" fillId="0" borderId="6" xfId="1" applyNumberFormat="1" applyFont="1" applyFill="1" applyBorder="1" applyAlignment="1" applyProtection="1">
      <alignment vertical="top"/>
      <protection locked="0"/>
    </xf>
    <xf numFmtId="0" fontId="14" fillId="0" borderId="5" xfId="1" applyFont="1" applyFill="1" applyBorder="1" applyAlignment="1" applyProtection="1">
      <alignment horizontal="left" vertical="top" wrapText="1"/>
      <protection locked="0"/>
    </xf>
    <xf numFmtId="3" fontId="10" fillId="0" borderId="0" xfId="3" applyNumberFormat="1" applyFont="1" applyFill="1" applyBorder="1" applyAlignment="1" applyProtection="1">
      <alignment vertical="top" wrapText="1"/>
      <protection locked="0"/>
    </xf>
    <xf numFmtId="3" fontId="10" fillId="0" borderId="0" xfId="2" applyNumberFormat="1" applyFont="1" applyFill="1" applyBorder="1" applyAlignment="1" applyProtection="1">
      <alignment vertical="top" wrapText="1"/>
      <protection locked="0"/>
    </xf>
    <xf numFmtId="0" fontId="14" fillId="0" borderId="0" xfId="1" applyFont="1" applyFill="1" applyBorder="1" applyAlignment="1" applyProtection="1">
      <alignment horizontal="left" vertical="top" wrapText="1"/>
      <protection locked="0"/>
    </xf>
    <xf numFmtId="3" fontId="10" fillId="0" borderId="6" xfId="1" applyNumberFormat="1" applyFont="1" applyFill="1" applyBorder="1" applyAlignment="1" applyProtection="1">
      <alignment vertical="top"/>
      <protection locked="0"/>
    </xf>
    <xf numFmtId="3" fontId="11" fillId="0" borderId="0" xfId="1" applyNumberFormat="1" applyFont="1" applyAlignment="1" applyProtection="1">
      <alignment vertical="top"/>
      <protection locked="0"/>
    </xf>
    <xf numFmtId="0" fontId="11" fillId="0" borderId="0" xfId="1" applyFont="1" applyFill="1" applyBorder="1" applyAlignment="1" applyProtection="1">
      <alignment horizontal="left" vertical="top"/>
      <protection locked="0"/>
    </xf>
    <xf numFmtId="0" fontId="12" fillId="0" borderId="0" xfId="1" applyFont="1" applyFill="1" applyBorder="1" applyAlignment="1" applyProtection="1">
      <alignment horizontal="left" vertical="top" wrapText="1"/>
      <protection locked="0"/>
    </xf>
    <xf numFmtId="3" fontId="10" fillId="0" borderId="6" xfId="2" applyNumberFormat="1" applyFont="1" applyFill="1" applyBorder="1" applyAlignment="1" applyProtection="1">
      <alignment vertical="top" wrapText="1"/>
      <protection locked="0"/>
    </xf>
    <xf numFmtId="0" fontId="11" fillId="0" borderId="5" xfId="1" applyFont="1" applyBorder="1" applyAlignment="1" applyProtection="1">
      <alignment vertical="top" wrapText="1"/>
      <protection locked="0"/>
    </xf>
    <xf numFmtId="0" fontId="11" fillId="0" borderId="0" xfId="1" applyFont="1" applyAlignment="1" applyProtection="1">
      <alignment vertical="top" wrapText="1"/>
      <protection locked="0"/>
    </xf>
    <xf numFmtId="4" fontId="11" fillId="0" borderId="0" xfId="1" applyNumberFormat="1" applyFont="1" applyAlignment="1" applyProtection="1">
      <alignment vertical="top"/>
      <protection locked="0"/>
    </xf>
    <xf numFmtId="0" fontId="11" fillId="0" borderId="5" xfId="1" applyFont="1" applyFill="1" applyBorder="1" applyAlignment="1" applyProtection="1">
      <alignment vertical="top"/>
      <protection locked="0"/>
    </xf>
    <xf numFmtId="164" fontId="11" fillId="0" borderId="0" xfId="2" applyNumberFormat="1" applyFont="1" applyFill="1" applyBorder="1" applyAlignment="1" applyProtection="1">
      <alignment vertical="top" wrapText="1"/>
      <protection locked="0"/>
    </xf>
    <xf numFmtId="164" fontId="10" fillId="0" borderId="0" xfId="2" applyNumberFormat="1" applyFont="1" applyFill="1" applyBorder="1" applyAlignment="1" applyProtection="1">
      <alignment vertical="top" wrapText="1"/>
      <protection locked="0"/>
    </xf>
    <xf numFmtId="4" fontId="11" fillId="0" borderId="0" xfId="1" applyNumberFormat="1" applyFont="1" applyBorder="1" applyAlignment="1" applyProtection="1">
      <alignment vertical="top"/>
      <protection locked="0"/>
    </xf>
    <xf numFmtId="0" fontId="11" fillId="0" borderId="0" xfId="1" applyFont="1" applyFill="1" applyBorder="1" applyAlignment="1" applyProtection="1">
      <alignment vertical="top" wrapText="1"/>
      <protection locked="0"/>
    </xf>
    <xf numFmtId="4" fontId="11" fillId="0" borderId="0" xfId="1" applyNumberFormat="1" applyFont="1" applyFill="1" applyBorder="1" applyAlignment="1" applyProtection="1">
      <alignment vertical="top"/>
      <protection locked="0"/>
    </xf>
    <xf numFmtId="0" fontId="11" fillId="0" borderId="0" xfId="1" applyFont="1" applyBorder="1" applyAlignment="1" applyProtection="1">
      <alignment vertical="top" wrapText="1"/>
      <protection locked="0"/>
    </xf>
    <xf numFmtId="0" fontId="11" fillId="0" borderId="7"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4" fontId="11" fillId="0" borderId="8" xfId="1" applyNumberFormat="1" applyFont="1" applyBorder="1" applyAlignment="1" applyProtection="1">
      <alignment vertical="top"/>
      <protection locked="0"/>
    </xf>
    <xf numFmtId="4" fontId="11" fillId="0" borderId="9" xfId="1" applyNumberFormat="1" applyFont="1" applyBorder="1" applyAlignment="1" applyProtection="1">
      <alignment vertical="top"/>
      <protection locked="0"/>
    </xf>
    <xf numFmtId="0" fontId="0" fillId="0" borderId="0" xfId="0" applyFont="1"/>
    <xf numFmtId="0" fontId="11" fillId="0" borderId="5" xfId="1" applyNumberFormat="1" applyFont="1" applyFill="1" applyBorder="1" applyAlignment="1" applyProtection="1">
      <alignment horizontal="right" vertical="top"/>
      <protection locked="0"/>
    </xf>
    <xf numFmtId="0" fontId="13" fillId="0" borderId="0" xfId="1" applyFont="1" applyFill="1" applyBorder="1" applyAlignment="1" applyProtection="1">
      <alignment horizontal="left" vertical="center" indent="7"/>
      <protection locked="0"/>
    </xf>
    <xf numFmtId="0" fontId="13" fillId="0" borderId="6" xfId="1" applyFont="1" applyFill="1" applyBorder="1" applyAlignment="1" applyProtection="1">
      <alignment horizontal="left" vertical="center" indent="7"/>
      <protection locked="0"/>
    </xf>
    <xf numFmtId="0" fontId="12" fillId="0" borderId="5" xfId="1" applyFont="1" applyFill="1" applyBorder="1" applyAlignment="1" applyProtection="1">
      <alignment horizontal="left" vertical="top"/>
      <protection locked="0"/>
    </xf>
    <xf numFmtId="0" fontId="10" fillId="0" borderId="0"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0" xfId="1" applyFont="1" applyFill="1" applyBorder="1" applyAlignment="1" applyProtection="1">
      <alignment vertical="top"/>
      <protection locked="0"/>
    </xf>
    <xf numFmtId="0" fontId="10" fillId="0" borderId="5" xfId="1" applyFont="1" applyFill="1" applyBorder="1" applyAlignment="1" applyProtection="1">
      <alignment vertical="top"/>
      <protection locked="0"/>
    </xf>
    <xf numFmtId="3" fontId="10" fillId="0" borderId="0" xfId="22" applyNumberFormat="1" applyFont="1" applyFill="1" applyBorder="1" applyAlignment="1" applyProtection="1">
      <alignment vertical="top" wrapText="1"/>
      <protection locked="0"/>
    </xf>
    <xf numFmtId="3" fontId="10" fillId="0" borderId="6" xfId="22" applyNumberFormat="1" applyFont="1" applyFill="1" applyBorder="1" applyAlignment="1" applyProtection="1">
      <alignment vertical="top" wrapText="1"/>
      <protection locked="0"/>
    </xf>
    <xf numFmtId="0" fontId="11" fillId="0" borderId="5" xfId="1" applyFont="1" applyFill="1" applyBorder="1" applyAlignment="1" applyProtection="1">
      <alignment horizontal="left" vertical="center" indent="2"/>
      <protection locked="0"/>
    </xf>
    <xf numFmtId="3" fontId="11" fillId="0" borderId="0" xfId="1" applyNumberFormat="1" applyFont="1" applyFill="1" applyBorder="1" applyProtection="1">
      <protection locked="0"/>
    </xf>
    <xf numFmtId="3" fontId="11" fillId="0" borderId="6" xfId="1" applyNumberFormat="1" applyFont="1" applyFill="1" applyBorder="1" applyProtection="1">
      <protection locked="0"/>
    </xf>
    <xf numFmtId="0" fontId="11" fillId="0" borderId="5" xfId="1" applyFont="1" applyFill="1" applyBorder="1" applyAlignment="1" applyProtection="1">
      <alignment horizontal="left" vertical="top" indent="2"/>
      <protection locked="0"/>
    </xf>
    <xf numFmtId="3" fontId="11" fillId="0" borderId="0" xfId="1" applyNumberFormat="1" applyFont="1" applyFill="1" applyBorder="1" applyAlignment="1" applyProtection="1">
      <protection locked="0"/>
    </xf>
    <xf numFmtId="3" fontId="11" fillId="0" borderId="6" xfId="1" applyNumberFormat="1" applyFont="1" applyFill="1" applyBorder="1" applyAlignment="1" applyProtection="1">
      <protection locked="0"/>
    </xf>
    <xf numFmtId="0" fontId="14" fillId="0" borderId="5" xfId="1" applyFont="1" applyFill="1" applyBorder="1" applyAlignment="1" applyProtection="1">
      <alignment horizontal="left" vertical="top"/>
      <protection locked="0"/>
    </xf>
    <xf numFmtId="3" fontId="10" fillId="0" borderId="0" xfId="22" applyNumberFormat="1" applyFont="1" applyFill="1" applyBorder="1" applyAlignment="1" applyProtection="1">
      <alignment vertical="top"/>
      <protection locked="0"/>
    </xf>
    <xf numFmtId="3" fontId="10" fillId="0" borderId="0" xfId="1" applyNumberFormat="1" applyFont="1" applyFill="1" applyBorder="1" applyAlignment="1" applyProtection="1">
      <alignment horizontal="center" vertical="center"/>
      <protection locked="0"/>
    </xf>
    <xf numFmtId="3" fontId="10" fillId="0" borderId="6" xfId="1" applyNumberFormat="1" applyFont="1" applyFill="1" applyBorder="1" applyAlignment="1" applyProtection="1">
      <alignment horizontal="center" vertical="center"/>
      <protection locked="0"/>
    </xf>
    <xf numFmtId="0" fontId="10" fillId="0" borderId="7" xfId="1" applyNumberFormat="1" applyFont="1" applyFill="1" applyBorder="1" applyAlignment="1" applyProtection="1">
      <alignment horizontal="right" vertical="top"/>
      <protection locked="0"/>
    </xf>
    <xf numFmtId="4" fontId="11" fillId="0" borderId="8" xfId="1" applyNumberFormat="1" applyFont="1" applyFill="1" applyBorder="1" applyAlignment="1" applyProtection="1">
      <alignment vertical="top"/>
      <protection locked="0"/>
    </xf>
    <xf numFmtId="4" fontId="11" fillId="0" borderId="9" xfId="1" applyNumberFormat="1" applyFont="1" applyFill="1" applyBorder="1" applyAlignment="1" applyProtection="1">
      <alignment vertical="top"/>
      <protection locked="0"/>
    </xf>
    <xf numFmtId="0" fontId="11" fillId="0" borderId="0" xfId="1" applyNumberFormat="1" applyFont="1" applyFill="1" applyBorder="1" applyAlignment="1" applyProtection="1">
      <alignment horizontal="right" vertical="top"/>
      <protection locked="0"/>
    </xf>
    <xf numFmtId="3" fontId="11" fillId="0" borderId="0" xfId="22" applyNumberFormat="1" applyFont="1" applyFill="1" applyBorder="1" applyAlignment="1" applyProtection="1">
      <alignment vertical="top" wrapText="1"/>
      <protection locked="0"/>
    </xf>
    <xf numFmtId="3" fontId="11" fillId="0" borderId="0" xfId="1" applyNumberFormat="1" applyFont="1" applyFill="1" applyBorder="1" applyAlignment="1" applyProtection="1">
      <alignment vertical="top"/>
      <protection locked="0"/>
    </xf>
    <xf numFmtId="0" fontId="10" fillId="3" borderId="13" xfId="1" applyFont="1" applyFill="1" applyBorder="1" applyAlignment="1">
      <alignment horizontal="center" vertical="center" wrapText="1"/>
    </xf>
    <xf numFmtId="166" fontId="10" fillId="3" borderId="13" xfId="22" applyNumberFormat="1" applyFont="1" applyFill="1" applyBorder="1" applyAlignment="1">
      <alignment horizontal="center" vertical="center" wrapText="1"/>
    </xf>
    <xf numFmtId="0" fontId="10" fillId="0" borderId="2" xfId="1" applyFont="1" applyFill="1" applyBorder="1" applyAlignment="1">
      <alignment horizontal="center" vertical="center" wrapText="1"/>
    </xf>
    <xf numFmtId="166" fontId="10" fillId="0" borderId="3" xfId="22" applyNumberFormat="1" applyFont="1" applyFill="1" applyBorder="1" applyAlignment="1">
      <alignment horizontal="center" vertical="center" wrapText="1"/>
    </xf>
    <xf numFmtId="166" fontId="10" fillId="0" borderId="4" xfId="22" applyNumberFormat="1" applyFont="1" applyFill="1" applyBorder="1" applyAlignment="1">
      <alignment horizontal="center" vertical="center" wrapText="1"/>
    </xf>
    <xf numFmtId="0" fontId="10" fillId="0" borderId="5" xfId="1" applyFont="1" applyFill="1" applyBorder="1" applyAlignment="1">
      <alignment vertical="top" wrapText="1"/>
    </xf>
    <xf numFmtId="3" fontId="10" fillId="0" borderId="0" xfId="1" applyNumberFormat="1" applyFont="1" applyFill="1" applyBorder="1" applyProtection="1"/>
    <xf numFmtId="3" fontId="10" fillId="4" borderId="0" xfId="1" applyNumberFormat="1" applyFont="1" applyFill="1" applyBorder="1" applyProtection="1">
      <protection locked="0"/>
    </xf>
    <xf numFmtId="3" fontId="10" fillId="0" borderId="6" xfId="1" applyNumberFormat="1" applyFont="1" applyFill="1" applyBorder="1" applyProtection="1">
      <protection locked="0"/>
    </xf>
    <xf numFmtId="0" fontId="11" fillId="0" borderId="5" xfId="1" applyFont="1" applyFill="1" applyBorder="1" applyAlignment="1">
      <alignment horizontal="left" vertical="top" wrapText="1" indent="1"/>
    </xf>
    <xf numFmtId="3" fontId="11" fillId="4" borderId="0" xfId="1" applyNumberFormat="1" applyFont="1" applyFill="1" applyBorder="1" applyProtection="1">
      <protection locked="0"/>
    </xf>
    <xf numFmtId="3" fontId="11" fillId="0" borderId="6" xfId="1" applyNumberFormat="1" applyFont="1" applyFill="1" applyBorder="1" applyProtection="1"/>
    <xf numFmtId="3" fontId="10" fillId="0" borderId="0" xfId="1" applyNumberFormat="1" applyFont="1" applyFill="1" applyBorder="1" applyProtection="1">
      <protection locked="0"/>
    </xf>
    <xf numFmtId="3" fontId="10" fillId="0" borderId="6" xfId="1" applyNumberFormat="1" applyFont="1" applyFill="1" applyBorder="1" applyProtection="1"/>
    <xf numFmtId="0" fontId="12" fillId="0" borderId="5" xfId="1" applyFont="1" applyFill="1" applyBorder="1" applyAlignment="1">
      <alignment vertical="top" wrapText="1"/>
    </xf>
    <xf numFmtId="3" fontId="11" fillId="4" borderId="0" xfId="1" applyNumberFormat="1" applyFont="1" applyFill="1" applyBorder="1" applyAlignment="1" applyProtection="1">
      <alignment vertical="top"/>
      <protection locked="0"/>
    </xf>
    <xf numFmtId="0" fontId="10" fillId="0" borderId="5" xfId="1" applyFont="1" applyFill="1" applyBorder="1" applyAlignment="1">
      <alignment horizontal="left" vertical="top" wrapText="1"/>
    </xf>
    <xf numFmtId="0" fontId="12" fillId="0" borderId="7" xfId="1" applyFont="1" applyFill="1" applyBorder="1" applyAlignment="1">
      <alignment vertical="center" wrapText="1"/>
    </xf>
    <xf numFmtId="3" fontId="10" fillId="0" borderId="8" xfId="1" applyNumberFormat="1" applyFont="1" applyFill="1" applyBorder="1" applyAlignment="1" applyProtection="1">
      <alignment vertical="center"/>
    </xf>
    <xf numFmtId="3" fontId="10" fillId="0" borderId="9" xfId="1" applyNumberFormat="1" applyFont="1" applyFill="1" applyBorder="1" applyAlignment="1" applyProtection="1">
      <alignment vertical="center"/>
    </xf>
    <xf numFmtId="0" fontId="10" fillId="0" borderId="2" xfId="1" applyFont="1" applyFill="1" applyBorder="1" applyAlignment="1" applyProtection="1">
      <alignment horizontal="center" vertical="center"/>
    </xf>
    <xf numFmtId="0" fontId="12" fillId="0" borderId="3" xfId="1" applyFont="1" applyFill="1" applyBorder="1" applyAlignment="1">
      <alignment horizontal="left" vertical="center" indent="4"/>
    </xf>
    <xf numFmtId="0" fontId="12" fillId="0" borderId="4" xfId="1" applyFont="1" applyFill="1" applyBorder="1" applyAlignment="1">
      <alignment horizontal="left" vertical="center" indent="4"/>
    </xf>
    <xf numFmtId="0" fontId="11" fillId="0" borderId="0" xfId="1" applyFont="1" applyAlignment="1" applyProtection="1">
      <alignment horizontal="center" vertical="top"/>
      <protection locked="0"/>
    </xf>
    <xf numFmtId="0" fontId="10" fillId="0" borderId="5" xfId="1" applyFont="1" applyFill="1" applyBorder="1" applyAlignment="1" applyProtection="1">
      <alignment horizontal="center" vertical="center"/>
    </xf>
    <xf numFmtId="0" fontId="12" fillId="0" borderId="0" xfId="1" applyFont="1" applyFill="1" applyBorder="1" applyAlignment="1">
      <alignment horizontal="left" vertical="center" indent="4"/>
    </xf>
    <xf numFmtId="0" fontId="12" fillId="0" borderId="6" xfId="1" applyFont="1" applyFill="1" applyBorder="1" applyAlignment="1">
      <alignment horizontal="left" vertical="center" indent="4"/>
    </xf>
    <xf numFmtId="0" fontId="12" fillId="0" borderId="5" xfId="1" applyFont="1" applyFill="1" applyBorder="1" applyAlignment="1">
      <alignment vertical="center" wrapText="1"/>
    </xf>
    <xf numFmtId="168" fontId="10" fillId="0" borderId="0" xfId="1" applyNumberFormat="1" applyFont="1" applyAlignment="1" applyProtection="1">
      <alignment vertical="top"/>
      <protection locked="0"/>
    </xf>
    <xf numFmtId="0" fontId="14" fillId="0" borderId="5" xfId="1" applyFont="1" applyFill="1" applyBorder="1" applyAlignment="1">
      <alignment vertical="center" wrapText="1"/>
    </xf>
    <xf numFmtId="0" fontId="11" fillId="0" borderId="5" xfId="1" applyFont="1" applyFill="1" applyBorder="1" applyAlignment="1">
      <alignment horizontal="left" vertical="center" wrapText="1"/>
    </xf>
    <xf numFmtId="168" fontId="11" fillId="0" borderId="0" xfId="1" applyNumberFormat="1" applyFont="1" applyAlignment="1" applyProtection="1">
      <alignment vertical="top"/>
      <protection locked="0"/>
    </xf>
    <xf numFmtId="0" fontId="11" fillId="0" borderId="5" xfId="1" applyFont="1" applyFill="1" applyBorder="1" applyAlignment="1">
      <alignment vertical="center" wrapText="1"/>
    </xf>
    <xf numFmtId="0" fontId="11" fillId="0" borderId="7" xfId="1" applyFont="1" applyFill="1" applyBorder="1" applyAlignment="1">
      <alignment horizontal="left" vertical="center" wrapText="1"/>
    </xf>
    <xf numFmtId="170" fontId="11" fillId="0" borderId="0" xfId="24" applyNumberFormat="1" applyFont="1" applyAlignment="1" applyProtection="1">
      <alignment vertical="top" wrapText="1"/>
      <protection locked="0"/>
    </xf>
    <xf numFmtId="0" fontId="11" fillId="0" borderId="0" xfId="1" applyFont="1" applyFill="1" applyBorder="1" applyProtection="1">
      <protection locked="0"/>
    </xf>
    <xf numFmtId="0" fontId="12" fillId="3" borderId="11" xfId="1" applyNumberFormat="1" applyFont="1" applyFill="1" applyBorder="1" applyAlignment="1">
      <alignment horizontal="left" vertical="center" wrapText="1" indent="5"/>
    </xf>
    <xf numFmtId="0" fontId="12" fillId="3" borderId="12" xfId="1" applyNumberFormat="1" applyFont="1" applyFill="1" applyBorder="1" applyAlignment="1">
      <alignment horizontal="left" vertical="center" wrapText="1" indent="5"/>
    </xf>
    <xf numFmtId="0" fontId="12" fillId="0" borderId="5" xfId="1" applyFont="1" applyFill="1" applyBorder="1" applyAlignment="1">
      <alignment horizontal="left" vertical="top"/>
    </xf>
    <xf numFmtId="0" fontId="10" fillId="0" borderId="0" xfId="1" applyFont="1" applyFill="1" applyBorder="1" applyAlignment="1">
      <alignment horizontal="left" vertical="top" wrapText="1"/>
    </xf>
    <xf numFmtId="4" fontId="10" fillId="0" borderId="0" xfId="1" applyNumberFormat="1" applyFont="1" applyFill="1" applyBorder="1" applyAlignment="1" applyProtection="1">
      <alignment horizontal="center" vertical="top" wrapText="1"/>
      <protection locked="0"/>
    </xf>
    <xf numFmtId="4" fontId="10" fillId="0" borderId="6" xfId="1" applyNumberFormat="1" applyFont="1" applyFill="1" applyBorder="1" applyAlignment="1" applyProtection="1">
      <alignment horizontal="center" vertical="top" wrapText="1"/>
      <protection locked="0"/>
    </xf>
    <xf numFmtId="0" fontId="11" fillId="0" borderId="5" xfId="1" applyFont="1" applyFill="1" applyBorder="1" applyProtection="1">
      <protection locked="0"/>
    </xf>
    <xf numFmtId="0" fontId="18" fillId="0" borderId="0" xfId="1" applyFont="1" applyFill="1" applyBorder="1" applyAlignment="1">
      <alignment horizontal="left" vertical="top"/>
    </xf>
    <xf numFmtId="0" fontId="10" fillId="0" borderId="0" xfId="1" applyFont="1" applyFill="1" applyBorder="1" applyAlignment="1">
      <alignment horizontal="left" vertical="top" wrapText="1" indent="1"/>
    </xf>
    <xf numFmtId="3" fontId="10" fillId="0" borderId="0" xfId="1" applyNumberFormat="1" applyFont="1" applyFill="1" applyBorder="1" applyAlignment="1" applyProtection="1">
      <alignment vertical="top" wrapText="1"/>
      <protection locked="0"/>
    </xf>
    <xf numFmtId="3" fontId="10" fillId="0" borderId="6" xfId="1" applyNumberFormat="1" applyFont="1" applyFill="1" applyBorder="1" applyAlignment="1" applyProtection="1">
      <alignment vertical="top" wrapText="1"/>
      <protection locked="0"/>
    </xf>
    <xf numFmtId="0" fontId="16" fillId="0" borderId="5" xfId="1" applyFont="1" applyFill="1" applyBorder="1" applyProtection="1">
      <protection locked="0"/>
    </xf>
    <xf numFmtId="0" fontId="11" fillId="0" borderId="0" xfId="1" applyFont="1" applyFill="1" applyBorder="1" applyAlignment="1">
      <alignment horizontal="left" vertical="top" wrapText="1"/>
    </xf>
    <xf numFmtId="3" fontId="11" fillId="0" borderId="0" xfId="1" applyNumberFormat="1" applyFont="1" applyFill="1" applyBorder="1" applyAlignment="1" applyProtection="1">
      <alignment vertical="top" wrapText="1"/>
      <protection locked="0"/>
    </xf>
    <xf numFmtId="3" fontId="11" fillId="0" borderId="6" xfId="1" applyNumberFormat="1" applyFont="1" applyFill="1" applyBorder="1" applyAlignment="1" applyProtection="1">
      <alignment vertical="top" wrapText="1"/>
      <protection locked="0"/>
    </xf>
    <xf numFmtId="0" fontId="19" fillId="0" borderId="5" xfId="1" applyFont="1" applyFill="1" applyBorder="1" applyAlignment="1">
      <alignment vertical="top"/>
    </xf>
    <xf numFmtId="0" fontId="10" fillId="0" borderId="0" xfId="1" applyFont="1" applyFill="1" applyBorder="1" applyAlignment="1">
      <alignment vertical="top" wrapText="1"/>
    </xf>
    <xf numFmtId="0" fontId="10" fillId="0" borderId="5" xfId="1" applyFont="1" applyFill="1" applyBorder="1" applyAlignment="1">
      <alignment vertical="top"/>
    </xf>
    <xf numFmtId="0" fontId="11" fillId="0" borderId="0" xfId="1" applyFont="1" applyFill="1" applyBorder="1" applyAlignment="1">
      <alignment horizontal="left" vertical="top" wrapText="1" indent="1"/>
    </xf>
    <xf numFmtId="0" fontId="12" fillId="0" borderId="5" xfId="1" applyFont="1" applyFill="1" applyBorder="1" applyAlignment="1">
      <alignment vertical="top"/>
    </xf>
    <xf numFmtId="0" fontId="11" fillId="0" borderId="7" xfId="1" applyFont="1" applyFill="1" applyBorder="1" applyProtection="1">
      <protection locked="0"/>
    </xf>
    <xf numFmtId="0" fontId="11" fillId="0" borderId="8" xfId="1" applyFont="1" applyFill="1" applyBorder="1" applyProtection="1">
      <protection locked="0"/>
    </xf>
    <xf numFmtId="0" fontId="11" fillId="0" borderId="8" xfId="1" applyFont="1" applyFill="1" applyBorder="1" applyAlignment="1">
      <alignment vertical="top" wrapText="1"/>
    </xf>
    <xf numFmtId="4" fontId="11" fillId="0" borderId="8" xfId="1" applyNumberFormat="1" applyFont="1" applyFill="1" applyBorder="1" applyAlignment="1">
      <alignment vertical="top" wrapText="1"/>
    </xf>
    <xf numFmtId="4" fontId="11" fillId="0" borderId="9" xfId="1" applyNumberFormat="1" applyFont="1" applyFill="1" applyBorder="1" applyAlignment="1">
      <alignment vertical="top"/>
    </xf>
    <xf numFmtId="4" fontId="11" fillId="0" borderId="0" xfId="1" applyNumberFormat="1" applyFont="1" applyFill="1" applyBorder="1" applyProtection="1">
      <protection locked="0"/>
    </xf>
    <xf numFmtId="3" fontId="10" fillId="0" borderId="0" xfId="55" applyNumberFormat="1" applyFont="1" applyFill="1" applyBorder="1" applyAlignment="1" applyProtection="1">
      <alignment vertical="top" wrapText="1"/>
      <protection locked="0"/>
    </xf>
    <xf numFmtId="3" fontId="10" fillId="0" borderId="6" xfId="55" applyNumberFormat="1" applyFont="1" applyFill="1" applyBorder="1" applyAlignment="1" applyProtection="1">
      <alignment vertical="top" wrapText="1"/>
      <protection locked="0"/>
    </xf>
    <xf numFmtId="168" fontId="10" fillId="0" borderId="0" xfId="55" applyNumberFormat="1" applyFont="1" applyFill="1" applyBorder="1" applyAlignment="1" applyProtection="1">
      <alignment vertical="top" wrapText="1"/>
    </xf>
    <xf numFmtId="168" fontId="10" fillId="0" borderId="6" xfId="55" applyNumberFormat="1" applyFont="1" applyFill="1" applyBorder="1" applyAlignment="1" applyProtection="1">
      <alignment vertical="top" wrapText="1"/>
    </xf>
    <xf numFmtId="168" fontId="11" fillId="0" borderId="0" xfId="55" applyNumberFormat="1" applyFont="1" applyFill="1" applyBorder="1" applyAlignment="1" applyProtection="1">
      <alignment vertical="top" wrapText="1"/>
      <protection locked="0"/>
    </xf>
    <xf numFmtId="168" fontId="11" fillId="0" borderId="6" xfId="55" applyNumberFormat="1" applyFont="1" applyFill="1" applyBorder="1" applyAlignment="1" applyProtection="1">
      <alignment vertical="top" wrapText="1"/>
      <protection locked="0"/>
    </xf>
    <xf numFmtId="0" fontId="25" fillId="0" borderId="5" xfId="1" applyFont="1" applyFill="1" applyBorder="1" applyProtection="1">
      <protection locked="0"/>
    </xf>
    <xf numFmtId="0" fontId="26" fillId="0" borderId="5" xfId="1" applyFont="1" applyFill="1" applyBorder="1" applyAlignment="1">
      <alignment vertical="top"/>
    </xf>
    <xf numFmtId="0" fontId="25" fillId="0" borderId="0" xfId="1" applyFont="1" applyFill="1" applyBorder="1" applyProtection="1">
      <protection locked="0"/>
    </xf>
    <xf numFmtId="0" fontId="9" fillId="0" borderId="5" xfId="1" applyFont="1" applyFill="1" applyBorder="1" applyAlignment="1" applyProtection="1">
      <alignment horizontal="left" vertical="top" wrapText="1"/>
      <protection locked="0"/>
    </xf>
    <xf numFmtId="3" fontId="11" fillId="0" borderId="0" xfId="0" applyNumberFormat="1" applyFont="1"/>
    <xf numFmtId="0" fontId="12" fillId="0" borderId="5" xfId="1" applyFont="1" applyFill="1" applyBorder="1" applyAlignment="1" applyProtection="1">
      <alignment horizontal="left" vertical="top" wrapText="1"/>
      <protection locked="0"/>
    </xf>
    <xf numFmtId="0" fontId="9" fillId="0" borderId="5" xfId="1" applyFont="1" applyFill="1" applyBorder="1" applyAlignment="1" applyProtection="1">
      <alignment vertical="top"/>
      <protection locked="0"/>
    </xf>
    <xf numFmtId="0" fontId="9" fillId="0" borderId="5" xfId="1" applyFont="1" applyBorder="1" applyAlignment="1" applyProtection="1">
      <alignment vertical="top" wrapText="1"/>
      <protection locked="0"/>
    </xf>
    <xf numFmtId="0" fontId="11" fillId="0" borderId="0" xfId="0" applyFont="1"/>
    <xf numFmtId="0" fontId="9" fillId="0" borderId="0" xfId="1" applyFont="1" applyAlignment="1" applyProtection="1">
      <alignment vertical="top" wrapText="1"/>
      <protection locked="0"/>
    </xf>
    <xf numFmtId="0" fontId="9" fillId="0" borderId="5" xfId="1" applyFont="1" applyFill="1" applyBorder="1" applyAlignment="1" applyProtection="1">
      <alignment horizontal="left" vertical="top" indent="2"/>
      <protection locked="0"/>
    </xf>
    <xf numFmtId="0" fontId="9" fillId="0" borderId="5" xfId="1" applyNumberFormat="1" applyFont="1" applyFill="1" applyBorder="1" applyAlignment="1" applyProtection="1">
      <alignment horizontal="right" vertical="top"/>
      <protection locked="0"/>
    </xf>
    <xf numFmtId="0" fontId="11" fillId="0" borderId="0" xfId="0" applyFont="1" applyBorder="1"/>
    <xf numFmtId="0" fontId="9" fillId="0" borderId="0" xfId="1" applyNumberFormat="1" applyFont="1" applyFill="1" applyBorder="1" applyAlignment="1" applyProtection="1">
      <alignment horizontal="right" vertical="top"/>
      <protection locked="0"/>
    </xf>
    <xf numFmtId="0" fontId="10" fillId="0" borderId="0" xfId="1" applyFont="1" applyFill="1" applyBorder="1" applyAlignment="1" applyProtection="1">
      <alignment horizontal="right" vertical="top" wrapText="1"/>
      <protection locked="0"/>
    </xf>
    <xf numFmtId="4" fontId="10" fillId="0" borderId="0" xfId="1" applyNumberFormat="1" applyFont="1" applyFill="1" applyBorder="1" applyAlignment="1" applyProtection="1">
      <alignment vertical="top"/>
      <protection locked="0"/>
    </xf>
    <xf numFmtId="0" fontId="9" fillId="0" borderId="0" xfId="1" applyFont="1" applyFill="1" applyBorder="1" applyAlignment="1" applyProtection="1">
      <alignment vertical="top" wrapText="1"/>
      <protection locked="0"/>
    </xf>
    <xf numFmtId="168" fontId="10" fillId="0" borderId="0" xfId="55" applyNumberFormat="1" applyFont="1" applyFill="1" applyBorder="1" applyAlignment="1" applyProtection="1">
      <alignment vertical="top" wrapText="1"/>
      <protection locked="0"/>
    </xf>
    <xf numFmtId="168" fontId="10" fillId="0" borderId="6" xfId="55" applyNumberFormat="1" applyFont="1" applyFill="1" applyBorder="1" applyAlignment="1" applyProtection="1">
      <alignment vertical="top" wrapText="1"/>
      <protection locked="0"/>
    </xf>
    <xf numFmtId="0" fontId="23" fillId="0" borderId="5" xfId="1" applyFont="1" applyFill="1" applyBorder="1" applyAlignment="1">
      <alignment vertical="center" wrapText="1"/>
    </xf>
    <xf numFmtId="0" fontId="10" fillId="3" borderId="10"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wrapText="1"/>
    </xf>
    <xf numFmtId="0" fontId="11" fillId="0" borderId="3" xfId="1" applyNumberFormat="1" applyFont="1" applyFill="1" applyBorder="1" applyAlignment="1">
      <alignment horizontal="center" vertical="center" wrapText="1"/>
    </xf>
    <xf numFmtId="3" fontId="18" fillId="0" borderId="0" xfId="1" applyNumberFormat="1" applyFont="1" applyFill="1" applyBorder="1" applyAlignment="1" applyProtection="1">
      <alignment vertical="top" wrapText="1"/>
      <protection locked="0"/>
    </xf>
    <xf numFmtId="0" fontId="11" fillId="0" borderId="5" xfId="1" applyFont="1" applyFill="1" applyBorder="1" applyAlignment="1">
      <alignment horizontal="center" vertical="top"/>
    </xf>
    <xf numFmtId="0" fontId="14" fillId="0" borderId="0" xfId="1" applyFont="1" applyFill="1" applyBorder="1" applyAlignment="1">
      <alignment vertical="top" wrapText="1"/>
    </xf>
    <xf numFmtId="0" fontId="10" fillId="3" borderId="12" xfId="1" applyFont="1" applyFill="1" applyBorder="1" applyAlignment="1">
      <alignment horizontal="center" vertical="center" wrapText="1"/>
    </xf>
    <xf numFmtId="4" fontId="10" fillId="3" borderId="13" xfId="1" applyNumberFormat="1" applyFont="1" applyFill="1" applyBorder="1" applyAlignment="1">
      <alignment horizontal="center" vertical="center" wrapText="1"/>
    </xf>
    <xf numFmtId="0" fontId="18" fillId="0" borderId="2" xfId="1" applyFont="1" applyFill="1" applyBorder="1" applyAlignment="1" applyProtection="1">
      <alignment horizontal="left" vertical="top"/>
    </xf>
    <xf numFmtId="0" fontId="10" fillId="0" borderId="3" xfId="1" applyFont="1" applyFill="1" applyBorder="1" applyAlignment="1" applyProtection="1">
      <alignment horizontal="left" vertical="top" wrapText="1"/>
    </xf>
    <xf numFmtId="4" fontId="11" fillId="0" borderId="3" xfId="1" applyNumberFormat="1" applyFont="1" applyFill="1" applyBorder="1" applyAlignment="1" applyProtection="1">
      <alignment vertical="top" wrapText="1"/>
      <protection locked="0"/>
    </xf>
    <xf numFmtId="3" fontId="10" fillId="0" borderId="4" xfId="1" applyNumberFormat="1" applyFont="1" applyFill="1" applyBorder="1" applyAlignment="1" applyProtection="1">
      <alignment vertical="top" wrapText="1"/>
      <protection locked="0"/>
    </xf>
    <xf numFmtId="0" fontId="10" fillId="0" borderId="0" xfId="1" applyFont="1" applyFill="1" applyBorder="1" applyProtection="1">
      <protection locked="0"/>
    </xf>
    <xf numFmtId="0" fontId="11" fillId="0" borderId="5" xfId="1" applyFont="1" applyFill="1" applyBorder="1" applyAlignment="1" applyProtection="1">
      <alignment horizontal="center" vertical="top"/>
    </xf>
    <xf numFmtId="0" fontId="10" fillId="0" borderId="0" xfId="1" applyFont="1" applyFill="1" applyBorder="1" applyAlignment="1" applyProtection="1">
      <alignment horizontal="left" vertical="top" wrapText="1" indent="5"/>
    </xf>
    <xf numFmtId="4" fontId="11" fillId="0" borderId="0" xfId="1" applyNumberFormat="1" applyFont="1" applyFill="1" applyBorder="1" applyAlignment="1" applyProtection="1">
      <alignment vertical="top" wrapText="1"/>
      <protection locked="0"/>
    </xf>
    <xf numFmtId="0" fontId="10" fillId="0" borderId="5" xfId="1" applyFont="1" applyFill="1" applyBorder="1" applyAlignment="1" applyProtection="1">
      <alignment vertical="top"/>
    </xf>
    <xf numFmtId="0" fontId="10" fillId="0" borderId="0" xfId="1" applyFont="1" applyFill="1" applyBorder="1" applyAlignment="1" applyProtection="1">
      <alignment vertical="top" wrapText="1"/>
    </xf>
    <xf numFmtId="4" fontId="10" fillId="0" borderId="0" xfId="1" applyNumberFormat="1" applyFont="1" applyFill="1" applyBorder="1" applyAlignment="1" applyProtection="1">
      <alignment vertical="top" wrapText="1"/>
      <protection locked="0"/>
    </xf>
    <xf numFmtId="4" fontId="11" fillId="0" borderId="0" xfId="1" applyNumberFormat="1" applyFont="1" applyFill="1" applyBorder="1" applyAlignment="1" applyProtection="1">
      <alignment horizontal="left" vertical="top" wrapText="1"/>
    </xf>
    <xf numFmtId="4" fontId="11" fillId="0" borderId="0" xfId="1" applyNumberFormat="1" applyFont="1" applyFill="1" applyBorder="1" applyAlignment="1" applyProtection="1">
      <alignment horizontal="center" vertical="top" wrapText="1"/>
      <protection locked="0"/>
    </xf>
    <xf numFmtId="0" fontId="11" fillId="0" borderId="5" xfId="1" applyFont="1" applyFill="1" applyBorder="1" applyAlignment="1" applyProtection="1">
      <alignment horizontal="center" vertical="top"/>
      <protection hidden="1"/>
    </xf>
    <xf numFmtId="0" fontId="29" fillId="0" borderId="0" xfId="1" applyFont="1" applyFill="1" applyBorder="1" applyAlignment="1" applyProtection="1">
      <alignment vertical="top" wrapText="1"/>
    </xf>
    <xf numFmtId="0" fontId="10" fillId="0" borderId="5" xfId="1" applyFont="1" applyFill="1" applyBorder="1" applyAlignment="1" applyProtection="1">
      <alignment horizontal="left" vertical="top"/>
    </xf>
    <xf numFmtId="0" fontId="10" fillId="0" borderId="0" xfId="1" applyFont="1" applyFill="1" applyBorder="1" applyAlignment="1" applyProtection="1">
      <alignment horizontal="left" vertical="top" wrapText="1"/>
    </xf>
    <xf numFmtId="0" fontId="11" fillId="0" borderId="7" xfId="1" applyFont="1" applyFill="1" applyBorder="1" applyAlignment="1">
      <alignment vertical="top"/>
    </xf>
    <xf numFmtId="4" fontId="11" fillId="0" borderId="9" xfId="1" applyNumberFormat="1" applyFont="1" applyFill="1" applyBorder="1" applyAlignment="1">
      <alignment vertical="top" wrapText="1"/>
    </xf>
    <xf numFmtId="0" fontId="11" fillId="0" borderId="6" xfId="1" applyFont="1" applyFill="1" applyBorder="1" applyProtection="1">
      <protection locked="0"/>
    </xf>
    <xf numFmtId="0" fontId="10" fillId="0" borderId="6" xfId="1" applyFont="1" applyFill="1" applyBorder="1" applyProtection="1">
      <protection locked="0"/>
    </xf>
    <xf numFmtId="0" fontId="11" fillId="0" borderId="6" xfId="1" applyFont="1" applyFill="1" applyBorder="1" applyAlignment="1" applyProtection="1">
      <alignment vertical="center" wrapText="1"/>
      <protection locked="0"/>
    </xf>
    <xf numFmtId="0" fontId="11" fillId="0" borderId="5" xfId="1" applyFont="1" applyFill="1" applyBorder="1"/>
    <xf numFmtId="0" fontId="11" fillId="0" borderId="6" xfId="1" applyFont="1" applyFill="1" applyBorder="1" applyAlignment="1" applyProtection="1">
      <alignment wrapText="1"/>
      <protection locked="0"/>
    </xf>
    <xf numFmtId="0" fontId="11" fillId="0" borderId="9" xfId="1" applyFont="1" applyFill="1" applyBorder="1" applyProtection="1">
      <protection locked="0"/>
    </xf>
    <xf numFmtId="0" fontId="30" fillId="0" borderId="0" xfId="174" applyFont="1" applyFill="1" applyBorder="1" applyAlignment="1" applyProtection="1">
      <alignment vertical="top"/>
      <protection locked="0"/>
    </xf>
    <xf numFmtId="0" fontId="10" fillId="3" borderId="12" xfId="174" applyFont="1" applyFill="1" applyBorder="1" applyAlignment="1">
      <alignment horizontal="center" vertical="center" wrapText="1"/>
    </xf>
    <xf numFmtId="0" fontId="10" fillId="3" borderId="13" xfId="174" applyFont="1" applyFill="1" applyBorder="1" applyAlignment="1">
      <alignment horizontal="center" vertical="center" wrapText="1"/>
    </xf>
    <xf numFmtId="0" fontId="10" fillId="3" borderId="10" xfId="174" applyFont="1" applyFill="1" applyBorder="1" applyAlignment="1">
      <alignment horizontal="center" vertical="center" wrapText="1"/>
    </xf>
    <xf numFmtId="0" fontId="15" fillId="0" borderId="0" xfId="174" applyFont="1" applyFill="1" applyBorder="1" applyAlignment="1" applyProtection="1">
      <alignment horizontal="center" vertical="top"/>
      <protection locked="0"/>
    </xf>
    <xf numFmtId="0" fontId="10" fillId="3" borderId="12" xfId="174" quotePrefix="1" applyFont="1" applyFill="1" applyBorder="1" applyAlignment="1">
      <alignment horizontal="center" vertical="center" wrapText="1"/>
    </xf>
    <xf numFmtId="0" fontId="10" fillId="3" borderId="13" xfId="174" quotePrefix="1" applyFont="1" applyFill="1" applyBorder="1" applyAlignment="1">
      <alignment horizontal="center" vertical="center" wrapText="1"/>
    </xf>
    <xf numFmtId="0" fontId="15" fillId="0" borderId="5" xfId="174" applyFont="1" applyFill="1" applyBorder="1" applyAlignment="1" applyProtection="1">
      <alignment vertical="top"/>
      <protection locked="0"/>
    </xf>
    <xf numFmtId="0" fontId="15" fillId="0" borderId="0" xfId="174" applyFont="1" applyFill="1" applyBorder="1" applyAlignment="1" applyProtection="1">
      <alignment vertical="top" wrapText="1"/>
      <protection locked="0"/>
    </xf>
    <xf numFmtId="3" fontId="15" fillId="0" borderId="16" xfId="174" applyNumberFormat="1" applyFont="1" applyFill="1" applyBorder="1" applyAlignment="1" applyProtection="1">
      <alignment vertical="top"/>
      <protection locked="0"/>
    </xf>
    <xf numFmtId="49" fontId="16" fillId="0" borderId="0" xfId="174" applyNumberFormat="1" applyFont="1" applyFill="1" applyBorder="1" applyAlignment="1" applyProtection="1">
      <alignment vertical="top"/>
      <protection locked="0"/>
    </xf>
    <xf numFmtId="0" fontId="15" fillId="0" borderId="0" xfId="174" applyFont="1" applyFill="1" applyBorder="1" applyAlignment="1" applyProtection="1">
      <alignment vertical="top"/>
      <protection locked="0"/>
    </xf>
    <xf numFmtId="0" fontId="11" fillId="0" borderId="5" xfId="174" applyFont="1" applyFill="1" applyBorder="1" applyAlignment="1" applyProtection="1">
      <alignment vertical="top"/>
      <protection locked="0"/>
    </xf>
    <xf numFmtId="0" fontId="11" fillId="0" borderId="0" xfId="174" applyFont="1" applyFill="1" applyBorder="1" applyAlignment="1" applyProtection="1">
      <alignment vertical="top" wrapText="1"/>
      <protection locked="0"/>
    </xf>
    <xf numFmtId="3" fontId="15" fillId="0" borderId="18" xfId="174" applyNumberFormat="1" applyFont="1" applyFill="1" applyBorder="1" applyAlignment="1" applyProtection="1">
      <alignment vertical="top"/>
      <protection locked="0"/>
    </xf>
    <xf numFmtId="0" fontId="0" fillId="0" borderId="5" xfId="174" applyFont="1" applyFill="1" applyBorder="1" applyAlignment="1" applyProtection="1">
      <alignment vertical="top"/>
      <protection locked="0"/>
    </xf>
    <xf numFmtId="3" fontId="15" fillId="0" borderId="17" xfId="174" applyNumberFormat="1" applyFont="1" applyFill="1" applyBorder="1" applyAlignment="1" applyProtection="1">
      <alignment vertical="top"/>
      <protection locked="0"/>
    </xf>
    <xf numFmtId="0" fontId="11" fillId="0" borderId="10" xfId="174" quotePrefix="1" applyFont="1" applyFill="1" applyBorder="1" applyAlignment="1" applyProtection="1">
      <alignment horizontal="center" vertical="top"/>
      <protection locked="0"/>
    </xf>
    <xf numFmtId="0" fontId="10" fillId="0" borderId="11" xfId="174" applyFont="1" applyFill="1" applyBorder="1" applyAlignment="1" applyProtection="1">
      <alignment horizontal="left" vertical="top" indent="3"/>
      <protection locked="0"/>
    </xf>
    <xf numFmtId="3" fontId="11" fillId="0" borderId="13" xfId="174" applyNumberFormat="1" applyFont="1" applyFill="1" applyBorder="1" applyAlignment="1" applyProtection="1">
      <alignment vertical="top"/>
      <protection locked="0"/>
    </xf>
    <xf numFmtId="3" fontId="11" fillId="0" borderId="16" xfId="174" applyNumberFormat="1" applyFont="1" applyFill="1" applyBorder="1" applyAlignment="1" applyProtection="1">
      <alignment vertical="top"/>
      <protection locked="0"/>
    </xf>
    <xf numFmtId="0" fontId="11" fillId="0" borderId="2" xfId="174" quotePrefix="1" applyFont="1" applyFill="1" applyBorder="1" applyAlignment="1" applyProtection="1">
      <alignment horizontal="center" vertical="top"/>
      <protection locked="0"/>
    </xf>
    <xf numFmtId="0" fontId="11" fillId="0" borderId="3" xfId="174" applyFont="1" applyFill="1" applyBorder="1" applyAlignment="1" applyProtection="1">
      <alignment vertical="top"/>
      <protection locked="0"/>
    </xf>
    <xf numFmtId="3" fontId="11" fillId="0" borderId="3" xfId="174" applyNumberFormat="1" applyFont="1" applyFill="1" applyBorder="1" applyAlignment="1" applyProtection="1">
      <alignment vertical="top"/>
      <protection locked="0"/>
    </xf>
    <xf numFmtId="3" fontId="11" fillId="0" borderId="4" xfId="174" applyNumberFormat="1" applyFont="1" applyFill="1" applyBorder="1" applyAlignment="1" applyProtection="1">
      <alignment vertical="top"/>
      <protection locked="0"/>
    </xf>
    <xf numFmtId="3" fontId="10" fillId="0" borderId="10" xfId="174" applyNumberFormat="1" applyFont="1" applyFill="1" applyBorder="1" applyAlignment="1" applyProtection="1">
      <alignment vertical="top"/>
      <protection locked="0"/>
    </xf>
    <xf numFmtId="3" fontId="10" fillId="0" borderId="11" xfId="174" applyNumberFormat="1" applyFont="1" applyFill="1" applyBorder="1" applyAlignment="1" applyProtection="1">
      <alignment vertical="top"/>
      <protection locked="0"/>
    </xf>
    <xf numFmtId="3" fontId="10" fillId="3" borderId="12" xfId="174" applyNumberFormat="1" applyFont="1" applyFill="1" applyBorder="1" applyAlignment="1">
      <alignment horizontal="center" vertical="center" wrapText="1"/>
    </xf>
    <xf numFmtId="3" fontId="10" fillId="3" borderId="13" xfId="174" applyNumberFormat="1" applyFont="1" applyFill="1" applyBorder="1" applyAlignment="1">
      <alignment horizontal="center" vertical="center" wrapText="1"/>
    </xf>
    <xf numFmtId="3" fontId="10" fillId="3" borderId="10" xfId="174" applyNumberFormat="1" applyFont="1" applyFill="1" applyBorder="1" applyAlignment="1">
      <alignment horizontal="center" vertical="center" wrapText="1"/>
    </xf>
    <xf numFmtId="3" fontId="10" fillId="3" borderId="12" xfId="174" quotePrefix="1" applyNumberFormat="1" applyFont="1" applyFill="1" applyBorder="1" applyAlignment="1">
      <alignment horizontal="center" vertical="center" wrapText="1"/>
    </xf>
    <xf numFmtId="3" fontId="10" fillId="3" borderId="13" xfId="174" quotePrefix="1" applyNumberFormat="1" applyFont="1" applyFill="1" applyBorder="1" applyAlignment="1">
      <alignment horizontal="center" vertical="center" wrapText="1"/>
    </xf>
    <xf numFmtId="0" fontId="10" fillId="0" borderId="5" xfId="174" applyFont="1" applyFill="1" applyBorder="1" applyAlignment="1" applyProtection="1">
      <alignment horizontal="left" vertical="top"/>
    </xf>
    <xf numFmtId="0" fontId="10" fillId="0" borderId="0" xfId="174" applyFont="1" applyFill="1" applyBorder="1" applyAlignment="1" applyProtection="1">
      <alignment horizontal="justify" vertical="top" wrapText="1"/>
    </xf>
    <xf numFmtId="3" fontId="10" fillId="0" borderId="16" xfId="174" applyNumberFormat="1" applyFont="1" applyFill="1" applyBorder="1" applyAlignment="1" applyProtection="1">
      <alignment vertical="top"/>
      <protection locked="0"/>
    </xf>
    <xf numFmtId="0" fontId="11" fillId="0" borderId="5" xfId="174" applyFont="1" applyFill="1" applyBorder="1" applyAlignment="1" applyProtection="1">
      <alignment horizontal="center" vertical="top"/>
    </xf>
    <xf numFmtId="0" fontId="11" fillId="0" borderId="0" xfId="174" applyFont="1" applyFill="1" applyBorder="1" applyAlignment="1" applyProtection="1">
      <alignment horizontal="left" vertical="top" wrapText="1"/>
    </xf>
    <xf numFmtId="3" fontId="11" fillId="0" borderId="18" xfId="174" applyNumberFormat="1" applyFont="1" applyFill="1" applyBorder="1" applyAlignment="1" applyProtection="1">
      <alignment vertical="top"/>
      <protection locked="0"/>
    </xf>
    <xf numFmtId="3" fontId="10" fillId="0" borderId="18" xfId="174" applyNumberFormat="1" applyFont="1" applyFill="1" applyBorder="1" applyAlignment="1" applyProtection="1">
      <alignment vertical="top"/>
      <protection locked="0"/>
    </xf>
    <xf numFmtId="0" fontId="10" fillId="0" borderId="5" xfId="174" applyFont="1" applyFill="1" applyBorder="1" applyAlignment="1" applyProtection="1">
      <alignment vertical="top"/>
    </xf>
    <xf numFmtId="0" fontId="10" fillId="0" borderId="0" xfId="174" applyFont="1" applyFill="1" applyBorder="1" applyAlignment="1" applyProtection="1">
      <alignment vertical="top"/>
    </xf>
    <xf numFmtId="0" fontId="10" fillId="0" borderId="5" xfId="1" applyFont="1" applyFill="1" applyBorder="1" applyAlignment="1" applyProtection="1">
      <alignment horizontal="center" vertical="top"/>
    </xf>
    <xf numFmtId="0" fontId="11" fillId="0" borderId="10" xfId="174" quotePrefix="1" applyFont="1" applyFill="1" applyBorder="1" applyAlignment="1" applyProtection="1">
      <alignment horizontal="center" vertical="top"/>
    </xf>
    <xf numFmtId="0" fontId="10" fillId="0" borderId="11" xfId="174" applyFont="1" applyFill="1" applyBorder="1" applyAlignment="1" applyProtection="1">
      <alignment horizontal="center" vertical="top" wrapText="1"/>
    </xf>
    <xf numFmtId="0" fontId="11" fillId="0" borderId="3" xfId="174" quotePrefix="1" applyFont="1" applyFill="1" applyBorder="1" applyAlignment="1" applyProtection="1">
      <alignment horizontal="center" vertical="top"/>
      <protection locked="0"/>
    </xf>
    <xf numFmtId="4" fontId="11" fillId="0" borderId="3" xfId="174" applyNumberFormat="1" applyFont="1" applyFill="1" applyBorder="1" applyAlignment="1" applyProtection="1">
      <alignment vertical="top"/>
      <protection locked="0"/>
    </xf>
    <xf numFmtId="4" fontId="10" fillId="0" borderId="10" xfId="174" applyNumberFormat="1" applyFont="1" applyFill="1" applyBorder="1" applyAlignment="1" applyProtection="1">
      <alignment vertical="top"/>
      <protection locked="0"/>
    </xf>
    <xf numFmtId="4" fontId="10" fillId="0" borderId="12" xfId="174" applyNumberFormat="1" applyFont="1" applyFill="1" applyBorder="1" applyAlignment="1" applyProtection="1">
      <alignment vertical="top"/>
      <protection locked="0"/>
    </xf>
    <xf numFmtId="4" fontId="11" fillId="0" borderId="17" xfId="174" applyNumberFormat="1" applyFont="1" applyFill="1" applyBorder="1" applyAlignment="1" applyProtection="1">
      <alignment vertical="top"/>
      <protection locked="0"/>
    </xf>
    <xf numFmtId="0" fontId="0" fillId="0" borderId="0" xfId="174" applyFont="1" applyFill="1" applyBorder="1" applyAlignment="1" applyProtection="1">
      <alignment vertical="top" wrapText="1"/>
      <protection locked="0"/>
    </xf>
    <xf numFmtId="0" fontId="0" fillId="0" borderId="0" xfId="174" applyFont="1" applyFill="1" applyBorder="1" applyAlignment="1" applyProtection="1">
      <alignment vertical="top"/>
      <protection locked="0"/>
    </xf>
    <xf numFmtId="3" fontId="71" fillId="5" borderId="18" xfId="5" applyNumberFormat="1" applyFont="1" applyFill="1" applyBorder="1" applyAlignment="1">
      <alignment vertical="center"/>
    </xf>
    <xf numFmtId="3" fontId="74" fillId="5" borderId="18" xfId="5" applyNumberFormat="1" applyFont="1" applyFill="1" applyBorder="1" applyAlignment="1">
      <alignment vertical="center"/>
    </xf>
    <xf numFmtId="3" fontId="71" fillId="5" borderId="13" xfId="5" applyNumberFormat="1" applyFont="1" applyFill="1" applyBorder="1" applyAlignment="1">
      <alignment vertical="center"/>
    </xf>
    <xf numFmtId="0" fontId="11" fillId="0" borderId="5" xfId="0" applyFont="1" applyBorder="1" applyProtection="1"/>
    <xf numFmtId="3" fontId="11" fillId="0" borderId="16" xfId="0" applyNumberFormat="1" applyFont="1" applyFill="1" applyBorder="1" applyProtection="1">
      <protection locked="0"/>
    </xf>
    <xf numFmtId="3" fontId="11" fillId="0" borderId="18" xfId="0" applyNumberFormat="1" applyFont="1" applyFill="1" applyBorder="1" applyProtection="1">
      <protection locked="0"/>
    </xf>
    <xf numFmtId="0" fontId="10" fillId="0" borderId="13" xfId="0" applyFont="1" applyFill="1" applyBorder="1" applyAlignment="1" applyProtection="1">
      <alignment horizontal="left"/>
      <protection locked="0"/>
    </xf>
    <xf numFmtId="3" fontId="10" fillId="0" borderId="13" xfId="0" applyNumberFormat="1" applyFont="1" applyFill="1" applyBorder="1" applyProtection="1">
      <protection locked="0"/>
    </xf>
    <xf numFmtId="3" fontId="36" fillId="5" borderId="13" xfId="179" applyNumberFormat="1" applyFont="1" applyFill="1" applyBorder="1" applyAlignment="1">
      <alignment vertical="center"/>
    </xf>
    <xf numFmtId="3" fontId="35" fillId="5" borderId="18" xfId="179" applyNumberFormat="1" applyFont="1" applyFill="1" applyBorder="1" applyAlignment="1">
      <alignment vertical="center"/>
    </xf>
    <xf numFmtId="0" fontId="35" fillId="0" borderId="0" xfId="469" applyFont="1"/>
    <xf numFmtId="0" fontId="35" fillId="5" borderId="0" xfId="469" applyFont="1" applyFill="1"/>
    <xf numFmtId="3" fontId="35" fillId="0" borderId="0" xfId="1" applyNumberFormat="1" applyFont="1"/>
    <xf numFmtId="0" fontId="24" fillId="0" borderId="0" xfId="1" applyFont="1" applyAlignment="1">
      <alignment vertical="center"/>
    </xf>
    <xf numFmtId="171" fontId="24" fillId="0" borderId="0" xfId="1" applyNumberFormat="1" applyFont="1" applyAlignment="1">
      <alignment vertical="center"/>
    </xf>
    <xf numFmtId="43" fontId="24" fillId="0" borderId="0" xfId="305" applyFont="1" applyAlignment="1">
      <alignment vertical="center"/>
    </xf>
    <xf numFmtId="3" fontId="24" fillId="0" borderId="0" xfId="1" applyNumberFormat="1" applyFont="1" applyAlignment="1">
      <alignment vertical="center"/>
    </xf>
    <xf numFmtId="0" fontId="9" fillId="0" borderId="0" xfId="1" applyFont="1" applyAlignment="1">
      <alignment vertical="center"/>
    </xf>
    <xf numFmtId="4" fontId="9" fillId="0" borderId="0" xfId="1" applyNumberFormat="1" applyFont="1" applyAlignment="1">
      <alignment vertical="center"/>
    </xf>
    <xf numFmtId="4" fontId="10" fillId="0" borderId="0" xfId="1" applyNumberFormat="1" applyFont="1" applyFill="1" applyBorder="1" applyAlignment="1" applyProtection="1">
      <alignment vertical="center"/>
      <protection locked="0"/>
    </xf>
    <xf numFmtId="171" fontId="11" fillId="0" borderId="0" xfId="1" applyNumberFormat="1" applyFont="1" applyAlignment="1">
      <alignment vertical="center"/>
    </xf>
    <xf numFmtId="0" fontId="11" fillId="0" borderId="0" xfId="1" applyFont="1" applyAlignment="1">
      <alignment vertical="center"/>
    </xf>
    <xf numFmtId="0" fontId="10" fillId="3" borderId="13" xfId="816" applyNumberFormat="1" applyFont="1" applyFill="1" applyBorder="1" applyAlignment="1">
      <alignment horizontal="center" vertical="center" wrapText="1"/>
    </xf>
    <xf numFmtId="4" fontId="10" fillId="3" borderId="13" xfId="816" applyNumberFormat="1" applyFont="1" applyFill="1" applyBorder="1" applyAlignment="1">
      <alignment horizontal="center" vertical="center" wrapText="1"/>
    </xf>
    <xf numFmtId="0" fontId="35" fillId="0" borderId="0" xfId="817" applyFont="1" applyAlignment="1">
      <alignment vertical="center"/>
    </xf>
    <xf numFmtId="0" fontId="35" fillId="0" borderId="0" xfId="817" applyFont="1" applyAlignment="1">
      <alignment horizontal="left" vertical="center"/>
    </xf>
    <xf numFmtId="0" fontId="35" fillId="0" borderId="0" xfId="817" applyFont="1" applyAlignment="1">
      <alignment horizontal="center" vertical="center"/>
    </xf>
    <xf numFmtId="0" fontId="35" fillId="0" borderId="0" xfId="817" applyFont="1" applyBorder="1" applyAlignment="1">
      <alignment vertical="center"/>
    </xf>
    <xf numFmtId="41" fontId="35" fillId="0" borderId="0" xfId="817" applyNumberFormat="1" applyFont="1" applyAlignment="1">
      <alignment vertical="center"/>
    </xf>
    <xf numFmtId="0" fontId="15" fillId="5" borderId="0" xfId="817" applyFont="1" applyFill="1" applyAlignment="1">
      <alignment vertical="center"/>
    </xf>
    <xf numFmtId="3" fontId="35" fillId="0" borderId="0" xfId="817" applyNumberFormat="1" applyFont="1" applyAlignment="1">
      <alignment vertical="center"/>
    </xf>
    <xf numFmtId="0" fontId="36" fillId="0" borderId="0" xfId="817" applyFont="1" applyAlignment="1">
      <alignment vertical="center"/>
    </xf>
    <xf numFmtId="0" fontId="36" fillId="5" borderId="12" xfId="817" applyFont="1" applyFill="1" applyBorder="1" applyAlignment="1">
      <alignment vertical="center"/>
    </xf>
    <xf numFmtId="0" fontId="36" fillId="5" borderId="10" xfId="817" applyFont="1" applyFill="1" applyBorder="1" applyAlignment="1">
      <alignment horizontal="left" vertical="center"/>
    </xf>
    <xf numFmtId="0" fontId="35" fillId="5" borderId="6" xfId="817" applyFont="1" applyFill="1" applyBorder="1" applyAlignment="1">
      <alignment horizontal="justify" vertical="center"/>
    </xf>
    <xf numFmtId="0" fontId="72" fillId="5" borderId="5" xfId="817" applyFont="1" applyFill="1" applyBorder="1" applyAlignment="1">
      <alignment horizontal="left" vertical="center"/>
    </xf>
    <xf numFmtId="3" fontId="36" fillId="5" borderId="18" xfId="179" applyNumberFormat="1" applyFont="1" applyFill="1" applyBorder="1" applyAlignment="1">
      <alignment vertical="center"/>
    </xf>
    <xf numFmtId="0" fontId="12" fillId="3" borderId="13" xfId="816" applyNumberFormat="1" applyFont="1" applyFill="1" applyBorder="1" applyAlignment="1">
      <alignment horizontal="center" vertical="center" wrapText="1"/>
    </xf>
    <xf numFmtId="4" fontId="12" fillId="3" borderId="13" xfId="816" applyNumberFormat="1" applyFont="1" applyFill="1" applyBorder="1" applyAlignment="1">
      <alignment horizontal="center" vertical="center" wrapText="1"/>
    </xf>
    <xf numFmtId="0" fontId="0" fillId="0" borderId="0" xfId="0" applyFont="1" applyProtection="1">
      <protection locked="0"/>
    </xf>
    <xf numFmtId="0" fontId="11" fillId="0" borderId="0" xfId="0" applyFont="1" applyProtection="1">
      <protection locked="0"/>
    </xf>
    <xf numFmtId="3" fontId="10" fillId="0" borderId="13" xfId="0" applyNumberFormat="1" applyFont="1" applyFill="1" applyBorder="1" applyAlignment="1" applyProtection="1">
      <alignment horizontal="right"/>
    </xf>
    <xf numFmtId="0" fontId="11" fillId="0" borderId="13" xfId="0" applyFont="1" applyFill="1" applyBorder="1" applyAlignment="1" applyProtection="1">
      <alignment horizontal="center"/>
      <protection locked="0"/>
    </xf>
    <xf numFmtId="3" fontId="10" fillId="0" borderId="11" xfId="0" applyNumberFormat="1" applyFont="1" applyFill="1" applyBorder="1" applyAlignment="1" applyProtection="1">
      <alignment horizontal="right"/>
      <protection locked="0"/>
    </xf>
    <xf numFmtId="0" fontId="10" fillId="0" borderId="11" xfId="0" applyFont="1" applyFill="1" applyBorder="1" applyAlignment="1" applyProtection="1">
      <alignment horizontal="left"/>
      <protection locked="0"/>
    </xf>
    <xf numFmtId="3" fontId="10" fillId="0" borderId="13" xfId="0" applyNumberFormat="1" applyFont="1" applyFill="1" applyBorder="1" applyAlignment="1" applyProtection="1">
      <alignment horizontal="right"/>
      <protection locked="0"/>
    </xf>
    <xf numFmtId="0" fontId="11" fillId="0" borderId="13" xfId="0" applyFont="1" applyFill="1" applyBorder="1" applyAlignment="1" applyProtection="1">
      <alignment horizontal="left"/>
      <protection locked="0"/>
    </xf>
    <xf numFmtId="4" fontId="10" fillId="0" borderId="11" xfId="0" applyNumberFormat="1" applyFont="1" applyFill="1" applyBorder="1" applyAlignment="1" applyProtection="1">
      <alignment horizontal="right"/>
      <protection locked="0"/>
    </xf>
    <xf numFmtId="3" fontId="0" fillId="0" borderId="13" xfId="0" applyNumberFormat="1" applyFont="1" applyBorder="1" applyAlignment="1" applyProtection="1">
      <alignment horizontal="right"/>
    </xf>
    <xf numFmtId="3" fontId="0" fillId="0" borderId="13" xfId="0" applyNumberFormat="1" applyFont="1" applyBorder="1" applyAlignment="1" applyProtection="1">
      <alignment horizontal="right"/>
      <protection locked="0"/>
    </xf>
    <xf numFmtId="0" fontId="0" fillId="0" borderId="13" xfId="0" applyFont="1" applyBorder="1" applyAlignment="1" applyProtection="1">
      <alignment horizontal="left"/>
      <protection locked="0"/>
    </xf>
    <xf numFmtId="4" fontId="0" fillId="0" borderId="0" xfId="0" applyNumberFormat="1" applyFont="1" applyProtection="1">
      <protection locked="0"/>
    </xf>
    <xf numFmtId="166" fontId="10" fillId="3" borderId="13" xfId="181" applyNumberFormat="1" applyFont="1" applyFill="1" applyBorder="1" applyAlignment="1" applyProtection="1">
      <alignment horizontal="center" vertical="center" wrapText="1"/>
    </xf>
    <xf numFmtId="166" fontId="10" fillId="3" borderId="10" xfId="181" applyNumberFormat="1" applyFont="1" applyFill="1" applyBorder="1" applyAlignment="1" applyProtection="1">
      <alignment horizontal="center" vertical="center" wrapText="1"/>
    </xf>
    <xf numFmtId="0" fontId="15" fillId="0" borderId="0" xfId="818" applyFont="1" applyProtection="1">
      <protection locked="0"/>
    </xf>
    <xf numFmtId="3" fontId="10" fillId="0" borderId="13" xfId="818" applyNumberFormat="1" applyFont="1" applyFill="1" applyBorder="1" applyAlignment="1" applyProtection="1">
      <alignment horizontal="right"/>
      <protection locked="0"/>
    </xf>
    <xf numFmtId="0" fontId="10" fillId="0" borderId="13" xfId="818" applyFont="1" applyFill="1" applyBorder="1" applyAlignment="1" applyProtection="1">
      <alignment horizontal="left"/>
      <protection locked="0"/>
    </xf>
    <xf numFmtId="3" fontId="10" fillId="0" borderId="11" xfId="818" applyNumberFormat="1" applyFont="1" applyFill="1" applyBorder="1" applyAlignment="1" applyProtection="1">
      <alignment horizontal="right"/>
      <protection locked="0"/>
    </xf>
    <xf numFmtId="0" fontId="10" fillId="0" borderId="11" xfId="818" applyFont="1" applyFill="1" applyBorder="1" applyAlignment="1" applyProtection="1">
      <alignment horizontal="left"/>
      <protection locked="0"/>
    </xf>
    <xf numFmtId="4" fontId="10" fillId="0" borderId="11" xfId="818" applyNumberFormat="1" applyFont="1" applyFill="1" applyBorder="1" applyAlignment="1" applyProtection="1">
      <alignment horizontal="right"/>
      <protection locked="0"/>
    </xf>
    <xf numFmtId="3" fontId="11" fillId="0" borderId="13" xfId="818" applyNumberFormat="1" applyFont="1" applyFill="1" applyBorder="1" applyAlignment="1" applyProtection="1">
      <alignment horizontal="right"/>
      <protection locked="0"/>
    </xf>
    <xf numFmtId="0" fontId="15" fillId="0" borderId="13" xfId="817" applyFont="1" applyBorder="1" applyAlignment="1" applyProtection="1">
      <alignment horizontal="left"/>
      <protection locked="0"/>
    </xf>
    <xf numFmtId="3" fontId="11" fillId="0" borderId="13" xfId="181" applyNumberFormat="1" applyFont="1" applyFill="1" applyBorder="1" applyAlignment="1" applyProtection="1">
      <alignment horizontal="right" vertical="center"/>
      <protection locked="0"/>
    </xf>
    <xf numFmtId="0" fontId="10" fillId="0" borderId="11" xfId="818" applyFont="1" applyFill="1" applyBorder="1" applyAlignment="1" applyProtection="1">
      <alignment horizontal="center" vertical="center" wrapText="1"/>
      <protection locked="0"/>
    </xf>
    <xf numFmtId="0" fontId="15" fillId="0" borderId="0" xfId="817" applyFont="1" applyProtection="1">
      <protection locked="0"/>
    </xf>
    <xf numFmtId="4" fontId="15" fillId="0" borderId="0" xfId="817" applyNumberFormat="1" applyFont="1" applyProtection="1">
      <protection locked="0"/>
    </xf>
    <xf numFmtId="3" fontId="15" fillId="0" borderId="0" xfId="817" applyNumberFormat="1" applyFont="1" applyProtection="1">
      <protection locked="0"/>
    </xf>
    <xf numFmtId="3" fontId="10" fillId="0" borderId="13" xfId="817" applyNumberFormat="1" applyFont="1" applyFill="1" applyBorder="1" applyProtection="1">
      <protection locked="0"/>
    </xf>
    <xf numFmtId="4" fontId="11" fillId="0" borderId="17" xfId="817" applyNumberFormat="1" applyFont="1" applyFill="1" applyBorder="1" applyProtection="1">
      <protection locked="0"/>
    </xf>
    <xf numFmtId="0" fontId="11" fillId="0" borderId="8" xfId="817" applyFont="1" applyFill="1" applyBorder="1" applyAlignment="1" applyProtection="1">
      <alignment horizontal="left"/>
    </xf>
    <xf numFmtId="0" fontId="11" fillId="0" borderId="8" xfId="817" applyFont="1" applyFill="1" applyBorder="1" applyAlignment="1" applyProtection="1">
      <alignment horizontal="center"/>
    </xf>
    <xf numFmtId="0" fontId="15" fillId="0" borderId="7" xfId="817" applyFont="1" applyBorder="1" applyProtection="1">
      <protection locked="0"/>
    </xf>
    <xf numFmtId="3" fontId="11" fillId="0" borderId="18" xfId="179" applyNumberFormat="1" applyFont="1" applyFill="1" applyBorder="1" applyProtection="1">
      <protection locked="0"/>
    </xf>
    <xf numFmtId="0" fontId="11" fillId="0" borderId="0" xfId="817" applyFont="1" applyFill="1" applyBorder="1" applyAlignment="1" applyProtection="1">
      <alignment horizontal="left"/>
    </xf>
    <xf numFmtId="0" fontId="16" fillId="0" borderId="5" xfId="817" applyFont="1" applyBorder="1" applyProtection="1">
      <protection locked="0"/>
    </xf>
    <xf numFmtId="0" fontId="11" fillId="0" borderId="0" xfId="817" applyFont="1" applyFill="1" applyBorder="1" applyAlignment="1" applyProtection="1">
      <alignment horizontal="center"/>
    </xf>
    <xf numFmtId="3" fontId="10" fillId="0" borderId="18" xfId="179" applyNumberFormat="1" applyFont="1" applyFill="1" applyBorder="1" applyProtection="1">
      <protection locked="0"/>
    </xf>
    <xf numFmtId="0" fontId="10" fillId="0" borderId="0" xfId="817" applyFont="1" applyFill="1" applyBorder="1" applyAlignment="1" applyProtection="1">
      <alignment horizontal="left"/>
    </xf>
    <xf numFmtId="0" fontId="11" fillId="0" borderId="0" xfId="1" applyFont="1" applyFill="1" applyBorder="1" applyAlignment="1" applyProtection="1">
      <alignment horizontal="left" vertical="top"/>
      <protection hidden="1"/>
    </xf>
    <xf numFmtId="3" fontId="30" fillId="0" borderId="18" xfId="179" applyNumberFormat="1" applyFont="1" applyFill="1" applyBorder="1" applyProtection="1">
      <protection locked="0"/>
    </xf>
    <xf numFmtId="3" fontId="10" fillId="0" borderId="18" xfId="817" applyNumberFormat="1" applyFont="1" applyFill="1" applyBorder="1" applyAlignment="1" applyProtection="1">
      <alignment horizontal="right"/>
      <protection locked="0"/>
    </xf>
    <xf numFmtId="0" fontId="15" fillId="0" borderId="0" xfId="817" applyFont="1" applyBorder="1" applyProtection="1">
      <protection locked="0"/>
    </xf>
    <xf numFmtId="0" fontId="10" fillId="0" borderId="0" xfId="1" applyFont="1" applyFill="1" applyBorder="1" applyAlignment="1" applyProtection="1">
      <alignment horizontal="center" vertical="top"/>
      <protection hidden="1"/>
    </xf>
    <xf numFmtId="0" fontId="11" fillId="0" borderId="5" xfId="816" applyFont="1" applyFill="1" applyBorder="1" applyAlignment="1" applyProtection="1"/>
    <xf numFmtId="0" fontId="18" fillId="3" borderId="13" xfId="816" applyNumberFormat="1" applyFont="1" applyFill="1" applyBorder="1" applyAlignment="1">
      <alignment horizontal="center" vertical="center" wrapText="1"/>
    </xf>
    <xf numFmtId="4" fontId="18" fillId="3" borderId="13" xfId="816" applyNumberFormat="1" applyFont="1" applyFill="1" applyBorder="1" applyAlignment="1">
      <alignment horizontal="center" vertical="center" wrapText="1"/>
    </xf>
    <xf numFmtId="0" fontId="15" fillId="0" borderId="0" xfId="819" applyFont="1"/>
    <xf numFmtId="0" fontId="10" fillId="3" borderId="13" xfId="819" applyFont="1" applyFill="1" applyBorder="1" applyAlignment="1">
      <alignment horizontal="center" vertical="center" wrapText="1"/>
    </xf>
    <xf numFmtId="0" fontId="15" fillId="0" borderId="0" xfId="819" applyFont="1" applyAlignment="1">
      <alignment horizontal="left" vertical="center" wrapText="1"/>
    </xf>
    <xf numFmtId="3" fontId="10" fillId="0" borderId="33" xfId="819" applyNumberFormat="1" applyFont="1" applyFill="1" applyBorder="1" applyAlignment="1" applyProtection="1">
      <alignment horizontal="right" vertical="center" wrapText="1"/>
      <protection locked="0"/>
    </xf>
    <xf numFmtId="0" fontId="10" fillId="0" borderId="34" xfId="819" applyFont="1" applyFill="1" applyBorder="1" applyAlignment="1">
      <alignment horizontal="left" vertical="center" wrapText="1"/>
    </xf>
    <xf numFmtId="0" fontId="10" fillId="0" borderId="35" xfId="819" applyFont="1" applyFill="1" applyBorder="1" applyAlignment="1" applyProtection="1">
      <alignment horizontal="left" vertical="center"/>
      <protection hidden="1"/>
    </xf>
    <xf numFmtId="3" fontId="11" fillId="0" borderId="16" xfId="819" applyNumberFormat="1" applyFont="1" applyFill="1" applyBorder="1" applyAlignment="1" applyProtection="1">
      <alignment horizontal="right" vertical="center" wrapText="1"/>
      <protection locked="0"/>
    </xf>
    <xf numFmtId="0" fontId="10" fillId="0" borderId="4" xfId="819" applyFont="1" applyFill="1" applyBorder="1" applyAlignment="1">
      <alignment horizontal="left" vertical="center" wrapText="1"/>
    </xf>
    <xf numFmtId="0" fontId="10" fillId="0" borderId="2" xfId="819" applyFont="1" applyFill="1" applyBorder="1" applyAlignment="1" applyProtection="1">
      <alignment vertical="center"/>
      <protection hidden="1"/>
    </xf>
    <xf numFmtId="3" fontId="11" fillId="0" borderId="13" xfId="819" applyNumberFormat="1" applyFont="1" applyFill="1" applyBorder="1" applyAlignment="1" applyProtection="1">
      <alignment horizontal="right" vertical="center" wrapText="1"/>
      <protection locked="0"/>
    </xf>
    <xf numFmtId="0" fontId="10" fillId="0" borderId="12" xfId="819" applyFont="1" applyFill="1" applyBorder="1" applyAlignment="1">
      <alignment horizontal="left" vertical="center" wrapText="1"/>
    </xf>
    <xf numFmtId="0" fontId="10" fillId="0" borderId="10" xfId="819" applyFont="1" applyFill="1" applyBorder="1" applyAlignment="1" applyProtection="1">
      <alignment horizontal="left" vertical="center"/>
      <protection hidden="1"/>
    </xf>
    <xf numFmtId="0" fontId="10" fillId="0" borderId="10" xfId="819" applyFont="1" applyFill="1" applyBorder="1" applyAlignment="1" applyProtection="1">
      <alignment vertical="center"/>
      <protection hidden="1"/>
    </xf>
    <xf numFmtId="3" fontId="10" fillId="0" borderId="13" xfId="819" applyNumberFormat="1" applyFont="1" applyFill="1" applyBorder="1" applyAlignment="1" applyProtection="1">
      <alignment horizontal="right" vertical="center" wrapText="1"/>
      <protection locked="0"/>
    </xf>
    <xf numFmtId="3" fontId="10" fillId="3" borderId="13" xfId="819" applyNumberFormat="1" applyFont="1" applyFill="1" applyBorder="1" applyAlignment="1">
      <alignment horizontal="center" vertical="center" wrapText="1"/>
    </xf>
    <xf numFmtId="3" fontId="10" fillId="0" borderId="8" xfId="819" applyNumberFormat="1" applyFont="1" applyFill="1" applyBorder="1" applyAlignment="1" applyProtection="1">
      <alignment horizontal="right" vertical="center" wrapText="1"/>
      <protection locked="0"/>
    </xf>
    <xf numFmtId="0" fontId="10" fillId="0" borderId="8" xfId="819" applyFont="1" applyFill="1" applyBorder="1" applyAlignment="1">
      <alignment horizontal="left" vertical="center" wrapText="1"/>
    </xf>
    <xf numFmtId="0" fontId="10" fillId="0" borderId="8" xfId="819" applyFont="1" applyFill="1" applyBorder="1" applyAlignment="1" applyProtection="1">
      <alignment vertical="center"/>
      <protection hidden="1"/>
    </xf>
    <xf numFmtId="0" fontId="11" fillId="0" borderId="4" xfId="819" applyFont="1" applyFill="1" applyBorder="1" applyAlignment="1">
      <alignment horizontal="left" vertical="center" wrapText="1"/>
    </xf>
    <xf numFmtId="3" fontId="11" fillId="0" borderId="17" xfId="819" applyNumberFormat="1" applyFont="1" applyFill="1" applyBorder="1" applyAlignment="1" applyProtection="1">
      <alignment horizontal="right" vertical="center" wrapText="1"/>
      <protection locked="0"/>
    </xf>
    <xf numFmtId="0" fontId="10" fillId="0" borderId="9" xfId="819" applyFont="1" applyFill="1" applyBorder="1" applyAlignment="1">
      <alignment horizontal="left" vertical="center" wrapText="1"/>
    </xf>
    <xf numFmtId="0" fontId="10" fillId="0" borderId="7" xfId="819" applyFont="1" applyFill="1" applyBorder="1" applyAlignment="1" applyProtection="1">
      <alignment vertical="center"/>
      <protection hidden="1"/>
    </xf>
    <xf numFmtId="0" fontId="10" fillId="0" borderId="34" xfId="819" applyFont="1" applyFill="1" applyBorder="1" applyAlignment="1" applyProtection="1">
      <alignment horizontal="left" vertical="center" wrapText="1"/>
    </xf>
    <xf numFmtId="0" fontId="11" fillId="0" borderId="16" xfId="819" applyFont="1" applyFill="1" applyBorder="1" applyAlignment="1">
      <alignment horizontal="center" vertical="center" wrapText="1"/>
    </xf>
    <xf numFmtId="0" fontId="11" fillId="0" borderId="4" xfId="819" applyFont="1" applyFill="1" applyBorder="1" applyAlignment="1">
      <alignment horizontal="center" vertical="center"/>
    </xf>
    <xf numFmtId="0" fontId="11" fillId="0" borderId="2" xfId="819" applyFont="1" applyFill="1" applyBorder="1" applyAlignment="1">
      <alignment horizontal="center" vertical="center"/>
    </xf>
    <xf numFmtId="0" fontId="72" fillId="0" borderId="5" xfId="817" applyFont="1" applyBorder="1" applyAlignment="1">
      <alignment horizontal="center" vertical="center" wrapText="1"/>
    </xf>
    <xf numFmtId="0" fontId="73" fillId="0" borderId="0" xfId="817" applyFont="1" applyBorder="1" applyAlignment="1">
      <alignment vertical="center" wrapText="1"/>
    </xf>
    <xf numFmtId="0" fontId="36" fillId="0" borderId="10" xfId="817" applyFont="1" applyBorder="1" applyAlignment="1">
      <alignment horizontal="justify" vertical="center" wrapText="1"/>
    </xf>
    <xf numFmtId="0" fontId="36" fillId="0" borderId="12" xfId="817" applyFont="1" applyBorder="1" applyAlignment="1">
      <alignment horizontal="justify" vertical="center" wrapText="1"/>
    </xf>
    <xf numFmtId="0" fontId="10" fillId="3" borderId="3" xfId="1" applyFont="1" applyFill="1" applyBorder="1" applyAlignment="1">
      <alignment horizontal="center" vertical="center" wrapText="1"/>
    </xf>
    <xf numFmtId="0" fontId="10" fillId="3" borderId="13" xfId="469" applyFont="1" applyFill="1" applyBorder="1" applyAlignment="1">
      <alignment horizontal="center" vertical="center" wrapText="1"/>
    </xf>
    <xf numFmtId="0" fontId="11" fillId="19" borderId="16" xfId="176" applyNumberFormat="1" applyFont="1" applyFill="1" applyBorder="1" applyAlignment="1" applyProtection="1">
      <alignment horizontal="left" vertical="center" wrapText="1"/>
      <protection locked="0"/>
    </xf>
    <xf numFmtId="3" fontId="11" fillId="0" borderId="16" xfId="181" applyNumberFormat="1" applyFont="1" applyBorder="1" applyAlignment="1">
      <alignment vertical="center"/>
    </xf>
    <xf numFmtId="3" fontId="11" fillId="0" borderId="16" xfId="1" applyNumberFormat="1" applyFont="1" applyBorder="1" applyAlignment="1">
      <alignment vertical="center"/>
    </xf>
    <xf numFmtId="0" fontId="11" fillId="19" borderId="18" xfId="176" applyNumberFormat="1" applyFont="1" applyFill="1" applyBorder="1" applyAlignment="1" applyProtection="1">
      <alignment horizontal="left" vertical="center" wrapText="1"/>
      <protection locked="0"/>
    </xf>
    <xf numFmtId="3" fontId="11" fillId="0" borderId="18" xfId="181" applyNumberFormat="1" applyFont="1" applyBorder="1" applyAlignment="1">
      <alignment vertical="center"/>
    </xf>
    <xf numFmtId="3" fontId="11" fillId="0" borderId="18" xfId="1" applyNumberFormat="1" applyFont="1" applyBorder="1" applyAlignment="1">
      <alignment vertical="center"/>
    </xf>
    <xf numFmtId="0" fontId="10" fillId="19" borderId="13" xfId="176" applyNumberFormat="1" applyFont="1" applyFill="1" applyBorder="1" applyAlignment="1" applyProtection="1">
      <alignment horizontal="center" vertical="center" wrapText="1"/>
      <protection locked="0"/>
    </xf>
    <xf numFmtId="3" fontId="10" fillId="0" borderId="13" xfId="181" applyNumberFormat="1" applyFont="1" applyBorder="1" applyAlignment="1">
      <alignment vertical="center"/>
    </xf>
    <xf numFmtId="4" fontId="10" fillId="3" borderId="12" xfId="816" applyNumberFormat="1" applyFont="1" applyFill="1" applyBorder="1" applyAlignment="1">
      <alignment horizontal="center" vertical="center" wrapText="1"/>
    </xf>
    <xf numFmtId="4" fontId="10" fillId="3" borderId="10" xfId="816" applyNumberFormat="1" applyFont="1" applyFill="1" applyBorder="1" applyAlignment="1">
      <alignment horizontal="center" vertical="center" wrapText="1"/>
    </xf>
    <xf numFmtId="0" fontId="37" fillId="0" borderId="5" xfId="0" applyFont="1" applyBorder="1" applyAlignment="1">
      <alignment vertical="center"/>
    </xf>
    <xf numFmtId="0" fontId="76" fillId="0" borderId="5" xfId="0" applyFont="1" applyBorder="1" applyAlignment="1">
      <alignment vertical="center"/>
    </xf>
    <xf numFmtId="0" fontId="15" fillId="0" borderId="5" xfId="0" applyFont="1" applyBorder="1" applyAlignment="1">
      <alignment vertical="center"/>
    </xf>
    <xf numFmtId="0" fontId="30" fillId="0" borderId="5" xfId="0" applyFont="1" applyBorder="1" applyAlignment="1">
      <alignment vertical="center"/>
    </xf>
    <xf numFmtId="0" fontId="35" fillId="0" borderId="5" xfId="0" applyFont="1" applyBorder="1" applyAlignment="1">
      <alignment vertical="center"/>
    </xf>
    <xf numFmtId="0" fontId="11" fillId="0" borderId="0" xfId="174" quotePrefix="1" applyFont="1" applyFill="1" applyBorder="1" applyAlignment="1" applyProtection="1">
      <alignment horizontal="center" vertical="top"/>
      <protection locked="0"/>
    </xf>
    <xf numFmtId="0" fontId="11" fillId="0" borderId="0" xfId="174" applyFont="1" applyFill="1" applyBorder="1" applyAlignment="1" applyProtection="1">
      <alignment vertical="top"/>
      <protection locked="0"/>
    </xf>
    <xf numFmtId="4" fontId="11" fillId="0" borderId="0" xfId="174" applyNumberFormat="1" applyFont="1" applyFill="1" applyBorder="1" applyAlignment="1" applyProtection="1">
      <alignment vertical="top"/>
      <protection locked="0"/>
    </xf>
    <xf numFmtId="4" fontId="10" fillId="0" borderId="0" xfId="174" applyNumberFormat="1" applyFont="1" applyFill="1" applyBorder="1" applyAlignment="1" applyProtection="1">
      <alignment vertical="top"/>
      <protection locked="0"/>
    </xf>
    <xf numFmtId="0" fontId="30" fillId="5" borderId="13" xfId="1" applyFont="1" applyFill="1" applyBorder="1" applyAlignment="1">
      <alignment horizontal="justify" vertical="center" wrapText="1"/>
    </xf>
    <xf numFmtId="3" fontId="30" fillId="5" borderId="13" xfId="179" applyNumberFormat="1" applyFont="1" applyFill="1" applyBorder="1" applyAlignment="1">
      <alignment horizontal="right" vertical="center" wrapText="1"/>
    </xf>
    <xf numFmtId="0" fontId="15" fillId="5" borderId="0" xfId="469" applyFont="1" applyFill="1"/>
    <xf numFmtId="0" fontId="30" fillId="0" borderId="13" xfId="1" applyFont="1" applyFill="1" applyBorder="1" applyAlignment="1" applyProtection="1">
      <alignment horizontal="center" vertical="center"/>
    </xf>
    <xf numFmtId="0" fontId="11" fillId="0" borderId="18" xfId="1" applyFont="1" applyFill="1" applyBorder="1" applyAlignment="1" applyProtection="1">
      <alignment vertical="center"/>
    </xf>
    <xf numFmtId="3" fontId="11" fillId="0" borderId="18" xfId="1" applyNumberFormat="1" applyFont="1" applyBorder="1" applyAlignment="1" applyProtection="1">
      <alignment horizontal="right" vertical="center"/>
      <protection locked="0"/>
    </xf>
    <xf numFmtId="0" fontId="11" fillId="0" borderId="18" xfId="1" applyFont="1" applyFill="1" applyBorder="1" applyAlignment="1" applyProtection="1">
      <alignment vertical="center" wrapText="1"/>
    </xf>
    <xf numFmtId="3" fontId="30" fillId="0" borderId="13" xfId="1" applyNumberFormat="1" applyFont="1" applyBorder="1" applyAlignment="1" applyProtection="1">
      <alignment horizontal="right" vertical="center"/>
      <protection locked="0"/>
    </xf>
    <xf numFmtId="0" fontId="15" fillId="0" borderId="0" xfId="0" applyFont="1" applyProtection="1">
      <protection locked="0"/>
    </xf>
    <xf numFmtId="0" fontId="15" fillId="0" borderId="7" xfId="0" applyFont="1" applyBorder="1" applyProtection="1">
      <protection locked="0"/>
    </xf>
    <xf numFmtId="0" fontId="15" fillId="0" borderId="8" xfId="0" applyFont="1" applyBorder="1" applyProtection="1">
      <protection locked="0"/>
    </xf>
    <xf numFmtId="0" fontId="15" fillId="0" borderId="0" xfId="817" applyFont="1"/>
    <xf numFmtId="0" fontId="15" fillId="0" borderId="0" xfId="0" applyFont="1"/>
    <xf numFmtId="3" fontId="77" fillId="0" borderId="0" xfId="0" applyNumberFormat="1" applyFont="1"/>
    <xf numFmtId="43" fontId="15" fillId="0" borderId="0" xfId="172" applyFont="1" applyProtection="1">
      <protection locked="0"/>
    </xf>
    <xf numFmtId="3" fontId="15" fillId="0" borderId="0" xfId="0" applyNumberFormat="1" applyFont="1" applyProtection="1">
      <protection locked="0"/>
    </xf>
    <xf numFmtId="3" fontId="77" fillId="0" borderId="0" xfId="817" applyNumberFormat="1" applyFont="1" applyAlignment="1">
      <alignment vertical="center"/>
    </xf>
    <xf numFmtId="3" fontId="15" fillId="0" borderId="0" xfId="817" applyNumberFormat="1" applyFont="1"/>
    <xf numFmtId="0" fontId="15" fillId="0" borderId="0" xfId="820" applyFont="1"/>
    <xf numFmtId="0" fontId="10" fillId="3" borderId="13" xfId="820" applyFont="1" applyFill="1" applyBorder="1" applyAlignment="1">
      <alignment horizontal="center" vertical="center" wrapText="1"/>
    </xf>
    <xf numFmtId="0" fontId="10" fillId="0" borderId="2" xfId="820" applyFont="1" applyFill="1" applyBorder="1" applyAlignment="1">
      <alignment vertical="center"/>
    </xf>
    <xf numFmtId="0" fontId="10" fillId="0" borderId="3" xfId="820" applyFont="1" applyFill="1" applyBorder="1" applyAlignment="1">
      <alignment vertical="center"/>
    </xf>
    <xf numFmtId="3" fontId="10" fillId="0" borderId="3" xfId="820" applyNumberFormat="1" applyFont="1" applyFill="1" applyBorder="1" applyAlignment="1">
      <alignment vertical="center" wrapText="1"/>
    </xf>
    <xf numFmtId="3" fontId="10" fillId="0" borderId="4" xfId="820" applyNumberFormat="1" applyFont="1" applyFill="1" applyBorder="1" applyAlignment="1">
      <alignment vertical="center" wrapText="1"/>
    </xf>
    <xf numFmtId="0" fontId="11" fillId="0" borderId="5" xfId="820" applyFont="1" applyFill="1" applyBorder="1" applyAlignment="1">
      <alignment horizontal="center" vertical="center"/>
    </xf>
    <xf numFmtId="0" fontId="11" fillId="0" borderId="0" xfId="820" applyFont="1" applyFill="1" applyBorder="1" applyAlignment="1">
      <alignment horizontal="left" vertical="center"/>
    </xf>
    <xf numFmtId="0" fontId="11" fillId="0" borderId="5" xfId="820" quotePrefix="1" applyFont="1" applyFill="1" applyBorder="1" applyAlignment="1">
      <alignment horizontal="center" vertical="center"/>
    </xf>
    <xf numFmtId="0" fontId="10" fillId="0" borderId="5" xfId="820" applyFont="1" applyFill="1" applyBorder="1" applyAlignment="1">
      <alignment vertical="center"/>
    </xf>
    <xf numFmtId="0" fontId="10" fillId="0" borderId="0" xfId="820" applyFont="1" applyFill="1" applyBorder="1" applyAlignment="1">
      <alignment vertical="center"/>
    </xf>
    <xf numFmtId="3" fontId="10" fillId="0" borderId="0" xfId="820" applyNumberFormat="1" applyFont="1" applyFill="1" applyBorder="1" applyAlignment="1">
      <alignment vertical="center" wrapText="1"/>
    </xf>
    <xf numFmtId="3" fontId="10" fillId="0" borderId="6" xfId="820" applyNumberFormat="1" applyFont="1" applyFill="1" applyBorder="1" applyAlignment="1">
      <alignment vertical="center" wrapText="1"/>
    </xf>
    <xf numFmtId="0" fontId="11" fillId="0" borderId="7" xfId="820" applyFont="1" applyFill="1" applyBorder="1"/>
    <xf numFmtId="0" fontId="10" fillId="0" borderId="8" xfId="820" applyFont="1" applyFill="1" applyBorder="1" applyAlignment="1">
      <alignment horizontal="left" vertical="center"/>
    </xf>
    <xf numFmtId="3" fontId="10" fillId="0" borderId="8" xfId="820" applyNumberFormat="1" applyFont="1" applyFill="1" applyBorder="1" applyAlignment="1">
      <alignment vertical="center" wrapText="1"/>
    </xf>
    <xf numFmtId="3" fontId="10" fillId="0" borderId="9" xfId="820" applyNumberFormat="1" applyFont="1" applyFill="1" applyBorder="1" applyAlignment="1">
      <alignment vertical="center" wrapText="1"/>
    </xf>
    <xf numFmtId="3" fontId="15" fillId="0" borderId="0" xfId="820" applyNumberFormat="1" applyFont="1"/>
    <xf numFmtId="3" fontId="10" fillId="3" borderId="13" xfId="820" applyNumberFormat="1" applyFont="1" applyFill="1" applyBorder="1" applyAlignment="1">
      <alignment horizontal="center" vertical="center" wrapText="1"/>
    </xf>
    <xf numFmtId="3" fontId="30" fillId="0" borderId="3" xfId="820" applyNumberFormat="1" applyFont="1" applyBorder="1"/>
    <xf numFmtId="3" fontId="30" fillId="0" borderId="4" xfId="820" applyNumberFormat="1" applyFont="1" applyBorder="1"/>
    <xf numFmtId="3" fontId="30" fillId="0" borderId="0" xfId="820" applyNumberFormat="1" applyFont="1" applyBorder="1"/>
    <xf numFmtId="3" fontId="30" fillId="0" borderId="6" xfId="820" applyNumberFormat="1" applyFont="1" applyBorder="1"/>
    <xf numFmtId="0" fontId="15" fillId="0" borderId="5" xfId="820" applyFont="1" applyBorder="1"/>
    <xf numFmtId="0" fontId="15" fillId="0" borderId="0" xfId="820" applyFont="1" applyBorder="1"/>
    <xf numFmtId="0" fontId="13" fillId="0" borderId="4" xfId="1" applyFont="1" applyFill="1" applyBorder="1" applyAlignment="1" applyProtection="1">
      <alignment horizontal="left" vertical="center" wrapText="1" indent="4"/>
      <protection locked="0"/>
    </xf>
    <xf numFmtId="0" fontId="0" fillId="0" borderId="0" xfId="0" applyFont="1" applyAlignment="1" applyProtection="1">
      <alignment vertical="center"/>
      <protection locked="0"/>
    </xf>
    <xf numFmtId="43" fontId="9" fillId="5" borderId="8" xfId="172" applyFont="1" applyFill="1" applyBorder="1"/>
    <xf numFmtId="0" fontId="9" fillId="5" borderId="8" xfId="0" applyFont="1" applyFill="1" applyBorder="1" applyAlignment="1" applyProtection="1"/>
    <xf numFmtId="0" fontId="77" fillId="5" borderId="3" xfId="0" applyFont="1" applyFill="1" applyBorder="1" applyAlignment="1" applyProtection="1">
      <alignment horizontal="center"/>
    </xf>
    <xf numFmtId="0" fontId="9" fillId="5" borderId="0" xfId="0" applyFont="1" applyFill="1" applyBorder="1" applyAlignment="1" applyProtection="1">
      <alignment horizontal="center" vertical="top" wrapText="1"/>
    </xf>
    <xf numFmtId="0" fontId="78" fillId="5" borderId="0" xfId="0" applyFont="1" applyFill="1" applyAlignment="1" applyProtection="1">
      <alignment wrapText="1"/>
    </xf>
    <xf numFmtId="4" fontId="11" fillId="0" borderId="0" xfId="1" applyNumberFormat="1" applyFont="1" applyFill="1" applyBorder="1" applyAlignment="1" applyProtection="1">
      <alignment vertical="top"/>
    </xf>
    <xf numFmtId="0" fontId="77" fillId="5" borderId="0" xfId="0" applyFont="1" applyFill="1" applyBorder="1" applyProtection="1"/>
    <xf numFmtId="0" fontId="9" fillId="5" borderId="8" xfId="0" applyFont="1" applyFill="1" applyBorder="1" applyAlignment="1" applyProtection="1">
      <alignment vertical="top"/>
    </xf>
    <xf numFmtId="0" fontId="11" fillId="0" borderId="0" xfId="1" applyFont="1" applyFill="1" applyBorder="1" applyProtection="1"/>
    <xf numFmtId="0" fontId="0" fillId="0" borderId="0" xfId="0" applyProtection="1"/>
    <xf numFmtId="0" fontId="77" fillId="5" borderId="8" xfId="0" applyFont="1" applyFill="1" applyBorder="1" applyAlignment="1" applyProtection="1"/>
    <xf numFmtId="43" fontId="9" fillId="5" borderId="8" xfId="172" applyFont="1" applyFill="1" applyBorder="1" applyProtection="1"/>
    <xf numFmtId="0" fontId="77" fillId="5" borderId="0" xfId="0" applyFont="1" applyFill="1" applyBorder="1" applyAlignment="1" applyProtection="1"/>
    <xf numFmtId="4" fontId="11" fillId="0" borderId="0" xfId="1" applyNumberFormat="1" applyFont="1" applyFill="1" applyBorder="1" applyAlignment="1" applyProtection="1">
      <alignment vertical="top" wrapText="1"/>
    </xf>
    <xf numFmtId="0" fontId="9" fillId="5" borderId="0" xfId="0" applyFont="1" applyFill="1" applyBorder="1" applyAlignment="1" applyProtection="1">
      <alignment horizontal="center" vertical="center"/>
    </xf>
    <xf numFmtId="0" fontId="9" fillId="5" borderId="0" xfId="0" applyFont="1" applyFill="1" applyBorder="1" applyAlignment="1" applyProtection="1">
      <alignment vertical="center"/>
    </xf>
    <xf numFmtId="0" fontId="77" fillId="0" borderId="0" xfId="0" applyFont="1"/>
    <xf numFmtId="0" fontId="77" fillId="0" borderId="8" xfId="0" applyFont="1" applyBorder="1"/>
    <xf numFmtId="0" fontId="77" fillId="5" borderId="0" xfId="0" applyFont="1" applyFill="1"/>
    <xf numFmtId="43" fontId="9" fillId="5" borderId="0" xfId="172" applyFont="1" applyFill="1" applyBorder="1" applyProtection="1"/>
    <xf numFmtId="43" fontId="9" fillId="5" borderId="0" xfId="172" applyFont="1" applyFill="1" applyBorder="1" applyAlignment="1" applyProtection="1">
      <alignment vertical="top"/>
    </xf>
    <xf numFmtId="0" fontId="77" fillId="0" borderId="0" xfId="0" applyFont="1" applyAlignment="1">
      <alignment horizontal="center"/>
    </xf>
    <xf numFmtId="0" fontId="35" fillId="0" borderId="0" xfId="821" applyFont="1"/>
    <xf numFmtId="0" fontId="78" fillId="0" borderId="0" xfId="0" applyFont="1" applyAlignment="1"/>
    <xf numFmtId="0" fontId="78" fillId="0" borderId="0" xfId="0" applyFont="1" applyAlignment="1">
      <alignment vertical="center"/>
    </xf>
    <xf numFmtId="0" fontId="35" fillId="0" borderId="8" xfId="0" applyFont="1" applyBorder="1"/>
    <xf numFmtId="0" fontId="35" fillId="0" borderId="3" xfId="0" applyFont="1" applyBorder="1" applyAlignment="1">
      <alignment horizontal="center"/>
    </xf>
    <xf numFmtId="0" fontId="35" fillId="0" borderId="0" xfId="0" applyFont="1" applyAlignment="1">
      <alignment horizontal="center"/>
    </xf>
    <xf numFmtId="0" fontId="35" fillId="0" borderId="0" xfId="0" applyFont="1" applyAlignment="1">
      <alignment vertical="center"/>
    </xf>
    <xf numFmtId="0" fontId="9" fillId="5" borderId="8" xfId="0" applyFont="1" applyFill="1" applyBorder="1" applyAlignment="1" applyProtection="1">
      <protection locked="0"/>
    </xf>
    <xf numFmtId="0" fontId="9" fillId="0" borderId="0" xfId="822" applyFont="1" applyAlignment="1">
      <alignment vertical="center"/>
    </xf>
    <xf numFmtId="0" fontId="9" fillId="57" borderId="0" xfId="822" applyFont="1" applyFill="1" applyBorder="1" applyAlignment="1">
      <alignment horizontal="center" vertical="center"/>
    </xf>
    <xf numFmtId="0" fontId="13" fillId="57" borderId="0" xfId="822" applyFont="1" applyFill="1" applyBorder="1" applyAlignment="1">
      <alignment vertical="center"/>
    </xf>
    <xf numFmtId="0" fontId="82" fillId="0" borderId="0" xfId="822" applyFont="1" applyAlignment="1">
      <alignment vertical="center"/>
    </xf>
    <xf numFmtId="0" fontId="82" fillId="0" borderId="0" xfId="822" applyFont="1" applyAlignment="1">
      <alignment horizontal="center" vertical="center"/>
    </xf>
    <xf numFmtId="0" fontId="82" fillId="57" borderId="0" xfId="822" applyFont="1" applyFill="1" applyBorder="1" applyAlignment="1">
      <alignment vertical="center"/>
    </xf>
    <xf numFmtId="0" fontId="9" fillId="0" borderId="0" xfId="822" applyFont="1" applyFill="1" applyAlignment="1">
      <alignment vertical="center"/>
    </xf>
    <xf numFmtId="0" fontId="12" fillId="4" borderId="0" xfId="822" applyFont="1" applyFill="1" applyBorder="1" applyAlignment="1">
      <alignment horizontal="left" vertical="center"/>
    </xf>
    <xf numFmtId="0" fontId="83" fillId="0" borderId="0" xfId="822" applyFont="1" applyAlignment="1">
      <alignment vertical="center"/>
    </xf>
    <xf numFmtId="0" fontId="9" fillId="0" borderId="0" xfId="822" applyFont="1" applyAlignment="1">
      <alignment horizontal="center" vertical="center"/>
    </xf>
    <xf numFmtId="0" fontId="12" fillId="59" borderId="0" xfId="822" applyFont="1" applyFill="1" applyAlignment="1">
      <alignment horizontal="center" vertical="center" wrapText="1"/>
    </xf>
    <xf numFmtId="0" fontId="12" fillId="59" borderId="0" xfId="822" applyFont="1" applyFill="1" applyBorder="1" applyAlignment="1">
      <alignment horizontal="center" vertical="center" wrapText="1"/>
    </xf>
    <xf numFmtId="0" fontId="9" fillId="0" borderId="37" xfId="822" applyFont="1" applyBorder="1" applyAlignment="1">
      <alignment horizontal="center" vertical="center"/>
    </xf>
    <xf numFmtId="169" fontId="9" fillId="0" borderId="37" xfId="823" applyNumberFormat="1" applyFont="1" applyFill="1" applyBorder="1" applyAlignment="1">
      <alignment horizontal="right" vertical="center" wrapText="1"/>
    </xf>
    <xf numFmtId="169" fontId="9" fillId="5" borderId="37" xfId="823" applyNumberFormat="1" applyFont="1" applyFill="1" applyBorder="1" applyAlignment="1">
      <alignment horizontal="right" vertical="center" wrapText="1"/>
    </xf>
    <xf numFmtId="169" fontId="9" fillId="0" borderId="0" xfId="822" applyNumberFormat="1" applyFont="1" applyFill="1" applyAlignment="1">
      <alignment vertical="center"/>
    </xf>
    <xf numFmtId="0" fontId="9" fillId="0" borderId="0" xfId="822" applyFont="1" applyBorder="1" applyAlignment="1">
      <alignment vertical="center"/>
    </xf>
    <xf numFmtId="169" fontId="12" fillId="0" borderId="39" xfId="823" applyNumberFormat="1" applyFont="1" applyFill="1" applyBorder="1" applyAlignment="1">
      <alignment horizontal="right" vertical="center" wrapText="1"/>
    </xf>
    <xf numFmtId="0" fontId="9" fillId="0" borderId="0" xfId="822" applyFont="1" applyFill="1" applyBorder="1" applyAlignment="1">
      <alignment vertical="center"/>
    </xf>
    <xf numFmtId="0" fontId="12" fillId="0" borderId="0" xfId="822" applyFont="1" applyFill="1" applyBorder="1" applyAlignment="1">
      <alignment horizontal="center" vertical="center" wrapText="1"/>
    </xf>
    <xf numFmtId="0" fontId="12" fillId="0" borderId="0" xfId="822" applyFont="1" applyFill="1" applyBorder="1" applyAlignment="1">
      <alignment horizontal="left" vertical="center" wrapText="1"/>
    </xf>
    <xf numFmtId="169" fontId="12" fillId="0" borderId="0" xfId="823" applyNumberFormat="1" applyFont="1" applyFill="1" applyBorder="1" applyAlignment="1">
      <alignment horizontal="right" vertical="center" wrapText="1"/>
    </xf>
    <xf numFmtId="170" fontId="9" fillId="0" borderId="0" xfId="823" applyNumberFormat="1" applyFont="1" applyBorder="1" applyAlignment="1">
      <alignment vertical="center"/>
    </xf>
    <xf numFmtId="170" fontId="9" fillId="0" borderId="0" xfId="823" applyNumberFormat="1" applyFont="1" applyAlignment="1">
      <alignment vertical="center"/>
    </xf>
    <xf numFmtId="0" fontId="83" fillId="0" borderId="0" xfId="822" applyFont="1" applyBorder="1" applyAlignment="1">
      <alignment vertical="center"/>
    </xf>
    <xf numFmtId="0" fontId="9" fillId="0" borderId="0" xfId="822" applyFont="1" applyBorder="1" applyAlignment="1">
      <alignment horizontal="center" vertical="center"/>
    </xf>
    <xf numFmtId="0" fontId="12" fillId="0" borderId="0" xfId="822" applyFont="1" applyFill="1" applyBorder="1" applyAlignment="1">
      <alignment horizontal="left" vertical="center" indent="2"/>
    </xf>
    <xf numFmtId="0" fontId="12" fillId="0" borderId="0" xfId="822" applyFont="1" applyAlignment="1">
      <alignment horizontal="center" vertical="center"/>
    </xf>
    <xf numFmtId="0" fontId="24" fillId="0" borderId="37" xfId="822" applyFont="1" applyBorder="1" applyAlignment="1">
      <alignment horizontal="center" vertical="center"/>
    </xf>
    <xf numFmtId="0" fontId="12" fillId="0" borderId="0" xfId="822" applyFont="1" applyAlignment="1">
      <alignment vertical="center"/>
    </xf>
    <xf numFmtId="0" fontId="12" fillId="0" borderId="0" xfId="822" applyFont="1" applyBorder="1" applyAlignment="1">
      <alignment horizontal="left" vertical="center"/>
    </xf>
    <xf numFmtId="170" fontId="83" fillId="0" borderId="0" xfId="823" applyNumberFormat="1" applyFont="1" applyAlignment="1">
      <alignment vertical="center"/>
    </xf>
    <xf numFmtId="170" fontId="12" fillId="0" borderId="0" xfId="823" applyNumberFormat="1" applyFont="1" applyFill="1" applyBorder="1" applyAlignment="1">
      <alignment horizontal="right" vertical="center" wrapText="1"/>
    </xf>
    <xf numFmtId="0" fontId="12" fillId="0" borderId="0" xfId="1" applyFont="1" applyFill="1" applyBorder="1" applyAlignment="1">
      <alignment horizontal="left" vertical="center" wrapText="1"/>
    </xf>
    <xf numFmtId="0" fontId="9" fillId="0" borderId="37" xfId="822" applyFont="1" applyBorder="1" applyAlignment="1">
      <alignment horizontal="left" vertical="center"/>
    </xf>
    <xf numFmtId="172" fontId="12" fillId="0" borderId="0" xfId="823" applyNumberFormat="1" applyFont="1" applyFill="1" applyBorder="1" applyAlignment="1">
      <alignment horizontal="right" vertical="center" wrapText="1"/>
    </xf>
    <xf numFmtId="164" fontId="9" fillId="0" borderId="0" xfId="822" applyNumberFormat="1" applyFont="1" applyAlignment="1">
      <alignment vertical="center"/>
    </xf>
    <xf numFmtId="0" fontId="12" fillId="4" borderId="0" xfId="822" applyFont="1" applyFill="1" applyBorder="1" applyAlignment="1">
      <alignment vertical="center"/>
    </xf>
    <xf numFmtId="0" fontId="12" fillId="59" borderId="36" xfId="822" applyFont="1" applyFill="1" applyBorder="1" applyAlignment="1">
      <alignment horizontal="center" vertical="center"/>
    </xf>
    <xf numFmtId="0" fontId="12" fillId="0" borderId="37" xfId="822" applyFont="1" applyBorder="1" applyAlignment="1">
      <alignment horizontal="center" vertical="center"/>
    </xf>
    <xf numFmtId="0" fontId="12" fillId="0" borderId="37" xfId="822" applyFont="1" applyBorder="1" applyAlignment="1">
      <alignment vertical="center"/>
    </xf>
    <xf numFmtId="3" fontId="9" fillId="0" borderId="37" xfId="823" applyNumberFormat="1" applyFont="1" applyBorder="1" applyAlignment="1">
      <alignment horizontal="center" vertical="center"/>
    </xf>
    <xf numFmtId="3" fontId="12" fillId="0" borderId="37" xfId="823" applyNumberFormat="1" applyFont="1" applyFill="1" applyBorder="1" applyAlignment="1">
      <alignment horizontal="right" vertical="center" wrapText="1"/>
    </xf>
    <xf numFmtId="0" fontId="9" fillId="0" borderId="37" xfId="822" applyFont="1" applyBorder="1" applyAlignment="1">
      <alignment vertical="center"/>
    </xf>
    <xf numFmtId="3" fontId="9" fillId="0" borderId="37" xfId="823" applyNumberFormat="1" applyFont="1" applyFill="1" applyBorder="1" applyAlignment="1">
      <alignment horizontal="right" vertical="center" wrapText="1"/>
    </xf>
    <xf numFmtId="170" fontId="9" fillId="0" borderId="37" xfId="823" applyNumberFormat="1" applyFont="1" applyBorder="1" applyAlignment="1">
      <alignment vertical="center"/>
    </xf>
    <xf numFmtId="0" fontId="9" fillId="0" borderId="37" xfId="822" applyFont="1" applyBorder="1" applyAlignment="1">
      <alignment horizontal="center" vertical="center" wrapText="1"/>
    </xf>
    <xf numFmtId="3" fontId="12" fillId="0" borderId="40" xfId="823" applyNumberFormat="1" applyFont="1" applyFill="1" applyBorder="1" applyAlignment="1">
      <alignment horizontal="right" vertical="center" wrapText="1"/>
    </xf>
    <xf numFmtId="3" fontId="9" fillId="0" borderId="0" xfId="823" applyNumberFormat="1" applyFont="1" applyFill="1" applyBorder="1" applyAlignment="1">
      <alignment horizontal="right" vertical="center" wrapText="1"/>
    </xf>
    <xf numFmtId="3" fontId="9" fillId="0" borderId="0" xfId="823" applyNumberFormat="1" applyFont="1" applyAlignment="1">
      <alignment horizontal="center" vertical="center"/>
    </xf>
    <xf numFmtId="3" fontId="9" fillId="0" borderId="0" xfId="823" applyNumberFormat="1" applyFont="1" applyAlignment="1">
      <alignment vertical="center"/>
    </xf>
    <xf numFmtId="3" fontId="9" fillId="0" borderId="37" xfId="823" applyNumberFormat="1" applyFont="1" applyBorder="1" applyAlignment="1">
      <alignment vertical="center"/>
    </xf>
    <xf numFmtId="3" fontId="9" fillId="0" borderId="0" xfId="822" applyNumberFormat="1" applyFont="1" applyAlignment="1">
      <alignment vertical="center"/>
    </xf>
    <xf numFmtId="3" fontId="12" fillId="0" borderId="0" xfId="823" applyNumberFormat="1" applyFont="1" applyFill="1" applyBorder="1" applyAlignment="1">
      <alignment horizontal="right" vertical="center" wrapText="1"/>
    </xf>
    <xf numFmtId="3" fontId="9" fillId="0" borderId="37" xfId="822" applyNumberFormat="1" applyFont="1" applyBorder="1" applyAlignment="1">
      <alignment vertical="center"/>
    </xf>
    <xf numFmtId="172" fontId="12" fillId="0" borderId="37" xfId="823" applyNumberFormat="1" applyFont="1" applyFill="1" applyBorder="1" applyAlignment="1">
      <alignment horizontal="right" vertical="center" wrapText="1"/>
    </xf>
    <xf numFmtId="173" fontId="12" fillId="0" borderId="0" xfId="823" applyNumberFormat="1" applyFont="1" applyFill="1" applyAlignment="1">
      <alignment vertical="center"/>
    </xf>
    <xf numFmtId="0" fontId="9" fillId="0" borderId="37" xfId="822" applyNumberFormat="1" applyFont="1" applyBorder="1" applyAlignment="1">
      <alignment horizontal="center" vertical="center"/>
    </xf>
    <xf numFmtId="0" fontId="12" fillId="0" borderId="0" xfId="822" applyFont="1" applyBorder="1" applyAlignment="1">
      <alignment vertical="center"/>
    </xf>
    <xf numFmtId="0" fontId="12" fillId="0" borderId="37" xfId="822" applyFont="1" applyBorder="1" applyAlignment="1">
      <alignment horizontal="left" vertical="center"/>
    </xf>
    <xf numFmtId="0" fontId="12" fillId="59" borderId="0" xfId="822" applyFont="1" applyFill="1" applyAlignment="1">
      <alignment vertical="center"/>
    </xf>
    <xf numFmtId="0" fontId="12" fillId="0" borderId="41" xfId="822" applyFont="1" applyBorder="1" applyAlignment="1">
      <alignment horizontal="center" vertical="center"/>
    </xf>
    <xf numFmtId="0" fontId="12" fillId="0" borderId="41" xfId="822" applyFont="1" applyBorder="1" applyAlignment="1">
      <alignment horizontal="left" vertical="center"/>
    </xf>
    <xf numFmtId="170" fontId="9" fillId="0" borderId="41" xfId="823" applyNumberFormat="1" applyFont="1" applyBorder="1" applyAlignment="1">
      <alignment vertical="center"/>
    </xf>
    <xf numFmtId="169" fontId="12" fillId="0" borderId="41" xfId="823" applyNumberFormat="1" applyFont="1" applyFill="1" applyBorder="1" applyAlignment="1">
      <alignment horizontal="right" vertical="center" wrapText="1"/>
    </xf>
    <xf numFmtId="0" fontId="9" fillId="0" borderId="41" xfId="822" applyFont="1" applyBorder="1" applyAlignment="1">
      <alignment horizontal="center" vertical="center"/>
    </xf>
    <xf numFmtId="0" fontId="9" fillId="0" borderId="41" xfId="822" applyFont="1" applyBorder="1" applyAlignment="1">
      <alignment horizontal="left" vertical="center"/>
    </xf>
    <xf numFmtId="169" fontId="9" fillId="5" borderId="41" xfId="823" applyNumberFormat="1" applyFont="1" applyFill="1" applyBorder="1" applyAlignment="1">
      <alignment horizontal="right" vertical="center" wrapText="1"/>
    </xf>
    <xf numFmtId="169" fontId="12" fillId="5" borderId="41" xfId="823" applyNumberFormat="1" applyFont="1" applyFill="1" applyBorder="1" applyAlignment="1">
      <alignment horizontal="right" vertical="center" wrapText="1"/>
    </xf>
    <xf numFmtId="0" fontId="12" fillId="0" borderId="42" xfId="822" applyFont="1" applyBorder="1" applyAlignment="1">
      <alignment vertical="center"/>
    </xf>
    <xf numFmtId="169" fontId="12" fillId="5" borderId="41" xfId="824" applyNumberFormat="1" applyFont="1" applyFill="1" applyBorder="1" applyAlignment="1">
      <alignment horizontal="right" vertical="center" wrapText="1"/>
    </xf>
    <xf numFmtId="0" fontId="12" fillId="0" borderId="0" xfId="822" applyFont="1" applyFill="1" applyBorder="1" applyAlignment="1">
      <alignment vertical="center"/>
    </xf>
    <xf numFmtId="43" fontId="12" fillId="59" borderId="0" xfId="823" applyFont="1" applyFill="1" applyBorder="1" applyAlignment="1">
      <alignment horizontal="center" vertical="center"/>
    </xf>
    <xf numFmtId="0" fontId="9" fillId="0" borderId="0" xfId="822" applyFont="1" applyFill="1" applyBorder="1" applyAlignment="1">
      <alignment horizontal="center" vertical="center"/>
    </xf>
    <xf numFmtId="0" fontId="12" fillId="0" borderId="0" xfId="822" applyFont="1" applyFill="1" applyAlignment="1">
      <alignment horizontal="left" vertical="center"/>
    </xf>
    <xf numFmtId="0" fontId="12" fillId="0" borderId="37" xfId="822" applyFont="1" applyFill="1" applyBorder="1" applyAlignment="1">
      <alignment horizontal="left" vertical="center"/>
    </xf>
    <xf numFmtId="0" fontId="12" fillId="0" borderId="37" xfId="822" applyFont="1" applyFill="1" applyBorder="1" applyAlignment="1">
      <alignment horizontal="center" vertical="center"/>
    </xf>
    <xf numFmtId="0" fontId="9" fillId="0" borderId="37" xfId="822" applyFont="1" applyFill="1" applyBorder="1" applyAlignment="1">
      <alignment vertical="center"/>
    </xf>
    <xf numFmtId="169" fontId="12" fillId="0" borderId="37" xfId="823" applyNumberFormat="1" applyFont="1" applyFill="1" applyBorder="1" applyAlignment="1">
      <alignment horizontal="right" vertical="center"/>
    </xf>
    <xf numFmtId="0" fontId="9" fillId="0" borderId="0" xfId="822" applyFont="1" applyFill="1" applyAlignment="1">
      <alignment horizontal="center" vertical="center"/>
    </xf>
    <xf numFmtId="0" fontId="9" fillId="0" borderId="37" xfId="822" applyFont="1" applyFill="1" applyBorder="1" applyAlignment="1">
      <alignment horizontal="left" vertical="center"/>
    </xf>
    <xf numFmtId="169" fontId="9" fillId="0" borderId="37" xfId="823" applyNumberFormat="1" applyFont="1" applyFill="1" applyBorder="1" applyAlignment="1">
      <alignment horizontal="right" vertical="center"/>
    </xf>
    <xf numFmtId="0" fontId="9" fillId="0" borderId="37" xfId="822" applyNumberFormat="1" applyFont="1" applyFill="1" applyBorder="1" applyAlignment="1">
      <alignment horizontal="center" vertical="center"/>
    </xf>
    <xf numFmtId="0" fontId="9" fillId="0" borderId="0" xfId="822" applyFont="1" applyFill="1" applyBorder="1" applyAlignment="1">
      <alignment horizontal="left" vertical="center"/>
    </xf>
    <xf numFmtId="0" fontId="9" fillId="0" borderId="37" xfId="822" applyFont="1" applyFill="1" applyBorder="1" applyAlignment="1">
      <alignment horizontal="center" vertical="center"/>
    </xf>
    <xf numFmtId="0" fontId="12" fillId="0" borderId="0" xfId="822" applyFont="1" applyFill="1" applyAlignment="1">
      <alignment vertical="center"/>
    </xf>
    <xf numFmtId="0" fontId="12" fillId="0" borderId="0" xfId="822" applyFont="1" applyFill="1" applyBorder="1" applyAlignment="1">
      <alignment horizontal="left" vertical="center"/>
    </xf>
    <xf numFmtId="0" fontId="12" fillId="0" borderId="0" xfId="822" applyFont="1" applyFill="1" applyBorder="1" applyAlignment="1">
      <alignment horizontal="center" vertical="center"/>
    </xf>
    <xf numFmtId="169" fontId="12" fillId="0" borderId="0" xfId="823" applyNumberFormat="1" applyFont="1" applyFill="1" applyBorder="1" applyAlignment="1">
      <alignment horizontal="right" vertical="center"/>
    </xf>
    <xf numFmtId="3" fontId="12" fillId="4" borderId="0" xfId="822" applyNumberFormat="1" applyFont="1" applyFill="1" applyBorder="1" applyAlignment="1">
      <alignment vertical="center"/>
    </xf>
    <xf numFmtId="170" fontId="9" fillId="0" borderId="37" xfId="823" applyNumberFormat="1" applyFont="1" applyFill="1" applyBorder="1" applyAlignment="1">
      <alignment horizontal="right" vertical="center"/>
    </xf>
    <xf numFmtId="1" fontId="9" fillId="0" borderId="37" xfId="823" applyNumberFormat="1" applyFont="1" applyFill="1" applyBorder="1" applyAlignment="1">
      <alignment horizontal="right" vertical="center"/>
    </xf>
    <xf numFmtId="1" fontId="12" fillId="0" borderId="37" xfId="823" applyNumberFormat="1" applyFont="1" applyFill="1" applyBorder="1" applyAlignment="1">
      <alignment horizontal="right" vertical="center"/>
    </xf>
    <xf numFmtId="49" fontId="9" fillId="0" borderId="37" xfId="826" applyNumberFormat="1" applyFont="1" applyFill="1" applyBorder="1" applyAlignment="1">
      <alignment horizontal="center"/>
    </xf>
    <xf numFmtId="0" fontId="9" fillId="0" borderId="37" xfId="826" applyFont="1" applyFill="1" applyBorder="1" applyAlignment="1">
      <alignment vertical="center"/>
    </xf>
    <xf numFmtId="169" fontId="9" fillId="0" borderId="37" xfId="824" applyNumberFormat="1" applyFont="1" applyFill="1" applyBorder="1" applyAlignment="1">
      <alignment horizontal="right" vertical="center"/>
    </xf>
    <xf numFmtId="1" fontId="37" fillId="0" borderId="37" xfId="823" applyNumberFormat="1" applyFont="1" applyFill="1" applyBorder="1" applyAlignment="1">
      <alignment horizontal="right"/>
    </xf>
    <xf numFmtId="0" fontId="12" fillId="0" borderId="37" xfId="826" applyFont="1" applyFill="1" applyBorder="1" applyAlignment="1">
      <alignment vertical="center"/>
    </xf>
    <xf numFmtId="0" fontId="9" fillId="0" borderId="37" xfId="826" applyNumberFormat="1" applyFont="1" applyFill="1" applyBorder="1" applyAlignment="1">
      <alignment horizontal="center" vertical="center"/>
    </xf>
    <xf numFmtId="0" fontId="84" fillId="0" borderId="37" xfId="826" applyFont="1" applyFill="1" applyBorder="1" applyAlignment="1">
      <alignment vertical="center"/>
    </xf>
    <xf numFmtId="0" fontId="84" fillId="0" borderId="0" xfId="826" applyFont="1" applyFill="1" applyBorder="1" applyAlignment="1">
      <alignment vertical="center"/>
    </xf>
    <xf numFmtId="170" fontId="9" fillId="0" borderId="0" xfId="823" applyNumberFormat="1" applyFont="1" applyFill="1" applyBorder="1" applyAlignment="1">
      <alignment horizontal="right" vertical="center"/>
    </xf>
    <xf numFmtId="1" fontId="9" fillId="0" borderId="0" xfId="823" applyNumberFormat="1" applyFont="1" applyFill="1" applyBorder="1" applyAlignment="1">
      <alignment horizontal="right" vertical="center"/>
    </xf>
    <xf numFmtId="43" fontId="82" fillId="0" borderId="0" xfId="172" applyFont="1" applyAlignment="1">
      <alignment vertical="center"/>
    </xf>
    <xf numFmtId="0" fontId="12" fillId="0" borderId="0" xfId="822" applyFont="1" applyFill="1" applyAlignment="1">
      <alignment horizontal="center" vertical="center" wrapText="1"/>
    </xf>
    <xf numFmtId="3" fontId="12" fillId="0" borderId="0" xfId="827" applyNumberFormat="1" applyFont="1" applyFill="1" applyAlignment="1">
      <alignment horizontal="center" vertical="center" wrapText="1"/>
    </xf>
    <xf numFmtId="3" fontId="12" fillId="0" borderId="40" xfId="824" applyNumberFormat="1" applyFont="1" applyFill="1" applyBorder="1" applyAlignment="1">
      <alignment horizontal="center" vertical="center" wrapText="1"/>
    </xf>
    <xf numFmtId="0" fontId="11" fillId="0" borderId="0" xfId="822" applyFont="1" applyAlignment="1">
      <alignment vertical="center"/>
    </xf>
    <xf numFmtId="0" fontId="9" fillId="0" borderId="8" xfId="822" applyFont="1" applyBorder="1" applyAlignment="1">
      <alignment vertical="center"/>
    </xf>
    <xf numFmtId="0" fontId="9" fillId="0" borderId="8" xfId="822" applyFont="1" applyBorder="1" applyAlignment="1">
      <alignment horizontal="center" vertical="center"/>
    </xf>
    <xf numFmtId="170" fontId="9" fillId="0" borderId="8" xfId="823" applyNumberFormat="1" applyFont="1" applyBorder="1" applyAlignment="1">
      <alignment vertical="center"/>
    </xf>
    <xf numFmtId="0" fontId="77" fillId="0" borderId="0" xfId="0" applyFont="1" applyAlignment="1">
      <alignment vertical="center"/>
    </xf>
    <xf numFmtId="0" fontId="78" fillId="0" borderId="0" xfId="0" applyFont="1" applyAlignment="1">
      <alignment horizontal="center" vertical="center" wrapText="1"/>
    </xf>
    <xf numFmtId="0" fontId="12" fillId="59" borderId="12" xfId="1" applyFont="1" applyFill="1" applyBorder="1" applyAlignment="1">
      <alignment horizontal="center" vertical="center" wrapText="1"/>
    </xf>
    <xf numFmtId="0" fontId="12" fillId="59" borderId="13" xfId="1" applyFont="1" applyFill="1" applyBorder="1" applyAlignment="1">
      <alignment horizontal="center" vertical="center" wrapText="1"/>
    </xf>
    <xf numFmtId="4" fontId="12" fillId="59" borderId="13" xfId="1" applyNumberFormat="1" applyFont="1" applyFill="1" applyBorder="1" applyAlignment="1">
      <alignment horizontal="center" vertical="center" wrapText="1"/>
    </xf>
    <xf numFmtId="0" fontId="0" fillId="5" borderId="0" xfId="0" applyFill="1"/>
    <xf numFmtId="0" fontId="12" fillId="0" borderId="0" xfId="822" applyFont="1" applyFill="1" applyBorder="1" applyAlignment="1">
      <alignment horizontal="center" vertical="center"/>
    </xf>
    <xf numFmtId="4" fontId="11" fillId="0" borderId="0" xfId="2" applyNumberFormat="1" applyFont="1" applyFill="1" applyBorder="1" applyAlignment="1" applyProtection="1">
      <alignment vertical="top" wrapText="1"/>
      <protection locked="0"/>
    </xf>
    <xf numFmtId="4" fontId="11" fillId="0" borderId="6" xfId="2" applyNumberFormat="1" applyFont="1" applyFill="1" applyBorder="1" applyAlignment="1" applyProtection="1">
      <alignment vertical="top" wrapText="1"/>
      <protection locked="0"/>
    </xf>
    <xf numFmtId="4" fontId="11" fillId="0" borderId="6" xfId="1" applyNumberFormat="1" applyFont="1" applyFill="1" applyBorder="1" applyProtection="1">
      <protection locked="0"/>
    </xf>
    <xf numFmtId="174" fontId="11" fillId="0" borderId="0" xfId="2" applyNumberFormat="1" applyFont="1" applyFill="1" applyBorder="1" applyAlignment="1" applyProtection="1">
      <alignment vertical="top" wrapText="1"/>
      <protection locked="0"/>
    </xf>
    <xf numFmtId="174" fontId="11" fillId="0" borderId="6" xfId="2" applyNumberFormat="1" applyFont="1" applyFill="1" applyBorder="1" applyAlignment="1" applyProtection="1">
      <alignment vertical="top" wrapText="1"/>
      <protection locked="0"/>
    </xf>
    <xf numFmtId="174" fontId="11" fillId="0" borderId="8" xfId="2" applyNumberFormat="1" applyFont="1" applyFill="1" applyBorder="1" applyAlignment="1" applyProtection="1">
      <alignment vertical="top" wrapText="1"/>
      <protection locked="0"/>
    </xf>
    <xf numFmtId="174" fontId="11" fillId="0" borderId="9" xfId="2" applyNumberFormat="1" applyFont="1" applyFill="1" applyBorder="1" applyAlignment="1" applyProtection="1">
      <alignment vertical="top" wrapText="1"/>
      <protection locked="0"/>
    </xf>
    <xf numFmtId="4" fontId="11" fillId="0" borderId="6" xfId="1" applyNumberFormat="1" applyFont="1" applyFill="1" applyBorder="1" applyAlignment="1" applyProtection="1">
      <alignment vertical="top" wrapText="1"/>
      <protection locked="0"/>
    </xf>
    <xf numFmtId="4" fontId="10" fillId="0" borderId="6" xfId="1" applyNumberFormat="1" applyFont="1" applyFill="1" applyBorder="1" applyAlignment="1" applyProtection="1">
      <alignment vertical="top" wrapText="1"/>
      <protection locked="0"/>
    </xf>
    <xf numFmtId="4" fontId="11" fillId="0" borderId="18" xfId="1" applyNumberFormat="1" applyFont="1" applyFill="1" applyBorder="1" applyAlignment="1" applyProtection="1">
      <alignment vertical="top" wrapText="1"/>
      <protection locked="0"/>
    </xf>
    <xf numFmtId="4" fontId="11" fillId="0" borderId="18" xfId="1" applyNumberFormat="1" applyFont="1" applyFill="1" applyBorder="1" applyAlignment="1" applyProtection="1">
      <alignment wrapText="1"/>
      <protection locked="0"/>
    </xf>
    <xf numFmtId="0" fontId="11" fillId="0" borderId="16" xfId="1" quotePrefix="1" applyNumberFormat="1" applyFont="1" applyFill="1" applyBorder="1" applyAlignment="1">
      <alignment horizontal="center" vertical="center" wrapText="1"/>
    </xf>
    <xf numFmtId="3" fontId="18" fillId="0" borderId="18" xfId="1" applyNumberFormat="1" applyFont="1" applyFill="1" applyBorder="1" applyAlignment="1" applyProtection="1">
      <alignment vertical="top" wrapText="1"/>
      <protection locked="0"/>
    </xf>
    <xf numFmtId="3" fontId="11" fillId="0" borderId="18" xfId="1" applyNumberFormat="1" applyFont="1" applyFill="1" applyBorder="1" applyAlignment="1" applyProtection="1">
      <alignment vertical="top" wrapText="1"/>
      <protection locked="0"/>
    </xf>
    <xf numFmtId="3" fontId="10" fillId="0" borderId="18" xfId="1" applyNumberFormat="1" applyFont="1" applyFill="1" applyBorder="1" applyAlignment="1" applyProtection="1">
      <alignment vertical="top" wrapText="1"/>
      <protection locked="0"/>
    </xf>
    <xf numFmtId="3" fontId="11" fillId="0" borderId="18" xfId="1" applyNumberFormat="1" applyFont="1" applyFill="1" applyBorder="1" applyAlignment="1" applyProtection="1">
      <alignment wrapText="1"/>
      <protection locked="0"/>
    </xf>
    <xf numFmtId="0" fontId="15" fillId="0" borderId="17" xfId="0" applyFont="1" applyBorder="1" applyProtection="1">
      <protection locked="0"/>
    </xf>
    <xf numFmtId="0" fontId="11" fillId="0" borderId="16" xfId="1" applyNumberFormat="1" applyFont="1" applyFill="1" applyBorder="1" applyAlignment="1">
      <alignment horizontal="center" vertical="center" wrapText="1"/>
    </xf>
    <xf numFmtId="4" fontId="11" fillId="0" borderId="0" xfId="1" applyNumberFormat="1" applyFont="1" applyFill="1" applyBorder="1" applyAlignment="1" applyProtection="1">
      <alignment wrapText="1"/>
      <protection locked="0"/>
    </xf>
    <xf numFmtId="4" fontId="10" fillId="0" borderId="18" xfId="1" applyNumberFormat="1" applyFont="1" applyFill="1" applyBorder="1" applyAlignment="1" applyProtection="1">
      <alignment vertical="top" wrapText="1"/>
      <protection locked="0"/>
    </xf>
    <xf numFmtId="3" fontId="10" fillId="0" borderId="16" xfId="1" applyNumberFormat="1" applyFont="1" applyFill="1" applyBorder="1" applyAlignment="1" applyProtection="1">
      <alignment vertical="top" wrapText="1"/>
      <protection locked="0"/>
    </xf>
    <xf numFmtId="4" fontId="11" fillId="0" borderId="17" xfId="1" applyNumberFormat="1" applyFont="1" applyFill="1" applyBorder="1" applyAlignment="1">
      <alignment vertical="top" wrapText="1"/>
    </xf>
    <xf numFmtId="0" fontId="11" fillId="0" borderId="6" xfId="1" applyFont="1" applyFill="1" applyBorder="1" applyAlignment="1" applyProtection="1">
      <alignment horizontal="left"/>
      <protection locked="0"/>
    </xf>
    <xf numFmtId="0" fontId="30" fillId="0" borderId="13" xfId="0" applyFont="1" applyBorder="1" applyAlignment="1" applyProtection="1">
      <alignment horizontal="left"/>
      <protection locked="0"/>
    </xf>
    <xf numFmtId="175" fontId="11" fillId="0" borderId="0" xfId="1" applyNumberFormat="1" applyFont="1" applyFill="1" applyBorder="1" applyAlignment="1" applyProtection="1">
      <alignment vertical="top"/>
      <protection locked="0"/>
    </xf>
    <xf numFmtId="3" fontId="10" fillId="0" borderId="13" xfId="181" applyNumberFormat="1" applyFont="1" applyFill="1" applyBorder="1" applyAlignment="1" applyProtection="1">
      <alignment horizontal="right" vertical="center"/>
      <protection locked="0"/>
    </xf>
    <xf numFmtId="4" fontId="11" fillId="0" borderId="18" xfId="0" applyNumberFormat="1" applyFont="1" applyFill="1" applyBorder="1" applyProtection="1">
      <protection locked="0"/>
    </xf>
    <xf numFmtId="4" fontId="11" fillId="0" borderId="0" xfId="0" applyNumberFormat="1" applyFont="1" applyFill="1" applyBorder="1" applyAlignment="1">
      <alignment vertical="center" wrapText="1"/>
    </xf>
    <xf numFmtId="4" fontId="11" fillId="0" borderId="6" xfId="0" applyNumberFormat="1" applyFont="1" applyFill="1" applyBorder="1" applyAlignment="1">
      <alignment vertical="center" wrapText="1"/>
    </xf>
    <xf numFmtId="164" fontId="15" fillId="0" borderId="0" xfId="0" applyNumberFormat="1" applyFont="1" applyBorder="1"/>
    <xf numFmtId="164" fontId="15" fillId="0" borderId="6" xfId="0" applyNumberFormat="1" applyFont="1" applyBorder="1"/>
    <xf numFmtId="4" fontId="11" fillId="0" borderId="13" xfId="0" applyNumberFormat="1" applyFont="1" applyFill="1" applyBorder="1" applyAlignment="1" applyProtection="1">
      <alignment horizontal="right" vertical="center" wrapText="1"/>
      <protection locked="0"/>
    </xf>
    <xf numFmtId="0" fontId="18" fillId="59" borderId="0" xfId="88" applyFont="1" applyFill="1" applyBorder="1" applyAlignment="1">
      <alignment horizontal="center"/>
    </xf>
    <xf numFmtId="0" fontId="35" fillId="5" borderId="0" xfId="831" applyFont="1" applyFill="1" applyProtection="1"/>
    <xf numFmtId="0" fontId="36" fillId="5" borderId="0" xfId="831" applyFont="1" applyFill="1" applyBorder="1" applyAlignment="1" applyProtection="1">
      <alignment horizontal="center" vertical="center"/>
    </xf>
    <xf numFmtId="0" fontId="12" fillId="5" borderId="0" xfId="831" applyFont="1" applyFill="1" applyBorder="1" applyAlignment="1" applyProtection="1">
      <alignment horizontal="right"/>
      <protection locked="0"/>
    </xf>
    <xf numFmtId="0" fontId="24" fillId="5" borderId="0" xfId="831" applyNumberFormat="1" applyFont="1" applyFill="1" applyBorder="1" applyAlignment="1" applyProtection="1">
      <protection locked="0"/>
    </xf>
    <xf numFmtId="0" fontId="36" fillId="5" borderId="0" xfId="831" applyFont="1" applyFill="1" applyBorder="1" applyAlignment="1" applyProtection="1">
      <alignment horizontal="centerContinuous"/>
      <protection locked="0"/>
    </xf>
    <xf numFmtId="0" fontId="18" fillId="5" borderId="0" xfId="88" applyFont="1" applyFill="1" applyBorder="1" applyAlignment="1" applyProtection="1">
      <alignment horizontal="centerContinuous"/>
      <protection locked="0"/>
    </xf>
    <xf numFmtId="0" fontId="36" fillId="5" borderId="0" xfId="831" applyFont="1" applyFill="1" applyBorder="1" applyAlignment="1" applyProtection="1">
      <alignment horizontal="center"/>
      <protection locked="0"/>
    </xf>
    <xf numFmtId="0" fontId="35" fillId="5" borderId="0" xfId="831" applyFont="1" applyFill="1" applyBorder="1" applyAlignment="1" applyProtection="1">
      <alignment horizontal="center"/>
      <protection locked="0"/>
    </xf>
    <xf numFmtId="0" fontId="24" fillId="5" borderId="0" xfId="88" applyFont="1" applyFill="1" applyBorder="1" applyAlignment="1" applyProtection="1">
      <alignment horizontal="center" vertical="center"/>
      <protection locked="0"/>
    </xf>
    <xf numFmtId="0" fontId="35" fillId="5" borderId="0" xfId="831" applyFont="1" applyFill="1" applyBorder="1" applyProtection="1">
      <protection locked="0"/>
    </xf>
    <xf numFmtId="0" fontId="18" fillId="59" borderId="10" xfId="88" applyFont="1" applyFill="1" applyBorder="1" applyAlignment="1" applyProtection="1">
      <alignment horizontal="center" vertical="center"/>
    </xf>
    <xf numFmtId="0" fontId="18" fillId="59" borderId="11" xfId="88" applyFont="1" applyFill="1" applyBorder="1" applyAlignment="1" applyProtection="1">
      <alignment horizontal="center" vertical="center"/>
    </xf>
    <xf numFmtId="0" fontId="18" fillId="59" borderId="12" xfId="88" applyFont="1" applyFill="1" applyBorder="1" applyAlignment="1" applyProtection="1">
      <alignment horizontal="center" vertical="center"/>
    </xf>
    <xf numFmtId="0" fontId="35" fillId="5" borderId="0" xfId="831" applyFont="1" applyFill="1" applyBorder="1" applyProtection="1"/>
    <xf numFmtId="0" fontId="11" fillId="5" borderId="2" xfId="831" applyFont="1" applyFill="1" applyBorder="1" applyAlignment="1" applyProtection="1">
      <alignment horizontal="center" vertical="top"/>
      <protection locked="0"/>
    </xf>
    <xf numFmtId="0" fontId="11" fillId="5" borderId="16" xfId="831" applyFont="1" applyFill="1" applyBorder="1" applyAlignment="1" applyProtection="1">
      <alignment horizontal="left" vertical="top" wrapText="1"/>
      <protection locked="0"/>
    </xf>
    <xf numFmtId="3" fontId="11" fillId="5" borderId="3" xfId="832" applyNumberFormat="1" applyFont="1" applyFill="1" applyBorder="1" applyAlignment="1" applyProtection="1">
      <alignment vertical="top"/>
      <protection locked="0"/>
    </xf>
    <xf numFmtId="0" fontId="35" fillId="0" borderId="4" xfId="831" applyFont="1" applyFill="1" applyBorder="1" applyAlignment="1" applyProtection="1">
      <protection locked="0"/>
    </xf>
    <xf numFmtId="0" fontId="35" fillId="5" borderId="5" xfId="831" applyFont="1" applyFill="1" applyBorder="1" applyProtection="1">
      <protection locked="0"/>
    </xf>
    <xf numFmtId="0" fontId="11" fillId="5" borderId="18" xfId="831" applyFont="1" applyFill="1" applyBorder="1" applyAlignment="1" applyProtection="1">
      <alignment horizontal="left" vertical="top" wrapText="1"/>
      <protection locked="0"/>
    </xf>
    <xf numFmtId="0" fontId="11" fillId="5" borderId="0" xfId="831" applyFont="1" applyFill="1" applyBorder="1" applyAlignment="1" applyProtection="1">
      <alignment vertical="top" wrapText="1"/>
      <protection locked="0"/>
    </xf>
    <xf numFmtId="0" fontId="35" fillId="5" borderId="6" xfId="831" applyFont="1" applyFill="1" applyBorder="1" applyAlignment="1" applyProtection="1">
      <alignment vertical="top"/>
      <protection locked="0"/>
    </xf>
    <xf numFmtId="0" fontId="11" fillId="5" borderId="5" xfId="831" applyFont="1" applyFill="1" applyBorder="1" applyAlignment="1" applyProtection="1">
      <alignment horizontal="center" vertical="top"/>
      <protection locked="0"/>
    </xf>
    <xf numFmtId="3" fontId="11" fillId="5" borderId="0" xfId="832" applyNumberFormat="1" applyFont="1" applyFill="1" applyBorder="1" applyAlignment="1" applyProtection="1">
      <alignment vertical="top"/>
      <protection locked="0"/>
    </xf>
    <xf numFmtId="0" fontId="35" fillId="5" borderId="18" xfId="831" applyFont="1" applyFill="1" applyBorder="1" applyProtection="1">
      <protection locked="0"/>
    </xf>
    <xf numFmtId="0" fontId="18" fillId="59" borderId="18" xfId="831" applyFont="1" applyFill="1" applyBorder="1" applyAlignment="1" applyProtection="1">
      <alignment horizontal="right" vertical="top" wrapText="1"/>
      <protection locked="0"/>
    </xf>
    <xf numFmtId="3" fontId="18" fillId="59" borderId="0" xfId="832" applyNumberFormat="1" applyFont="1" applyFill="1" applyBorder="1" applyAlignment="1" applyProtection="1">
      <alignment vertical="top"/>
      <protection locked="0"/>
    </xf>
    <xf numFmtId="0" fontId="18" fillId="5" borderId="8" xfId="831" applyFont="1" applyFill="1" applyBorder="1" applyAlignment="1" applyProtection="1">
      <alignment vertical="top"/>
      <protection locked="0"/>
    </xf>
    <xf numFmtId="0" fontId="18" fillId="5" borderId="17" xfId="831" applyFont="1" applyFill="1" applyBorder="1" applyAlignment="1" applyProtection="1">
      <alignment horizontal="left" vertical="top"/>
      <protection locked="0"/>
    </xf>
    <xf numFmtId="3" fontId="18" fillId="5" borderId="8" xfId="831" applyNumberFormat="1" applyFont="1" applyFill="1" applyBorder="1" applyAlignment="1" applyProtection="1">
      <alignment horizontal="right" vertical="top"/>
      <protection locked="0"/>
    </xf>
    <xf numFmtId="3" fontId="24" fillId="5" borderId="9" xfId="831" applyNumberFormat="1" applyFont="1" applyFill="1" applyBorder="1" applyAlignment="1" applyProtection="1">
      <alignment vertical="top"/>
      <protection locked="0"/>
    </xf>
    <xf numFmtId="0" fontId="24" fillId="5" borderId="0" xfId="831" applyFont="1" applyFill="1" applyAlignment="1" applyProtection="1">
      <alignment horizontal="right" vertical="top"/>
      <protection locked="0"/>
    </xf>
    <xf numFmtId="0" fontId="35" fillId="5" borderId="0" xfId="831" applyFont="1" applyFill="1"/>
    <xf numFmtId="0" fontId="86" fillId="5" borderId="8" xfId="831" applyFont="1" applyFill="1" applyBorder="1"/>
    <xf numFmtId="0" fontId="77" fillId="5" borderId="0" xfId="831" applyFont="1" applyFill="1"/>
    <xf numFmtId="0" fontId="77" fillId="5" borderId="8" xfId="831" applyFont="1" applyFill="1" applyBorder="1"/>
    <xf numFmtId="0" fontId="77" fillId="5" borderId="0" xfId="831" applyFont="1" applyFill="1" applyAlignment="1">
      <alignment horizontal="center"/>
    </xf>
    <xf numFmtId="0" fontId="77" fillId="5" borderId="3" xfId="831" applyFont="1" applyFill="1" applyBorder="1" applyAlignment="1">
      <alignment horizontal="center"/>
    </xf>
    <xf numFmtId="0" fontId="77" fillId="5" borderId="0" xfId="831" applyFont="1" applyFill="1" applyAlignment="1">
      <alignment horizontal="center" vertical="center" wrapText="1"/>
    </xf>
    <xf numFmtId="0" fontId="18" fillId="5" borderId="0" xfId="831" applyNumberFormat="1" applyFont="1" applyFill="1" applyBorder="1" applyAlignment="1" applyProtection="1">
      <protection locked="0"/>
    </xf>
    <xf numFmtId="0" fontId="35" fillId="5" borderId="0" xfId="831" applyFont="1" applyFill="1" applyBorder="1" applyAlignment="1" applyProtection="1">
      <protection locked="0"/>
    </xf>
    <xf numFmtId="0" fontId="24" fillId="5" borderId="0" xfId="831" applyFont="1" applyFill="1" applyBorder="1" applyAlignment="1" applyProtection="1">
      <alignment vertical="top" wrapText="1"/>
      <protection locked="0"/>
    </xf>
    <xf numFmtId="0" fontId="37" fillId="60" borderId="8" xfId="833" applyFont="1" applyFill="1" applyBorder="1" applyAlignment="1" applyProtection="1">
      <alignment horizontal="left"/>
      <protection locked="0"/>
    </xf>
    <xf numFmtId="0" fontId="85" fillId="60" borderId="8" xfId="833" applyNumberFormat="1" applyFont="1" applyFill="1" applyBorder="1" applyAlignment="1" applyProtection="1">
      <alignment horizontal="left" vertical="center" wrapText="1"/>
      <protection locked="0"/>
    </xf>
    <xf numFmtId="0" fontId="37" fillId="60" borderId="8" xfId="833" applyNumberFormat="1" applyFont="1" applyFill="1" applyBorder="1" applyAlignment="1" applyProtection="1">
      <alignment horizontal="right" vertical="center" wrapText="1"/>
      <protection locked="0"/>
    </xf>
    <xf numFmtId="4" fontId="37" fillId="60" borderId="9" xfId="833" applyNumberFormat="1" applyFont="1" applyFill="1" applyBorder="1" applyAlignment="1" applyProtection="1">
      <alignment horizontal="right" vertical="center" wrapText="1"/>
      <protection locked="0"/>
    </xf>
    <xf numFmtId="0" fontId="15" fillId="5" borderId="0" xfId="833" applyFont="1" applyFill="1"/>
    <xf numFmtId="0" fontId="77" fillId="0" borderId="0" xfId="833" applyFont="1"/>
    <xf numFmtId="0" fontId="77" fillId="5" borderId="0" xfId="833" applyFont="1" applyFill="1"/>
    <xf numFmtId="0" fontId="77" fillId="5" borderId="8" xfId="833" applyFont="1" applyFill="1" applyBorder="1"/>
    <xf numFmtId="0" fontId="77" fillId="5" borderId="0" xfId="833" applyFont="1" applyFill="1" applyBorder="1"/>
    <xf numFmtId="0" fontId="77" fillId="5" borderId="0" xfId="833" applyFont="1" applyFill="1" applyBorder="1" applyAlignment="1">
      <alignment horizontal="center"/>
    </xf>
    <xf numFmtId="0" fontId="77" fillId="5" borderId="0" xfId="833" applyFont="1" applyFill="1" applyAlignment="1">
      <alignment horizontal="center"/>
    </xf>
    <xf numFmtId="0" fontId="78" fillId="5" borderId="0" xfId="833" applyFont="1" applyFill="1" applyAlignment="1">
      <alignment vertical="center" wrapText="1"/>
    </xf>
    <xf numFmtId="0" fontId="12" fillId="5" borderId="0" xfId="831" applyNumberFormat="1" applyFont="1" applyFill="1" applyBorder="1" applyAlignment="1" applyProtection="1">
      <protection locked="0"/>
    </xf>
    <xf numFmtId="0" fontId="77" fillId="5" borderId="0" xfId="831" applyFont="1" applyFill="1" applyBorder="1"/>
    <xf numFmtId="0" fontId="37" fillId="59" borderId="43" xfId="831" applyFont="1" applyFill="1" applyBorder="1" applyAlignment="1">
      <alignment vertical="center"/>
    </xf>
    <xf numFmtId="0" fontId="37" fillId="59" borderId="44" xfId="831" applyFont="1" applyFill="1" applyBorder="1" applyAlignment="1">
      <alignment horizontal="center" vertical="center" wrapText="1"/>
    </xf>
    <xf numFmtId="0" fontId="37" fillId="59" borderId="45" xfId="831" applyFont="1" applyFill="1" applyBorder="1" applyAlignment="1">
      <alignment horizontal="center" vertical="center" wrapText="1"/>
    </xf>
    <xf numFmtId="0" fontId="77" fillId="5" borderId="0" xfId="831" applyFont="1" applyFill="1" applyBorder="1" applyAlignment="1">
      <alignment horizontal="justify" vertical="center" wrapText="1"/>
    </xf>
    <xf numFmtId="0" fontId="15" fillId="5" borderId="0" xfId="831" applyFont="1" applyFill="1"/>
    <xf numFmtId="0" fontId="77" fillId="5" borderId="0" xfId="831" applyFont="1" applyFill="1" applyAlignment="1">
      <alignment horizontal="center" wrapText="1"/>
    </xf>
    <xf numFmtId="4" fontId="12" fillId="59" borderId="12" xfId="1" applyNumberFormat="1" applyFont="1" applyFill="1" applyBorder="1" applyAlignment="1">
      <alignment horizontal="center" vertical="center" wrapText="1"/>
    </xf>
    <xf numFmtId="4" fontId="12" fillId="59" borderId="10" xfId="1" applyNumberFormat="1" applyFont="1" applyFill="1" applyBorder="1" applyAlignment="1">
      <alignment horizontal="center" vertical="center" wrapText="1"/>
    </xf>
    <xf numFmtId="4" fontId="2" fillId="5" borderId="0" xfId="835" applyNumberFormat="1" applyFont="1" applyFill="1"/>
    <xf numFmtId="0" fontId="15" fillId="5" borderId="0" xfId="835" applyFont="1" applyFill="1"/>
    <xf numFmtId="0" fontId="2" fillId="5" borderId="8" xfId="835" applyFont="1" applyFill="1" applyBorder="1"/>
    <xf numFmtId="0" fontId="77" fillId="5" borderId="8" xfId="835" applyFont="1" applyFill="1" applyBorder="1"/>
    <xf numFmtId="0" fontId="78" fillId="5" borderId="0" xfId="835" applyFont="1" applyFill="1" applyBorder="1" applyAlignment="1">
      <alignment vertical="center" wrapText="1"/>
    </xf>
    <xf numFmtId="0" fontId="12" fillId="5" borderId="0" xfId="88" applyFont="1" applyFill="1" applyBorder="1" applyAlignment="1">
      <alignment horizontal="center"/>
    </xf>
    <xf numFmtId="0" fontId="12" fillId="5" borderId="0" xfId="831" applyFont="1" applyFill="1" applyBorder="1" applyAlignment="1">
      <alignment horizontal="right"/>
    </xf>
    <xf numFmtId="0" fontId="37" fillId="59" borderId="10" xfId="831" applyFont="1" applyFill="1" applyBorder="1" applyAlignment="1">
      <alignment horizontal="center"/>
    </xf>
    <xf numFmtId="0" fontId="77" fillId="5" borderId="2" xfId="831" applyFont="1" applyFill="1" applyBorder="1"/>
    <xf numFmtId="0" fontId="77" fillId="5" borderId="3" xfId="831" applyFont="1" applyFill="1" applyBorder="1"/>
    <xf numFmtId="0" fontId="77" fillId="5" borderId="4" xfId="831" applyFont="1" applyFill="1" applyBorder="1"/>
    <xf numFmtId="0" fontId="77" fillId="5" borderId="5" xfId="831" applyFont="1" applyFill="1" applyBorder="1"/>
    <xf numFmtId="0" fontId="77" fillId="5" borderId="6" xfId="831" applyFont="1" applyFill="1" applyBorder="1"/>
    <xf numFmtId="0" fontId="77" fillId="5" borderId="7" xfId="831" applyFont="1" applyFill="1" applyBorder="1"/>
    <xf numFmtId="0" fontId="77" fillId="5" borderId="9" xfId="831" applyFont="1" applyFill="1" applyBorder="1"/>
    <xf numFmtId="0" fontId="35" fillId="5" borderId="0" xfId="831" applyFont="1" applyFill="1" applyAlignment="1">
      <alignment horizontal="center"/>
    </xf>
    <xf numFmtId="0" fontId="35" fillId="5" borderId="0" xfId="831" applyFont="1" applyFill="1" applyAlignment="1">
      <alignment horizontal="center" vertical="center" wrapText="1"/>
    </xf>
    <xf numFmtId="0" fontId="78" fillId="5" borderId="0" xfId="831" applyFont="1" applyFill="1" applyAlignment="1">
      <alignment vertical="center" wrapText="1"/>
    </xf>
    <xf numFmtId="49" fontId="15" fillId="0" borderId="13" xfId="0" applyNumberFormat="1" applyFont="1" applyBorder="1" applyAlignment="1" applyProtection="1">
      <alignment horizontal="left" vertical="top"/>
      <protection locked="0"/>
    </xf>
    <xf numFmtId="4" fontId="15" fillId="0" borderId="13" xfId="0" applyNumberFormat="1" applyFont="1" applyBorder="1" applyAlignment="1" applyProtection="1">
      <alignment horizontal="right" vertical="top"/>
      <protection locked="0"/>
    </xf>
    <xf numFmtId="0" fontId="37" fillId="5" borderId="13" xfId="0" applyNumberFormat="1" applyFont="1" applyFill="1" applyBorder="1" applyAlignment="1" applyProtection="1">
      <alignment horizontal="left" vertical="center" wrapText="1"/>
      <protection locked="0"/>
    </xf>
    <xf numFmtId="0" fontId="77" fillId="5" borderId="13" xfId="833" applyNumberFormat="1" applyFont="1" applyFill="1" applyBorder="1" applyAlignment="1" applyProtection="1">
      <alignment horizontal="center" vertical="center" wrapText="1"/>
      <protection locked="0"/>
    </xf>
    <xf numFmtId="0" fontId="77" fillId="5" borderId="13" xfId="833" applyNumberFormat="1" applyFont="1" applyFill="1" applyBorder="1" applyAlignment="1" applyProtection="1">
      <alignment horizontal="left" vertical="center" wrapText="1"/>
      <protection locked="0"/>
    </xf>
    <xf numFmtId="4" fontId="77" fillId="5" borderId="13" xfId="833" applyNumberFormat="1" applyFont="1" applyFill="1" applyBorder="1" applyAlignment="1" applyProtection="1">
      <alignment horizontal="right" vertical="center" wrapText="1"/>
      <protection locked="0"/>
    </xf>
    <xf numFmtId="0" fontId="77" fillId="0" borderId="13" xfId="152" applyNumberFormat="1" applyFont="1" applyFill="1" applyBorder="1" applyAlignment="1" applyProtection="1">
      <alignment horizontal="left" vertical="center" wrapText="1"/>
      <protection locked="0"/>
    </xf>
    <xf numFmtId="0" fontId="77" fillId="0" borderId="13" xfId="152" applyNumberFormat="1" applyFont="1" applyFill="1" applyBorder="1" applyAlignment="1" applyProtection="1">
      <alignment horizontal="center" vertical="center" wrapText="1"/>
      <protection locked="0"/>
    </xf>
    <xf numFmtId="4" fontId="77" fillId="0" borderId="13" xfId="152" applyNumberFormat="1" applyFont="1" applyFill="1" applyBorder="1" applyAlignment="1" applyProtection="1">
      <alignment horizontal="right" vertical="center" wrapText="1"/>
      <protection locked="0"/>
    </xf>
    <xf numFmtId="0" fontId="10" fillId="3" borderId="1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3" xfId="0" applyFont="1" applyFill="1" applyBorder="1" applyAlignment="1">
      <alignment horizontal="center" wrapText="1"/>
    </xf>
    <xf numFmtId="0" fontId="10" fillId="3" borderId="17" xfId="0" applyFont="1" applyFill="1" applyBorder="1" applyAlignment="1">
      <alignment horizontal="center" vertical="center" wrapText="1"/>
    </xf>
    <xf numFmtId="49" fontId="10" fillId="3" borderId="13" xfId="0" applyNumberFormat="1"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5" xfId="0" applyFont="1" applyFill="1" applyBorder="1" applyAlignment="1">
      <alignment horizontal="justify" vertical="center" wrapText="1"/>
    </xf>
    <xf numFmtId="0" fontId="11" fillId="5" borderId="0" xfId="0" applyFont="1" applyFill="1" applyBorder="1" applyAlignment="1">
      <alignment vertical="center" wrapText="1"/>
    </xf>
    <xf numFmtId="0" fontId="11" fillId="5" borderId="6" xfId="0" applyFont="1" applyFill="1" applyBorder="1" applyAlignment="1">
      <alignment vertical="center" wrapText="1"/>
    </xf>
    <xf numFmtId="0" fontId="11" fillId="5" borderId="6" xfId="0" applyFont="1" applyFill="1" applyBorder="1" applyAlignment="1">
      <alignment horizontal="center" vertical="center" wrapText="1"/>
    </xf>
    <xf numFmtId="49" fontId="11" fillId="5" borderId="6" xfId="0" applyNumberFormat="1" applyFont="1" applyFill="1" applyBorder="1" applyAlignment="1">
      <alignment horizontal="center" vertical="center" wrapText="1"/>
    </xf>
    <xf numFmtId="170" fontId="11" fillId="5" borderId="18" xfId="0" applyNumberFormat="1" applyFont="1" applyFill="1" applyBorder="1" applyAlignment="1">
      <alignment horizontal="right" vertical="center" wrapText="1"/>
    </xf>
    <xf numFmtId="43" fontId="77" fillId="0" borderId="0" xfId="0" applyNumberFormat="1" applyFont="1"/>
    <xf numFmtId="170" fontId="11" fillId="5" borderId="18" xfId="172" applyNumberFormat="1" applyFont="1" applyFill="1" applyBorder="1" applyAlignment="1">
      <alignment horizontal="right" vertical="center" wrapText="1"/>
    </xf>
    <xf numFmtId="170" fontId="11" fillId="0" borderId="18" xfId="172" applyNumberFormat="1" applyFont="1" applyFill="1" applyBorder="1" applyAlignment="1">
      <alignment horizontal="right" vertical="center" wrapText="1"/>
    </xf>
    <xf numFmtId="49" fontId="11" fillId="5" borderId="18" xfId="0" applyNumberFormat="1" applyFont="1" applyFill="1" applyBorder="1" applyAlignment="1">
      <alignment horizontal="center" vertical="center" wrapText="1"/>
    </xf>
    <xf numFmtId="43" fontId="11" fillId="0" borderId="18" xfId="172" applyFont="1" applyFill="1" applyBorder="1" applyAlignment="1">
      <alignment horizontal="right" vertical="center" wrapText="1"/>
    </xf>
    <xf numFmtId="43" fontId="11" fillId="0" borderId="6" xfId="172" applyFont="1" applyFill="1" applyBorder="1" applyAlignment="1">
      <alignment horizontal="right" vertical="center" wrapText="1"/>
    </xf>
    <xf numFmtId="170" fontId="11" fillId="0" borderId="18" xfId="0" applyNumberFormat="1" applyFont="1" applyFill="1" applyBorder="1" applyAlignment="1">
      <alignment horizontal="right" vertical="center" wrapText="1"/>
    </xf>
    <xf numFmtId="0" fontId="11" fillId="5" borderId="7" xfId="0" applyFont="1" applyFill="1" applyBorder="1" applyAlignment="1">
      <alignment horizontal="justify" vertical="center" wrapText="1"/>
    </xf>
    <xf numFmtId="0" fontId="11" fillId="5" borderId="8" xfId="0" applyFont="1" applyFill="1" applyBorder="1" applyAlignment="1">
      <alignment vertical="center" wrapText="1"/>
    </xf>
    <xf numFmtId="0" fontId="11" fillId="5" borderId="9" xfId="0" applyFont="1" applyFill="1" applyBorder="1" applyAlignment="1">
      <alignment vertical="center" wrapText="1"/>
    </xf>
    <xf numFmtId="0" fontId="11" fillId="5" borderId="9" xfId="0" applyFont="1" applyFill="1" applyBorder="1" applyAlignment="1">
      <alignment horizontal="center" vertical="center" wrapText="1"/>
    </xf>
    <xf numFmtId="0" fontId="11" fillId="5" borderId="17" xfId="0" applyFont="1" applyFill="1" applyBorder="1" applyAlignment="1">
      <alignment horizontal="center" vertical="center" wrapText="1"/>
    </xf>
    <xf numFmtId="170" fontId="11" fillId="5" borderId="17" xfId="0" applyNumberFormat="1" applyFont="1" applyFill="1" applyBorder="1" applyAlignment="1">
      <alignment horizontal="right" vertical="center" wrapText="1"/>
    </xf>
    <xf numFmtId="170" fontId="10" fillId="5" borderId="17" xfId="0" applyNumberFormat="1" applyFont="1" applyFill="1" applyBorder="1" applyAlignment="1">
      <alignment horizontal="right" vertical="center" wrapText="1"/>
    </xf>
    <xf numFmtId="9" fontId="11" fillId="5" borderId="18" xfId="838" applyFont="1" applyFill="1" applyBorder="1"/>
    <xf numFmtId="9" fontId="11" fillId="0" borderId="18" xfId="838" applyFont="1" applyBorder="1"/>
    <xf numFmtId="0" fontId="37" fillId="5" borderId="0" xfId="0" applyFont="1" applyFill="1"/>
    <xf numFmtId="0" fontId="10" fillId="5" borderId="10" xfId="0" applyFont="1" applyFill="1" applyBorder="1" applyAlignment="1">
      <alignment horizontal="justify" vertical="center" wrapText="1"/>
    </xf>
    <xf numFmtId="0" fontId="10" fillId="5" borderId="17" xfId="0" applyFont="1" applyFill="1" applyBorder="1" applyAlignment="1">
      <alignment horizontal="right" vertical="center" wrapText="1"/>
    </xf>
    <xf numFmtId="9" fontId="10" fillId="5" borderId="13" xfId="838" applyFont="1" applyFill="1" applyBorder="1" applyAlignment="1">
      <alignment vertical="center"/>
    </xf>
    <xf numFmtId="9" fontId="10" fillId="0" borderId="13" xfId="838" applyFont="1" applyBorder="1" applyAlignment="1">
      <alignment vertical="center"/>
    </xf>
    <xf numFmtId="0" fontId="37" fillId="0" borderId="0" xfId="0" applyFont="1"/>
    <xf numFmtId="0" fontId="11" fillId="5" borderId="0" xfId="0" applyFont="1" applyFill="1" applyAlignment="1">
      <alignment horizontal="left" vertical="top" wrapText="1"/>
    </xf>
    <xf numFmtId="0" fontId="11" fillId="5" borderId="0" xfId="0" applyFont="1" applyFill="1"/>
    <xf numFmtId="43" fontId="11" fillId="5" borderId="0" xfId="0" applyNumberFormat="1" applyFont="1" applyFill="1"/>
    <xf numFmtId="4" fontId="11" fillId="5" borderId="0" xfId="0" applyNumberFormat="1" applyFont="1" applyFill="1"/>
    <xf numFmtId="43" fontId="11" fillId="0" borderId="0" xfId="0" applyNumberFormat="1" applyFont="1"/>
    <xf numFmtId="176" fontId="11" fillId="0" borderId="0" xfId="0" applyNumberFormat="1" applyFont="1"/>
    <xf numFmtId="0" fontId="10" fillId="5" borderId="0" xfId="0" applyFont="1" applyFill="1" applyAlignment="1">
      <alignment horizontal="center"/>
    </xf>
    <xf numFmtId="0" fontId="77" fillId="0" borderId="8" xfId="839" applyFont="1" applyBorder="1"/>
    <xf numFmtId="0" fontId="77" fillId="0" borderId="0" xfId="839" applyFont="1" applyBorder="1" applyAlignment="1"/>
    <xf numFmtId="0" fontId="77" fillId="0" borderId="0" xfId="839" applyFont="1" applyAlignment="1"/>
    <xf numFmtId="0" fontId="78" fillId="0" borderId="0" xfId="839" applyFont="1" applyAlignment="1">
      <alignment vertical="center" wrapText="1"/>
    </xf>
    <xf numFmtId="0" fontId="9" fillId="5" borderId="0" xfId="840" applyFont="1" applyFill="1"/>
    <xf numFmtId="0" fontId="77" fillId="5" borderId="0" xfId="840" applyFont="1" applyFill="1"/>
    <xf numFmtId="0" fontId="12" fillId="5" borderId="0" xfId="840" applyFont="1" applyFill="1" applyBorder="1" applyAlignment="1">
      <alignment horizontal="right"/>
    </xf>
    <xf numFmtId="0" fontId="12" fillId="59" borderId="12" xfId="840" applyFont="1" applyFill="1" applyBorder="1" applyAlignment="1">
      <alignment horizontal="center" vertical="center"/>
    </xf>
    <xf numFmtId="0" fontId="12" fillId="59" borderId="16" xfId="840" applyFont="1" applyFill="1" applyBorder="1" applyAlignment="1">
      <alignment horizontal="center" vertical="center"/>
    </xf>
    <xf numFmtId="0" fontId="12" fillId="59" borderId="18" xfId="840" applyFont="1" applyFill="1" applyBorder="1" applyAlignment="1">
      <alignment horizontal="center" vertical="center"/>
    </xf>
    <xf numFmtId="0" fontId="12" fillId="59" borderId="16" xfId="841" applyFont="1" applyFill="1" applyBorder="1" applyAlignment="1">
      <alignment horizontal="center" vertical="center" wrapText="1"/>
    </xf>
    <xf numFmtId="0" fontId="12" fillId="59" borderId="13" xfId="841" applyFont="1" applyFill="1" applyBorder="1" applyAlignment="1">
      <alignment horizontal="center" vertical="center" wrapText="1"/>
    </xf>
    <xf numFmtId="43" fontId="77" fillId="0" borderId="13" xfId="843" applyFont="1" applyFill="1" applyBorder="1" applyAlignment="1">
      <alignment horizontal="center" vertical="center" wrapText="1"/>
    </xf>
    <xf numFmtId="10" fontId="77" fillId="0" borderId="13" xfId="844" applyNumberFormat="1" applyFont="1" applyFill="1" applyBorder="1" applyAlignment="1">
      <alignment horizontal="center" vertical="center" wrapText="1"/>
    </xf>
    <xf numFmtId="43" fontId="77" fillId="5" borderId="13" xfId="843" applyFont="1" applyFill="1" applyBorder="1" applyAlignment="1">
      <alignment horizontal="center" vertical="center" wrapText="1"/>
    </xf>
    <xf numFmtId="0" fontId="1" fillId="0" borderId="0" xfId="840"/>
    <xf numFmtId="0" fontId="77" fillId="5" borderId="13" xfId="843" applyNumberFormat="1" applyFont="1" applyFill="1" applyBorder="1" applyAlignment="1">
      <alignment horizontal="center" vertical="center" wrapText="1"/>
    </xf>
    <xf numFmtId="0" fontId="37" fillId="5" borderId="0" xfId="840" applyFont="1" applyFill="1"/>
    <xf numFmtId="0" fontId="37" fillId="0" borderId="0" xfId="840" applyFont="1" applyFill="1"/>
    <xf numFmtId="0" fontId="37" fillId="5" borderId="10" xfId="840" applyFont="1" applyFill="1" applyBorder="1" applyAlignment="1">
      <alignment horizontal="justify" vertical="center" wrapText="1"/>
    </xf>
    <xf numFmtId="0" fontId="37" fillId="5" borderId="17" xfId="840" applyFont="1" applyFill="1" applyBorder="1" applyAlignment="1">
      <alignment horizontal="right" vertical="center" wrapText="1"/>
    </xf>
    <xf numFmtId="0" fontId="77" fillId="0" borderId="13" xfId="840" applyFont="1" applyFill="1" applyBorder="1" applyAlignment="1">
      <alignment horizontal="center" vertical="center" wrapText="1"/>
    </xf>
    <xf numFmtId="0" fontId="77" fillId="0" borderId="13" xfId="840" applyFont="1" applyFill="1" applyBorder="1" applyAlignment="1">
      <alignment horizontal="right" vertical="center" wrapText="1"/>
    </xf>
    <xf numFmtId="0" fontId="77" fillId="0" borderId="17" xfId="840" applyFont="1" applyFill="1" applyBorder="1" applyAlignment="1">
      <alignment horizontal="justify" vertical="center" wrapText="1"/>
    </xf>
    <xf numFmtId="0" fontId="37" fillId="5" borderId="17" xfId="840" applyFont="1" applyFill="1" applyBorder="1"/>
    <xf numFmtId="0" fontId="37" fillId="0" borderId="7" xfId="840" applyFont="1" applyBorder="1"/>
    <xf numFmtId="0" fontId="37" fillId="0" borderId="17" xfId="840" applyFont="1" applyBorder="1"/>
    <xf numFmtId="0" fontId="37" fillId="0" borderId="8" xfId="840" applyFont="1" applyBorder="1"/>
    <xf numFmtId="0" fontId="37" fillId="0" borderId="13" xfId="840" applyFont="1" applyBorder="1"/>
    <xf numFmtId="8" fontId="37" fillId="0" borderId="13" xfId="840" applyNumberFormat="1" applyFont="1" applyBorder="1"/>
    <xf numFmtId="0" fontId="1" fillId="5" borderId="0" xfId="840" applyFill="1"/>
    <xf numFmtId="0" fontId="77" fillId="5" borderId="0" xfId="840" applyFont="1" applyFill="1" applyAlignment="1">
      <alignment horizontal="right"/>
    </xf>
    <xf numFmtId="4" fontId="77" fillId="5" borderId="0" xfId="840" applyNumberFormat="1" applyFont="1" applyFill="1"/>
    <xf numFmtId="8" fontId="77" fillId="5" borderId="0" xfId="840" applyNumberFormat="1" applyFont="1" applyFill="1"/>
    <xf numFmtId="43" fontId="77" fillId="5" borderId="0" xfId="840" applyNumberFormat="1" applyFont="1" applyFill="1"/>
    <xf numFmtId="0" fontId="15" fillId="5" borderId="0" xfId="840" applyFont="1" applyFill="1"/>
    <xf numFmtId="0" fontId="77" fillId="5" borderId="8" xfId="839" applyFont="1" applyFill="1" applyBorder="1"/>
    <xf numFmtId="0" fontId="77" fillId="5" borderId="0" xfId="839" applyFont="1" applyFill="1"/>
    <xf numFmtId="0" fontId="77" fillId="5" borderId="0" xfId="839" applyFont="1" applyFill="1" applyAlignment="1">
      <alignment horizontal="center"/>
    </xf>
    <xf numFmtId="4" fontId="15" fillId="0" borderId="16" xfId="10" applyNumberFormat="1" applyFont="1" applyFill="1" applyBorder="1" applyAlignment="1" applyProtection="1">
      <alignment vertical="top"/>
      <protection locked="0"/>
    </xf>
    <xf numFmtId="4" fontId="15" fillId="0" borderId="18" xfId="10" applyNumberFormat="1" applyFont="1" applyFill="1" applyBorder="1" applyAlignment="1" applyProtection="1">
      <alignment vertical="top"/>
      <protection locked="0"/>
    </xf>
    <xf numFmtId="4" fontId="11" fillId="0" borderId="18" xfId="10" applyNumberFormat="1" applyFont="1" applyFill="1" applyBorder="1" applyAlignment="1" applyProtection="1">
      <alignment vertical="top"/>
      <protection locked="0"/>
    </xf>
    <xf numFmtId="4" fontId="11" fillId="0" borderId="17" xfId="0" applyNumberFormat="1" applyFont="1" applyFill="1" applyBorder="1" applyProtection="1">
      <protection locked="0"/>
    </xf>
    <xf numFmtId="4" fontId="11" fillId="0" borderId="18" xfId="0" applyNumberFormat="1" applyFont="1" applyBorder="1" applyProtection="1">
      <protection locked="0"/>
    </xf>
    <xf numFmtId="4" fontId="11" fillId="0" borderId="17" xfId="0" applyNumberFormat="1" applyFont="1" applyBorder="1" applyProtection="1">
      <protection locked="0"/>
    </xf>
    <xf numFmtId="0" fontId="0" fillId="0" borderId="5" xfId="0" applyBorder="1" applyProtection="1">
      <protection locked="0"/>
    </xf>
    <xf numFmtId="43" fontId="11" fillId="0" borderId="18" xfId="172" applyFont="1" applyFill="1" applyBorder="1" applyProtection="1">
      <protection locked="0"/>
    </xf>
    <xf numFmtId="43" fontId="0" fillId="0" borderId="17" xfId="172" applyFont="1" applyBorder="1" applyProtection="1">
      <protection locked="0"/>
    </xf>
    <xf numFmtId="9" fontId="11" fillId="5" borderId="18" xfId="838" applyFont="1" applyFill="1" applyBorder="1" applyAlignment="1">
      <alignment vertical="center"/>
    </xf>
    <xf numFmtId="9" fontId="11" fillId="0" borderId="18" xfId="838" applyFont="1" applyBorder="1" applyAlignment="1">
      <alignment vertical="center"/>
    </xf>
    <xf numFmtId="3" fontId="11" fillId="0" borderId="18" xfId="1" applyNumberFormat="1" applyFont="1" applyBorder="1" applyAlignment="1" applyProtection="1">
      <alignment horizontal="center" vertical="center"/>
      <protection locked="0"/>
    </xf>
    <xf numFmtId="4" fontId="11" fillId="0" borderId="18" xfId="0" applyNumberFormat="1" applyFont="1" applyFill="1" applyBorder="1" applyAlignment="1" applyProtection="1">
      <alignment horizontal="center" vertical="center"/>
      <protection locked="0"/>
    </xf>
    <xf numFmtId="0" fontId="77" fillId="0" borderId="13" xfId="0" applyFont="1" applyFill="1" applyBorder="1" applyAlignment="1">
      <alignment horizontal="justify" vertical="center" wrapText="1"/>
    </xf>
    <xf numFmtId="0" fontId="77" fillId="0" borderId="13" xfId="0" applyFont="1" applyFill="1" applyBorder="1" applyAlignment="1">
      <alignment horizontal="center" vertical="center" wrapText="1"/>
    </xf>
    <xf numFmtId="0" fontId="77" fillId="0" borderId="13" xfId="0" applyFont="1" applyFill="1" applyBorder="1" applyAlignment="1">
      <alignment horizontal="right" vertical="center" wrapText="1"/>
    </xf>
    <xf numFmtId="0" fontId="77" fillId="0" borderId="13" xfId="838" applyNumberFormat="1" applyFont="1" applyFill="1" applyBorder="1" applyAlignment="1">
      <alignment horizontal="center" vertical="center" wrapText="1"/>
    </xf>
    <xf numFmtId="177" fontId="77" fillId="0" borderId="13" xfId="838" applyNumberFormat="1" applyFont="1" applyFill="1" applyBorder="1" applyAlignment="1">
      <alignment horizontal="center" vertical="center" wrapText="1"/>
    </xf>
    <xf numFmtId="10" fontId="77" fillId="0" borderId="13" xfId="838" applyNumberFormat="1" applyFont="1" applyFill="1" applyBorder="1" applyAlignment="1">
      <alignment horizontal="center" vertical="center" wrapText="1"/>
    </xf>
    <xf numFmtId="2" fontId="77" fillId="0" borderId="13" xfId="838" applyNumberFormat="1" applyFont="1" applyFill="1" applyBorder="1" applyAlignment="1">
      <alignment horizontal="center" vertical="center" wrapText="1"/>
    </xf>
    <xf numFmtId="0" fontId="77" fillId="0" borderId="13" xfId="0" applyFont="1" applyFill="1" applyBorder="1"/>
    <xf numFmtId="0" fontId="77" fillId="5" borderId="13" xfId="0" applyFont="1" applyFill="1" applyBorder="1" applyAlignment="1">
      <alignment horizontal="center" vertical="center" wrapText="1"/>
    </xf>
    <xf numFmtId="0" fontId="77" fillId="5" borderId="13" xfId="0" applyFont="1" applyFill="1" applyBorder="1" applyAlignment="1">
      <alignment horizontal="right" vertical="center" wrapText="1"/>
    </xf>
    <xf numFmtId="0" fontId="77" fillId="0" borderId="13" xfId="0" applyFont="1" applyBorder="1"/>
    <xf numFmtId="10" fontId="77" fillId="0" borderId="13" xfId="0" applyNumberFormat="1" applyFont="1" applyFill="1" applyBorder="1" applyAlignment="1">
      <alignment horizontal="center" vertical="center" wrapText="1"/>
    </xf>
    <xf numFmtId="2" fontId="77" fillId="0" borderId="13" xfId="0" applyNumberFormat="1" applyFont="1" applyFill="1" applyBorder="1" applyAlignment="1">
      <alignment horizontal="center" vertical="center" wrapText="1"/>
    </xf>
    <xf numFmtId="43" fontId="0" fillId="0" borderId="13" xfId="0" applyNumberFormat="1" applyFont="1" applyFill="1" applyBorder="1" applyAlignment="1">
      <alignment vertical="center"/>
    </xf>
    <xf numFmtId="43" fontId="77" fillId="0" borderId="13" xfId="0" applyNumberFormat="1" applyFont="1" applyFill="1" applyBorder="1" applyAlignment="1">
      <alignment vertical="center"/>
    </xf>
    <xf numFmtId="9" fontId="77" fillId="0" borderId="13" xfId="838" applyFont="1" applyFill="1" applyBorder="1" applyAlignment="1">
      <alignment horizontal="center" vertical="center" wrapText="1"/>
    </xf>
    <xf numFmtId="0" fontId="77" fillId="5" borderId="13" xfId="0" applyFont="1" applyFill="1" applyBorder="1" applyAlignment="1">
      <alignment horizontal="justify" vertical="center" wrapText="1"/>
    </xf>
    <xf numFmtId="10" fontId="0" fillId="0" borderId="13" xfId="0" applyNumberFormat="1" applyFont="1" applyFill="1" applyBorder="1" applyAlignment="1">
      <alignment horizontal="center" vertical="center" wrapText="1"/>
    </xf>
    <xf numFmtId="10" fontId="0" fillId="5" borderId="13" xfId="0" applyNumberFormat="1" applyFont="1" applyFill="1" applyBorder="1" applyAlignment="1">
      <alignment horizontal="center" vertical="center" wrapText="1"/>
    </xf>
    <xf numFmtId="4" fontId="0" fillId="0" borderId="13" xfId="0" applyNumberFormat="1" applyFont="1" applyBorder="1" applyAlignment="1">
      <alignment horizontal="right" vertical="center" wrapText="1"/>
    </xf>
    <xf numFmtId="4" fontId="77" fillId="0" borderId="13" xfId="0" applyNumberFormat="1" applyFont="1" applyBorder="1" applyAlignment="1">
      <alignment horizontal="right" vertical="center" wrapText="1"/>
    </xf>
    <xf numFmtId="10" fontId="77" fillId="5" borderId="13" xfId="838" applyNumberFormat="1" applyFont="1" applyFill="1" applyBorder="1" applyAlignment="1">
      <alignment horizontal="center" vertical="center" wrapText="1"/>
    </xf>
    <xf numFmtId="4" fontId="77" fillId="0" borderId="13" xfId="0" applyNumberFormat="1" applyFont="1" applyFill="1" applyBorder="1" applyAlignment="1">
      <alignment horizontal="right" vertical="center" wrapText="1"/>
    </xf>
    <xf numFmtId="0" fontId="77" fillId="5" borderId="13" xfId="838" applyNumberFormat="1" applyFont="1" applyFill="1" applyBorder="1" applyAlignment="1">
      <alignment horizontal="center" vertical="center" wrapText="1"/>
    </xf>
    <xf numFmtId="2" fontId="77" fillId="5" borderId="13" xfId="838" applyNumberFormat="1" applyFont="1" applyFill="1" applyBorder="1" applyAlignment="1">
      <alignment horizontal="center" vertical="center" wrapText="1"/>
    </xf>
    <xf numFmtId="9" fontId="77" fillId="5" borderId="13" xfId="838" applyFont="1" applyFill="1" applyBorder="1" applyAlignment="1">
      <alignment horizontal="center" vertical="center" wrapText="1"/>
    </xf>
    <xf numFmtId="10" fontId="77" fillId="5" borderId="13" xfId="0" applyNumberFormat="1" applyFont="1" applyFill="1" applyBorder="1" applyAlignment="1">
      <alignment horizontal="center" vertical="center" wrapText="1"/>
    </xf>
    <xf numFmtId="9" fontId="0" fillId="0" borderId="13" xfId="838" applyFont="1" applyBorder="1" applyAlignment="1">
      <alignment horizontal="center" vertical="center"/>
    </xf>
    <xf numFmtId="43" fontId="77" fillId="5" borderId="13" xfId="0" applyNumberFormat="1" applyFont="1" applyFill="1" applyBorder="1" applyAlignment="1">
      <alignment vertical="center"/>
    </xf>
    <xf numFmtId="0" fontId="77" fillId="0" borderId="17" xfId="0" applyFont="1" applyFill="1" applyBorder="1" applyAlignment="1">
      <alignment horizontal="right" vertical="center" wrapText="1"/>
    </xf>
    <xf numFmtId="2" fontId="77" fillId="0" borderId="7" xfId="838" applyNumberFormat="1" applyFont="1" applyFill="1" applyBorder="1" applyAlignment="1">
      <alignment horizontal="center" vertical="center" wrapText="1"/>
    </xf>
    <xf numFmtId="10" fontId="77" fillId="0" borderId="17" xfId="838" applyNumberFormat="1" applyFont="1" applyFill="1" applyBorder="1" applyAlignment="1">
      <alignment horizontal="center" vertical="center" wrapText="1"/>
    </xf>
    <xf numFmtId="10" fontId="77" fillId="0" borderId="8" xfId="838" applyNumberFormat="1" applyFont="1" applyFill="1" applyBorder="1" applyAlignment="1">
      <alignment horizontal="center" vertical="center" wrapText="1"/>
    </xf>
    <xf numFmtId="0" fontId="77" fillId="5" borderId="17" xfId="0" applyFont="1" applyFill="1" applyBorder="1" applyAlignment="1">
      <alignment horizontal="right" vertical="center" wrapText="1"/>
    </xf>
    <xf numFmtId="0" fontId="77" fillId="0" borderId="17" xfId="0" applyFont="1" applyFill="1" applyBorder="1" applyAlignment="1">
      <alignment horizontal="justify" vertical="center" wrapText="1"/>
    </xf>
    <xf numFmtId="0" fontId="77" fillId="5" borderId="17" xfId="0" applyFont="1" applyFill="1" applyBorder="1" applyAlignment="1">
      <alignment horizontal="justify" vertical="center" wrapText="1"/>
    </xf>
    <xf numFmtId="10" fontId="77" fillId="5" borderId="17" xfId="838" applyNumberFormat="1" applyFont="1" applyFill="1" applyBorder="1" applyAlignment="1">
      <alignment horizontal="center" vertical="center" wrapText="1"/>
    </xf>
    <xf numFmtId="10" fontId="77" fillId="5" borderId="8" xfId="838" applyNumberFormat="1" applyFont="1" applyFill="1" applyBorder="1" applyAlignment="1">
      <alignment horizontal="center" vertical="center" wrapText="1"/>
    </xf>
    <xf numFmtId="0" fontId="37" fillId="0" borderId="13" xfId="0" applyFont="1" applyFill="1" applyBorder="1"/>
    <xf numFmtId="0" fontId="77" fillId="0" borderId="10" xfId="0" applyFont="1" applyFill="1" applyBorder="1" applyAlignment="1">
      <alignment horizontal="justify" vertical="center" wrapText="1"/>
    </xf>
    <xf numFmtId="4" fontId="9" fillId="0" borderId="0" xfId="2" applyNumberFormat="1" applyFont="1" applyFill="1" applyBorder="1" applyAlignment="1" applyProtection="1">
      <alignment vertical="top" wrapText="1"/>
      <protection locked="0"/>
    </xf>
    <xf numFmtId="4" fontId="89" fillId="0" borderId="0" xfId="12" applyNumberFormat="1" applyFont="1" applyFill="1"/>
    <xf numFmtId="4" fontId="9" fillId="0" borderId="0" xfId="118" applyNumberFormat="1" applyFont="1"/>
    <xf numFmtId="3" fontId="12" fillId="0" borderId="40" xfId="823" applyNumberFormat="1" applyFont="1" applyFill="1" applyBorder="1" applyAlignment="1">
      <alignment horizontal="center" wrapText="1"/>
    </xf>
    <xf numFmtId="0" fontId="9" fillId="5" borderId="47" xfId="88" applyFont="1" applyFill="1" applyBorder="1" applyAlignment="1">
      <alignment horizontal="left" vertical="center" wrapText="1"/>
    </xf>
    <xf numFmtId="0" fontId="9" fillId="5" borderId="0" xfId="842" applyFont="1" applyFill="1" applyBorder="1" applyAlignment="1">
      <alignment horizontal="center"/>
    </xf>
    <xf numFmtId="0" fontId="9" fillId="5" borderId="48" xfId="88" applyNumberFormat="1" applyFont="1" applyFill="1" applyBorder="1" applyAlignment="1" applyProtection="1">
      <alignment horizontal="center" vertical="center" wrapText="1"/>
      <protection locked="0"/>
    </xf>
    <xf numFmtId="0" fontId="9" fillId="5" borderId="47" xfId="842" applyFont="1" applyFill="1" applyBorder="1" applyAlignment="1">
      <alignment horizontal="left"/>
    </xf>
    <xf numFmtId="0" fontId="9" fillId="5" borderId="48" xfId="842" applyFont="1" applyFill="1" applyBorder="1" applyAlignment="1">
      <alignment horizontal="center"/>
    </xf>
    <xf numFmtId="0" fontId="9" fillId="5" borderId="47" xfId="842" applyFont="1" applyFill="1" applyBorder="1"/>
    <xf numFmtId="0" fontId="77" fillId="5" borderId="47" xfId="842" applyFont="1" applyFill="1" applyBorder="1"/>
    <xf numFmtId="0" fontId="77" fillId="5" borderId="48" xfId="842" applyFont="1" applyFill="1" applyBorder="1" applyAlignment="1">
      <alignment horizontal="center" vertical="center" wrapText="1"/>
    </xf>
    <xf numFmtId="0" fontId="77" fillId="5" borderId="0" xfId="842" applyFont="1" applyFill="1" applyBorder="1" applyAlignment="1">
      <alignment horizontal="center"/>
    </xf>
    <xf numFmtId="49" fontId="77" fillId="5" borderId="48" xfId="88" applyNumberFormat="1" applyFont="1" applyFill="1" applyBorder="1" applyAlignment="1" applyProtection="1">
      <alignment horizontal="center" vertical="center" wrapText="1"/>
      <protection locked="0"/>
    </xf>
    <xf numFmtId="0" fontId="77" fillId="5" borderId="47" xfId="842" applyFont="1" applyFill="1" applyBorder="1" applyAlignment="1">
      <alignment horizontal="left"/>
    </xf>
    <xf numFmtId="0" fontId="77" fillId="0" borderId="49" xfId="842" applyFont="1" applyFill="1" applyBorder="1" applyAlignment="1">
      <alignment horizontal="left"/>
    </xf>
    <xf numFmtId="0" fontId="77" fillId="0" borderId="50" xfId="842" applyFont="1" applyFill="1" applyBorder="1" applyAlignment="1">
      <alignment horizontal="center"/>
    </xf>
    <xf numFmtId="49" fontId="77" fillId="0" borderId="51" xfId="88" applyNumberFormat="1" applyFont="1" applyFill="1" applyBorder="1" applyAlignment="1" applyProtection="1">
      <alignment horizontal="center" vertical="center" wrapText="1"/>
      <protection locked="0"/>
    </xf>
    <xf numFmtId="0" fontId="98" fillId="0" borderId="0" xfId="846" applyAlignment="1">
      <alignment horizontal="center" vertical="center"/>
    </xf>
    <xf numFmtId="0" fontId="90" fillId="0" borderId="0" xfId="0" applyFont="1" applyAlignment="1">
      <alignment horizontal="justify" vertical="center"/>
    </xf>
    <xf numFmtId="0" fontId="91" fillId="0" borderId="0" xfId="0" applyFont="1" applyAlignment="1">
      <alignment horizontal="center" vertical="center"/>
    </xf>
    <xf numFmtId="0" fontId="92" fillId="0" borderId="0" xfId="0" applyFont="1" applyAlignment="1">
      <alignment horizontal="center" vertical="center"/>
    </xf>
    <xf numFmtId="0" fontId="77" fillId="0" borderId="0" xfId="0" applyFont="1" applyAlignment="1">
      <alignment horizontal="justify" vertical="center"/>
    </xf>
    <xf numFmtId="0" fontId="37" fillId="0" borderId="0" xfId="0" applyFont="1" applyAlignment="1">
      <alignment horizontal="justify" vertical="center"/>
    </xf>
    <xf numFmtId="0" fontId="93" fillId="0" borderId="0" xfId="0" applyFont="1" applyAlignment="1">
      <alignment horizontal="justify" vertical="center"/>
    </xf>
    <xf numFmtId="0" fontId="94" fillId="0" borderId="0" xfId="0" applyFont="1" applyAlignment="1">
      <alignment horizontal="justify" vertical="center"/>
    </xf>
    <xf numFmtId="0" fontId="95" fillId="0" borderId="0" xfId="0" applyFont="1" applyAlignment="1">
      <alignment horizontal="justify" vertical="center"/>
    </xf>
    <xf numFmtId="0" fontId="76" fillId="61" borderId="57" xfId="0" applyFont="1" applyFill="1" applyBorder="1" applyAlignment="1">
      <alignment horizontal="center" vertical="center" wrapText="1"/>
    </xf>
    <xf numFmtId="0" fontId="76" fillId="61" borderId="48" xfId="0" applyFont="1" applyFill="1" applyBorder="1" applyAlignment="1">
      <alignment horizontal="center" vertical="center" wrapText="1"/>
    </xf>
    <xf numFmtId="0" fontId="76" fillId="61" borderId="51" xfId="0" applyFont="1" applyFill="1" applyBorder="1" applyAlignment="1">
      <alignment horizontal="center" vertical="center" wrapText="1"/>
    </xf>
    <xf numFmtId="0" fontId="15" fillId="0" borderId="55" xfId="0" applyFont="1" applyBorder="1" applyAlignment="1">
      <alignment horizontal="center" vertical="center"/>
    </xf>
    <xf numFmtId="0" fontId="15" fillId="0" borderId="51" xfId="0" applyFont="1" applyBorder="1" applyAlignment="1">
      <alignment horizontal="center" vertical="center"/>
    </xf>
    <xf numFmtId="0" fontId="15" fillId="0" borderId="51" xfId="0" applyFont="1" applyBorder="1" applyAlignment="1">
      <alignment vertical="center"/>
    </xf>
    <xf numFmtId="9" fontId="97" fillId="0" borderId="51" xfId="0" applyNumberFormat="1" applyFont="1" applyBorder="1" applyAlignment="1">
      <alignment horizontal="center" vertical="center"/>
    </xf>
    <xf numFmtId="0" fontId="97" fillId="0" borderId="51" xfId="0" applyFont="1" applyBorder="1" applyAlignment="1">
      <alignment horizontal="center" vertical="center"/>
    </xf>
    <xf numFmtId="0" fontId="97" fillId="0" borderId="51" xfId="0" applyFont="1" applyBorder="1" applyAlignment="1">
      <alignment vertical="center"/>
    </xf>
    <xf numFmtId="0" fontId="0" fillId="0" borderId="58" xfId="0" applyBorder="1" applyAlignment="1">
      <alignment vertical="center"/>
    </xf>
    <xf numFmtId="0" fontId="9" fillId="5" borderId="0" xfId="0" applyFont="1" applyFill="1" applyBorder="1" applyAlignment="1" applyProtection="1">
      <alignment horizontal="center" vertical="center" wrapText="1"/>
      <protection locked="0"/>
    </xf>
    <xf numFmtId="0" fontId="77" fillId="0" borderId="0" xfId="0" applyFont="1" applyAlignment="1">
      <alignment horizontal="center" wrapText="1"/>
    </xf>
    <xf numFmtId="0" fontId="78" fillId="5" borderId="0" xfId="0" applyFont="1" applyFill="1" applyBorder="1" applyAlignment="1">
      <alignment horizontal="center" vertical="center" wrapText="1"/>
    </xf>
    <xf numFmtId="0" fontId="10" fillId="3" borderId="10" xfId="1" applyFont="1" applyFill="1" applyBorder="1" applyAlignment="1" applyProtection="1">
      <alignment horizontal="center" vertical="center" wrapText="1"/>
      <protection locked="0"/>
    </xf>
    <xf numFmtId="0" fontId="10" fillId="3" borderId="11" xfId="1" applyFont="1" applyFill="1" applyBorder="1" applyAlignment="1" applyProtection="1">
      <alignment horizontal="center" vertical="center" wrapText="1"/>
      <protection locked="0"/>
    </xf>
    <xf numFmtId="0" fontId="10" fillId="3" borderId="12" xfId="1"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protection locked="0"/>
    </xf>
    <xf numFmtId="0" fontId="9" fillId="5" borderId="8" xfId="0" applyFont="1" applyFill="1" applyBorder="1" applyAlignment="1" applyProtection="1">
      <alignment horizontal="center" vertical="center"/>
      <protection locked="0"/>
    </xf>
    <xf numFmtId="0" fontId="77" fillId="5" borderId="3" xfId="0" applyFont="1" applyFill="1" applyBorder="1" applyAlignment="1" applyProtection="1">
      <alignment horizontal="center"/>
      <protection locked="0"/>
    </xf>
    <xf numFmtId="0" fontId="77" fillId="0" borderId="0" xfId="0" applyFont="1" applyBorder="1" applyAlignment="1">
      <alignment horizontal="center"/>
    </xf>
    <xf numFmtId="0" fontId="77" fillId="5" borderId="3" xfId="0" applyFont="1" applyFill="1" applyBorder="1" applyAlignment="1" applyProtection="1">
      <alignment horizontal="center"/>
    </xf>
    <xf numFmtId="0" fontId="9" fillId="5" borderId="0" xfId="0" applyFont="1" applyFill="1" applyBorder="1" applyAlignment="1" applyProtection="1">
      <alignment horizontal="center" vertical="center" wrapText="1"/>
    </xf>
    <xf numFmtId="0" fontId="78" fillId="5" borderId="0" xfId="0" applyFont="1" applyFill="1" applyAlignment="1" applyProtection="1">
      <alignment horizontal="center" vertical="center" wrapText="1"/>
    </xf>
    <xf numFmtId="0" fontId="15" fillId="5" borderId="0" xfId="0" applyFont="1" applyFill="1" applyBorder="1" applyAlignment="1" applyProtection="1">
      <alignment horizontal="center" vertical="center" wrapText="1"/>
    </xf>
    <xf numFmtId="0" fontId="15" fillId="0" borderId="0" xfId="0" applyFont="1" applyAlignment="1" applyProtection="1">
      <alignment horizontal="center" wrapText="1"/>
    </xf>
    <xf numFmtId="0" fontId="79" fillId="5" borderId="0" xfId="0" applyFont="1" applyFill="1" applyBorder="1" applyAlignment="1" applyProtection="1">
      <alignment horizontal="center" wrapText="1"/>
    </xf>
    <xf numFmtId="4" fontId="80" fillId="0" borderId="0" xfId="1" applyNumberFormat="1" applyFont="1" applyFill="1" applyBorder="1" applyAlignment="1" applyProtection="1">
      <alignment horizontal="center" vertical="center" wrapText="1"/>
    </xf>
    <xf numFmtId="0" fontId="9" fillId="5" borderId="8" xfId="0" applyFont="1" applyFill="1" applyBorder="1" applyAlignment="1" applyProtection="1">
      <alignment horizontal="center"/>
    </xf>
    <xf numFmtId="0" fontId="9" fillId="5" borderId="8" xfId="0" applyFont="1" applyFill="1" applyBorder="1" applyAlignment="1" applyProtection="1">
      <alignment horizontal="center" vertical="center"/>
    </xf>
    <xf numFmtId="0" fontId="15" fillId="5" borderId="3" xfId="0" applyFont="1" applyFill="1" applyBorder="1" applyAlignment="1" applyProtection="1">
      <alignment horizontal="center"/>
    </xf>
    <xf numFmtId="0" fontId="15" fillId="0" borderId="3" xfId="0" applyFont="1" applyBorder="1" applyAlignment="1" applyProtection="1">
      <alignment horizontal="center"/>
    </xf>
    <xf numFmtId="0" fontId="11" fillId="0" borderId="3" xfId="1" applyFont="1" applyBorder="1" applyAlignment="1">
      <alignment horizontal="left" vertical="center" wrapText="1"/>
    </xf>
    <xf numFmtId="0" fontId="78" fillId="5" borderId="0" xfId="0" applyFont="1" applyFill="1" applyAlignment="1" applyProtection="1">
      <alignment horizontal="center" wrapText="1"/>
    </xf>
    <xf numFmtId="0" fontId="9" fillId="5" borderId="0" xfId="0" applyFont="1" applyFill="1" applyBorder="1" applyAlignment="1" applyProtection="1">
      <alignment horizontal="center" vertical="top" wrapText="1"/>
    </xf>
    <xf numFmtId="0" fontId="78" fillId="5" borderId="0" xfId="0" applyFont="1" applyFill="1" applyBorder="1" applyAlignment="1" applyProtection="1">
      <alignment horizontal="center" vertical="center" wrapText="1"/>
    </xf>
    <xf numFmtId="0" fontId="10" fillId="3" borderId="10"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9" fillId="5" borderId="3" xfId="0" applyFont="1" applyFill="1" applyBorder="1" applyAlignment="1" applyProtection="1">
      <alignment horizontal="center" vertical="top" wrapText="1"/>
    </xf>
    <xf numFmtId="0" fontId="81" fillId="5" borderId="0" xfId="0" applyFont="1" applyFill="1" applyBorder="1" applyAlignment="1" applyProtection="1">
      <alignment horizontal="center" vertical="center" wrapText="1"/>
    </xf>
    <xf numFmtId="0" fontId="15" fillId="0" borderId="3" xfId="0" applyFont="1" applyBorder="1" applyAlignment="1" applyProtection="1">
      <alignment horizontal="left" vertical="center"/>
      <protection locked="0"/>
    </xf>
    <xf numFmtId="0" fontId="9" fillId="5" borderId="8" xfId="0" applyFont="1" applyFill="1" applyBorder="1" applyAlignment="1" applyProtection="1">
      <alignment horizontal="center" vertical="top"/>
    </xf>
    <xf numFmtId="0" fontId="77" fillId="0" borderId="3" xfId="0" applyFont="1" applyBorder="1" applyAlignment="1" applyProtection="1">
      <alignment horizontal="center" wrapText="1"/>
    </xf>
    <xf numFmtId="0" fontId="77" fillId="0" borderId="0" xfId="0" applyFont="1" applyAlignment="1" applyProtection="1">
      <alignment horizontal="center" vertical="center" wrapText="1"/>
    </xf>
    <xf numFmtId="0" fontId="11" fillId="0" borderId="3" xfId="1" applyFont="1" applyFill="1" applyBorder="1" applyAlignment="1" applyProtection="1">
      <alignment horizontal="left" vertical="center" shrinkToFit="1"/>
      <protection locked="0"/>
    </xf>
    <xf numFmtId="0" fontId="12" fillId="5" borderId="3" xfId="0" applyFont="1" applyFill="1" applyBorder="1" applyAlignment="1" applyProtection="1">
      <alignment horizontal="center" vertical="top" wrapText="1"/>
    </xf>
    <xf numFmtId="0" fontId="77" fillId="0" borderId="3" xfId="0" applyFont="1" applyBorder="1" applyAlignment="1" applyProtection="1">
      <alignment horizontal="center"/>
    </xf>
    <xf numFmtId="0" fontId="10" fillId="3" borderId="12" xfId="1" applyFont="1" applyFill="1" applyBorder="1" applyAlignment="1" applyProtection="1">
      <alignment horizontal="center" vertical="center"/>
      <protection locked="0"/>
    </xf>
    <xf numFmtId="0" fontId="77" fillId="0" borderId="3" xfId="0" applyFont="1" applyBorder="1" applyAlignment="1">
      <alignment horizontal="center"/>
    </xf>
    <xf numFmtId="0" fontId="77" fillId="0" borderId="0" xfId="0" applyFont="1" applyAlignment="1">
      <alignment horizontal="center" vertical="center" wrapText="1"/>
    </xf>
    <xf numFmtId="0" fontId="78" fillId="0" borderId="0" xfId="0" applyFont="1" applyAlignment="1">
      <alignment horizontal="center" vertical="center" wrapText="1"/>
    </xf>
    <xf numFmtId="0" fontId="12" fillId="0" borderId="38" xfId="822" applyFont="1" applyBorder="1" applyAlignment="1">
      <alignment horizontal="left" vertical="center"/>
    </xf>
    <xf numFmtId="0" fontId="12" fillId="59" borderId="0" xfId="822" applyFont="1" applyFill="1" applyBorder="1" applyAlignment="1">
      <alignment horizontal="center" vertical="center"/>
    </xf>
    <xf numFmtId="0" fontId="12" fillId="59" borderId="36" xfId="822" applyFont="1" applyFill="1" applyBorder="1" applyAlignment="1">
      <alignment horizontal="center" vertical="center"/>
    </xf>
    <xf numFmtId="0" fontId="12" fillId="58" borderId="0" xfId="822" applyFont="1" applyFill="1" applyBorder="1" applyAlignment="1">
      <alignment horizontal="left" vertical="center"/>
    </xf>
    <xf numFmtId="0" fontId="12" fillId="4" borderId="0" xfId="822" applyFont="1" applyFill="1" applyBorder="1" applyAlignment="1">
      <alignment horizontal="left" vertical="center" wrapText="1"/>
    </xf>
    <xf numFmtId="0" fontId="12" fillId="0" borderId="37" xfId="822" applyFont="1" applyBorder="1" applyAlignment="1">
      <alignment horizontal="left" vertical="center" wrapText="1"/>
    </xf>
    <xf numFmtId="0" fontId="12" fillId="3" borderId="0" xfId="822" applyFont="1" applyFill="1" applyBorder="1" applyAlignment="1">
      <alignment horizontal="left" vertical="center"/>
    </xf>
    <xf numFmtId="0" fontId="9" fillId="0" borderId="37" xfId="822" applyFont="1" applyBorder="1" applyAlignment="1">
      <alignment horizontal="left" vertical="center"/>
    </xf>
    <xf numFmtId="0" fontId="12" fillId="4" borderId="0" xfId="822" applyFont="1" applyFill="1" applyBorder="1" applyAlignment="1">
      <alignment horizontal="left" vertical="center"/>
    </xf>
    <xf numFmtId="0" fontId="12" fillId="0" borderId="0" xfId="822" applyFont="1" applyFill="1" applyBorder="1" applyAlignment="1">
      <alignment horizontal="center" vertical="center"/>
    </xf>
    <xf numFmtId="0" fontId="9" fillId="57" borderId="0" xfId="822" applyFont="1" applyFill="1" applyBorder="1" applyAlignment="1">
      <alignment horizontal="center" vertical="center"/>
    </xf>
    <xf numFmtId="0" fontId="76" fillId="61" borderId="53" xfId="0" applyFont="1" applyFill="1" applyBorder="1" applyAlignment="1">
      <alignment horizontal="center" vertical="center" wrapText="1"/>
    </xf>
    <xf numFmtId="0" fontId="76" fillId="61" borderId="56" xfId="0" applyFont="1" applyFill="1" applyBorder="1" applyAlignment="1">
      <alignment horizontal="center" vertical="center" wrapText="1"/>
    </xf>
    <xf numFmtId="0" fontId="76" fillId="61" borderId="55" xfId="0" applyFont="1" applyFill="1" applyBorder="1" applyAlignment="1">
      <alignment horizontal="center" vertical="center" wrapText="1"/>
    </xf>
    <xf numFmtId="0" fontId="15" fillId="0" borderId="0" xfId="0" applyFont="1" applyAlignment="1">
      <alignment horizontal="center"/>
    </xf>
    <xf numFmtId="43" fontId="11" fillId="5" borderId="3" xfId="172" applyFont="1" applyFill="1" applyBorder="1" applyAlignment="1" applyProtection="1">
      <alignment horizontal="center" wrapText="1"/>
    </xf>
    <xf numFmtId="0" fontId="15" fillId="0" borderId="0" xfId="0" applyFont="1" applyAlignment="1">
      <alignment horizontal="center" vertical="center" wrapText="1"/>
    </xf>
    <xf numFmtId="43" fontId="11" fillId="5" borderId="0" xfId="172" applyFont="1" applyFill="1" applyBorder="1" applyAlignment="1" applyProtection="1">
      <alignment horizontal="center" vertical="top" wrapText="1"/>
    </xf>
    <xf numFmtId="0" fontId="78" fillId="0" borderId="0" xfId="0" applyFont="1" applyAlignment="1">
      <alignment horizontal="center" wrapText="1"/>
    </xf>
    <xf numFmtId="0" fontId="10" fillId="0" borderId="5" xfId="174" applyFont="1" applyFill="1" applyBorder="1" applyAlignment="1" applyProtection="1">
      <alignment horizontal="left" vertical="top" wrapText="1"/>
    </xf>
    <xf numFmtId="0" fontId="10" fillId="0" borderId="6" xfId="174" applyFont="1" applyFill="1" applyBorder="1" applyAlignment="1" applyProtection="1">
      <alignment horizontal="left" vertical="top" wrapText="1"/>
    </xf>
    <xf numFmtId="0" fontId="0" fillId="0" borderId="0" xfId="174" applyFont="1" applyFill="1" applyBorder="1" applyAlignment="1" applyProtection="1">
      <alignment horizontal="left" vertical="top" wrapText="1"/>
      <protection locked="0"/>
    </xf>
    <xf numFmtId="3" fontId="11" fillId="0" borderId="16" xfId="174" applyNumberFormat="1" applyFont="1" applyFill="1" applyBorder="1" applyAlignment="1" applyProtection="1">
      <alignment horizontal="right" vertical="top"/>
      <protection locked="0"/>
    </xf>
    <xf numFmtId="3" fontId="11" fillId="0" borderId="17" xfId="174" applyNumberFormat="1" applyFont="1" applyFill="1" applyBorder="1" applyAlignment="1" applyProtection="1">
      <alignment horizontal="right" vertical="top"/>
      <protection locked="0"/>
    </xf>
    <xf numFmtId="0" fontId="10" fillId="3" borderId="10" xfId="174" applyFont="1" applyFill="1" applyBorder="1" applyAlignment="1" applyProtection="1">
      <alignment horizontal="center" vertical="center" wrapText="1"/>
      <protection locked="0"/>
    </xf>
    <xf numFmtId="0" fontId="10" fillId="3" borderId="11" xfId="174" applyFont="1" applyFill="1" applyBorder="1" applyAlignment="1" applyProtection="1">
      <alignment horizontal="center" vertical="center" wrapText="1"/>
      <protection locked="0"/>
    </xf>
    <xf numFmtId="0" fontId="10" fillId="3" borderId="12" xfId="174" applyFont="1" applyFill="1" applyBorder="1" applyAlignment="1" applyProtection="1">
      <alignment horizontal="center" vertical="center" wrapText="1"/>
      <protection locked="0"/>
    </xf>
    <xf numFmtId="0" fontId="10" fillId="3" borderId="2" xfId="174" applyFont="1" applyFill="1" applyBorder="1" applyAlignment="1">
      <alignment horizontal="center" vertical="center"/>
    </xf>
    <xf numFmtId="0" fontId="10" fillId="3" borderId="4" xfId="174" applyFont="1" applyFill="1" applyBorder="1" applyAlignment="1">
      <alignment horizontal="center" vertical="center"/>
    </xf>
    <xf numFmtId="0" fontId="10" fillId="3" borderId="5" xfId="174" applyFont="1" applyFill="1" applyBorder="1" applyAlignment="1">
      <alignment horizontal="center" vertical="center"/>
    </xf>
    <xf numFmtId="0" fontId="10" fillId="3" borderId="6" xfId="174" applyFont="1" applyFill="1" applyBorder="1" applyAlignment="1">
      <alignment horizontal="center" vertical="center"/>
    </xf>
    <xf numFmtId="0" fontId="10" fillId="3" borderId="7" xfId="174" applyFont="1" applyFill="1" applyBorder="1" applyAlignment="1">
      <alignment horizontal="center" vertical="center"/>
    </xf>
    <xf numFmtId="0" fontId="10" fillId="3" borderId="9" xfId="174" applyFont="1" applyFill="1" applyBorder="1" applyAlignment="1">
      <alignment horizontal="center" vertical="center"/>
    </xf>
    <xf numFmtId="0" fontId="10" fillId="3" borderId="16" xfId="174" applyFont="1" applyFill="1" applyBorder="1" applyAlignment="1">
      <alignment horizontal="center" vertical="center" wrapText="1"/>
    </xf>
    <xf numFmtId="0" fontId="10" fillId="3" borderId="17" xfId="174" applyFont="1" applyFill="1" applyBorder="1" applyAlignment="1">
      <alignment horizontal="center" vertical="center" wrapText="1"/>
    </xf>
    <xf numFmtId="0" fontId="10" fillId="3" borderId="2" xfId="174" applyFont="1" applyFill="1" applyBorder="1" applyAlignment="1">
      <alignment horizontal="center" vertical="center" wrapText="1"/>
    </xf>
    <xf numFmtId="0" fontId="10" fillId="3" borderId="4" xfId="174" applyFont="1" applyFill="1" applyBorder="1" applyAlignment="1">
      <alignment horizontal="center" vertical="center" wrapText="1"/>
    </xf>
    <xf numFmtId="0" fontId="10" fillId="3" borderId="5" xfId="174" applyFont="1" applyFill="1" applyBorder="1" applyAlignment="1">
      <alignment horizontal="center" vertical="center" wrapText="1"/>
    </xf>
    <xf numFmtId="0" fontId="10" fillId="3" borderId="6" xfId="174" applyFont="1" applyFill="1" applyBorder="1" applyAlignment="1">
      <alignment horizontal="center" vertical="center" wrapText="1"/>
    </xf>
    <xf numFmtId="0" fontId="10" fillId="3" borderId="7" xfId="174" applyFont="1" applyFill="1" applyBorder="1" applyAlignment="1">
      <alignment horizontal="center" vertical="center" wrapText="1"/>
    </xf>
    <xf numFmtId="0" fontId="10" fillId="3" borderId="9" xfId="174" applyFont="1" applyFill="1" applyBorder="1" applyAlignment="1">
      <alignment horizontal="center" vertical="center" wrapText="1"/>
    </xf>
    <xf numFmtId="3" fontId="10" fillId="3" borderId="10" xfId="174" applyNumberFormat="1" applyFont="1" applyFill="1" applyBorder="1" applyAlignment="1" applyProtection="1">
      <alignment horizontal="center" vertical="center" wrapText="1"/>
      <protection locked="0"/>
    </xf>
    <xf numFmtId="3" fontId="10" fillId="3" borderId="11" xfId="174" applyNumberFormat="1" applyFont="1" applyFill="1" applyBorder="1" applyAlignment="1" applyProtection="1">
      <alignment horizontal="center" vertical="center" wrapText="1"/>
      <protection locked="0"/>
    </xf>
    <xf numFmtId="3" fontId="10" fillId="3" borderId="12" xfId="174" applyNumberFormat="1" applyFont="1" applyFill="1" applyBorder="1" applyAlignment="1" applyProtection="1">
      <alignment horizontal="center" vertical="center" wrapText="1"/>
      <protection locked="0"/>
    </xf>
    <xf numFmtId="3" fontId="10" fillId="3" borderId="16" xfId="174" applyNumberFormat="1" applyFont="1" applyFill="1" applyBorder="1" applyAlignment="1">
      <alignment horizontal="center" vertical="center" wrapText="1"/>
    </xf>
    <xf numFmtId="3" fontId="10" fillId="3" borderId="17" xfId="174" applyNumberFormat="1" applyFont="1" applyFill="1" applyBorder="1" applyAlignment="1">
      <alignment horizontal="center" vertical="center" wrapText="1"/>
    </xf>
    <xf numFmtId="0" fontId="15" fillId="0" borderId="0" xfId="0" applyFont="1" applyAlignment="1">
      <alignment horizontal="center" vertical="center"/>
    </xf>
    <xf numFmtId="0" fontId="10" fillId="3" borderId="11"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18" xfId="469" applyFont="1" applyFill="1" applyBorder="1" applyAlignment="1">
      <alignment horizontal="center" vertical="center"/>
    </xf>
    <xf numFmtId="0" fontId="10" fillId="3" borderId="17" xfId="469" applyFont="1" applyFill="1" applyBorder="1" applyAlignment="1">
      <alignment horizontal="center" vertical="center"/>
    </xf>
    <xf numFmtId="0" fontId="10" fillId="3" borderId="17" xfId="469" applyFont="1" applyFill="1" applyBorder="1" applyAlignment="1">
      <alignment horizontal="center" vertical="center" wrapText="1"/>
    </xf>
    <xf numFmtId="0" fontId="10" fillId="3" borderId="13" xfId="469" applyFont="1" applyFill="1" applyBorder="1" applyAlignment="1">
      <alignment horizontal="center" vertical="center" wrapText="1"/>
    </xf>
    <xf numFmtId="0" fontId="15" fillId="0" borderId="3" xfId="0" applyFont="1" applyBorder="1" applyAlignment="1">
      <alignment horizontal="center"/>
    </xf>
    <xf numFmtId="0" fontId="11" fillId="19" borderId="3" xfId="176" applyNumberFormat="1" applyFont="1" applyFill="1" applyBorder="1" applyAlignment="1" applyProtection="1">
      <alignment horizontal="left" vertical="center" wrapText="1"/>
      <protection locked="0"/>
    </xf>
    <xf numFmtId="0" fontId="10" fillId="3" borderId="2" xfId="1" applyFont="1" applyFill="1" applyBorder="1" applyAlignment="1">
      <alignment horizontal="center" wrapText="1"/>
    </xf>
    <xf numFmtId="0" fontId="10" fillId="3" borderId="3" xfId="1" applyFont="1" applyFill="1" applyBorder="1" applyAlignment="1">
      <alignment horizontal="center"/>
    </xf>
    <xf numFmtId="0" fontId="10" fillId="3" borderId="4" xfId="1" applyFont="1" applyFill="1" applyBorder="1" applyAlignment="1">
      <alignment horizontal="center"/>
    </xf>
    <xf numFmtId="0" fontId="10" fillId="3" borderId="13" xfId="1" applyFont="1" applyFill="1" applyBorder="1" applyAlignment="1">
      <alignment horizontal="center" vertical="center"/>
    </xf>
    <xf numFmtId="0" fontId="10" fillId="3" borderId="13" xfId="1" applyFont="1" applyFill="1" applyBorder="1" applyAlignment="1">
      <alignment horizontal="center" vertical="center" wrapText="1"/>
    </xf>
    <xf numFmtId="0" fontId="70" fillId="0" borderId="5" xfId="817" applyFont="1" applyBorder="1" applyAlignment="1">
      <alignment horizontal="left" vertical="center" wrapText="1"/>
    </xf>
    <xf numFmtId="0" fontId="70" fillId="0" borderId="0" xfId="817" applyFont="1" applyBorder="1" applyAlignment="1">
      <alignment horizontal="left" vertical="center" wrapText="1"/>
    </xf>
    <xf numFmtId="0" fontId="18" fillId="3" borderId="10" xfId="816" applyFont="1" applyFill="1" applyBorder="1" applyAlignment="1" applyProtection="1">
      <alignment horizontal="center" vertical="center" wrapText="1"/>
      <protection locked="0"/>
    </xf>
    <xf numFmtId="0" fontId="18" fillId="3" borderId="11" xfId="816" applyFont="1" applyFill="1" applyBorder="1" applyAlignment="1" applyProtection="1">
      <alignment horizontal="center" vertical="center" wrapText="1"/>
      <protection locked="0"/>
    </xf>
    <xf numFmtId="0" fontId="18" fillId="3" borderId="12" xfId="816" applyFont="1" applyFill="1" applyBorder="1" applyAlignment="1" applyProtection="1">
      <alignment horizontal="center" vertical="center" wrapText="1"/>
      <protection locked="0"/>
    </xf>
    <xf numFmtId="0" fontId="18" fillId="3" borderId="2" xfId="816" applyFont="1" applyFill="1" applyBorder="1" applyAlignment="1">
      <alignment horizontal="center" vertical="center"/>
    </xf>
    <xf numFmtId="0" fontId="18" fillId="3" borderId="4" xfId="816" applyFont="1" applyFill="1" applyBorder="1" applyAlignment="1">
      <alignment horizontal="center" vertical="center"/>
    </xf>
    <xf numFmtId="0" fontId="18" fillId="3" borderId="5" xfId="816" applyFont="1" applyFill="1" applyBorder="1" applyAlignment="1">
      <alignment horizontal="center" vertical="center"/>
    </xf>
    <xf numFmtId="0" fontId="18" fillId="3" borderId="6" xfId="816" applyFont="1" applyFill="1" applyBorder="1" applyAlignment="1">
      <alignment horizontal="center" vertical="center"/>
    </xf>
    <xf numFmtId="0" fontId="18" fillId="3" borderId="7" xfId="816" applyFont="1" applyFill="1" applyBorder="1" applyAlignment="1">
      <alignment horizontal="center" vertical="center"/>
    </xf>
    <xf numFmtId="0" fontId="18" fillId="3" borderId="9" xfId="816" applyFont="1" applyFill="1" applyBorder="1" applyAlignment="1">
      <alignment horizontal="center" vertical="center"/>
    </xf>
    <xf numFmtId="4" fontId="18" fillId="3" borderId="16" xfId="816" applyNumberFormat="1" applyFont="1" applyFill="1" applyBorder="1" applyAlignment="1">
      <alignment horizontal="center" vertical="center" wrapText="1"/>
    </xf>
    <xf numFmtId="4" fontId="18" fillId="3" borderId="17" xfId="816" applyNumberFormat="1" applyFont="1" applyFill="1" applyBorder="1" applyAlignment="1">
      <alignment horizontal="center" vertical="center" wrapText="1"/>
    </xf>
    <xf numFmtId="0" fontId="10" fillId="3" borderId="10" xfId="816" applyFont="1" applyFill="1" applyBorder="1" applyAlignment="1" applyProtection="1">
      <alignment horizontal="center" vertical="center" wrapText="1"/>
      <protection locked="0"/>
    </xf>
    <xf numFmtId="0" fontId="10" fillId="3" borderId="11" xfId="816" applyFont="1" applyFill="1" applyBorder="1" applyAlignment="1" applyProtection="1">
      <alignment horizontal="center" vertical="center" wrapText="1"/>
      <protection locked="0"/>
    </xf>
    <xf numFmtId="0" fontId="10" fillId="3" borderId="12" xfId="816" applyFont="1" applyFill="1" applyBorder="1" applyAlignment="1" applyProtection="1">
      <alignment horizontal="center" vertical="center" wrapText="1"/>
      <protection locked="0"/>
    </xf>
    <xf numFmtId="0" fontId="10" fillId="3" borderId="16" xfId="816" applyFont="1" applyFill="1" applyBorder="1" applyAlignment="1">
      <alignment horizontal="center" vertical="center"/>
    </xf>
    <xf numFmtId="0" fontId="10" fillId="3" borderId="18" xfId="816" applyFont="1" applyFill="1" applyBorder="1" applyAlignment="1">
      <alignment horizontal="center" vertical="center"/>
    </xf>
    <xf numFmtId="0" fontId="10" fillId="3" borderId="17" xfId="816" applyFont="1" applyFill="1" applyBorder="1" applyAlignment="1">
      <alignment horizontal="center" vertical="center"/>
    </xf>
    <xf numFmtId="4" fontId="10" fillId="3" borderId="16" xfId="816" applyNumberFormat="1" applyFont="1" applyFill="1" applyBorder="1" applyAlignment="1">
      <alignment horizontal="center" vertical="center" wrapText="1"/>
    </xf>
    <xf numFmtId="4" fontId="10" fillId="3" borderId="17" xfId="816" applyNumberFormat="1"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36" fillId="5" borderId="5" xfId="817" applyFont="1" applyFill="1" applyBorder="1" applyAlignment="1">
      <alignment horizontal="left" vertical="center" wrapText="1"/>
    </xf>
    <xf numFmtId="0" fontId="36" fillId="5" borderId="6" xfId="817" applyFont="1" applyFill="1" applyBorder="1" applyAlignment="1">
      <alignment horizontal="left" vertical="center" wrapText="1"/>
    </xf>
    <xf numFmtId="0" fontId="35" fillId="0" borderId="0" xfId="817" applyFont="1" applyBorder="1" applyAlignment="1">
      <alignment horizontal="center" vertical="center"/>
    </xf>
    <xf numFmtId="0" fontId="12" fillId="3" borderId="10" xfId="816" applyFont="1" applyFill="1" applyBorder="1" applyAlignment="1" applyProtection="1">
      <alignment horizontal="center" vertical="center" wrapText="1"/>
      <protection locked="0"/>
    </xf>
    <xf numFmtId="0" fontId="12" fillId="3" borderId="11" xfId="816" applyFont="1" applyFill="1" applyBorder="1" applyAlignment="1" applyProtection="1">
      <alignment horizontal="center" vertical="center" wrapText="1"/>
      <protection locked="0"/>
    </xf>
    <xf numFmtId="0" fontId="12" fillId="3" borderId="12" xfId="816" applyFont="1" applyFill="1" applyBorder="1" applyAlignment="1" applyProtection="1">
      <alignment horizontal="center" vertical="center" wrapText="1"/>
      <protection locked="0"/>
    </xf>
    <xf numFmtId="0" fontId="12" fillId="3" borderId="2" xfId="816" applyFont="1" applyFill="1" applyBorder="1" applyAlignment="1">
      <alignment horizontal="center" vertical="center"/>
    </xf>
    <xf numFmtId="0" fontId="12" fillId="3" borderId="4" xfId="816" applyFont="1" applyFill="1" applyBorder="1" applyAlignment="1">
      <alignment horizontal="center" vertical="center"/>
    </xf>
    <xf numFmtId="0" fontId="12" fillId="3" borderId="5" xfId="816" applyFont="1" applyFill="1" applyBorder="1" applyAlignment="1">
      <alignment horizontal="center" vertical="center"/>
    </xf>
    <xf numFmtId="0" fontId="12" fillId="3" borderId="6" xfId="816" applyFont="1" applyFill="1" applyBorder="1" applyAlignment="1">
      <alignment horizontal="center" vertical="center"/>
    </xf>
    <xf numFmtId="0" fontId="12" fillId="3" borderId="7" xfId="816" applyFont="1" applyFill="1" applyBorder="1" applyAlignment="1">
      <alignment horizontal="center" vertical="center"/>
    </xf>
    <xf numFmtId="0" fontId="12" fillId="3" borderId="9" xfId="816" applyFont="1" applyFill="1" applyBorder="1" applyAlignment="1">
      <alignment horizontal="center" vertical="center"/>
    </xf>
    <xf numFmtId="4" fontId="12" fillId="3" borderId="16" xfId="816" applyNumberFormat="1" applyFont="1" applyFill="1" applyBorder="1" applyAlignment="1">
      <alignment horizontal="center" vertical="center" wrapText="1"/>
    </xf>
    <xf numFmtId="4" fontId="12" fillId="3" borderId="17" xfId="816" applyNumberFormat="1" applyFont="1" applyFill="1" applyBorder="1" applyAlignment="1">
      <alignment horizontal="center" vertical="center" wrapText="1"/>
    </xf>
    <xf numFmtId="0" fontId="77" fillId="0" borderId="0" xfId="0" applyFont="1" applyAlignment="1">
      <alignment horizontal="center" vertical="center"/>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166" fontId="10" fillId="3" borderId="2" xfId="181" applyNumberFormat="1" applyFont="1" applyFill="1" applyBorder="1" applyAlignment="1" applyProtection="1">
      <alignment horizontal="center" vertical="center" wrapText="1"/>
    </xf>
    <xf numFmtId="166" fontId="10" fillId="3" borderId="7" xfId="181" applyNumberFormat="1" applyFont="1" applyFill="1" applyBorder="1" applyAlignment="1" applyProtection="1">
      <alignment horizontal="center" vertical="center" wrapText="1"/>
    </xf>
    <xf numFmtId="166" fontId="10" fillId="3" borderId="10" xfId="181" applyNumberFormat="1" applyFont="1" applyFill="1" applyBorder="1" applyAlignment="1" applyProtection="1">
      <alignment horizontal="center" vertical="center"/>
      <protection locked="0"/>
    </xf>
    <xf numFmtId="166" fontId="10" fillId="3" borderId="11" xfId="181" applyNumberFormat="1" applyFont="1" applyFill="1" applyBorder="1" applyAlignment="1" applyProtection="1">
      <alignment horizontal="center" vertical="center"/>
      <protection locked="0"/>
    </xf>
    <xf numFmtId="166" fontId="10" fillId="3" borderId="12" xfId="181" applyNumberFormat="1" applyFont="1" applyFill="1" applyBorder="1" applyAlignment="1" applyProtection="1">
      <alignment horizontal="center" vertical="center"/>
      <protection locked="0"/>
    </xf>
    <xf numFmtId="166" fontId="10" fillId="3" borderId="10" xfId="181" applyNumberFormat="1" applyFont="1" applyFill="1" applyBorder="1" applyAlignment="1" applyProtection="1">
      <alignment horizontal="center" vertical="center" wrapText="1"/>
    </xf>
    <xf numFmtId="166" fontId="10" fillId="3" borderId="11" xfId="181" applyNumberFormat="1" applyFont="1" applyFill="1" applyBorder="1" applyAlignment="1" applyProtection="1">
      <alignment horizontal="center" vertical="center" wrapText="1"/>
    </xf>
    <xf numFmtId="166" fontId="10" fillId="3" borderId="12" xfId="181" applyNumberFormat="1" applyFont="1" applyFill="1" applyBorder="1" applyAlignment="1" applyProtection="1">
      <alignment horizontal="center" vertical="center" wrapText="1"/>
    </xf>
    <xf numFmtId="0" fontId="0" fillId="0" borderId="0" xfId="0" applyFont="1" applyAlignment="1">
      <alignment horizontal="left" vertical="center" wrapText="1"/>
    </xf>
    <xf numFmtId="0" fontId="35" fillId="0" borderId="0" xfId="0" applyFont="1" applyAlignment="1">
      <alignment horizontal="center" vertical="center" wrapText="1"/>
    </xf>
    <xf numFmtId="0" fontId="10" fillId="3" borderId="13" xfId="818" applyFont="1" applyFill="1" applyBorder="1" applyAlignment="1" applyProtection="1">
      <alignment horizontal="center" vertical="center" wrapText="1"/>
      <protection locked="0"/>
    </xf>
    <xf numFmtId="166" fontId="10" fillId="3" borderId="13" xfId="181" applyNumberFormat="1" applyFont="1" applyFill="1" applyBorder="1" applyAlignment="1" applyProtection="1">
      <alignment horizontal="center" vertical="center"/>
      <protection locked="0"/>
    </xf>
    <xf numFmtId="166" fontId="10" fillId="3" borderId="13" xfId="181" applyNumberFormat="1" applyFont="1" applyFill="1" applyBorder="1" applyAlignment="1" applyProtection="1">
      <alignment horizontal="center" vertical="center" wrapText="1"/>
      <protection locked="0"/>
    </xf>
    <xf numFmtId="0" fontId="15" fillId="0" borderId="0" xfId="818" applyFont="1" applyAlignment="1" applyProtection="1">
      <alignment horizontal="left" wrapText="1"/>
      <protection locked="0"/>
    </xf>
    <xf numFmtId="0" fontId="35" fillId="0" borderId="3" xfId="0" applyFont="1" applyBorder="1" applyAlignment="1">
      <alignment horizontal="center"/>
    </xf>
    <xf numFmtId="0" fontId="10" fillId="3" borderId="2" xfId="816" applyFont="1" applyFill="1" applyBorder="1" applyAlignment="1">
      <alignment horizontal="center" vertical="center"/>
    </xf>
    <xf numFmtId="0" fontId="10" fillId="3" borderId="3" xfId="816" applyFont="1" applyFill="1" applyBorder="1" applyAlignment="1">
      <alignment horizontal="center" vertical="center"/>
    </xf>
    <xf numFmtId="0" fontId="10" fillId="3" borderId="4" xfId="816" applyFont="1" applyFill="1" applyBorder="1" applyAlignment="1">
      <alignment horizontal="center" vertical="center"/>
    </xf>
    <xf numFmtId="0" fontId="10" fillId="3" borderId="5" xfId="816" applyFont="1" applyFill="1" applyBorder="1" applyAlignment="1">
      <alignment horizontal="center" vertical="center"/>
    </xf>
    <xf numFmtId="0" fontId="10" fillId="3" borderId="0" xfId="816" applyFont="1" applyFill="1" applyBorder="1" applyAlignment="1">
      <alignment horizontal="center" vertical="center"/>
    </xf>
    <xf numFmtId="0" fontId="10" fillId="3" borderId="6" xfId="816" applyFont="1" applyFill="1" applyBorder="1" applyAlignment="1">
      <alignment horizontal="center" vertical="center"/>
    </xf>
    <xf numFmtId="0" fontId="10" fillId="3" borderId="7" xfId="816" applyFont="1" applyFill="1" applyBorder="1" applyAlignment="1">
      <alignment horizontal="center" vertical="center"/>
    </xf>
    <xf numFmtId="0" fontId="10" fillId="3" borderId="8" xfId="816" applyFont="1" applyFill="1" applyBorder="1" applyAlignment="1">
      <alignment horizontal="center" vertical="center"/>
    </xf>
    <xf numFmtId="0" fontId="10" fillId="3" borderId="9" xfId="816" applyFont="1" applyFill="1" applyBorder="1" applyAlignment="1">
      <alignment horizontal="center" vertical="center"/>
    </xf>
    <xf numFmtId="0" fontId="10" fillId="0" borderId="10" xfId="817" applyFont="1" applyFill="1" applyBorder="1" applyAlignment="1" applyProtection="1">
      <alignment horizontal="center"/>
      <protection locked="0"/>
    </xf>
    <xf numFmtId="0" fontId="10" fillId="0" borderId="11" xfId="817" applyFont="1" applyFill="1" applyBorder="1" applyAlignment="1" applyProtection="1">
      <alignment horizontal="center"/>
      <protection locked="0"/>
    </xf>
    <xf numFmtId="0" fontId="10" fillId="0" borderId="12" xfId="817" applyFont="1" applyFill="1" applyBorder="1" applyAlignment="1" applyProtection="1">
      <alignment horizontal="center"/>
      <protection locked="0"/>
    </xf>
    <xf numFmtId="0" fontId="10" fillId="3" borderId="2" xfId="816" applyFont="1" applyFill="1" applyBorder="1" applyAlignment="1" applyProtection="1">
      <alignment horizontal="center" vertical="center" wrapText="1"/>
      <protection locked="0"/>
    </xf>
    <xf numFmtId="0" fontId="10" fillId="3" borderId="3" xfId="816" applyFont="1" applyFill="1" applyBorder="1" applyAlignment="1" applyProtection="1">
      <alignment horizontal="center" vertical="center" wrapText="1"/>
      <protection locked="0"/>
    </xf>
    <xf numFmtId="0" fontId="10" fillId="3" borderId="4" xfId="816" applyFont="1" applyFill="1" applyBorder="1" applyAlignment="1" applyProtection="1">
      <alignment horizontal="center" vertical="center" wrapText="1"/>
      <protection locked="0"/>
    </xf>
    <xf numFmtId="0" fontId="10" fillId="3" borderId="5" xfId="816" applyFont="1" applyFill="1" applyBorder="1" applyAlignment="1" applyProtection="1">
      <alignment horizontal="center" vertical="center" wrapText="1"/>
      <protection locked="0"/>
    </xf>
    <xf numFmtId="0" fontId="10" fillId="3" borderId="0" xfId="816" applyFont="1" applyFill="1" applyBorder="1" applyAlignment="1" applyProtection="1">
      <alignment horizontal="center" vertical="center" wrapText="1"/>
      <protection locked="0"/>
    </xf>
    <xf numFmtId="0" fontId="10" fillId="3" borderId="6" xfId="816" applyFont="1" applyFill="1" applyBorder="1" applyAlignment="1" applyProtection="1">
      <alignment horizontal="center" vertical="center" wrapText="1"/>
      <protection locked="0"/>
    </xf>
    <xf numFmtId="0" fontId="10" fillId="3" borderId="7" xfId="816" applyFont="1" applyFill="1" applyBorder="1" applyAlignment="1" applyProtection="1">
      <alignment horizontal="center" vertical="center" wrapText="1"/>
      <protection locked="0"/>
    </xf>
    <xf numFmtId="0" fontId="10" fillId="3" borderId="8" xfId="816" applyFont="1" applyFill="1" applyBorder="1" applyAlignment="1" applyProtection="1">
      <alignment horizontal="center" vertical="center" wrapText="1"/>
      <protection locked="0"/>
    </xf>
    <xf numFmtId="0" fontId="10" fillId="3" borderId="9" xfId="816" applyFont="1" applyFill="1" applyBorder="1" applyAlignment="1" applyProtection="1">
      <alignment horizontal="center" vertical="center" wrapText="1"/>
      <protection locked="0"/>
    </xf>
    <xf numFmtId="0" fontId="10" fillId="3" borderId="5"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7" xfId="0" applyFont="1" applyFill="1" applyBorder="1" applyAlignment="1">
      <alignment horizontal="center"/>
    </xf>
    <xf numFmtId="0" fontId="10" fillId="3" borderId="9" xfId="0" applyFont="1" applyFill="1" applyBorder="1" applyAlignment="1">
      <alignment horizontal="center"/>
    </xf>
    <xf numFmtId="0" fontId="78" fillId="0" borderId="0" xfId="839" applyFont="1" applyAlignment="1">
      <alignment horizontal="center" vertical="center" wrapText="1"/>
    </xf>
    <xf numFmtId="0" fontId="78" fillId="0" borderId="0" xfId="839" applyFont="1" applyAlignment="1">
      <alignment horizontal="center" wrapText="1"/>
    </xf>
    <xf numFmtId="0" fontId="10" fillId="5" borderId="11" xfId="0" applyFont="1" applyFill="1" applyBorder="1" applyAlignment="1">
      <alignment horizontal="left" vertical="center" wrapText="1" indent="3"/>
    </xf>
    <xf numFmtId="0" fontId="10" fillId="5" borderId="12" xfId="0" applyFont="1" applyFill="1" applyBorder="1" applyAlignment="1">
      <alignment horizontal="left" vertical="center" wrapText="1" indent="3"/>
    </xf>
    <xf numFmtId="0" fontId="11" fillId="5" borderId="0" xfId="0" applyFont="1" applyFill="1" applyAlignment="1">
      <alignment horizontal="left" vertical="top" wrapText="1"/>
    </xf>
    <xf numFmtId="0" fontId="77" fillId="0" borderId="3" xfId="839" applyFont="1" applyBorder="1" applyAlignment="1">
      <alignment horizontal="center"/>
    </xf>
    <xf numFmtId="0" fontId="77" fillId="0" borderId="0" xfId="839" applyFont="1" applyAlignment="1">
      <alignment horizontal="center"/>
    </xf>
    <xf numFmtId="0" fontId="77" fillId="0" borderId="0" xfId="839" applyFont="1" applyAlignment="1">
      <alignment horizontal="center" wrapText="1"/>
    </xf>
    <xf numFmtId="0" fontId="12" fillId="59" borderId="16" xfId="841" applyFont="1" applyFill="1" applyBorder="1" applyAlignment="1">
      <alignment horizontal="center" vertical="center" wrapText="1"/>
    </xf>
    <xf numFmtId="0" fontId="12" fillId="59" borderId="17" xfId="841" applyFont="1" applyFill="1" applyBorder="1" applyAlignment="1">
      <alignment horizontal="center" vertical="center" wrapText="1"/>
    </xf>
    <xf numFmtId="0" fontId="12" fillId="59" borderId="10" xfId="841" applyFont="1" applyFill="1" applyBorder="1" applyAlignment="1">
      <alignment horizontal="center" vertical="center" wrapText="1"/>
    </xf>
    <xf numFmtId="0" fontId="12" fillId="59" borderId="12" xfId="841" applyFont="1" applyFill="1" applyBorder="1" applyAlignment="1">
      <alignment horizontal="center" vertical="center" wrapText="1"/>
    </xf>
    <xf numFmtId="0" fontId="37" fillId="59" borderId="16" xfId="840" applyFont="1" applyFill="1" applyBorder="1" applyAlignment="1">
      <alignment horizontal="center" vertical="center" wrapText="1"/>
    </xf>
    <xf numFmtId="0" fontId="37" fillId="59" borderId="17" xfId="840" applyFont="1" applyFill="1" applyBorder="1" applyAlignment="1">
      <alignment horizontal="center" vertical="center" wrapText="1"/>
    </xf>
    <xf numFmtId="0" fontId="12" fillId="59" borderId="16" xfId="840" applyFont="1" applyFill="1" applyBorder="1" applyAlignment="1">
      <alignment horizontal="center" vertical="center"/>
    </xf>
    <xf numFmtId="0" fontId="12" fillId="59" borderId="17" xfId="840" applyFont="1" applyFill="1" applyBorder="1" applyAlignment="1">
      <alignment horizontal="center" vertical="center"/>
    </xf>
    <xf numFmtId="0" fontId="12" fillId="59" borderId="0" xfId="840" applyFont="1" applyFill="1" applyBorder="1" applyAlignment="1">
      <alignment horizontal="center"/>
    </xf>
    <xf numFmtId="0" fontId="37" fillId="59" borderId="10" xfId="840" applyFont="1" applyFill="1" applyBorder="1" applyAlignment="1">
      <alignment horizontal="left" vertical="center"/>
    </xf>
    <xf numFmtId="0" fontId="37" fillId="59" borderId="12" xfId="840" applyFont="1" applyFill="1" applyBorder="1" applyAlignment="1">
      <alignment horizontal="left" vertical="center"/>
    </xf>
    <xf numFmtId="0" fontId="12" fillId="59" borderId="10" xfId="840" applyFont="1" applyFill="1" applyBorder="1" applyAlignment="1">
      <alignment horizontal="center" vertical="center"/>
    </xf>
    <xf numFmtId="0" fontId="12" fillId="59" borderId="11" xfId="840" applyFont="1" applyFill="1" applyBorder="1" applyAlignment="1">
      <alignment horizontal="center" vertical="center"/>
    </xf>
    <xf numFmtId="0" fontId="12" fillId="59" borderId="12" xfId="840" applyFont="1" applyFill="1" applyBorder="1" applyAlignment="1">
      <alignment horizontal="center" vertical="center"/>
    </xf>
    <xf numFmtId="0" fontId="12" fillId="59" borderId="13" xfId="841" applyFont="1" applyFill="1" applyBorder="1" applyAlignment="1">
      <alignment horizontal="center" vertical="center" wrapText="1"/>
    </xf>
    <xf numFmtId="0" fontId="37" fillId="5" borderId="11" xfId="840" applyFont="1" applyFill="1" applyBorder="1" applyAlignment="1">
      <alignment horizontal="left" vertical="center" wrapText="1" indent="3"/>
    </xf>
    <xf numFmtId="0" fontId="37" fillId="5" borderId="12" xfId="840" applyFont="1" applyFill="1" applyBorder="1" applyAlignment="1">
      <alignment horizontal="left" vertical="center" wrapText="1" indent="3"/>
    </xf>
    <xf numFmtId="0" fontId="77" fillId="5" borderId="3" xfId="839" applyFont="1" applyFill="1" applyBorder="1" applyAlignment="1">
      <alignment horizontal="center"/>
    </xf>
    <xf numFmtId="0" fontId="12" fillId="59" borderId="18" xfId="841" applyFont="1" applyFill="1" applyBorder="1" applyAlignment="1">
      <alignment horizontal="center" vertical="center" wrapText="1"/>
    </xf>
    <xf numFmtId="0" fontId="77" fillId="5" borderId="0" xfId="839" applyFont="1" applyFill="1" applyAlignment="1">
      <alignment horizontal="center" wrapText="1"/>
    </xf>
    <xf numFmtId="0" fontId="78" fillId="5" borderId="0" xfId="839" applyFont="1" applyFill="1" applyAlignment="1">
      <alignment horizontal="center" vertical="center" wrapText="1"/>
    </xf>
    <xf numFmtId="0" fontId="78" fillId="5" borderId="0" xfId="839" applyFont="1" applyFill="1" applyAlignment="1">
      <alignment horizontal="center" wrapText="1"/>
    </xf>
    <xf numFmtId="0" fontId="9" fillId="5" borderId="0" xfId="0" applyFont="1" applyFill="1" applyBorder="1" applyAlignment="1" applyProtection="1">
      <alignment horizontal="center" vertical="top" wrapText="1"/>
      <protection locked="0"/>
    </xf>
    <xf numFmtId="0" fontId="10" fillId="3" borderId="10" xfId="820" applyFont="1" applyFill="1" applyBorder="1" applyAlignment="1" applyProtection="1">
      <alignment horizontal="center" vertical="center" wrapText="1"/>
      <protection locked="0"/>
    </xf>
    <xf numFmtId="0" fontId="10" fillId="3" borderId="11" xfId="820" applyFont="1" applyFill="1" applyBorder="1" applyAlignment="1" applyProtection="1">
      <alignment horizontal="center" vertical="center" wrapText="1"/>
      <protection locked="0"/>
    </xf>
    <xf numFmtId="0" fontId="10" fillId="3" borderId="12" xfId="820" applyFont="1" applyFill="1" applyBorder="1" applyAlignment="1" applyProtection="1">
      <alignment horizontal="center" vertical="center" wrapText="1"/>
      <protection locked="0"/>
    </xf>
    <xf numFmtId="0" fontId="10" fillId="3" borderId="10" xfId="820" applyFont="1" applyFill="1" applyBorder="1" applyAlignment="1">
      <alignment horizontal="center" vertical="center"/>
    </xf>
    <xf numFmtId="0" fontId="10" fillId="3" borderId="12" xfId="820" applyFont="1" applyFill="1" applyBorder="1" applyAlignment="1">
      <alignment horizontal="center" vertical="center"/>
    </xf>
    <xf numFmtId="0" fontId="15" fillId="0" borderId="0" xfId="819" applyFont="1" applyAlignment="1">
      <alignment horizontal="left" vertical="center" wrapText="1"/>
    </xf>
    <xf numFmtId="0" fontId="10" fillId="3" borderId="10" xfId="819" applyFont="1" applyFill="1" applyBorder="1" applyAlignment="1" applyProtection="1">
      <alignment horizontal="center" vertical="center" wrapText="1"/>
      <protection locked="0"/>
    </xf>
    <xf numFmtId="0" fontId="10" fillId="3" borderId="11" xfId="819" applyFont="1" applyFill="1" applyBorder="1" applyAlignment="1" applyProtection="1">
      <alignment horizontal="center" vertical="center" wrapText="1"/>
      <protection locked="0"/>
    </xf>
    <xf numFmtId="0" fontId="10" fillId="3" borderId="12" xfId="819" applyFont="1" applyFill="1" applyBorder="1" applyAlignment="1" applyProtection="1">
      <alignment horizontal="center" vertical="center" wrapText="1"/>
      <protection locked="0"/>
    </xf>
    <xf numFmtId="0" fontId="10" fillId="3" borderId="10" xfId="819" applyFont="1" applyFill="1" applyBorder="1" applyAlignment="1">
      <alignment horizontal="center" vertical="center"/>
    </xf>
    <xf numFmtId="0" fontId="10" fillId="3" borderId="12" xfId="819" applyFont="1" applyFill="1" applyBorder="1" applyAlignment="1">
      <alignment horizontal="center" vertical="center"/>
    </xf>
    <xf numFmtId="0" fontId="15" fillId="0" borderId="32" xfId="819" applyFont="1" applyBorder="1" applyAlignment="1">
      <alignment horizontal="left" wrapText="1"/>
    </xf>
    <xf numFmtId="0" fontId="78" fillId="5" borderId="0" xfId="831" applyFont="1" applyFill="1" applyAlignment="1">
      <alignment horizontal="center" vertical="center" wrapText="1"/>
    </xf>
    <xf numFmtId="0" fontId="12" fillId="59" borderId="0" xfId="88" applyFont="1" applyFill="1" applyBorder="1" applyAlignment="1">
      <alignment horizontal="center"/>
    </xf>
    <xf numFmtId="0" fontId="12" fillId="5" borderId="2" xfId="831" applyFont="1" applyFill="1" applyBorder="1" applyAlignment="1" applyProtection="1">
      <alignment horizontal="center" vertical="center" wrapText="1"/>
      <protection locked="0"/>
    </xf>
    <xf numFmtId="0" fontId="12" fillId="5" borderId="3" xfId="831" applyFont="1" applyFill="1" applyBorder="1" applyAlignment="1" applyProtection="1">
      <alignment horizontal="center" vertical="center" wrapText="1"/>
      <protection locked="0"/>
    </xf>
    <xf numFmtId="0" fontId="12" fillId="5" borderId="4" xfId="831" applyFont="1" applyFill="1" applyBorder="1" applyAlignment="1" applyProtection="1">
      <alignment horizontal="center" vertical="center" wrapText="1"/>
      <protection locked="0"/>
    </xf>
    <xf numFmtId="0" fontId="12" fillId="5" borderId="5" xfId="831" applyFont="1" applyFill="1" applyBorder="1" applyAlignment="1" applyProtection="1">
      <alignment horizontal="center" vertical="center" wrapText="1"/>
      <protection locked="0"/>
    </xf>
    <xf numFmtId="0" fontId="12" fillId="5" borderId="0" xfId="831" applyFont="1" applyFill="1" applyBorder="1" applyAlignment="1" applyProtection="1">
      <alignment horizontal="center" vertical="center" wrapText="1"/>
      <protection locked="0"/>
    </xf>
    <xf numFmtId="0" fontId="12" fillId="5" borderId="6" xfId="831" applyFont="1" applyFill="1" applyBorder="1" applyAlignment="1" applyProtection="1">
      <alignment horizontal="center" vertical="center" wrapText="1"/>
      <protection locked="0"/>
    </xf>
    <xf numFmtId="0" fontId="12" fillId="5" borderId="7" xfId="831" applyFont="1" applyFill="1" applyBorder="1" applyAlignment="1" applyProtection="1">
      <alignment horizontal="center" vertical="center" wrapText="1"/>
      <protection locked="0"/>
    </xf>
    <xf numFmtId="0" fontId="12" fillId="5" borderId="8" xfId="831" applyFont="1" applyFill="1" applyBorder="1" applyAlignment="1" applyProtection="1">
      <alignment horizontal="center" vertical="center" wrapText="1"/>
      <protection locked="0"/>
    </xf>
    <xf numFmtId="0" fontId="12" fillId="5" borderId="9" xfId="831" applyFont="1" applyFill="1" applyBorder="1" applyAlignment="1" applyProtection="1">
      <alignment horizontal="center" vertical="center" wrapText="1"/>
      <protection locked="0"/>
    </xf>
    <xf numFmtId="0" fontId="24" fillId="5" borderId="0" xfId="831" applyFont="1" applyFill="1" applyBorder="1" applyAlignment="1" applyProtection="1">
      <alignment vertical="center" wrapText="1"/>
      <protection locked="0"/>
    </xf>
    <xf numFmtId="0" fontId="35" fillId="5" borderId="0" xfId="831" applyFont="1" applyFill="1" applyBorder="1" applyAlignment="1" applyProtection="1">
      <alignment wrapText="1"/>
      <protection locked="0"/>
    </xf>
    <xf numFmtId="0" fontId="11" fillId="5" borderId="5" xfId="831" applyFont="1" applyFill="1" applyBorder="1" applyAlignment="1" applyProtection="1">
      <alignment horizontal="center" vertical="top"/>
      <protection locked="0"/>
    </xf>
    <xf numFmtId="0" fontId="11" fillId="5" borderId="0" xfId="831" applyFont="1" applyFill="1" applyBorder="1" applyAlignment="1" applyProtection="1">
      <alignment horizontal="center" vertical="top"/>
      <protection locked="0"/>
    </xf>
    <xf numFmtId="0" fontId="77" fillId="5" borderId="0" xfId="831" applyFont="1" applyFill="1" applyAlignment="1">
      <alignment horizontal="center" vertical="center" wrapText="1"/>
    </xf>
    <xf numFmtId="0" fontId="12" fillId="5" borderId="0" xfId="831" applyFont="1" applyFill="1" applyBorder="1" applyAlignment="1">
      <alignment horizontal="left"/>
    </xf>
    <xf numFmtId="0" fontId="15" fillId="5" borderId="0" xfId="835" applyFont="1" applyFill="1" applyAlignment="1">
      <alignment horizontal="center" vertical="center" wrapText="1"/>
    </xf>
    <xf numFmtId="0" fontId="15" fillId="5" borderId="0" xfId="835" applyFont="1" applyFill="1" applyBorder="1" applyAlignment="1">
      <alignment horizontal="center" vertical="center" wrapText="1"/>
    </xf>
    <xf numFmtId="0" fontId="79" fillId="5" borderId="0" xfId="835" applyFont="1" applyFill="1" applyAlignment="1">
      <alignment horizontal="center" wrapText="1"/>
    </xf>
    <xf numFmtId="0" fontId="78" fillId="5" borderId="0" xfId="835" applyFont="1" applyFill="1" applyBorder="1" applyAlignment="1">
      <alignment horizontal="center" vertical="center" wrapText="1"/>
    </xf>
    <xf numFmtId="0" fontId="12" fillId="59" borderId="10" xfId="835" applyFont="1" applyFill="1" applyBorder="1" applyAlignment="1" applyProtection="1">
      <alignment horizontal="center" vertical="center" wrapText="1"/>
      <protection locked="0"/>
    </xf>
    <xf numFmtId="0" fontId="12" fillId="59" borderId="11" xfId="835" applyFont="1" applyFill="1" applyBorder="1" applyAlignment="1" applyProtection="1">
      <alignment horizontal="center" vertical="center" wrapText="1"/>
      <protection locked="0"/>
    </xf>
    <xf numFmtId="0" fontId="12" fillId="59" borderId="12" xfId="835" applyFont="1" applyFill="1" applyBorder="1" applyAlignment="1" applyProtection="1">
      <alignment horizontal="center" vertical="center" wrapText="1"/>
      <protection locked="0"/>
    </xf>
    <xf numFmtId="49" fontId="12" fillId="59" borderId="16" xfId="1" applyNumberFormat="1" applyFont="1" applyFill="1" applyBorder="1" applyAlignment="1">
      <alignment horizontal="center" vertical="center" wrapText="1"/>
    </xf>
    <xf numFmtId="49" fontId="12" fillId="59" borderId="17" xfId="1" applyNumberFormat="1" applyFont="1" applyFill="1" applyBorder="1" applyAlignment="1">
      <alignment horizontal="center" vertical="center" wrapText="1"/>
    </xf>
    <xf numFmtId="4" fontId="12" fillId="59" borderId="16" xfId="1" applyNumberFormat="1" applyFont="1" applyFill="1" applyBorder="1" applyAlignment="1">
      <alignment horizontal="center" vertical="center" wrapText="1"/>
    </xf>
    <xf numFmtId="4" fontId="12" fillId="59" borderId="17" xfId="1" applyNumberFormat="1" applyFont="1" applyFill="1" applyBorder="1" applyAlignment="1">
      <alignment horizontal="center" vertical="center" wrapText="1"/>
    </xf>
    <xf numFmtId="0" fontId="77" fillId="5" borderId="0" xfId="835" applyFont="1" applyFill="1" applyBorder="1" applyAlignment="1">
      <alignment horizontal="center"/>
    </xf>
    <xf numFmtId="0" fontId="77" fillId="5" borderId="46" xfId="831" applyFont="1" applyFill="1" applyBorder="1" applyAlignment="1">
      <alignment horizontal="center" vertical="center" wrapText="1"/>
    </xf>
    <xf numFmtId="0" fontId="77" fillId="5" borderId="47" xfId="831" applyFont="1" applyFill="1" applyBorder="1" applyAlignment="1">
      <alignment horizontal="center" vertical="center" wrapText="1"/>
    </xf>
    <xf numFmtId="0" fontId="77" fillId="5" borderId="49" xfId="831" applyFont="1" applyFill="1" applyBorder="1" applyAlignment="1">
      <alignment horizontal="center" vertical="center" wrapText="1"/>
    </xf>
    <xf numFmtId="0" fontId="77" fillId="5" borderId="53" xfId="831" applyFont="1" applyFill="1" applyBorder="1" applyAlignment="1">
      <alignment horizontal="center" vertical="center" wrapText="1"/>
    </xf>
    <xf numFmtId="0" fontId="77" fillId="5" borderId="56" xfId="831" applyFont="1" applyFill="1" applyBorder="1" applyAlignment="1">
      <alignment horizontal="center" vertical="center" wrapText="1"/>
    </xf>
    <xf numFmtId="0" fontId="77" fillId="5" borderId="55" xfId="831" applyFont="1" applyFill="1" applyBorder="1" applyAlignment="1">
      <alignment horizontal="center" vertical="center" wrapText="1"/>
    </xf>
    <xf numFmtId="0" fontId="12" fillId="59" borderId="0" xfId="88" applyFont="1" applyFill="1" applyBorder="1" applyAlignment="1">
      <alignment horizontal="center" vertical="center"/>
    </xf>
    <xf numFmtId="0" fontId="37" fillId="4" borderId="52" xfId="831" applyFont="1" applyFill="1" applyBorder="1" applyAlignment="1">
      <alignment horizontal="center" vertical="center" wrapText="1"/>
    </xf>
    <xf numFmtId="0" fontId="37" fillId="4" borderId="54" xfId="831" applyFont="1" applyFill="1" applyBorder="1" applyAlignment="1">
      <alignment horizontal="center" vertical="center" wrapText="1"/>
    </xf>
    <xf numFmtId="0" fontId="37" fillId="4" borderId="53" xfId="831" applyFont="1" applyFill="1" applyBorder="1" applyAlignment="1">
      <alignment horizontal="center" vertical="center" wrapText="1"/>
    </xf>
    <xf numFmtId="0" fontId="37" fillId="4" borderId="55" xfId="831" applyFont="1" applyFill="1" applyBorder="1" applyAlignment="1">
      <alignment horizontal="center" vertical="center" wrapText="1"/>
    </xf>
    <xf numFmtId="0" fontId="35" fillId="5" borderId="3" xfId="831" applyFont="1" applyFill="1" applyBorder="1" applyAlignment="1">
      <alignment horizontal="center"/>
    </xf>
    <xf numFmtId="0" fontId="35" fillId="5" borderId="0" xfId="831" applyFont="1" applyFill="1" applyAlignment="1">
      <alignment horizontal="center" vertical="center" wrapText="1"/>
    </xf>
    <xf numFmtId="0" fontId="37" fillId="59" borderId="11" xfId="831" applyFont="1" applyFill="1" applyBorder="1" applyAlignment="1">
      <alignment horizontal="center"/>
    </xf>
    <xf numFmtId="0" fontId="37" fillId="59" borderId="12" xfId="831" applyFont="1" applyFill="1" applyBorder="1" applyAlignment="1">
      <alignment horizontal="center"/>
    </xf>
    <xf numFmtId="0" fontId="78" fillId="5" borderId="0" xfId="833" applyFont="1" applyFill="1" applyAlignment="1">
      <alignment horizontal="center" vertical="center" wrapText="1"/>
    </xf>
    <xf numFmtId="0" fontId="78" fillId="5" borderId="0" xfId="833" applyFont="1" applyFill="1" applyAlignment="1">
      <alignment horizontal="center" wrapText="1"/>
    </xf>
    <xf numFmtId="0" fontId="12" fillId="59" borderId="10" xfId="1" applyFont="1" applyFill="1" applyBorder="1" applyAlignment="1" applyProtection="1">
      <alignment horizontal="center" vertical="center" wrapText="1"/>
      <protection locked="0"/>
    </xf>
    <xf numFmtId="0" fontId="12" fillId="59" borderId="11" xfId="1" applyFont="1" applyFill="1" applyBorder="1" applyAlignment="1" applyProtection="1">
      <alignment horizontal="center" vertical="center" wrapText="1"/>
      <protection locked="0"/>
    </xf>
    <xf numFmtId="0" fontId="12" fillId="59" borderId="12" xfId="1" applyFont="1" applyFill="1" applyBorder="1" applyAlignment="1" applyProtection="1">
      <alignment horizontal="center" vertical="center" wrapText="1"/>
      <protection locked="0"/>
    </xf>
    <xf numFmtId="0" fontId="77" fillId="5" borderId="3" xfId="833" applyFont="1" applyFill="1" applyBorder="1" applyAlignment="1">
      <alignment horizontal="center" vertical="center" wrapText="1"/>
    </xf>
    <xf numFmtId="0" fontId="77" fillId="5" borderId="3" xfId="833" applyFont="1" applyFill="1" applyBorder="1" applyAlignment="1">
      <alignment horizontal="center"/>
    </xf>
    <xf numFmtId="0" fontId="77" fillId="5" borderId="0" xfId="833" applyFont="1" applyFill="1" applyAlignment="1">
      <alignment horizontal="center" vertical="center" wrapText="1"/>
    </xf>
    <xf numFmtId="0" fontId="77" fillId="5" borderId="0" xfId="833" applyFont="1" applyFill="1" applyAlignment="1">
      <alignment horizontal="center"/>
    </xf>
    <xf numFmtId="0" fontId="12" fillId="59" borderId="0" xfId="840" applyFont="1" applyFill="1" applyBorder="1" applyAlignment="1">
      <alignment horizontal="center" wrapText="1"/>
    </xf>
    <xf numFmtId="0" fontId="12" fillId="5" borderId="0" xfId="840" applyNumberFormat="1" applyFont="1" applyFill="1" applyBorder="1" applyAlignment="1" applyProtection="1">
      <protection locked="0"/>
    </xf>
    <xf numFmtId="0" fontId="12" fillId="5" borderId="0" xfId="840" applyFont="1" applyFill="1" applyBorder="1" applyAlignment="1"/>
    <xf numFmtId="0" fontId="77" fillId="5" borderId="0" xfId="840" applyFont="1" applyFill="1" applyBorder="1"/>
    <xf numFmtId="0" fontId="9" fillId="5" borderId="0" xfId="840" applyFont="1" applyFill="1" applyBorder="1"/>
    <xf numFmtId="0" fontId="77" fillId="5" borderId="0" xfId="831" applyFont="1" applyFill="1" applyAlignment="1">
      <alignment horizontal="center"/>
    </xf>
    <xf numFmtId="0" fontId="12" fillId="5" borderId="0" xfId="831" applyNumberFormat="1" applyFont="1" applyFill="1" applyBorder="1" applyAlignment="1" applyProtection="1">
      <alignment horizontal="center"/>
      <protection locked="0"/>
    </xf>
  </cellXfs>
  <cellStyles count="847">
    <cellStyle name="=C:\WINNT\SYSTEM32\COMMAND.COM" xfId="23"/>
    <cellStyle name="20% - Énfasis1 2" xfId="182"/>
    <cellStyle name="20% - Énfasis1 2 2" xfId="183"/>
    <cellStyle name="20% - Énfasis1 2 2 2" xfId="184"/>
    <cellStyle name="20% - Énfasis1 2 3" xfId="185"/>
    <cellStyle name="20% - Énfasis1 3" xfId="186"/>
    <cellStyle name="20% - Énfasis1 3 2" xfId="187"/>
    <cellStyle name="20% - Énfasis1 4" xfId="188"/>
    <cellStyle name="20% - Énfasis1 4 2" xfId="189"/>
    <cellStyle name="20% - Énfasis1 5" xfId="190"/>
    <cellStyle name="20% - Énfasis2 2" xfId="191"/>
    <cellStyle name="20% - Énfasis2 2 2" xfId="192"/>
    <cellStyle name="20% - Énfasis2 2 2 2" xfId="193"/>
    <cellStyle name="20% - Énfasis2 2 3" xfId="194"/>
    <cellStyle name="20% - Énfasis2 3" xfId="195"/>
    <cellStyle name="20% - Énfasis2 3 2" xfId="196"/>
    <cellStyle name="20% - Énfasis2 4" xfId="197"/>
    <cellStyle name="20% - Énfasis2 4 2" xfId="198"/>
    <cellStyle name="20% - Énfasis2 5" xfId="199"/>
    <cellStyle name="20% - Énfasis3 2" xfId="200"/>
    <cellStyle name="20% - Énfasis3 2 2" xfId="201"/>
    <cellStyle name="20% - Énfasis3 2 2 2" xfId="202"/>
    <cellStyle name="20% - Énfasis3 2 3" xfId="203"/>
    <cellStyle name="20% - Énfasis3 3" xfId="204"/>
    <cellStyle name="20% - Énfasis3 3 2" xfId="205"/>
    <cellStyle name="20% - Énfasis3 4" xfId="206"/>
    <cellStyle name="20% - Énfasis3 4 2" xfId="207"/>
    <cellStyle name="20% - Énfasis3 5" xfId="208"/>
    <cellStyle name="20% - Énfasis4 2" xfId="209"/>
    <cellStyle name="20% - Énfasis4 2 2" xfId="210"/>
    <cellStyle name="20% - Énfasis4 2 2 2" xfId="211"/>
    <cellStyle name="20% - Énfasis4 2 3" xfId="212"/>
    <cellStyle name="20% - Énfasis4 3" xfId="213"/>
    <cellStyle name="20% - Énfasis4 3 2" xfId="214"/>
    <cellStyle name="20% - Énfasis4 4" xfId="215"/>
    <cellStyle name="20% - Énfasis4 4 2" xfId="216"/>
    <cellStyle name="20% - Énfasis4 5" xfId="217"/>
    <cellStyle name="20% - Énfasis5 2" xfId="218"/>
    <cellStyle name="20% - Énfasis5 2 2" xfId="219"/>
    <cellStyle name="20% - Énfasis5 2 2 2" xfId="220"/>
    <cellStyle name="20% - Énfasis5 2 3" xfId="221"/>
    <cellStyle name="20% - Énfasis5 3" xfId="222"/>
    <cellStyle name="20% - Énfasis5 3 2" xfId="223"/>
    <cellStyle name="20% - Énfasis5 4" xfId="224"/>
    <cellStyle name="20% - Énfasis5 4 2" xfId="225"/>
    <cellStyle name="20% - Énfasis5 5" xfId="226"/>
    <cellStyle name="20% - Énfasis6 2" xfId="227"/>
    <cellStyle name="20% - Énfasis6 2 2" xfId="228"/>
    <cellStyle name="20% - Énfasis6 2 2 2" xfId="229"/>
    <cellStyle name="20% - Énfasis6 2 3" xfId="230"/>
    <cellStyle name="20% - Énfasis6 3" xfId="231"/>
    <cellStyle name="20% - Énfasis6 3 2" xfId="232"/>
    <cellStyle name="20% - Énfasis6 4" xfId="233"/>
    <cellStyle name="20% - Énfasis6 4 2" xfId="234"/>
    <cellStyle name="20% - Énfasis6 5" xfId="235"/>
    <cellStyle name="40% - Énfasis1 2" xfId="236"/>
    <cellStyle name="40% - Énfasis1 2 2" xfId="237"/>
    <cellStyle name="40% - Énfasis1 2 2 2" xfId="238"/>
    <cellStyle name="40% - Énfasis1 2 3" xfId="239"/>
    <cellStyle name="40% - Énfasis1 3" xfId="240"/>
    <cellStyle name="40% - Énfasis1 3 2" xfId="241"/>
    <cellStyle name="40% - Énfasis1 4" xfId="242"/>
    <cellStyle name="40% - Énfasis1 4 2" xfId="243"/>
    <cellStyle name="40% - Énfasis1 5" xfId="244"/>
    <cellStyle name="40% - Énfasis2 2" xfId="245"/>
    <cellStyle name="40% - Énfasis2 2 2" xfId="246"/>
    <cellStyle name="40% - Énfasis2 2 2 2" xfId="247"/>
    <cellStyle name="40% - Énfasis2 2 3" xfId="248"/>
    <cellStyle name="40% - Énfasis2 3" xfId="249"/>
    <cellStyle name="40% - Énfasis2 3 2" xfId="250"/>
    <cellStyle name="40% - Énfasis2 4" xfId="251"/>
    <cellStyle name="40% - Énfasis2 4 2" xfId="252"/>
    <cellStyle name="40% - Énfasis2 5" xfId="253"/>
    <cellStyle name="40% - Énfasis3 2" xfId="254"/>
    <cellStyle name="40% - Énfasis3 2 2" xfId="255"/>
    <cellStyle name="40% - Énfasis3 2 2 2" xfId="256"/>
    <cellStyle name="40% - Énfasis3 2 3" xfId="257"/>
    <cellStyle name="40% - Énfasis3 3" xfId="258"/>
    <cellStyle name="40% - Énfasis3 3 2" xfId="259"/>
    <cellStyle name="40% - Énfasis3 4" xfId="260"/>
    <cellStyle name="40% - Énfasis3 4 2" xfId="261"/>
    <cellStyle name="40% - Énfasis3 5" xfId="262"/>
    <cellStyle name="40% - Énfasis4 2" xfId="263"/>
    <cellStyle name="40% - Énfasis4 2 2" xfId="264"/>
    <cellStyle name="40% - Énfasis4 2 2 2" xfId="265"/>
    <cellStyle name="40% - Énfasis4 2 3" xfId="266"/>
    <cellStyle name="40% - Énfasis4 3" xfId="267"/>
    <cellStyle name="40% - Énfasis4 3 2" xfId="268"/>
    <cellStyle name="40% - Énfasis4 4" xfId="269"/>
    <cellStyle name="40% - Énfasis4 4 2" xfId="270"/>
    <cellStyle name="40% - Énfasis4 5" xfId="271"/>
    <cellStyle name="40% - Énfasis5 2" xfId="272"/>
    <cellStyle name="40% - Énfasis5 2 2" xfId="273"/>
    <cellStyle name="40% - Énfasis5 2 2 2" xfId="274"/>
    <cellStyle name="40% - Énfasis5 2 3" xfId="275"/>
    <cellStyle name="40% - Énfasis5 3" xfId="276"/>
    <cellStyle name="40% - Énfasis5 3 2" xfId="277"/>
    <cellStyle name="40% - Énfasis5 4" xfId="278"/>
    <cellStyle name="40% - Énfasis5 4 2" xfId="279"/>
    <cellStyle name="40% - Énfasis5 5" xfId="280"/>
    <cellStyle name="40% - Énfasis6 2" xfId="281"/>
    <cellStyle name="40% - Énfasis6 2 2" xfId="282"/>
    <cellStyle name="40% - Énfasis6 2 2 2" xfId="283"/>
    <cellStyle name="40% - Énfasis6 2 3" xfId="284"/>
    <cellStyle name="40% - Énfasis6 3" xfId="285"/>
    <cellStyle name="40% - Énfasis6 3 2" xfId="286"/>
    <cellStyle name="40% - Énfasis6 4" xfId="287"/>
    <cellStyle name="40% - Énfasis6 4 2" xfId="288"/>
    <cellStyle name="40% - Énfasis6 5" xfId="289"/>
    <cellStyle name="Buena 2" xfId="290"/>
    <cellStyle name="Cálculo 2" xfId="291"/>
    <cellStyle name="Celda de comprobación 2" xfId="292"/>
    <cellStyle name="Celda vinculada 2" xfId="293"/>
    <cellStyle name="Encabezado 4 2" xfId="294"/>
    <cellStyle name="Entrada 2" xfId="295"/>
    <cellStyle name="Euro" xfId="4"/>
    <cellStyle name="Fecha" xfId="25"/>
    <cellStyle name="Fijo" xfId="26"/>
    <cellStyle name="HEADING1" xfId="27"/>
    <cellStyle name="HEADING2" xfId="28"/>
    <cellStyle name="Hipervínculo" xfId="846" builtinId="8"/>
    <cellStyle name="Incorrecto 2" xfId="296"/>
    <cellStyle name="Millares" xfId="172" builtinId="3"/>
    <cellStyle name="Millares 10" xfId="179"/>
    <cellStyle name="Millares 10 2 2 2" xfId="843"/>
    <cellStyle name="Millares 11" xfId="832"/>
    <cellStyle name="Millares 12" xfId="29"/>
    <cellStyle name="Millares 13" xfId="30"/>
    <cellStyle name="Millares 13 2" xfId="845"/>
    <cellStyle name="Millares 14" xfId="31"/>
    <cellStyle name="Millares 15" xfId="32"/>
    <cellStyle name="Millares 15 2" xfId="297"/>
    <cellStyle name="Millares 15 2 2" xfId="298"/>
    <cellStyle name="Millares 15 3" xfId="299"/>
    <cellStyle name="Millares 2" xfId="2"/>
    <cellStyle name="Millares 2 10" xfId="33"/>
    <cellStyle name="Millares 2 11" xfId="34"/>
    <cellStyle name="Millares 2 12" xfId="35"/>
    <cellStyle name="Millares 2 13" xfId="36"/>
    <cellStyle name="Millares 2 14" xfId="37"/>
    <cellStyle name="Millares 2 15" xfId="38"/>
    <cellStyle name="Millares 2 16" xfId="39"/>
    <cellStyle name="Millares 2 16 2" xfId="40"/>
    <cellStyle name="Millares 2 17" xfId="41"/>
    <cellStyle name="Millares 2 18" xfId="42"/>
    <cellStyle name="Millares 2 18 2" xfId="43"/>
    <cellStyle name="Millares 2 19" xfId="44"/>
    <cellStyle name="Millares 2 2" xfId="5"/>
    <cellStyle name="Millares 2 2 2" xfId="45"/>
    <cellStyle name="Millares 2 2 2 2" xfId="181"/>
    <cellStyle name="Millares 2 2 3" xfId="46"/>
    <cellStyle name="Millares 2 2 4" xfId="47"/>
    <cellStyle name="Millares 2 2 5" xfId="48"/>
    <cellStyle name="Millares 2 2 6" xfId="177"/>
    <cellStyle name="Millares 2 20" xfId="49"/>
    <cellStyle name="Millares 2 21" xfId="50"/>
    <cellStyle name="Millares 2 25" xfId="837"/>
    <cellStyle name="Millares 2 3" xfId="6"/>
    <cellStyle name="Millares 2 3 2" xfId="51"/>
    <cellStyle name="Millares 2 3 3" xfId="52"/>
    <cellStyle name="Millares 2 3 4" xfId="53"/>
    <cellStyle name="Millares 2 3 5" xfId="54"/>
    <cellStyle name="Millares 2 4" xfId="3"/>
    <cellStyle name="Millares 2 4 2" xfId="55"/>
    <cellStyle name="Millares 2 4 2 2" xfId="56"/>
    <cellStyle name="Millares 2 4 3" xfId="823"/>
    <cellStyle name="Millares 2 4 3 2" xfId="824"/>
    <cellStyle name="Millares 2 5" xfId="22"/>
    <cellStyle name="Millares 2 6" xfId="57"/>
    <cellStyle name="Millares 2 7" xfId="58"/>
    <cellStyle name="Millares 2 8" xfId="59"/>
    <cellStyle name="Millares 2 9" xfId="60"/>
    <cellStyle name="Millares 3" xfId="7"/>
    <cellStyle name="Millares 3 2" xfId="8"/>
    <cellStyle name="Millares 3 2 2" xfId="61"/>
    <cellStyle name="Millares 3 2 2 2" xfId="62"/>
    <cellStyle name="Millares 3 3" xfId="63"/>
    <cellStyle name="Millares 3 3 2" xfId="815"/>
    <cellStyle name="Millares 3 4" xfId="64"/>
    <cellStyle name="Millares 3 5" xfId="65"/>
    <cellStyle name="Millares 3 6" xfId="66"/>
    <cellStyle name="Millares 3 6 2" xfId="67"/>
    <cellStyle name="Millares 3 7" xfId="68"/>
    <cellStyle name="Millares 3 8" xfId="69"/>
    <cellStyle name="Millares 3 9" xfId="70"/>
    <cellStyle name="Millares 4" xfId="24"/>
    <cellStyle name="Millares 4 2" xfId="71"/>
    <cellStyle name="Millares 4 2 2" xfId="173"/>
    <cellStyle name="Millares 4 2 2 2" xfId="300"/>
    <cellStyle name="Millares 4 2 3" xfId="301"/>
    <cellStyle name="Millares 4 3" xfId="302"/>
    <cellStyle name="Millares 4 3 2" xfId="303"/>
    <cellStyle name="Millares 4 4" xfId="304"/>
    <cellStyle name="Millares 5" xfId="72"/>
    <cellStyle name="Millares 5 2" xfId="73"/>
    <cellStyle name="Millares 5 2 2" xfId="305"/>
    <cellStyle name="Millares 5 3" xfId="306"/>
    <cellStyle name="Millares 6" xfId="74"/>
    <cellStyle name="Millares 7" xfId="75"/>
    <cellStyle name="Millares 8" xfId="76"/>
    <cellStyle name="Millares 9" xfId="307"/>
    <cellStyle name="Moneda 2" xfId="9"/>
    <cellStyle name="Moneda 2 2" xfId="77"/>
    <cellStyle name="Moneda 2 3" xfId="78"/>
    <cellStyle name="Moneda 2 4" xfId="79"/>
    <cellStyle name="Neutral 2" xfId="308"/>
    <cellStyle name="Normal" xfId="0" builtinId="0"/>
    <cellStyle name="Normal 10" xfId="80"/>
    <cellStyle name="Normal 10 2" xfId="81"/>
    <cellStyle name="Normal 10 2 2" xfId="309"/>
    <cellStyle name="Normal 10 2 2 2" xfId="310"/>
    <cellStyle name="Normal 10 2 2 2 2" xfId="842"/>
    <cellStyle name="Normal 10 2 2 2 2 2" xfId="830"/>
    <cellStyle name="Normal 10 2 2 2 2 2 2" xfId="834"/>
    <cellStyle name="Normal 10 2 3" xfId="311"/>
    <cellStyle name="Normal 10 3" xfId="82"/>
    <cellStyle name="Normal 10 3 2" xfId="312"/>
    <cellStyle name="Normal 10 3 2 2" xfId="313"/>
    <cellStyle name="Normal 10 3 3" xfId="314"/>
    <cellStyle name="Normal 10 4" xfId="83"/>
    <cellStyle name="Normal 10 4 2" xfId="315"/>
    <cellStyle name="Normal 10 4 2 2" xfId="316"/>
    <cellStyle name="Normal 10 4 3" xfId="317"/>
    <cellStyle name="Normal 10 5" xfId="84"/>
    <cellStyle name="Normal 10 5 2" xfId="318"/>
    <cellStyle name="Normal 10 6" xfId="85"/>
    <cellStyle name="Normal 10 7" xfId="180"/>
    <cellStyle name="Normal 11" xfId="319"/>
    <cellStyle name="Normal 11 2" xfId="320"/>
    <cellStyle name="Normal 11 2 2" xfId="321"/>
    <cellStyle name="Normal 11 2 2 2" xfId="322"/>
    <cellStyle name="Normal 11 2 3" xfId="323"/>
    <cellStyle name="Normal 11 3" xfId="324"/>
    <cellStyle name="Normal 11 3 2" xfId="325"/>
    <cellStyle name="Normal 11 3 2 2" xfId="326"/>
    <cellStyle name="Normal 11 3 3" xfId="327"/>
    <cellStyle name="Normal 11 4" xfId="328"/>
    <cellStyle name="Normal 11 4 2" xfId="329"/>
    <cellStyle name="Normal 11 4 2 2" xfId="330"/>
    <cellStyle name="Normal 11 4 3" xfId="331"/>
    <cellStyle name="Normal 11 5" xfId="332"/>
    <cellStyle name="Normal 11 5 2" xfId="333"/>
    <cellStyle name="Normal 11 5 2 2" xfId="334"/>
    <cellStyle name="Normal 11 5 3" xfId="335"/>
    <cellStyle name="Normal 11 6" xfId="336"/>
    <cellStyle name="Normal 11 6 2" xfId="337"/>
    <cellStyle name="Normal 11 7" xfId="338"/>
    <cellStyle name="Normal 11 8" xfId="840"/>
    <cellStyle name="Normal 12" xfId="86"/>
    <cellStyle name="Normal 12 2" xfId="339"/>
    <cellStyle name="Normal 12 2 2" xfId="340"/>
    <cellStyle name="Normal 12 2 2 2" xfId="341"/>
    <cellStyle name="Normal 12 2 3" xfId="342"/>
    <cellStyle name="Normal 12 3" xfId="343"/>
    <cellStyle name="Normal 12 3 2" xfId="344"/>
    <cellStyle name="Normal 12 3 2 2" xfId="345"/>
    <cellStyle name="Normal 12 3 3" xfId="346"/>
    <cellStyle name="Normal 12 4" xfId="347"/>
    <cellStyle name="Normal 12 4 2" xfId="348"/>
    <cellStyle name="Normal 12 4 2 2" xfId="349"/>
    <cellStyle name="Normal 12 4 3" xfId="350"/>
    <cellStyle name="Normal 12 5" xfId="351"/>
    <cellStyle name="Normal 12 5 2" xfId="352"/>
    <cellStyle name="Normal 12 5 2 2" xfId="353"/>
    <cellStyle name="Normal 12 5 3" xfId="354"/>
    <cellStyle name="Normal 12 6" xfId="355"/>
    <cellStyle name="Normal 12 6 2" xfId="356"/>
    <cellStyle name="Normal 12 7" xfId="357"/>
    <cellStyle name="Normal 13" xfId="358"/>
    <cellStyle name="Normal 13 2" xfId="359"/>
    <cellStyle name="Normal 13 2 2" xfId="360"/>
    <cellStyle name="Normal 13 2 2 2" xfId="361"/>
    <cellStyle name="Normal 13 2 3" xfId="362"/>
    <cellStyle name="Normal 13 3" xfId="363"/>
    <cellStyle name="Normal 13 3 2" xfId="364"/>
    <cellStyle name="Normal 13 3 2 2" xfId="365"/>
    <cellStyle name="Normal 13 3 3" xfId="366"/>
    <cellStyle name="Normal 13 4" xfId="367"/>
    <cellStyle name="Normal 13 4 2" xfId="368"/>
    <cellStyle name="Normal 13 4 2 2" xfId="369"/>
    <cellStyle name="Normal 13 4 3" xfId="370"/>
    <cellStyle name="Normal 13 5" xfId="371"/>
    <cellStyle name="Normal 13 5 2" xfId="372"/>
    <cellStyle name="Normal 13 5 2 2" xfId="373"/>
    <cellStyle name="Normal 13 5 3" xfId="374"/>
    <cellStyle name="Normal 13 6" xfId="375"/>
    <cellStyle name="Normal 13 6 2" xfId="376"/>
    <cellStyle name="Normal 13 7" xfId="377"/>
    <cellStyle name="Normal 14" xfId="87"/>
    <cellStyle name="Normal 14 2" xfId="378"/>
    <cellStyle name="Normal 14 2 2" xfId="379"/>
    <cellStyle name="Normal 14 2 2 2" xfId="380"/>
    <cellStyle name="Normal 14 2 3" xfId="381"/>
    <cellStyle name="Normal 14 3" xfId="382"/>
    <cellStyle name="Normal 14 3 2" xfId="383"/>
    <cellStyle name="Normal 14 3 2 2" xfId="384"/>
    <cellStyle name="Normal 14 3 3" xfId="385"/>
    <cellStyle name="Normal 14 4" xfId="386"/>
    <cellStyle name="Normal 14 4 2" xfId="387"/>
    <cellStyle name="Normal 14 4 2 2" xfId="388"/>
    <cellStyle name="Normal 14 4 3" xfId="389"/>
    <cellStyle name="Normal 14 5" xfId="390"/>
    <cellStyle name="Normal 14 5 2" xfId="391"/>
    <cellStyle name="Normal 14 5 2 2" xfId="392"/>
    <cellStyle name="Normal 14 5 3" xfId="393"/>
    <cellStyle name="Normal 14 6" xfId="394"/>
    <cellStyle name="Normal 14 6 2" xfId="395"/>
    <cellStyle name="Normal 14 7" xfId="396"/>
    <cellStyle name="Normal 15" xfId="397"/>
    <cellStyle name="Normal 15 2" xfId="398"/>
    <cellStyle name="Normal 15 2 2" xfId="399"/>
    <cellStyle name="Normal 15 2 2 2" xfId="400"/>
    <cellStyle name="Normal 15 2 3" xfId="401"/>
    <cellStyle name="Normal 15 3" xfId="402"/>
    <cellStyle name="Normal 15 3 2" xfId="403"/>
    <cellStyle name="Normal 15 3 2 2" xfId="404"/>
    <cellStyle name="Normal 15 3 3" xfId="405"/>
    <cellStyle name="Normal 15 4" xfId="406"/>
    <cellStyle name="Normal 15 4 2" xfId="407"/>
    <cellStyle name="Normal 15 5" xfId="408"/>
    <cellStyle name="Normal 15 6" xfId="829"/>
    <cellStyle name="Normal 15 6 2" xfId="831"/>
    <cellStyle name="Normal 16" xfId="409"/>
    <cellStyle name="Normal 16 2" xfId="410"/>
    <cellStyle name="Normal 16 2 2" xfId="411"/>
    <cellStyle name="Normal 16 2 2 2" xfId="412"/>
    <cellStyle name="Normal 16 2 3" xfId="413"/>
    <cellStyle name="Normal 16 3" xfId="414"/>
    <cellStyle name="Normal 16 3 2" xfId="415"/>
    <cellStyle name="Normal 16 3 2 2" xfId="416"/>
    <cellStyle name="Normal 16 3 3" xfId="417"/>
    <cellStyle name="Normal 16 4" xfId="418"/>
    <cellStyle name="Normal 16 4 2" xfId="419"/>
    <cellStyle name="Normal 16 5" xfId="420"/>
    <cellStyle name="Normal 16 6" xfId="839"/>
    <cellStyle name="Normal 17" xfId="421"/>
    <cellStyle name="Normal 17 2" xfId="422"/>
    <cellStyle name="Normal 17 2 2" xfId="423"/>
    <cellStyle name="Normal 17 2 2 2" xfId="424"/>
    <cellStyle name="Normal 17 2 3" xfId="425"/>
    <cellStyle name="Normal 17 3" xfId="426"/>
    <cellStyle name="Normal 17 3 2" xfId="427"/>
    <cellStyle name="Normal 17 3 2 2" xfId="428"/>
    <cellStyle name="Normal 17 3 3" xfId="429"/>
    <cellStyle name="Normal 17 4" xfId="430"/>
    <cellStyle name="Normal 17 4 2" xfId="431"/>
    <cellStyle name="Normal 17 5" xfId="432"/>
    <cellStyle name="Normal 18" xfId="433"/>
    <cellStyle name="Normal 18 2" xfId="434"/>
    <cellStyle name="Normal 18 2 2" xfId="435"/>
    <cellStyle name="Normal 18 2 2 2" xfId="436"/>
    <cellStyle name="Normal 18 2 3" xfId="437"/>
    <cellStyle name="Normal 18 3" xfId="438"/>
    <cellStyle name="Normal 18 3 2" xfId="439"/>
    <cellStyle name="Normal 18 3 2 2" xfId="440"/>
    <cellStyle name="Normal 18 3 3" xfId="441"/>
    <cellStyle name="Normal 18 4" xfId="442"/>
    <cellStyle name="Normal 18 4 2" xfId="443"/>
    <cellStyle name="Normal 18 5" xfId="444"/>
    <cellStyle name="Normal 19" xfId="445"/>
    <cellStyle name="Normal 2" xfId="10"/>
    <cellStyle name="Normal 2 10" xfId="88"/>
    <cellStyle name="Normal 2 10 2" xfId="446"/>
    <cellStyle name="Normal 2 11" xfId="89"/>
    <cellStyle name="Normal 2 11 2" xfId="447"/>
    <cellStyle name="Normal 2 12" xfId="90"/>
    <cellStyle name="Normal 2 12 2" xfId="448"/>
    <cellStyle name="Normal 2 13" xfId="91"/>
    <cellStyle name="Normal 2 14" xfId="92"/>
    <cellStyle name="Normal 2 15" xfId="93"/>
    <cellStyle name="Normal 2 16" xfId="94"/>
    <cellStyle name="Normal 2 17" xfId="95"/>
    <cellStyle name="Normal 2 18" xfId="96"/>
    <cellStyle name="Normal 2 19" xfId="97"/>
    <cellStyle name="Normal 2 19 2" xfId="98"/>
    <cellStyle name="Normal 2 2" xfId="1"/>
    <cellStyle name="Normal 2 2 2" xfId="449"/>
    <cellStyle name="Normal 2 20" xfId="99"/>
    <cellStyle name="Normal 2 20 2" xfId="100"/>
    <cellStyle name="Normal 2 21" xfId="101"/>
    <cellStyle name="Normal 2 22" xfId="102"/>
    <cellStyle name="Normal 2 23" xfId="103"/>
    <cellStyle name="Normal 2 24" xfId="174"/>
    <cellStyle name="Normal 2 25" xfId="820"/>
    <cellStyle name="Normal 2 3" xfId="11"/>
    <cellStyle name="Normal 2 3 10" xfId="835"/>
    <cellStyle name="Normal 2 3 2" xfId="104"/>
    <cellStyle name="Normal 2 3 2 2" xfId="105"/>
    <cellStyle name="Normal 2 3 3" xfId="817"/>
    <cellStyle name="Normal 2 4" xfId="106"/>
    <cellStyle name="Normal 2 4 2" xfId="450"/>
    <cellStyle name="Normal 2 4 3" xfId="818"/>
    <cellStyle name="Normal 2 5" xfId="107"/>
    <cellStyle name="Normal 2 5 2" xfId="451"/>
    <cellStyle name="Normal 2 5 3" xfId="819"/>
    <cellStyle name="Normal 2 6" xfId="108"/>
    <cellStyle name="Normal 2 6 2" xfId="452"/>
    <cellStyle name="Normal 2 7" xfId="109"/>
    <cellStyle name="Normal 2 7 2" xfId="453"/>
    <cellStyle name="Normal 2 8" xfId="110"/>
    <cellStyle name="Normal 2 8 2" xfId="454"/>
    <cellStyle name="Normal 2 9" xfId="111"/>
    <cellStyle name="Normal 2 9 2" xfId="455"/>
    <cellStyle name="Normal 2_EFE" xfId="112"/>
    <cellStyle name="Normal 20" xfId="456"/>
    <cellStyle name="Normal 20 2" xfId="457"/>
    <cellStyle name="Normal 21" xfId="458"/>
    <cellStyle name="Normal 23" xfId="836"/>
    <cellStyle name="Normal 3" xfId="12"/>
    <cellStyle name="Normal 3 10" xfId="113"/>
    <cellStyle name="Normal 3 11" xfId="114"/>
    <cellStyle name="Normal 3 12" xfId="115"/>
    <cellStyle name="Normal 3 13" xfId="814"/>
    <cellStyle name="Normal 3 2" xfId="13"/>
    <cellStyle name="Normal 3 2 2" xfId="116"/>
    <cellStyle name="Normal 3 2 2 2" xfId="117"/>
    <cellStyle name="Normal 3 2 2 3" xfId="826"/>
    <cellStyle name="Normal 3 2 2 7" xfId="825"/>
    <cellStyle name="Normal 3 2 3" xfId="816"/>
    <cellStyle name="Normal 3 3" xfId="118"/>
    <cellStyle name="Normal 3 3 2" xfId="459"/>
    <cellStyle name="Normal 3 3 2 2" xfId="460"/>
    <cellStyle name="Normal 3 4" xfId="119"/>
    <cellStyle name="Normal 3 4 2" xfId="461"/>
    <cellStyle name="Normal 3 4 2 2" xfId="462"/>
    <cellStyle name="Normal 3 5" xfId="120"/>
    <cellStyle name="Normal 3 5 2" xfId="463"/>
    <cellStyle name="Normal 3 6" xfId="121"/>
    <cellStyle name="Normal 3 7" xfId="122"/>
    <cellStyle name="Normal 3 8" xfId="123"/>
    <cellStyle name="Normal 3 9" xfId="124"/>
    <cellStyle name="Normal 3 9 2" xfId="125"/>
    <cellStyle name="Normal 3_EFE" xfId="126"/>
    <cellStyle name="Normal 4" xfId="14"/>
    <cellStyle name="Normal 4 2" xfId="15"/>
    <cellStyle name="Normal 4 2 2" xfId="464"/>
    <cellStyle name="Normal 4 3" xfId="127"/>
    <cellStyle name="Normal 4 3 2" xfId="465"/>
    <cellStyle name="Normal 4 4" xfId="128"/>
    <cellStyle name="Normal 4 4 2" xfId="129"/>
    <cellStyle name="Normal 5" xfId="16"/>
    <cellStyle name="Normal 5 2" xfId="17"/>
    <cellStyle name="Normal 5 2 2" xfId="466"/>
    <cellStyle name="Normal 5 2 2 2" xfId="467"/>
    <cellStyle name="Normal 5 2 3" xfId="468"/>
    <cellStyle name="Normal 5 3" xfId="130"/>
    <cellStyle name="Normal 5 3 2" xfId="469"/>
    <cellStyle name="Normal 5 3 2 2" xfId="470"/>
    <cellStyle name="Normal 5 3 3" xfId="471"/>
    <cellStyle name="Normal 5 3 3 2" xfId="821"/>
    <cellStyle name="Normal 5 4" xfId="131"/>
    <cellStyle name="Normal 5 4 2" xfId="472"/>
    <cellStyle name="Normal 5 4 2 2" xfId="473"/>
    <cellStyle name="Normal 5 4 3" xfId="474"/>
    <cellStyle name="Normal 5 5" xfId="132"/>
    <cellStyle name="Normal 5 5 2" xfId="475"/>
    <cellStyle name="Normal 5 6" xfId="178"/>
    <cellStyle name="Normal 6" xfId="18"/>
    <cellStyle name="Normal 6 2" xfId="19"/>
    <cellStyle name="Normal 6 2 2" xfId="20"/>
    <cellStyle name="Normal 6 2 2 2" xfId="133"/>
    <cellStyle name="Normal 6 2 3" xfId="134"/>
    <cellStyle name="Normal 6 2 3 2" xfId="135"/>
    <cellStyle name="Normal 6 2 4" xfId="136"/>
    <cellStyle name="Normal 6 2 5" xfId="137"/>
    <cellStyle name="Normal 6 2 6" xfId="138"/>
    <cellStyle name="Normal 6 2_EFE" xfId="139"/>
    <cellStyle name="Normal 6 3" xfId="21"/>
    <cellStyle name="Normal 6 3 2" xfId="140"/>
    <cellStyle name="Normal 6 3 2 2" xfId="476"/>
    <cellStyle name="Normal 6 3 3" xfId="477"/>
    <cellStyle name="Normal 6 4" xfId="141"/>
    <cellStyle name="Normal 6 4 2" xfId="478"/>
    <cellStyle name="Normal 6 4 2 2" xfId="479"/>
    <cellStyle name="Normal 6 4 3" xfId="480"/>
    <cellStyle name="Normal 6 5" xfId="142"/>
    <cellStyle name="Normal 6 5 2" xfId="143"/>
    <cellStyle name="Normal 6 5 2 2" xfId="481"/>
    <cellStyle name="Normal 6 5 3" xfId="482"/>
    <cellStyle name="Normal 6 6" xfId="144"/>
    <cellStyle name="Normal 6 6 2" xfId="483"/>
    <cellStyle name="Normal 6 7" xfId="145"/>
    <cellStyle name="Normal 6 8" xfId="146"/>
    <cellStyle name="Normal 6_EFE" xfId="147"/>
    <cellStyle name="Normal 7" xfId="148"/>
    <cellStyle name="Normal 7 2" xfId="149"/>
    <cellStyle name="Normal 7 2 2" xfId="484"/>
    <cellStyle name="Normal 7 2 2 2" xfId="485"/>
    <cellStyle name="Normal 7 2 3" xfId="486"/>
    <cellStyle name="Normal 7 3" xfId="150"/>
    <cellStyle name="Normal 7 3 2" xfId="487"/>
    <cellStyle name="Normal 7 3 2 2" xfId="488"/>
    <cellStyle name="Normal 7 3 3" xfId="489"/>
    <cellStyle name="Normal 7 4" xfId="490"/>
    <cellStyle name="Normal 7 4 2" xfId="491"/>
    <cellStyle name="Normal 7 4 2 2" xfId="492"/>
    <cellStyle name="Normal 7 4 3" xfId="493"/>
    <cellStyle name="Normal 7 5" xfId="494"/>
    <cellStyle name="Normal 7 5 2" xfId="495"/>
    <cellStyle name="Normal 7 6" xfId="496"/>
    <cellStyle name="Normal 7 7" xfId="822"/>
    <cellStyle name="Normal 7 7 4" xfId="827"/>
    <cellStyle name="Normal 7_EFE" xfId="151"/>
    <cellStyle name="Normal 8" xfId="152"/>
    <cellStyle name="Normal 8 2" xfId="497"/>
    <cellStyle name="Normal 8 2 2" xfId="498"/>
    <cellStyle name="Normal 8 2 2 2" xfId="499"/>
    <cellStyle name="Normal 8 2 3" xfId="500"/>
    <cellStyle name="Normal 8 3" xfId="501"/>
    <cellStyle name="Normal 8 3 2" xfId="502"/>
    <cellStyle name="Normal 8 3 2 2" xfId="503"/>
    <cellStyle name="Normal 8 3 3" xfId="504"/>
    <cellStyle name="Normal 8 4" xfId="505"/>
    <cellStyle name="Normal 8 4 2" xfId="506"/>
    <cellStyle name="Normal 8 4 2 2" xfId="507"/>
    <cellStyle name="Normal 8 4 3" xfId="508"/>
    <cellStyle name="Normal 8 5" xfId="509"/>
    <cellStyle name="Normal 8 5 2" xfId="510"/>
    <cellStyle name="Normal 8 5 2 2" xfId="511"/>
    <cellStyle name="Normal 8 5 3" xfId="512"/>
    <cellStyle name="Normal 8 6" xfId="513"/>
    <cellStyle name="Normal 8 6 2" xfId="514"/>
    <cellStyle name="Normal 8 7" xfId="515"/>
    <cellStyle name="Normal 8 9" xfId="828"/>
    <cellStyle name="Normal 8 9 2" xfId="833"/>
    <cellStyle name="Normal 9" xfId="153"/>
    <cellStyle name="Normal 9 2" xfId="154"/>
    <cellStyle name="Normal 9 2 2" xfId="516"/>
    <cellStyle name="Normal 9 2 2 2" xfId="517"/>
    <cellStyle name="Normal 9 2 3" xfId="518"/>
    <cellStyle name="Normal 9 3" xfId="519"/>
    <cellStyle name="Normal 9 3 2" xfId="520"/>
    <cellStyle name="Normal 9 3 2 2" xfId="521"/>
    <cellStyle name="Normal 9 3 3" xfId="522"/>
    <cellStyle name="Normal 9 4" xfId="523"/>
    <cellStyle name="Normal 9 4 2" xfId="524"/>
    <cellStyle name="Normal 9 4 2 2" xfId="525"/>
    <cellStyle name="Normal 9 4 3" xfId="526"/>
    <cellStyle name="Normal 9 5" xfId="527"/>
    <cellStyle name="Normal 9 5 2" xfId="528"/>
    <cellStyle name="Normal 9 6" xfId="529"/>
    <cellStyle name="Normal 9 7" xfId="530"/>
    <cellStyle name="Normal_141008Reportes Cuadros Institucionales-sectorialesADV" xfId="841"/>
    <cellStyle name="Notas 10" xfId="531"/>
    <cellStyle name="Notas 10 2" xfId="532"/>
    <cellStyle name="Notas 10 2 2" xfId="533"/>
    <cellStyle name="Notas 10 3" xfId="534"/>
    <cellStyle name="Notas 10 3 2" xfId="535"/>
    <cellStyle name="Notas 10 4" xfId="536"/>
    <cellStyle name="Notas 11" xfId="537"/>
    <cellStyle name="Notas 11 2" xfId="538"/>
    <cellStyle name="Notas 11 2 2" xfId="539"/>
    <cellStyle name="Notas 11 3" xfId="540"/>
    <cellStyle name="Notas 11 3 2" xfId="541"/>
    <cellStyle name="Notas 11 4" xfId="542"/>
    <cellStyle name="Notas 12" xfId="543"/>
    <cellStyle name="Notas 12 2" xfId="544"/>
    <cellStyle name="Notas 12 2 2" xfId="545"/>
    <cellStyle name="Notas 12 3" xfId="546"/>
    <cellStyle name="Notas 12 3 2" xfId="547"/>
    <cellStyle name="Notas 12 4" xfId="548"/>
    <cellStyle name="Notas 13" xfId="549"/>
    <cellStyle name="Notas 14" xfId="550"/>
    <cellStyle name="Notas 2" xfId="155"/>
    <cellStyle name="Notas 2 2" xfId="156"/>
    <cellStyle name="Notas 2 2 2" xfId="551"/>
    <cellStyle name="Notas 2 2 2 2" xfId="552"/>
    <cellStyle name="Notas 2 2 3" xfId="553"/>
    <cellStyle name="Notas 2 3" xfId="554"/>
    <cellStyle name="Notas 2 3 2" xfId="555"/>
    <cellStyle name="Notas 2 4" xfId="556"/>
    <cellStyle name="Notas 2 4 2" xfId="557"/>
    <cellStyle name="Notas 2 5" xfId="558"/>
    <cellStyle name="Notas 3" xfId="157"/>
    <cellStyle name="Notas 3 2" xfId="158"/>
    <cellStyle name="Notas 3 2 2" xfId="559"/>
    <cellStyle name="Notas 3 3" xfId="560"/>
    <cellStyle name="Notas 3 3 2" xfId="561"/>
    <cellStyle name="Notas 3 4" xfId="562"/>
    <cellStyle name="Notas 4" xfId="563"/>
    <cellStyle name="Notas 4 2" xfId="564"/>
    <cellStyle name="Notas 4 2 2" xfId="565"/>
    <cellStyle name="Notas 4 3" xfId="566"/>
    <cellStyle name="Notas 4 3 2" xfId="567"/>
    <cellStyle name="Notas 4 4" xfId="568"/>
    <cellStyle name="Notas 5" xfId="569"/>
    <cellStyle name="Notas 5 2" xfId="570"/>
    <cellStyle name="Notas 5 2 2" xfId="571"/>
    <cellStyle name="Notas 5 3" xfId="572"/>
    <cellStyle name="Notas 5 3 2" xfId="573"/>
    <cellStyle name="Notas 5 4" xfId="574"/>
    <cellStyle name="Notas 6" xfId="575"/>
    <cellStyle name="Notas 6 2" xfId="576"/>
    <cellStyle name="Notas 6 2 2" xfId="577"/>
    <cellStyle name="Notas 6 3" xfId="578"/>
    <cellStyle name="Notas 6 3 2" xfId="579"/>
    <cellStyle name="Notas 6 4" xfId="580"/>
    <cellStyle name="Notas 7" xfId="581"/>
    <cellStyle name="Notas 7 2" xfId="582"/>
    <cellStyle name="Notas 7 2 2" xfId="583"/>
    <cellStyle name="Notas 7 3" xfId="584"/>
    <cellStyle name="Notas 7 3 2" xfId="585"/>
    <cellStyle name="Notas 7 4" xfId="586"/>
    <cellStyle name="Notas 8" xfId="587"/>
    <cellStyle name="Notas 8 2" xfId="588"/>
    <cellStyle name="Notas 8 2 2" xfId="589"/>
    <cellStyle name="Notas 8 3" xfId="590"/>
    <cellStyle name="Notas 8 3 2" xfId="591"/>
    <cellStyle name="Notas 8 4" xfId="592"/>
    <cellStyle name="Notas 9" xfId="593"/>
    <cellStyle name="Notas 9 2" xfId="594"/>
    <cellStyle name="Notas 9 2 2" xfId="595"/>
    <cellStyle name="Notas 9 3" xfId="596"/>
    <cellStyle name="Notas 9 3 2" xfId="597"/>
    <cellStyle name="Notas 9 4" xfId="598"/>
    <cellStyle name="Porcentaje" xfId="838" builtinId="5"/>
    <cellStyle name="Porcentaje 2" xfId="599"/>
    <cellStyle name="Porcentual 2" xfId="175"/>
    <cellStyle name="Porcentual 3 2 2" xfId="844"/>
    <cellStyle name="Salida 2" xfId="600"/>
    <cellStyle name="SAPBEXaggData" xfId="601"/>
    <cellStyle name="SAPBEXaggData 2" xfId="602"/>
    <cellStyle name="SAPBEXaggData 3" xfId="603"/>
    <cellStyle name="SAPBEXaggDataEmph" xfId="604"/>
    <cellStyle name="SAPBEXaggDataEmph 2" xfId="605"/>
    <cellStyle name="SAPBEXaggDataEmph 3" xfId="606"/>
    <cellStyle name="SAPBEXaggItem" xfId="607"/>
    <cellStyle name="SAPBEXaggItem 2" xfId="608"/>
    <cellStyle name="SAPBEXaggItem 3" xfId="609"/>
    <cellStyle name="SAPBEXaggItemX" xfId="610"/>
    <cellStyle name="SAPBEXchaText" xfId="611"/>
    <cellStyle name="SAPBEXchaText 2" xfId="612"/>
    <cellStyle name="SAPBEXchaText 3" xfId="613"/>
    <cellStyle name="SAPBEXexcBad7" xfId="614"/>
    <cellStyle name="SAPBEXexcBad7 2" xfId="615"/>
    <cellStyle name="SAPBEXexcBad7 3" xfId="616"/>
    <cellStyle name="SAPBEXexcBad8" xfId="617"/>
    <cellStyle name="SAPBEXexcBad8 2" xfId="618"/>
    <cellStyle name="SAPBEXexcBad8 3" xfId="619"/>
    <cellStyle name="SAPBEXexcBad9" xfId="620"/>
    <cellStyle name="SAPBEXexcBad9 2" xfId="621"/>
    <cellStyle name="SAPBEXexcBad9 3" xfId="622"/>
    <cellStyle name="SAPBEXexcCritical4" xfId="623"/>
    <cellStyle name="SAPBEXexcCritical4 2" xfId="624"/>
    <cellStyle name="SAPBEXexcCritical4 3" xfId="625"/>
    <cellStyle name="SAPBEXexcCritical5" xfId="626"/>
    <cellStyle name="SAPBEXexcCritical5 2" xfId="627"/>
    <cellStyle name="SAPBEXexcCritical5 3" xfId="628"/>
    <cellStyle name="SAPBEXexcCritical6" xfId="629"/>
    <cellStyle name="SAPBEXexcCritical6 2" xfId="630"/>
    <cellStyle name="SAPBEXexcCritical6 3" xfId="631"/>
    <cellStyle name="SAPBEXexcGood1" xfId="632"/>
    <cellStyle name="SAPBEXexcGood1 2" xfId="633"/>
    <cellStyle name="SAPBEXexcGood1 3" xfId="634"/>
    <cellStyle name="SAPBEXexcGood2" xfId="635"/>
    <cellStyle name="SAPBEXexcGood2 2" xfId="636"/>
    <cellStyle name="SAPBEXexcGood2 3" xfId="637"/>
    <cellStyle name="SAPBEXexcGood3" xfId="638"/>
    <cellStyle name="SAPBEXexcGood3 2" xfId="639"/>
    <cellStyle name="SAPBEXexcGood3 3" xfId="640"/>
    <cellStyle name="SAPBEXfilterDrill" xfId="641"/>
    <cellStyle name="SAPBEXfilterDrill 2" xfId="642"/>
    <cellStyle name="SAPBEXfilterDrill 3" xfId="643"/>
    <cellStyle name="SAPBEXfilterItem" xfId="644"/>
    <cellStyle name="SAPBEXfilterItem 2" xfId="645"/>
    <cellStyle name="SAPBEXfilterItem 3" xfId="646"/>
    <cellStyle name="SAPBEXfilterText" xfId="647"/>
    <cellStyle name="SAPBEXfilterText 2" xfId="648"/>
    <cellStyle name="SAPBEXfilterText 3" xfId="649"/>
    <cellStyle name="SAPBEXfilterText 3 2" xfId="650"/>
    <cellStyle name="SAPBEXfilterText 4" xfId="651"/>
    <cellStyle name="SAPBEXformats" xfId="652"/>
    <cellStyle name="SAPBEXformats 2" xfId="653"/>
    <cellStyle name="SAPBEXformats 3" xfId="654"/>
    <cellStyle name="SAPBEXheaderItem" xfId="655"/>
    <cellStyle name="SAPBEXheaderItem 10" xfId="656"/>
    <cellStyle name="SAPBEXheaderItem 11" xfId="657"/>
    <cellStyle name="SAPBEXheaderItem 12" xfId="658"/>
    <cellStyle name="SAPBEXheaderItem 13" xfId="659"/>
    <cellStyle name="SAPBEXheaderItem 14" xfId="660"/>
    <cellStyle name="SAPBEXheaderItem 15" xfId="661"/>
    <cellStyle name="SAPBEXheaderItem 16" xfId="662"/>
    <cellStyle name="SAPBEXheaderItem 17" xfId="663"/>
    <cellStyle name="SAPBEXheaderItem 17 2" xfId="664"/>
    <cellStyle name="SAPBEXheaderItem 18" xfId="665"/>
    <cellStyle name="SAPBEXheaderItem 18 2" xfId="666"/>
    <cellStyle name="SAPBEXheaderItem 19" xfId="667"/>
    <cellStyle name="SAPBEXheaderItem 2" xfId="668"/>
    <cellStyle name="SAPBEXheaderItem 2 2" xfId="669"/>
    <cellStyle name="SAPBEXheaderItem 20" xfId="670"/>
    <cellStyle name="SAPBEXheaderItem 21" xfId="671"/>
    <cellStyle name="SAPBEXheaderItem 3" xfId="672"/>
    <cellStyle name="SAPBEXheaderItem 3 10" xfId="673"/>
    <cellStyle name="SAPBEXheaderItem 3 10 2" xfId="674"/>
    <cellStyle name="SAPBEXheaderItem 3 2" xfId="675"/>
    <cellStyle name="SAPBEXheaderItem 3 2 2" xfId="676"/>
    <cellStyle name="SAPBEXheaderItem 3 3" xfId="677"/>
    <cellStyle name="SAPBEXheaderItem 3 3 2" xfId="678"/>
    <cellStyle name="SAPBEXheaderItem 3 4" xfId="679"/>
    <cellStyle name="SAPBEXheaderItem 3 4 2" xfId="680"/>
    <cellStyle name="SAPBEXheaderItem 3 5" xfId="681"/>
    <cellStyle name="SAPBEXheaderItem 3 5 2" xfId="682"/>
    <cellStyle name="SAPBEXheaderItem 3 6" xfId="683"/>
    <cellStyle name="SAPBEXheaderItem 3 6 2" xfId="684"/>
    <cellStyle name="SAPBEXheaderItem 3 7" xfId="685"/>
    <cellStyle name="SAPBEXheaderItem 3 7 2" xfId="686"/>
    <cellStyle name="SAPBEXheaderItem 3 8" xfId="687"/>
    <cellStyle name="SAPBEXheaderItem 3 8 2" xfId="688"/>
    <cellStyle name="SAPBEXheaderItem 3 9" xfId="689"/>
    <cellStyle name="SAPBEXheaderItem 3 9 2" xfId="690"/>
    <cellStyle name="SAPBEXheaderItem 4" xfId="691"/>
    <cellStyle name="SAPBEXheaderItem 4 2" xfId="692"/>
    <cellStyle name="SAPBEXheaderItem 5" xfId="693"/>
    <cellStyle name="SAPBEXheaderItem 6" xfId="694"/>
    <cellStyle name="SAPBEXheaderItem 7" xfId="695"/>
    <cellStyle name="SAPBEXheaderItem 8" xfId="696"/>
    <cellStyle name="SAPBEXheaderItem 9" xfId="697"/>
    <cellStyle name="SAPBEXheaderText" xfId="698"/>
    <cellStyle name="SAPBEXheaderText 10" xfId="699"/>
    <cellStyle name="SAPBEXheaderText 11" xfId="700"/>
    <cellStyle name="SAPBEXheaderText 12" xfId="701"/>
    <cellStyle name="SAPBEXheaderText 13" xfId="702"/>
    <cellStyle name="SAPBEXheaderText 14" xfId="703"/>
    <cellStyle name="SAPBEXheaderText 15" xfId="704"/>
    <cellStyle name="SAPBEXheaderText 16" xfId="705"/>
    <cellStyle name="SAPBEXheaderText 17" xfId="706"/>
    <cellStyle name="SAPBEXheaderText 17 2" xfId="707"/>
    <cellStyle name="SAPBEXheaderText 18" xfId="708"/>
    <cellStyle name="SAPBEXheaderText 18 2" xfId="709"/>
    <cellStyle name="SAPBEXheaderText 19" xfId="710"/>
    <cellStyle name="SAPBEXheaderText 2" xfId="711"/>
    <cellStyle name="SAPBEXheaderText 2 2" xfId="712"/>
    <cellStyle name="SAPBEXheaderText 20" xfId="713"/>
    <cellStyle name="SAPBEXheaderText 21" xfId="714"/>
    <cellStyle name="SAPBEXheaderText 3" xfId="715"/>
    <cellStyle name="SAPBEXheaderText 3 10" xfId="716"/>
    <cellStyle name="SAPBEXheaderText 3 10 2" xfId="717"/>
    <cellStyle name="SAPBEXheaderText 3 2" xfId="718"/>
    <cellStyle name="SAPBEXheaderText 3 2 2" xfId="719"/>
    <cellStyle name="SAPBEXheaderText 3 3" xfId="720"/>
    <cellStyle name="SAPBEXheaderText 3 3 2" xfId="721"/>
    <cellStyle name="SAPBEXheaderText 3 4" xfId="722"/>
    <cellStyle name="SAPBEXheaderText 3 4 2" xfId="723"/>
    <cellStyle name="SAPBEXheaderText 3 5" xfId="724"/>
    <cellStyle name="SAPBEXheaderText 3 5 2" xfId="725"/>
    <cellStyle name="SAPBEXheaderText 3 6" xfId="726"/>
    <cellStyle name="SAPBEXheaderText 3 6 2" xfId="727"/>
    <cellStyle name="SAPBEXheaderText 3 7" xfId="728"/>
    <cellStyle name="SAPBEXheaderText 3 7 2" xfId="729"/>
    <cellStyle name="SAPBEXheaderText 3 8" xfId="730"/>
    <cellStyle name="SAPBEXheaderText 3 8 2" xfId="731"/>
    <cellStyle name="SAPBEXheaderText 3 9" xfId="732"/>
    <cellStyle name="SAPBEXheaderText 3 9 2" xfId="733"/>
    <cellStyle name="SAPBEXheaderText 4" xfId="734"/>
    <cellStyle name="SAPBEXheaderText 4 2" xfId="735"/>
    <cellStyle name="SAPBEXheaderText 5" xfId="736"/>
    <cellStyle name="SAPBEXheaderText 6" xfId="737"/>
    <cellStyle name="SAPBEXheaderText 7" xfId="738"/>
    <cellStyle name="SAPBEXheaderText 8" xfId="739"/>
    <cellStyle name="SAPBEXheaderText 9" xfId="740"/>
    <cellStyle name="SAPBEXHLevel0" xfId="741"/>
    <cellStyle name="SAPBEXHLevel0 2" xfId="742"/>
    <cellStyle name="SAPBEXHLevel0 3" xfId="743"/>
    <cellStyle name="SAPBEXHLevel0 3 2" xfId="744"/>
    <cellStyle name="SAPBEXHLevel0X" xfId="745"/>
    <cellStyle name="SAPBEXHLevel0X 2" xfId="746"/>
    <cellStyle name="SAPBEXHLevel0X 3" xfId="747"/>
    <cellStyle name="SAPBEXHLevel0X 3 2" xfId="748"/>
    <cellStyle name="SAPBEXHLevel1" xfId="749"/>
    <cellStyle name="SAPBEXHLevel1 2" xfId="750"/>
    <cellStyle name="SAPBEXHLevel1 3" xfId="751"/>
    <cellStyle name="SAPBEXHLevel1 3 2" xfId="752"/>
    <cellStyle name="SAPBEXHLevel1X" xfId="753"/>
    <cellStyle name="SAPBEXHLevel1X 2" xfId="754"/>
    <cellStyle name="SAPBEXHLevel1X 3" xfId="755"/>
    <cellStyle name="SAPBEXHLevel1X 3 2" xfId="756"/>
    <cellStyle name="SAPBEXHLevel2" xfId="757"/>
    <cellStyle name="SAPBEXHLevel2 2" xfId="758"/>
    <cellStyle name="SAPBEXHLevel2 3" xfId="759"/>
    <cellStyle name="SAPBEXHLevel2 3 2" xfId="760"/>
    <cellStyle name="SAPBEXHLevel2X" xfId="761"/>
    <cellStyle name="SAPBEXHLevel2X 2" xfId="762"/>
    <cellStyle name="SAPBEXHLevel2X 3" xfId="763"/>
    <cellStyle name="SAPBEXHLevel2X 3 2" xfId="764"/>
    <cellStyle name="SAPBEXHLevel3" xfId="765"/>
    <cellStyle name="SAPBEXHLevel3 2" xfId="766"/>
    <cellStyle name="SAPBEXHLevel3 3" xfId="767"/>
    <cellStyle name="SAPBEXHLevel3 3 2" xfId="768"/>
    <cellStyle name="SAPBEXHLevel3X" xfId="769"/>
    <cellStyle name="SAPBEXHLevel3X 2" xfId="770"/>
    <cellStyle name="SAPBEXHLevel3X 3" xfId="771"/>
    <cellStyle name="SAPBEXHLevel3X 3 2" xfId="772"/>
    <cellStyle name="SAPBEXinputData" xfId="773"/>
    <cellStyle name="SAPBEXinputData 2" xfId="774"/>
    <cellStyle name="SAPBEXinputData 3" xfId="775"/>
    <cellStyle name="SAPBEXinputData 3 2" xfId="776"/>
    <cellStyle name="SAPBEXresData" xfId="777"/>
    <cellStyle name="SAPBEXresData 2" xfId="778"/>
    <cellStyle name="SAPBEXresData 3" xfId="779"/>
    <cellStyle name="SAPBEXresDataEmph" xfId="780"/>
    <cellStyle name="SAPBEXresDataEmph 2" xfId="781"/>
    <cellStyle name="SAPBEXresDataEmph 3" xfId="782"/>
    <cellStyle name="SAPBEXresItem" xfId="783"/>
    <cellStyle name="SAPBEXresItem 2" xfId="784"/>
    <cellStyle name="SAPBEXresItem 3" xfId="785"/>
    <cellStyle name="SAPBEXresItemX" xfId="786"/>
    <cellStyle name="SAPBEXstdData" xfId="787"/>
    <cellStyle name="SAPBEXstdData 2" xfId="788"/>
    <cellStyle name="SAPBEXstdData 3" xfId="789"/>
    <cellStyle name="SAPBEXstdDataEmph" xfId="790"/>
    <cellStyle name="SAPBEXstdDataEmph 2" xfId="791"/>
    <cellStyle name="SAPBEXstdDataEmph 3" xfId="792"/>
    <cellStyle name="SAPBEXstdItem" xfId="176"/>
    <cellStyle name="SAPBEXstdItem 2" xfId="793"/>
    <cellStyle name="SAPBEXstdItem 3" xfId="794"/>
    <cellStyle name="SAPBEXstdItemX" xfId="795"/>
    <cellStyle name="SAPBEXtitle" xfId="796"/>
    <cellStyle name="SAPBEXtitle 2" xfId="797"/>
    <cellStyle name="SAPBEXtitle 3" xfId="798"/>
    <cellStyle name="SAPBEXtitle 3 2" xfId="799"/>
    <cellStyle name="SAPBEXtitle 4" xfId="800"/>
    <cellStyle name="SAPBEXundefined" xfId="801"/>
    <cellStyle name="SAPBEXundefined 2" xfId="802"/>
    <cellStyle name="SAPBEXundefined 3" xfId="803"/>
    <cellStyle name="Sheet Title" xfId="804"/>
    <cellStyle name="Texto de advertencia 2" xfId="805"/>
    <cellStyle name="Texto explicativo 2" xfId="806"/>
    <cellStyle name="Título 1 2" xfId="807"/>
    <cellStyle name="Título 2 2" xfId="808"/>
    <cellStyle name="Título 3 2" xfId="809"/>
    <cellStyle name="Título 4" xfId="810"/>
    <cellStyle name="Total 10" xfId="159"/>
    <cellStyle name="Total 11" xfId="160"/>
    <cellStyle name="Total 12" xfId="161"/>
    <cellStyle name="Total 13" xfId="162"/>
    <cellStyle name="Total 14" xfId="163"/>
    <cellStyle name="Total 15" xfId="811"/>
    <cellStyle name="Total 16" xfId="812"/>
    <cellStyle name="Total 2" xfId="164"/>
    <cellStyle name="Total 3" xfId="165"/>
    <cellStyle name="Total 3 2" xfId="813"/>
    <cellStyle name="Total 4" xfId="166"/>
    <cellStyle name="Total 5" xfId="167"/>
    <cellStyle name="Total 6" xfId="168"/>
    <cellStyle name="Total 7" xfId="169"/>
    <cellStyle name="Total 8" xfId="170"/>
    <cellStyle name="Total 9" xfId="171"/>
  </cellStyles>
  <dxfs count="0"/>
  <tableStyles count="0" defaultTableStyle="TableStyleMedium2" defaultPivotStyle="PivotStyleLight16"/>
  <colors>
    <mruColors>
      <color rgb="FF4A5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354</xdr:row>
      <xdr:rowOff>0</xdr:rowOff>
    </xdr:from>
    <xdr:to>
      <xdr:col>12</xdr:col>
      <xdr:colOff>457200</xdr:colOff>
      <xdr:row>365</xdr:row>
      <xdr:rowOff>1390650</xdr:rowOff>
    </xdr:to>
    <xdr:pic>
      <xdr:nvPicPr>
        <xdr:cNvPr id="2" name="Imagen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8134700"/>
          <a:ext cx="8686800" cy="543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360</xdr:row>
      <xdr:rowOff>0</xdr:rowOff>
    </xdr:from>
    <xdr:to>
      <xdr:col>12</xdr:col>
      <xdr:colOff>457200</xdr:colOff>
      <xdr:row>366</xdr:row>
      <xdr:rowOff>2867025</xdr:rowOff>
    </xdr:to>
    <xdr:pic>
      <xdr:nvPicPr>
        <xdr:cNvPr id="3" name="Imagen 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1373200"/>
          <a:ext cx="8686800" cy="513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acorona/lquiroz/AppData/Local/Microsoft/Windows/Temporary%20Internet%20Files/Content.Outlook/HBGSO9P3/MODELO%20CTA%202013.ppt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sheetPr>
  <dimension ref="A1:H101"/>
  <sheetViews>
    <sheetView showGridLines="0" tabSelected="1" zoomScaleNormal="100" zoomScaleSheetLayoutView="100" workbookViewId="0">
      <selection sqref="A1:G1"/>
    </sheetView>
  </sheetViews>
  <sheetFormatPr baseColWidth="10" defaultColWidth="12" defaultRowHeight="11.25" x14ac:dyDescent="0.2"/>
  <cols>
    <col min="1" max="1" width="61.83203125" style="32" customWidth="1"/>
    <col min="2" max="2" width="18.33203125" style="32" bestFit="1" customWidth="1"/>
    <col min="3" max="3" width="18.33203125" style="33" bestFit="1" customWidth="1"/>
    <col min="4" max="4" width="1" style="33" customWidth="1"/>
    <col min="5" max="5" width="69" style="33" customWidth="1"/>
    <col min="6" max="7" width="16.33203125" style="33" bestFit="1" customWidth="1"/>
    <col min="8" max="8" width="3.1640625" style="1" customWidth="1"/>
    <col min="9" max="16384" width="12" style="1"/>
  </cols>
  <sheetData>
    <row r="1" spans="1:7" ht="51.75" customHeight="1" x14ac:dyDescent="0.2">
      <c r="A1" s="872" t="s">
        <v>2446</v>
      </c>
      <c r="B1" s="873"/>
      <c r="C1" s="873"/>
      <c r="D1" s="873"/>
      <c r="E1" s="873"/>
      <c r="F1" s="873"/>
      <c r="G1" s="874"/>
    </row>
    <row r="2" spans="1:7" s="6" customFormat="1" ht="15" x14ac:dyDescent="0.2">
      <c r="A2" s="2" t="s">
        <v>0</v>
      </c>
      <c r="B2" s="3">
        <v>2021</v>
      </c>
      <c r="C2" s="3">
        <v>2020</v>
      </c>
      <c r="D2" s="4"/>
      <c r="E2" s="5" t="s">
        <v>1</v>
      </c>
      <c r="F2" s="3">
        <v>2021</v>
      </c>
      <c r="G2" s="425">
        <v>2020</v>
      </c>
    </row>
    <row r="3" spans="1:7" s="6" customFormat="1" x14ac:dyDescent="0.2">
      <c r="A3" s="7"/>
      <c r="B3" s="8"/>
      <c r="C3" s="8"/>
      <c r="D3" s="9"/>
      <c r="E3" s="10"/>
      <c r="F3" s="8"/>
      <c r="G3" s="11"/>
    </row>
    <row r="4" spans="1:7" x14ac:dyDescent="0.2">
      <c r="A4" s="12" t="s">
        <v>2</v>
      </c>
      <c r="B4" s="13"/>
      <c r="C4" s="13"/>
      <c r="D4" s="14"/>
      <c r="E4" s="10" t="s">
        <v>3</v>
      </c>
      <c r="F4" s="13"/>
      <c r="G4" s="15"/>
    </row>
    <row r="5" spans="1:7" x14ac:dyDescent="0.2">
      <c r="A5" s="16" t="s">
        <v>4</v>
      </c>
      <c r="B5" s="575">
        <v>1609806269.0699999</v>
      </c>
      <c r="C5" s="575">
        <v>884822404.74000001</v>
      </c>
      <c r="D5" s="18"/>
      <c r="E5" s="19" t="s">
        <v>5</v>
      </c>
      <c r="F5" s="575">
        <v>739558636.47000003</v>
      </c>
      <c r="G5" s="15">
        <v>483953937.23000002</v>
      </c>
    </row>
    <row r="6" spans="1:7" x14ac:dyDescent="0.2">
      <c r="A6" s="16" t="s">
        <v>6</v>
      </c>
      <c r="B6" s="575">
        <v>114389548.2</v>
      </c>
      <c r="C6" s="575">
        <v>197151645.97</v>
      </c>
      <c r="D6" s="18"/>
      <c r="E6" s="19" t="s">
        <v>7</v>
      </c>
      <c r="F6" s="575">
        <v>0</v>
      </c>
      <c r="G6" s="15">
        <v>0</v>
      </c>
    </row>
    <row r="7" spans="1:7" x14ac:dyDescent="0.2">
      <c r="A7" s="16" t="s">
        <v>8</v>
      </c>
      <c r="B7" s="575">
        <v>68895580.870000005</v>
      </c>
      <c r="C7" s="575">
        <v>45883814.520000003</v>
      </c>
      <c r="D7" s="18"/>
      <c r="E7" s="19" t="s">
        <v>9</v>
      </c>
      <c r="F7" s="575">
        <v>0</v>
      </c>
      <c r="G7" s="15">
        <v>0</v>
      </c>
    </row>
    <row r="8" spans="1:7" x14ac:dyDescent="0.2">
      <c r="A8" s="16" t="s">
        <v>10</v>
      </c>
      <c r="B8" s="575">
        <v>198763584.88</v>
      </c>
      <c r="C8" s="575">
        <v>179760371.33000001</v>
      </c>
      <c r="D8" s="18"/>
      <c r="E8" s="19" t="s">
        <v>11</v>
      </c>
      <c r="F8" s="575">
        <v>0</v>
      </c>
      <c r="G8" s="15">
        <v>0</v>
      </c>
    </row>
    <row r="9" spans="1:7" x14ac:dyDescent="0.2">
      <c r="A9" s="16" t="s">
        <v>12</v>
      </c>
      <c r="B9" s="575">
        <v>0</v>
      </c>
      <c r="C9" s="575">
        <v>0</v>
      </c>
      <c r="D9" s="18"/>
      <c r="E9" s="19" t="s">
        <v>13</v>
      </c>
      <c r="F9" s="575">
        <v>0</v>
      </c>
      <c r="G9" s="576">
        <v>0</v>
      </c>
    </row>
    <row r="10" spans="1:7" x14ac:dyDescent="0.2">
      <c r="A10" s="16" t="s">
        <v>14</v>
      </c>
      <c r="B10" s="575">
        <v>0</v>
      </c>
      <c r="C10" s="575">
        <v>0</v>
      </c>
      <c r="D10" s="18"/>
      <c r="E10" s="19" t="s">
        <v>15</v>
      </c>
      <c r="F10" s="575">
        <v>0</v>
      </c>
      <c r="G10" s="15">
        <v>0</v>
      </c>
    </row>
    <row r="11" spans="1:7" x14ac:dyDescent="0.2">
      <c r="A11" s="16" t="s">
        <v>16</v>
      </c>
      <c r="B11" s="575">
        <v>9634000</v>
      </c>
      <c r="C11" s="575">
        <v>9634000</v>
      </c>
      <c r="D11" s="18"/>
      <c r="E11" s="19" t="s">
        <v>17</v>
      </c>
      <c r="F11" s="575">
        <v>0</v>
      </c>
      <c r="G11" s="15">
        <v>0</v>
      </c>
    </row>
    <row r="12" spans="1:7" x14ac:dyDescent="0.2">
      <c r="A12" s="16"/>
      <c r="B12" s="17"/>
      <c r="C12" s="17"/>
      <c r="D12" s="18"/>
      <c r="E12" s="19" t="s">
        <v>18</v>
      </c>
      <c r="F12" s="575">
        <v>22704759.539999999</v>
      </c>
      <c r="G12" s="15">
        <v>19086607.579999998</v>
      </c>
    </row>
    <row r="13" spans="1:7" x14ac:dyDescent="0.2">
      <c r="A13" s="22" t="s">
        <v>19</v>
      </c>
      <c r="B13" s="23">
        <f>SUM(B5:B12)</f>
        <v>2001488983.02</v>
      </c>
      <c r="C13" s="23">
        <f>SUM(C5:C12)</f>
        <v>1317252236.5599999</v>
      </c>
      <c r="D13" s="18"/>
      <c r="E13" s="19"/>
      <c r="F13" s="24"/>
      <c r="G13" s="21"/>
    </row>
    <row r="14" spans="1:7" x14ac:dyDescent="0.2">
      <c r="A14" s="7"/>
      <c r="B14" s="23"/>
      <c r="C14" s="23"/>
      <c r="D14" s="9"/>
      <c r="E14" s="25" t="s">
        <v>20</v>
      </c>
      <c r="F14" s="24">
        <f>SUM(F5:F13)</f>
        <v>762263396.00999999</v>
      </c>
      <c r="G14" s="26">
        <f>SUM(G5:G13)</f>
        <v>503040544.81</v>
      </c>
    </row>
    <row r="15" spans="1:7" x14ac:dyDescent="0.2">
      <c r="A15" s="7" t="s">
        <v>21</v>
      </c>
      <c r="B15" s="17"/>
      <c r="C15" s="17"/>
      <c r="D15" s="18"/>
      <c r="E15" s="10"/>
      <c r="F15" s="24"/>
      <c r="G15" s="26"/>
    </row>
    <row r="16" spans="1:7" x14ac:dyDescent="0.2">
      <c r="A16" s="16" t="s">
        <v>22</v>
      </c>
      <c r="B16" s="575">
        <v>0</v>
      </c>
      <c r="C16" s="575">
        <v>0</v>
      </c>
      <c r="D16" s="9"/>
      <c r="E16" s="10" t="s">
        <v>23</v>
      </c>
      <c r="F16" s="24"/>
      <c r="G16" s="21"/>
    </row>
    <row r="17" spans="1:7" x14ac:dyDescent="0.2">
      <c r="A17" s="16" t="s">
        <v>24</v>
      </c>
      <c r="B17" s="575">
        <v>0</v>
      </c>
      <c r="C17" s="575">
        <v>0</v>
      </c>
      <c r="D17" s="18"/>
      <c r="E17" s="19" t="s">
        <v>25</v>
      </c>
      <c r="F17" s="575">
        <v>0</v>
      </c>
      <c r="G17" s="15">
        <v>0</v>
      </c>
    </row>
    <row r="18" spans="1:7" x14ac:dyDescent="0.2">
      <c r="A18" s="16" t="s">
        <v>26</v>
      </c>
      <c r="B18" s="575">
        <v>5776413967.6400003</v>
      </c>
      <c r="C18" s="575">
        <v>5789813004.0200005</v>
      </c>
      <c r="D18" s="18"/>
      <c r="E18" s="19" t="s">
        <v>27</v>
      </c>
      <c r="F18" s="575">
        <v>0</v>
      </c>
      <c r="G18" s="15">
        <v>0</v>
      </c>
    </row>
    <row r="19" spans="1:7" x14ac:dyDescent="0.2">
      <c r="A19" s="16" t="s">
        <v>28</v>
      </c>
      <c r="B19" s="575">
        <v>4305606286.6800003</v>
      </c>
      <c r="C19" s="575">
        <v>4201829980</v>
      </c>
      <c r="D19" s="18"/>
      <c r="E19" s="19" t="s">
        <v>29</v>
      </c>
      <c r="F19" s="575">
        <v>0</v>
      </c>
      <c r="G19" s="15">
        <v>0</v>
      </c>
    </row>
    <row r="20" spans="1:7" ht="12.75" x14ac:dyDescent="0.2">
      <c r="A20" s="143" t="s">
        <v>30</v>
      </c>
      <c r="B20" s="575">
        <v>0</v>
      </c>
      <c r="C20" s="575">
        <v>0</v>
      </c>
      <c r="D20" s="18"/>
      <c r="E20" s="19" t="s">
        <v>31</v>
      </c>
      <c r="F20" s="575">
        <v>0</v>
      </c>
      <c r="G20" s="15">
        <v>0</v>
      </c>
    </row>
    <row r="21" spans="1:7" x14ac:dyDescent="0.2">
      <c r="A21" s="16" t="s">
        <v>32</v>
      </c>
      <c r="B21" s="575">
        <v>-2839460308.1599998</v>
      </c>
      <c r="C21" s="575">
        <v>-2605285887.9499998</v>
      </c>
      <c r="D21" s="18"/>
      <c r="E21" s="28" t="s">
        <v>33</v>
      </c>
      <c r="F21" s="575">
        <v>0</v>
      </c>
      <c r="G21" s="15">
        <v>0</v>
      </c>
    </row>
    <row r="22" spans="1:7" x14ac:dyDescent="0.2">
      <c r="A22" s="16" t="s">
        <v>34</v>
      </c>
      <c r="B22" s="575">
        <v>0</v>
      </c>
      <c r="C22" s="575">
        <v>0</v>
      </c>
      <c r="D22" s="18"/>
      <c r="E22" s="19" t="s">
        <v>35</v>
      </c>
      <c r="F22" s="575">
        <v>0</v>
      </c>
      <c r="G22" s="15">
        <v>0</v>
      </c>
    </row>
    <row r="23" spans="1:7" x14ac:dyDescent="0.2">
      <c r="A23" s="16" t="s">
        <v>36</v>
      </c>
      <c r="B23" s="575">
        <v>0</v>
      </c>
      <c r="C23" s="575">
        <v>0</v>
      </c>
      <c r="D23" s="9"/>
      <c r="E23" s="19"/>
      <c r="F23" s="20"/>
      <c r="G23" s="21"/>
    </row>
    <row r="24" spans="1:7" x14ac:dyDescent="0.2">
      <c r="A24" s="16" t="s">
        <v>37</v>
      </c>
      <c r="B24" s="575">
        <v>0</v>
      </c>
      <c r="C24" s="575">
        <v>0</v>
      </c>
      <c r="D24" s="18"/>
      <c r="E24" s="25" t="s">
        <v>38</v>
      </c>
      <c r="F24" s="24">
        <f>SUM(F17:F23)</f>
        <v>0</v>
      </c>
      <c r="G24" s="26">
        <f>SUM(G17:G23)</f>
        <v>0</v>
      </c>
    </row>
    <row r="25" spans="1:7" s="6" customFormat="1" x14ac:dyDescent="0.2">
      <c r="A25" s="16"/>
      <c r="B25" s="17"/>
      <c r="C25" s="17"/>
      <c r="D25" s="9"/>
      <c r="E25" s="19"/>
      <c r="F25" s="24"/>
      <c r="G25" s="26"/>
    </row>
    <row r="26" spans="1:7" x14ac:dyDescent="0.2">
      <c r="A26" s="22" t="s">
        <v>39</v>
      </c>
      <c r="B26" s="23">
        <f>SUM(B16:B25)</f>
        <v>7242559946.1599998</v>
      </c>
      <c r="C26" s="23">
        <f>SUM(C16:C25)</f>
        <v>7386357096.0700006</v>
      </c>
      <c r="D26" s="18"/>
      <c r="E26" s="10" t="s">
        <v>40</v>
      </c>
      <c r="F26" s="24">
        <f>+F14+F24</f>
        <v>762263396.00999999</v>
      </c>
      <c r="G26" s="26">
        <f>+G14+G24</f>
        <v>503040544.81</v>
      </c>
    </row>
    <row r="27" spans="1:7" x14ac:dyDescent="0.2">
      <c r="A27" s="7"/>
      <c r="B27" s="144"/>
      <c r="C27" s="144"/>
      <c r="D27" s="14"/>
      <c r="E27" s="10"/>
      <c r="F27" s="24"/>
      <c r="G27" s="26"/>
    </row>
    <row r="28" spans="1:7" ht="12.75" x14ac:dyDescent="0.2">
      <c r="A28" s="145" t="s">
        <v>41</v>
      </c>
      <c r="B28" s="23">
        <f>+B13+B26</f>
        <v>9244048929.1800003</v>
      </c>
      <c r="C28" s="23">
        <f>+C13+C26</f>
        <v>8703609332.6300011</v>
      </c>
      <c r="D28" s="14"/>
      <c r="E28" s="29" t="s">
        <v>42</v>
      </c>
      <c r="F28" s="24"/>
      <c r="G28" s="30"/>
    </row>
    <row r="29" spans="1:7" x14ac:dyDescent="0.2">
      <c r="A29" s="31"/>
      <c r="D29" s="9"/>
      <c r="E29" s="10"/>
      <c r="F29" s="24"/>
      <c r="G29" s="30"/>
    </row>
    <row r="30" spans="1:7" x14ac:dyDescent="0.2">
      <c r="A30" s="34"/>
      <c r="B30" s="35"/>
      <c r="C30" s="35"/>
      <c r="D30" s="18"/>
      <c r="E30" s="25" t="s">
        <v>43</v>
      </c>
      <c r="F30" s="24">
        <f>SUM(F31:F33)</f>
        <v>7775928090.4500008</v>
      </c>
      <c r="G30" s="26">
        <f>SUM(G31:G33)</f>
        <v>7621602619.2900009</v>
      </c>
    </row>
    <row r="31" spans="1:7" x14ac:dyDescent="0.2">
      <c r="A31" s="34"/>
      <c r="B31" s="35"/>
      <c r="C31" s="35"/>
      <c r="D31" s="18"/>
      <c r="E31" s="19" t="s">
        <v>44</v>
      </c>
      <c r="F31" s="575">
        <v>7732749083.5200005</v>
      </c>
      <c r="G31" s="15">
        <v>7584596409.7700005</v>
      </c>
    </row>
    <row r="32" spans="1:7" x14ac:dyDescent="0.2">
      <c r="A32" s="34"/>
      <c r="B32" s="35"/>
      <c r="C32" s="35"/>
      <c r="D32" s="18"/>
      <c r="E32" s="19" t="s">
        <v>45</v>
      </c>
      <c r="F32" s="575">
        <v>34069406.829999998</v>
      </c>
      <c r="G32" s="15">
        <v>27896609.420000002</v>
      </c>
    </row>
    <row r="33" spans="1:8" x14ac:dyDescent="0.2">
      <c r="A33" s="34"/>
      <c r="B33" s="35"/>
      <c r="C33" s="35"/>
      <c r="D33" s="18"/>
      <c r="E33" s="19" t="s">
        <v>46</v>
      </c>
      <c r="F33" s="575">
        <v>9109600.0999999996</v>
      </c>
      <c r="G33" s="15">
        <v>9109600.0999999996</v>
      </c>
    </row>
    <row r="34" spans="1:8" x14ac:dyDescent="0.2">
      <c r="A34" s="34"/>
      <c r="B34" s="35"/>
      <c r="C34" s="35"/>
      <c r="D34" s="9"/>
      <c r="E34" s="19"/>
      <c r="F34" s="20"/>
      <c r="G34" s="21"/>
    </row>
    <row r="35" spans="1:8" x14ac:dyDescent="0.2">
      <c r="A35" s="34"/>
      <c r="B35" s="35"/>
      <c r="C35" s="35"/>
      <c r="D35" s="18"/>
      <c r="E35" s="25" t="s">
        <v>47</v>
      </c>
      <c r="F35" s="24">
        <f>SUM(F36:F40)</f>
        <v>705857442.72000003</v>
      </c>
      <c r="G35" s="26">
        <f>SUM(G36:G40)</f>
        <v>578966168.52999997</v>
      </c>
    </row>
    <row r="36" spans="1:8" ht="12.75" x14ac:dyDescent="0.2">
      <c r="A36" s="146"/>
      <c r="B36" s="35"/>
      <c r="C36" s="35"/>
      <c r="D36" s="18"/>
      <c r="E36" s="19" t="s">
        <v>48</v>
      </c>
      <c r="F36" s="575">
        <v>198919453.31</v>
      </c>
      <c r="G36" s="15">
        <v>-481003086.98000002</v>
      </c>
    </row>
    <row r="37" spans="1:8" x14ac:dyDescent="0.2">
      <c r="A37" s="34"/>
      <c r="B37" s="35"/>
      <c r="C37" s="35"/>
      <c r="D37" s="18"/>
      <c r="E37" s="19" t="s">
        <v>49</v>
      </c>
      <c r="F37" s="575">
        <v>506937989.41000003</v>
      </c>
      <c r="G37" s="15">
        <v>1059969255.51</v>
      </c>
    </row>
    <row r="38" spans="1:8" x14ac:dyDescent="0.2">
      <c r="A38" s="34"/>
      <c r="B38" s="36"/>
      <c r="C38" s="36"/>
      <c r="D38" s="18"/>
      <c r="E38" s="19" t="s">
        <v>50</v>
      </c>
      <c r="F38" s="575">
        <v>0</v>
      </c>
      <c r="G38" s="15">
        <v>0</v>
      </c>
      <c r="H38" s="27"/>
    </row>
    <row r="39" spans="1:8" x14ac:dyDescent="0.2">
      <c r="A39" s="34"/>
      <c r="B39" s="35"/>
      <c r="C39" s="35"/>
      <c r="D39" s="18"/>
      <c r="E39" s="19" t="s">
        <v>51</v>
      </c>
      <c r="F39" s="575">
        <v>0</v>
      </c>
      <c r="G39" s="15">
        <v>0</v>
      </c>
    </row>
    <row r="40" spans="1:8" x14ac:dyDescent="0.2">
      <c r="A40" s="34"/>
      <c r="B40" s="35"/>
      <c r="C40" s="35"/>
      <c r="D40" s="37"/>
      <c r="E40" s="19" t="s">
        <v>52</v>
      </c>
      <c r="F40" s="575">
        <v>0</v>
      </c>
      <c r="G40" s="15">
        <v>0</v>
      </c>
    </row>
    <row r="41" spans="1:8" x14ac:dyDescent="0.2">
      <c r="A41" s="34"/>
      <c r="B41" s="35"/>
      <c r="C41" s="35"/>
      <c r="D41" s="37"/>
      <c r="E41" s="19"/>
      <c r="F41" s="20"/>
      <c r="G41" s="21"/>
    </row>
    <row r="42" spans="1:8" ht="21" x14ac:dyDescent="0.2">
      <c r="A42" s="34"/>
      <c r="B42" s="38"/>
      <c r="C42" s="39"/>
      <c r="D42" s="37"/>
      <c r="E42" s="25" t="s">
        <v>53</v>
      </c>
      <c r="F42" s="24">
        <f>SUM(F43:F44)</f>
        <v>0</v>
      </c>
      <c r="G42" s="26">
        <f>SUM(G43:G44)</f>
        <v>0</v>
      </c>
    </row>
    <row r="43" spans="1:8" x14ac:dyDescent="0.2">
      <c r="A43" s="31"/>
      <c r="B43" s="40"/>
      <c r="C43" s="37"/>
      <c r="D43" s="37"/>
      <c r="E43" s="19" t="s">
        <v>54</v>
      </c>
      <c r="F43" s="575">
        <v>0</v>
      </c>
      <c r="G43" s="15">
        <v>0</v>
      </c>
    </row>
    <row r="44" spans="1:8" ht="12.75" x14ac:dyDescent="0.2">
      <c r="A44" s="147"/>
      <c r="B44" s="40"/>
      <c r="C44" s="37"/>
      <c r="D44" s="37"/>
      <c r="E44" s="19" t="s">
        <v>55</v>
      </c>
      <c r="F44" s="575">
        <v>0</v>
      </c>
      <c r="G44" s="15">
        <v>0</v>
      </c>
    </row>
    <row r="45" spans="1:8" x14ac:dyDescent="0.2">
      <c r="A45" s="31"/>
      <c r="B45" s="40"/>
      <c r="C45" s="37"/>
      <c r="D45" s="37"/>
      <c r="E45" s="19"/>
      <c r="F45" s="20"/>
      <c r="G45" s="21"/>
    </row>
    <row r="46" spans="1:8" x14ac:dyDescent="0.2">
      <c r="A46" s="31"/>
      <c r="B46" s="40"/>
      <c r="C46" s="37"/>
      <c r="D46" s="37"/>
      <c r="E46" s="10" t="s">
        <v>56</v>
      </c>
      <c r="F46" s="24">
        <f>+F30+F35+F42</f>
        <v>8481785533.170001</v>
      </c>
      <c r="G46" s="26">
        <f>+G30+G35+G42</f>
        <v>8200568787.8200006</v>
      </c>
    </row>
    <row r="47" spans="1:8" x14ac:dyDescent="0.2">
      <c r="A47" s="31"/>
      <c r="B47" s="40"/>
      <c r="C47" s="37"/>
      <c r="D47" s="37"/>
      <c r="E47" s="10"/>
      <c r="F47" s="24"/>
      <c r="G47" s="26"/>
    </row>
    <row r="48" spans="1:8" ht="12.75" x14ac:dyDescent="0.2">
      <c r="A48" s="31"/>
      <c r="B48" s="40"/>
      <c r="C48" s="37"/>
      <c r="D48" s="37"/>
      <c r="E48" s="29" t="s">
        <v>57</v>
      </c>
      <c r="F48" s="24">
        <f>+F46+F26</f>
        <v>9244048929.1800003</v>
      </c>
      <c r="G48" s="30">
        <f>+G46+G26</f>
        <v>8703609332.6300011</v>
      </c>
    </row>
    <row r="49" spans="1:8" x14ac:dyDescent="0.2">
      <c r="A49" s="41"/>
      <c r="B49" s="42"/>
      <c r="C49" s="43"/>
      <c r="D49" s="43"/>
      <c r="E49" s="43"/>
      <c r="F49" s="43"/>
      <c r="G49" s="44"/>
    </row>
    <row r="50" spans="1:8" ht="15.75" customHeight="1" x14ac:dyDescent="0.2">
      <c r="A50" s="148" t="s">
        <v>58</v>
      </c>
    </row>
    <row r="51" spans="1:8" x14ac:dyDescent="0.2">
      <c r="H51" s="33"/>
    </row>
    <row r="52" spans="1:8" x14ac:dyDescent="0.2">
      <c r="H52" s="33"/>
    </row>
    <row r="53" spans="1:8" ht="12.75" x14ac:dyDescent="0.2">
      <c r="A53" s="149"/>
    </row>
    <row r="55" spans="1:8" ht="12.75" x14ac:dyDescent="0.2">
      <c r="A55" s="875"/>
      <c r="B55" s="875"/>
      <c r="C55"/>
      <c r="D55"/>
      <c r="E55" s="876"/>
      <c r="F55" s="876"/>
      <c r="G55" s="427"/>
    </row>
    <row r="56" spans="1:8" ht="12.75" x14ac:dyDescent="0.2">
      <c r="A56" s="877" t="s">
        <v>431</v>
      </c>
      <c r="B56" s="877"/>
      <c r="C56"/>
      <c r="D56"/>
      <c r="E56" s="878" t="s">
        <v>432</v>
      </c>
      <c r="F56" s="878"/>
      <c r="G56" s="878"/>
    </row>
    <row r="57" spans="1:8" ht="12.75" x14ac:dyDescent="0.2">
      <c r="A57" s="869" t="s">
        <v>433</v>
      </c>
      <c r="B57" s="869"/>
      <c r="C57"/>
      <c r="D57"/>
      <c r="E57" s="870" t="s">
        <v>434</v>
      </c>
      <c r="F57" s="870"/>
      <c r="G57" s="870"/>
    </row>
    <row r="58" spans="1:8" x14ac:dyDescent="0.2">
      <c r="A58" s="871" t="s">
        <v>435</v>
      </c>
      <c r="B58" s="871"/>
      <c r="C58"/>
      <c r="D58"/>
      <c r="E58"/>
      <c r="F58"/>
      <c r="G58"/>
    </row>
    <row r="59" spans="1:8" x14ac:dyDescent="0.2">
      <c r="A59" s="871"/>
      <c r="B59" s="871"/>
      <c r="C59"/>
      <c r="D59"/>
      <c r="E59"/>
      <c r="F59"/>
      <c r="G59"/>
    </row>
    <row r="60" spans="1:8" x14ac:dyDescent="0.2">
      <c r="A60" s="871"/>
      <c r="B60" s="871"/>
      <c r="C60"/>
      <c r="D60"/>
      <c r="E60"/>
      <c r="F60"/>
      <c r="G60"/>
    </row>
    <row r="67" spans="1:1" ht="12.75" x14ac:dyDescent="0.2">
      <c r="A67" s="149"/>
    </row>
    <row r="75" spans="1:1" ht="12.75" x14ac:dyDescent="0.2">
      <c r="A75" s="149"/>
    </row>
    <row r="83" spans="1:1" ht="12.75" x14ac:dyDescent="0.2">
      <c r="A83" s="149"/>
    </row>
    <row r="92" spans="1:1" ht="12.75" x14ac:dyDescent="0.2">
      <c r="A92" s="149"/>
    </row>
    <row r="101" spans="1:1" ht="12.75" x14ac:dyDescent="0.2">
      <c r="A101" s="149"/>
    </row>
  </sheetData>
  <sheetProtection formatCells="0" formatColumns="0" formatRows="0" autoFilter="0"/>
  <mergeCells count="8">
    <mergeCell ref="A57:B57"/>
    <mergeCell ref="E57:G57"/>
    <mergeCell ref="A58:B60"/>
    <mergeCell ref="A1:G1"/>
    <mergeCell ref="A55:B55"/>
    <mergeCell ref="E55:F55"/>
    <mergeCell ref="A56:B56"/>
    <mergeCell ref="E56:G56"/>
  </mergeCells>
  <printOptions horizontalCentered="1"/>
  <pageMargins left="0.78740157480314965" right="0.59055118110236227" top="0.78740157480314965" bottom="0.78740157480314965" header="0.31496062992125984" footer="0.31496062992125984"/>
  <pageSetup scale="75" fitToHeight="0" orientation="landscape" r:id="rId1"/>
  <ignoredErrors>
    <ignoredError sqref="B13:G15 B25:G30 D16:G16 D23:G24 D17:E22 B34:G35 B31:E33 B41:G42 B36:E40 B45:G48 B43:E44"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6"/>
  <sheetViews>
    <sheetView workbookViewId="0">
      <selection activeCell="A4" sqref="A4"/>
    </sheetView>
  </sheetViews>
  <sheetFormatPr baseColWidth="10" defaultRowHeight="11.25" x14ac:dyDescent="0.2"/>
  <cols>
    <col min="1" max="1" width="221.33203125" customWidth="1"/>
  </cols>
  <sheetData>
    <row r="1" spans="1:1" x14ac:dyDescent="0.2">
      <c r="A1" s="850" t="s">
        <v>2172</v>
      </c>
    </row>
    <row r="2" spans="1:1" ht="15" x14ac:dyDescent="0.2">
      <c r="A2" s="851"/>
    </row>
    <row r="3" spans="1:1" ht="18" x14ac:dyDescent="0.2">
      <c r="A3" s="852" t="s">
        <v>2173</v>
      </c>
    </row>
    <row r="4" spans="1:1" ht="18" x14ac:dyDescent="0.2">
      <c r="A4" s="853"/>
    </row>
    <row r="5" spans="1:1" ht="15" x14ac:dyDescent="0.2">
      <c r="A5" s="851"/>
    </row>
    <row r="6" spans="1:1" ht="25.5" x14ac:dyDescent="0.2">
      <c r="A6" s="854" t="s">
        <v>2174</v>
      </c>
    </row>
    <row r="7" spans="1:1" ht="12.75" x14ac:dyDescent="0.2">
      <c r="A7" s="854"/>
    </row>
    <row r="8" spans="1:1" ht="25.5" x14ac:dyDescent="0.2">
      <c r="A8" s="854" t="s">
        <v>2175</v>
      </c>
    </row>
    <row r="9" spans="1:1" ht="12.75" x14ac:dyDescent="0.2">
      <c r="A9" s="854"/>
    </row>
    <row r="10" spans="1:1" ht="25.5" x14ac:dyDescent="0.2">
      <c r="A10" s="854" t="s">
        <v>2176</v>
      </c>
    </row>
    <row r="11" spans="1:1" ht="12.75" x14ac:dyDescent="0.2">
      <c r="A11" s="855"/>
    </row>
    <row r="12" spans="1:1" ht="12.75" x14ac:dyDescent="0.2">
      <c r="A12" s="855" t="s">
        <v>2177</v>
      </c>
    </row>
    <row r="13" spans="1:1" ht="12.75" x14ac:dyDescent="0.2">
      <c r="A13" s="854" t="s">
        <v>2178</v>
      </c>
    </row>
    <row r="14" spans="1:1" ht="12.75" x14ac:dyDescent="0.2">
      <c r="A14" s="854"/>
    </row>
    <row r="15" spans="1:1" ht="38.25" x14ac:dyDescent="0.2">
      <c r="A15" s="854" t="s">
        <v>2179</v>
      </c>
    </row>
    <row r="16" spans="1:1" ht="12.75" x14ac:dyDescent="0.2">
      <c r="A16" s="854"/>
    </row>
    <row r="17" spans="1:1" ht="12.75" x14ac:dyDescent="0.2">
      <c r="A17" s="854" t="s">
        <v>2180</v>
      </c>
    </row>
    <row r="18" spans="1:1" ht="12.75" x14ac:dyDescent="0.2">
      <c r="A18" s="854"/>
    </row>
    <row r="19" spans="1:1" ht="25.5" x14ac:dyDescent="0.2">
      <c r="A19" s="856" t="s">
        <v>2181</v>
      </c>
    </row>
    <row r="20" spans="1:1" ht="12.75" x14ac:dyDescent="0.2">
      <c r="A20" s="856" t="s">
        <v>2182</v>
      </c>
    </row>
    <row r="21" spans="1:1" ht="25.5" x14ac:dyDescent="0.2">
      <c r="A21" s="856" t="s">
        <v>2183</v>
      </c>
    </row>
    <row r="22" spans="1:1" ht="12.75" x14ac:dyDescent="0.2">
      <c r="A22" s="856" t="s">
        <v>2184</v>
      </c>
    </row>
    <row r="23" spans="1:1" ht="12.75" x14ac:dyDescent="0.2">
      <c r="A23" s="856" t="s">
        <v>2185</v>
      </c>
    </row>
    <row r="24" spans="1:1" ht="12.75" x14ac:dyDescent="0.2">
      <c r="A24" s="856" t="s">
        <v>2186</v>
      </c>
    </row>
    <row r="25" spans="1:1" ht="12.75" x14ac:dyDescent="0.2">
      <c r="A25" s="856" t="s">
        <v>2187</v>
      </c>
    </row>
    <row r="26" spans="1:1" ht="25.5" x14ac:dyDescent="0.2">
      <c r="A26" s="856" t="s">
        <v>2188</v>
      </c>
    </row>
    <row r="27" spans="1:1" ht="12.75" x14ac:dyDescent="0.2">
      <c r="A27" s="854"/>
    </row>
    <row r="28" spans="1:1" ht="12.75" x14ac:dyDescent="0.2">
      <c r="A28" s="854"/>
    </row>
    <row r="29" spans="1:1" ht="12.75" x14ac:dyDescent="0.2">
      <c r="A29" s="855" t="s">
        <v>2189</v>
      </c>
    </row>
    <row r="30" spans="1:1" ht="12.75" x14ac:dyDescent="0.2">
      <c r="A30" s="854" t="s">
        <v>2190</v>
      </c>
    </row>
    <row r="31" spans="1:1" ht="12.75" x14ac:dyDescent="0.2">
      <c r="A31" s="854"/>
    </row>
    <row r="32" spans="1:1" ht="25.5" x14ac:dyDescent="0.2">
      <c r="A32" s="854" t="s">
        <v>2191</v>
      </c>
    </row>
    <row r="33" spans="1:1" ht="12.75" x14ac:dyDescent="0.2">
      <c r="A33" s="854"/>
    </row>
    <row r="34" spans="1:1" ht="38.25" x14ac:dyDescent="0.2">
      <c r="A34" s="854" t="s">
        <v>2192</v>
      </c>
    </row>
    <row r="35" spans="1:1" ht="12.75" x14ac:dyDescent="0.2">
      <c r="A35" s="854"/>
    </row>
    <row r="36" spans="1:1" ht="51" x14ac:dyDescent="0.2">
      <c r="A36" s="854" t="s">
        <v>2193</v>
      </c>
    </row>
    <row r="37" spans="1:1" ht="12.75" x14ac:dyDescent="0.2">
      <c r="A37" s="854"/>
    </row>
    <row r="38" spans="1:1" ht="25.5" x14ac:dyDescent="0.2">
      <c r="A38" s="854" t="s">
        <v>2194</v>
      </c>
    </row>
    <row r="39" spans="1:1" ht="12.75" x14ac:dyDescent="0.2">
      <c r="A39" s="854"/>
    </row>
    <row r="40" spans="1:1" ht="25.5" x14ac:dyDescent="0.2">
      <c r="A40" s="854" t="s">
        <v>2195</v>
      </c>
    </row>
    <row r="41" spans="1:1" ht="38.25" x14ac:dyDescent="0.2">
      <c r="A41" s="854" t="s">
        <v>2196</v>
      </c>
    </row>
    <row r="42" spans="1:1" ht="12.75" x14ac:dyDescent="0.2">
      <c r="A42" s="854"/>
    </row>
    <row r="43" spans="1:1" ht="12.75" x14ac:dyDescent="0.2">
      <c r="A43" s="854" t="s">
        <v>2197</v>
      </c>
    </row>
    <row r="44" spans="1:1" ht="12.75" x14ac:dyDescent="0.2">
      <c r="A44" s="854"/>
    </row>
    <row r="45" spans="1:1" ht="12.75" x14ac:dyDescent="0.2">
      <c r="A45" s="854" t="s">
        <v>2198</v>
      </c>
    </row>
    <row r="46" spans="1:1" ht="12.75" x14ac:dyDescent="0.2">
      <c r="A46" s="854"/>
    </row>
    <row r="47" spans="1:1" ht="12.75" x14ac:dyDescent="0.2">
      <c r="A47" s="854"/>
    </row>
    <row r="48" spans="1:1" ht="12.75" x14ac:dyDescent="0.2">
      <c r="A48" s="854"/>
    </row>
    <row r="49" spans="1:1" ht="12.75" x14ac:dyDescent="0.2">
      <c r="A49" s="855" t="s">
        <v>2199</v>
      </c>
    </row>
    <row r="50" spans="1:1" ht="12.75" x14ac:dyDescent="0.2">
      <c r="A50" s="854" t="s">
        <v>2200</v>
      </c>
    </row>
    <row r="51" spans="1:1" ht="12.75" x14ac:dyDescent="0.2">
      <c r="A51" s="854"/>
    </row>
    <row r="52" spans="1:1" ht="12.75" x14ac:dyDescent="0.2">
      <c r="A52" s="855" t="s">
        <v>2201</v>
      </c>
    </row>
    <row r="53" spans="1:1" ht="25.5" x14ac:dyDescent="0.2">
      <c r="A53" s="854" t="s">
        <v>2202</v>
      </c>
    </row>
    <row r="54" spans="1:1" ht="12.75" x14ac:dyDescent="0.2">
      <c r="A54" s="855" t="s">
        <v>2203</v>
      </c>
    </row>
    <row r="55" spans="1:1" ht="12.75" x14ac:dyDescent="0.2">
      <c r="A55" s="854"/>
    </row>
    <row r="56" spans="1:1" ht="25.5" x14ac:dyDescent="0.2">
      <c r="A56" s="854" t="s">
        <v>2204</v>
      </c>
    </row>
    <row r="57" spans="1:1" ht="12.75" x14ac:dyDescent="0.2">
      <c r="A57" s="854"/>
    </row>
    <row r="58" spans="1:1" ht="25.5" x14ac:dyDescent="0.2">
      <c r="A58" s="854" t="s">
        <v>2205</v>
      </c>
    </row>
    <row r="59" spans="1:1" ht="12.75" x14ac:dyDescent="0.2">
      <c r="A59" s="854"/>
    </row>
    <row r="60" spans="1:1" ht="38.25" x14ac:dyDescent="0.2">
      <c r="A60" s="854" t="s">
        <v>2206</v>
      </c>
    </row>
    <row r="61" spans="1:1" ht="12.75" x14ac:dyDescent="0.2">
      <c r="A61" s="854"/>
    </row>
    <row r="62" spans="1:1" ht="51" x14ac:dyDescent="0.2">
      <c r="A62" s="854" t="s">
        <v>2207</v>
      </c>
    </row>
    <row r="63" spans="1:1" ht="12.75" x14ac:dyDescent="0.2">
      <c r="A63" s="854"/>
    </row>
    <row r="64" spans="1:1" ht="25.5" x14ac:dyDescent="0.2">
      <c r="A64" s="854" t="s">
        <v>2208</v>
      </c>
    </row>
    <row r="65" spans="1:1" ht="12.75" x14ac:dyDescent="0.2">
      <c r="A65" s="854"/>
    </row>
    <row r="66" spans="1:1" ht="25.5" x14ac:dyDescent="0.2">
      <c r="A66" s="854" t="s">
        <v>2209</v>
      </c>
    </row>
    <row r="67" spans="1:1" ht="12.75" x14ac:dyDescent="0.2">
      <c r="A67" s="854"/>
    </row>
    <row r="68" spans="1:1" ht="12.75" x14ac:dyDescent="0.2">
      <c r="A68" s="855" t="s">
        <v>2210</v>
      </c>
    </row>
    <row r="69" spans="1:1" ht="12.75" x14ac:dyDescent="0.2">
      <c r="A69" s="854" t="s">
        <v>2200</v>
      </c>
    </row>
    <row r="70" spans="1:1" ht="12.75" x14ac:dyDescent="0.2">
      <c r="A70" s="854"/>
    </row>
    <row r="71" spans="1:1" ht="12.75" x14ac:dyDescent="0.2">
      <c r="A71" s="855" t="s">
        <v>2211</v>
      </c>
    </row>
    <row r="72" spans="1:1" ht="12.75" x14ac:dyDescent="0.2">
      <c r="A72" s="854" t="s">
        <v>2212</v>
      </c>
    </row>
    <row r="73" spans="1:1" ht="25.5" x14ac:dyDescent="0.2">
      <c r="A73" s="856" t="s">
        <v>2213</v>
      </c>
    </row>
    <row r="74" spans="1:1" ht="25.5" x14ac:dyDescent="0.2">
      <c r="A74" s="856" t="s">
        <v>2214</v>
      </c>
    </row>
    <row r="75" spans="1:1" ht="12.75" x14ac:dyDescent="0.2">
      <c r="A75" s="854"/>
    </row>
    <row r="76" spans="1:1" ht="12.75" x14ac:dyDescent="0.2">
      <c r="A76" s="855" t="s">
        <v>2215</v>
      </c>
    </row>
    <row r="77" spans="1:1" ht="12.75" x14ac:dyDescent="0.2">
      <c r="A77" s="854" t="s">
        <v>2216</v>
      </c>
    </row>
    <row r="78" spans="1:1" ht="25.5" x14ac:dyDescent="0.2">
      <c r="A78" s="854" t="s">
        <v>2217</v>
      </c>
    </row>
    <row r="79" spans="1:1" ht="12.75" x14ac:dyDescent="0.2">
      <c r="A79" s="855"/>
    </row>
    <row r="80" spans="1:1" ht="12.75" x14ac:dyDescent="0.2">
      <c r="A80" s="855" t="s">
        <v>2218</v>
      </c>
    </row>
    <row r="81" spans="1:1" ht="12.75" x14ac:dyDescent="0.2">
      <c r="A81" s="854" t="s">
        <v>2219</v>
      </c>
    </row>
    <row r="82" spans="1:1" ht="12.75" x14ac:dyDescent="0.2">
      <c r="A82" s="855"/>
    </row>
    <row r="83" spans="1:1" ht="12.75" x14ac:dyDescent="0.2">
      <c r="A83" s="855" t="s">
        <v>2220</v>
      </c>
    </row>
    <row r="84" spans="1:1" ht="12.75" x14ac:dyDescent="0.2">
      <c r="A84" s="854" t="s">
        <v>2221</v>
      </c>
    </row>
    <row r="85" spans="1:1" ht="12.75" x14ac:dyDescent="0.2">
      <c r="A85" s="854" t="s">
        <v>2222</v>
      </c>
    </row>
    <row r="86" spans="1:1" ht="12.75" x14ac:dyDescent="0.2">
      <c r="A86" s="854"/>
    </row>
    <row r="87" spans="1:1" ht="12.75" x14ac:dyDescent="0.2">
      <c r="A87" s="855" t="s">
        <v>2223</v>
      </c>
    </row>
    <row r="88" spans="1:1" ht="25.5" x14ac:dyDescent="0.2">
      <c r="A88" s="854" t="s">
        <v>2224</v>
      </c>
    </row>
    <row r="89" spans="1:1" ht="12.75" x14ac:dyDescent="0.2">
      <c r="A89" s="854"/>
    </row>
    <row r="90" spans="1:1" ht="12.75" x14ac:dyDescent="0.2">
      <c r="A90" s="854"/>
    </row>
    <row r="91" spans="1:1" ht="12.75" x14ac:dyDescent="0.2">
      <c r="A91" s="857" t="s">
        <v>2225</v>
      </c>
    </row>
    <row r="92" spans="1:1" ht="12.75" x14ac:dyDescent="0.2">
      <c r="A92" s="857" t="s">
        <v>2226</v>
      </c>
    </row>
    <row r="93" spans="1:1" ht="12.75" x14ac:dyDescent="0.2">
      <c r="A93" s="857" t="s">
        <v>2227</v>
      </c>
    </row>
    <row r="94" spans="1:1" ht="12.75" x14ac:dyDescent="0.2">
      <c r="A94" s="857" t="s">
        <v>2228</v>
      </c>
    </row>
    <row r="95" spans="1:1" ht="12.75" x14ac:dyDescent="0.2">
      <c r="A95" s="857" t="s">
        <v>2229</v>
      </c>
    </row>
    <row r="96" spans="1:1" ht="12.75" x14ac:dyDescent="0.2">
      <c r="A96" s="857" t="s">
        <v>2230</v>
      </c>
    </row>
    <row r="97" spans="1:1" ht="12.75" x14ac:dyDescent="0.2">
      <c r="A97" s="857" t="s">
        <v>2231</v>
      </c>
    </row>
    <row r="98" spans="1:1" ht="12.75" x14ac:dyDescent="0.2">
      <c r="A98" s="854"/>
    </row>
    <row r="99" spans="1:1" ht="12.75" x14ac:dyDescent="0.2">
      <c r="A99" s="854" t="s">
        <v>2232</v>
      </c>
    </row>
    <row r="100" spans="1:1" ht="12.75" x14ac:dyDescent="0.2">
      <c r="A100" s="854"/>
    </row>
    <row r="101" spans="1:1" ht="12.75" x14ac:dyDescent="0.2">
      <c r="A101" s="857" t="s">
        <v>2233</v>
      </c>
    </row>
    <row r="102" spans="1:1" ht="12.75" x14ac:dyDescent="0.2">
      <c r="A102" s="857" t="s">
        <v>2234</v>
      </c>
    </row>
    <row r="103" spans="1:1" ht="12.75" x14ac:dyDescent="0.2">
      <c r="A103" s="857" t="s">
        <v>2235</v>
      </c>
    </row>
    <row r="104" spans="1:1" ht="12.75" x14ac:dyDescent="0.2">
      <c r="A104" s="857" t="s">
        <v>2236</v>
      </c>
    </row>
    <row r="105" spans="1:1" ht="12.75" x14ac:dyDescent="0.2">
      <c r="A105" s="857" t="s">
        <v>2237</v>
      </c>
    </row>
    <row r="106" spans="1:1" ht="12.75" x14ac:dyDescent="0.2">
      <c r="A106" s="854"/>
    </row>
    <row r="107" spans="1:1" ht="12.75" x14ac:dyDescent="0.2">
      <c r="A107" s="854"/>
    </row>
    <row r="108" spans="1:1" ht="12.75" x14ac:dyDescent="0.2">
      <c r="A108" s="855" t="s">
        <v>2238</v>
      </c>
    </row>
    <row r="109" spans="1:1" ht="12.75" x14ac:dyDescent="0.2">
      <c r="A109" s="854" t="s">
        <v>2239</v>
      </c>
    </row>
    <row r="110" spans="1:1" ht="12.75" x14ac:dyDescent="0.2">
      <c r="A110" s="855" t="s">
        <v>2240</v>
      </c>
    </row>
    <row r="111" spans="1:1" ht="12.75" x14ac:dyDescent="0.2">
      <c r="A111" s="858" t="s">
        <v>2241</v>
      </c>
    </row>
    <row r="112" spans="1:1" ht="12.75" x14ac:dyDescent="0.2">
      <c r="A112" s="858" t="s">
        <v>2242</v>
      </c>
    </row>
    <row r="113" spans="1:1" ht="12.75" x14ac:dyDescent="0.2">
      <c r="A113" s="858" t="s">
        <v>2243</v>
      </c>
    </row>
    <row r="114" spans="1:1" ht="12.75" x14ac:dyDescent="0.2">
      <c r="A114" s="858" t="s">
        <v>2244</v>
      </c>
    </row>
    <row r="115" spans="1:1" ht="12.75" x14ac:dyDescent="0.2">
      <c r="A115" s="858" t="s">
        <v>2245</v>
      </c>
    </row>
    <row r="116" spans="1:1" ht="12.75" x14ac:dyDescent="0.2">
      <c r="A116" s="858" t="s">
        <v>2246</v>
      </c>
    </row>
    <row r="117" spans="1:1" ht="12.75" x14ac:dyDescent="0.2">
      <c r="A117" s="854"/>
    </row>
    <row r="118" spans="1:1" ht="12.75" x14ac:dyDescent="0.2">
      <c r="A118" s="855" t="s">
        <v>2247</v>
      </c>
    </row>
    <row r="119" spans="1:1" ht="12.75" x14ac:dyDescent="0.2">
      <c r="A119" s="858" t="s">
        <v>2248</v>
      </c>
    </row>
    <row r="120" spans="1:1" ht="12.75" x14ac:dyDescent="0.2">
      <c r="A120" s="854" t="s">
        <v>2249</v>
      </c>
    </row>
    <row r="121" spans="1:1" ht="12.75" x14ac:dyDescent="0.2">
      <c r="A121" s="854" t="s">
        <v>2250</v>
      </c>
    </row>
    <row r="122" spans="1:1" ht="12.75" x14ac:dyDescent="0.2">
      <c r="A122" s="854" t="s">
        <v>2251</v>
      </c>
    </row>
    <row r="123" spans="1:1" ht="12.75" x14ac:dyDescent="0.2">
      <c r="A123" s="854" t="s">
        <v>2252</v>
      </c>
    </row>
    <row r="124" spans="1:1" ht="12.75" x14ac:dyDescent="0.2">
      <c r="A124" s="854" t="s">
        <v>2253</v>
      </c>
    </row>
    <row r="125" spans="1:1" ht="12.75" x14ac:dyDescent="0.2">
      <c r="A125" s="854"/>
    </row>
    <row r="126" spans="1:1" ht="12.75" x14ac:dyDescent="0.2">
      <c r="A126" s="854"/>
    </row>
    <row r="127" spans="1:1" ht="12.75" x14ac:dyDescent="0.2">
      <c r="A127" s="858" t="s">
        <v>2254</v>
      </c>
    </row>
    <row r="128" spans="1:1" ht="12.75" x14ac:dyDescent="0.2">
      <c r="A128" s="854" t="s">
        <v>2255</v>
      </c>
    </row>
    <row r="129" spans="1:1" ht="12.75" x14ac:dyDescent="0.2">
      <c r="A129" s="854"/>
    </row>
    <row r="130" spans="1:1" ht="12.75" x14ac:dyDescent="0.2">
      <c r="A130" s="854"/>
    </row>
    <row r="131" spans="1:1" ht="12.75" x14ac:dyDescent="0.2">
      <c r="A131" s="855" t="s">
        <v>2256</v>
      </c>
    </row>
    <row r="132" spans="1:1" ht="12.75" x14ac:dyDescent="0.2">
      <c r="A132" s="858" t="s">
        <v>2257</v>
      </c>
    </row>
    <row r="133" spans="1:1" ht="12.75" x14ac:dyDescent="0.2">
      <c r="A133" s="854" t="s">
        <v>2258</v>
      </c>
    </row>
    <row r="134" spans="1:1" ht="12.75" x14ac:dyDescent="0.2">
      <c r="A134" s="854" t="s">
        <v>2259</v>
      </c>
    </row>
    <row r="135" spans="1:1" ht="12.75" x14ac:dyDescent="0.2">
      <c r="A135" s="854" t="s">
        <v>2260</v>
      </c>
    </row>
    <row r="136" spans="1:1" ht="12.75" x14ac:dyDescent="0.2">
      <c r="A136" s="854"/>
    </row>
    <row r="137" spans="1:1" ht="12.75" x14ac:dyDescent="0.2">
      <c r="A137" s="858" t="s">
        <v>2261</v>
      </c>
    </row>
    <row r="138" spans="1:1" ht="12.75" x14ac:dyDescent="0.2">
      <c r="A138" s="854" t="s">
        <v>2262</v>
      </c>
    </row>
    <row r="139" spans="1:1" ht="12.75" x14ac:dyDescent="0.2">
      <c r="A139" s="854" t="s">
        <v>2263</v>
      </c>
    </row>
    <row r="140" spans="1:1" ht="12.75" x14ac:dyDescent="0.2">
      <c r="A140" s="854"/>
    </row>
    <row r="141" spans="1:1" ht="12.75" x14ac:dyDescent="0.2">
      <c r="A141" s="858" t="s">
        <v>2264</v>
      </c>
    </row>
    <row r="142" spans="1:1" ht="12.75" x14ac:dyDescent="0.2">
      <c r="A142" s="854" t="s">
        <v>2265</v>
      </c>
    </row>
    <row r="143" spans="1:1" ht="12.75" x14ac:dyDescent="0.2">
      <c r="A143" s="854" t="s">
        <v>2266</v>
      </c>
    </row>
    <row r="144" spans="1:1" ht="12.75" x14ac:dyDescent="0.2">
      <c r="A144" s="854" t="s">
        <v>2267</v>
      </c>
    </row>
    <row r="145" spans="1:1" ht="12.75" x14ac:dyDescent="0.2">
      <c r="A145" s="854" t="s">
        <v>2268</v>
      </c>
    </row>
    <row r="146" spans="1:1" ht="12.75" x14ac:dyDescent="0.2">
      <c r="A146" s="854"/>
    </row>
    <row r="147" spans="1:1" ht="12.75" x14ac:dyDescent="0.2">
      <c r="A147" s="855" t="s">
        <v>2269</v>
      </c>
    </row>
    <row r="148" spans="1:1" ht="12.75" x14ac:dyDescent="0.2">
      <c r="A148" s="854"/>
    </row>
    <row r="149" spans="1:1" ht="12.75" x14ac:dyDescent="0.2">
      <c r="A149" s="854" t="s">
        <v>2270</v>
      </c>
    </row>
    <row r="150" spans="1:1" ht="12.75" x14ac:dyDescent="0.2">
      <c r="A150" s="854"/>
    </row>
    <row r="151" spans="1:1" ht="12.75" x14ac:dyDescent="0.2">
      <c r="A151" s="855" t="s">
        <v>2271</v>
      </c>
    </row>
    <row r="152" spans="1:1" ht="12.75" x14ac:dyDescent="0.2">
      <c r="A152" s="855"/>
    </row>
    <row r="153" spans="1:1" ht="12.75" x14ac:dyDescent="0.2">
      <c r="A153" s="854" t="s">
        <v>2200</v>
      </c>
    </row>
    <row r="154" spans="1:1" ht="12.75" x14ac:dyDescent="0.2">
      <c r="A154" s="855" t="s">
        <v>2272</v>
      </c>
    </row>
    <row r="155" spans="1:1" ht="38.25" x14ac:dyDescent="0.2">
      <c r="A155" s="854" t="s">
        <v>2273</v>
      </c>
    </row>
    <row r="156" spans="1:1" ht="12.75" x14ac:dyDescent="0.2">
      <c r="A156" s="854"/>
    </row>
    <row r="157" spans="1:1" ht="25.5" x14ac:dyDescent="0.2">
      <c r="A157" s="855" t="s">
        <v>2274</v>
      </c>
    </row>
    <row r="158" spans="1:1" ht="12.75" x14ac:dyDescent="0.2">
      <c r="A158" s="854"/>
    </row>
    <row r="159" spans="1:1" ht="25.5" x14ac:dyDescent="0.2">
      <c r="A159" s="854" t="s">
        <v>2275</v>
      </c>
    </row>
    <row r="160" spans="1:1" ht="12.75" x14ac:dyDescent="0.2">
      <c r="A160" s="854"/>
    </row>
    <row r="161" spans="1:1" ht="12.75" x14ac:dyDescent="0.2">
      <c r="A161" s="854" t="s">
        <v>2276</v>
      </c>
    </row>
    <row r="162" spans="1:1" ht="12.75" x14ac:dyDescent="0.2">
      <c r="A162" s="854"/>
    </row>
    <row r="163" spans="1:1" ht="12.75" x14ac:dyDescent="0.2">
      <c r="A163" s="854" t="s">
        <v>2277</v>
      </c>
    </row>
    <row r="164" spans="1:1" ht="12.75" x14ac:dyDescent="0.2">
      <c r="A164" s="854"/>
    </row>
    <row r="165" spans="1:1" ht="12.75" x14ac:dyDescent="0.2">
      <c r="A165" s="854" t="s">
        <v>2278</v>
      </c>
    </row>
    <row r="166" spans="1:1" ht="12.75" x14ac:dyDescent="0.2">
      <c r="A166" s="854"/>
    </row>
    <row r="167" spans="1:1" ht="12.75" x14ac:dyDescent="0.2">
      <c r="A167" s="855" t="s">
        <v>2279</v>
      </c>
    </row>
    <row r="168" spans="1:1" ht="12.75" x14ac:dyDescent="0.2">
      <c r="A168" s="854"/>
    </row>
    <row r="169" spans="1:1" ht="38.25" x14ac:dyDescent="0.2">
      <c r="A169" s="854" t="s">
        <v>2280</v>
      </c>
    </row>
    <row r="170" spans="1:1" ht="12.75" x14ac:dyDescent="0.2">
      <c r="A170" s="854"/>
    </row>
    <row r="171" spans="1:1" ht="25.5" x14ac:dyDescent="0.2">
      <c r="A171" s="854" t="s">
        <v>2281</v>
      </c>
    </row>
    <row r="172" spans="1:1" ht="12.75" x14ac:dyDescent="0.2">
      <c r="A172" s="854"/>
    </row>
    <row r="173" spans="1:1" ht="25.5" x14ac:dyDescent="0.2">
      <c r="A173" s="854" t="s">
        <v>2282</v>
      </c>
    </row>
    <row r="174" spans="1:1" ht="12.75" x14ac:dyDescent="0.2">
      <c r="A174" s="854"/>
    </row>
    <row r="175" spans="1:1" ht="25.5" x14ac:dyDescent="0.2">
      <c r="A175" s="854" t="s">
        <v>2283</v>
      </c>
    </row>
    <row r="176" spans="1:1" ht="12.75" x14ac:dyDescent="0.2">
      <c r="A176" s="854"/>
    </row>
    <row r="177" spans="1:1" ht="25.5" x14ac:dyDescent="0.2">
      <c r="A177" s="855" t="s">
        <v>2284</v>
      </c>
    </row>
    <row r="178" spans="1:1" ht="12.75" x14ac:dyDescent="0.2">
      <c r="A178" s="854" t="s">
        <v>2285</v>
      </c>
    </row>
    <row r="179" spans="1:1" ht="12.75" x14ac:dyDescent="0.2">
      <c r="A179" s="854"/>
    </row>
    <row r="180" spans="1:1" ht="12.75" x14ac:dyDescent="0.2">
      <c r="A180" s="855" t="s">
        <v>2286</v>
      </c>
    </row>
    <row r="181" spans="1:1" ht="12.75" x14ac:dyDescent="0.2">
      <c r="A181" s="854"/>
    </row>
    <row r="182" spans="1:1" ht="12.75" x14ac:dyDescent="0.2">
      <c r="A182" s="854" t="s">
        <v>2287</v>
      </c>
    </row>
    <row r="183" spans="1:1" ht="12.75" x14ac:dyDescent="0.2">
      <c r="A183" s="854" t="s">
        <v>2288</v>
      </c>
    </row>
    <row r="184" spans="1:1" ht="12.75" x14ac:dyDescent="0.2">
      <c r="A184" s="854"/>
    </row>
    <row r="185" spans="1:1" ht="12.75" x14ac:dyDescent="0.2">
      <c r="A185" s="854" t="s">
        <v>2289</v>
      </c>
    </row>
    <row r="186" spans="1:1" ht="12.75" x14ac:dyDescent="0.2">
      <c r="A186" s="854" t="s">
        <v>2290</v>
      </c>
    </row>
    <row r="187" spans="1:1" ht="12.75" x14ac:dyDescent="0.2">
      <c r="A187" s="854" t="s">
        <v>2291</v>
      </c>
    </row>
    <row r="188" spans="1:1" ht="25.5" x14ac:dyDescent="0.2">
      <c r="A188" s="854" t="s">
        <v>2292</v>
      </c>
    </row>
    <row r="189" spans="1:1" ht="12.75" x14ac:dyDescent="0.2">
      <c r="A189" s="854"/>
    </row>
    <row r="190" spans="1:1" ht="12.75" x14ac:dyDescent="0.2">
      <c r="A190" s="854"/>
    </row>
    <row r="191" spans="1:1" ht="12.75" x14ac:dyDescent="0.2">
      <c r="A191" s="855" t="s">
        <v>2293</v>
      </c>
    </row>
    <row r="192" spans="1:1" ht="12.75" x14ac:dyDescent="0.2">
      <c r="A192" s="854" t="s">
        <v>2200</v>
      </c>
    </row>
    <row r="193" spans="1:1" ht="12.75" x14ac:dyDescent="0.2">
      <c r="A193" s="854"/>
    </row>
    <row r="194" spans="1:1" ht="25.5" x14ac:dyDescent="0.2">
      <c r="A194" s="855" t="s">
        <v>2294</v>
      </c>
    </row>
    <row r="195" spans="1:1" ht="12.75" x14ac:dyDescent="0.2">
      <c r="A195" s="854" t="s">
        <v>2295</v>
      </c>
    </row>
    <row r="196" spans="1:1" ht="12.75" x14ac:dyDescent="0.2">
      <c r="A196" s="855"/>
    </row>
    <row r="197" spans="1:1" ht="12.75" x14ac:dyDescent="0.2">
      <c r="A197" s="855" t="s">
        <v>2296</v>
      </c>
    </row>
    <row r="198" spans="1:1" ht="12.75" x14ac:dyDescent="0.2">
      <c r="A198" s="854" t="s">
        <v>2297</v>
      </c>
    </row>
    <row r="199" spans="1:1" ht="12.75" x14ac:dyDescent="0.2">
      <c r="A199" s="854"/>
    </row>
    <row r="200" spans="1:1" ht="12.75" x14ac:dyDescent="0.2">
      <c r="A200" s="855" t="s">
        <v>2298</v>
      </c>
    </row>
    <row r="201" spans="1:1" ht="12.75" x14ac:dyDescent="0.2">
      <c r="A201" s="854" t="s">
        <v>2299</v>
      </c>
    </row>
    <row r="202" spans="1:1" ht="12.75" x14ac:dyDescent="0.2">
      <c r="A202" s="854"/>
    </row>
    <row r="203" spans="1:1" ht="12.75" x14ac:dyDescent="0.2">
      <c r="A203" s="855" t="s">
        <v>2300</v>
      </c>
    </row>
    <row r="204" spans="1:1" ht="12.75" x14ac:dyDescent="0.2">
      <c r="A204" s="854" t="s">
        <v>2301</v>
      </c>
    </row>
    <row r="205" spans="1:1" ht="12.75" x14ac:dyDescent="0.2">
      <c r="A205" s="854"/>
    </row>
    <row r="206" spans="1:1" ht="12.75" x14ac:dyDescent="0.2">
      <c r="A206" s="855" t="s">
        <v>2302</v>
      </c>
    </row>
    <row r="207" spans="1:1" ht="12.75" x14ac:dyDescent="0.2">
      <c r="A207" s="854" t="s">
        <v>2303</v>
      </c>
    </row>
    <row r="208" spans="1:1" ht="12.75" x14ac:dyDescent="0.2">
      <c r="A208" s="855" t="s">
        <v>2304</v>
      </c>
    </row>
    <row r="209" spans="1:1" ht="12.75" x14ac:dyDescent="0.2">
      <c r="A209" s="854" t="s">
        <v>2305</v>
      </c>
    </row>
    <row r="210" spans="1:1" ht="12.75" x14ac:dyDescent="0.2">
      <c r="A210" s="854"/>
    </row>
    <row r="211" spans="1:1" ht="12.75" x14ac:dyDescent="0.2">
      <c r="A211" s="855" t="s">
        <v>2306</v>
      </c>
    </row>
    <row r="212" spans="1:1" ht="12.75" x14ac:dyDescent="0.2">
      <c r="A212" s="854" t="s">
        <v>2307</v>
      </c>
    </row>
    <row r="213" spans="1:1" ht="12.75" x14ac:dyDescent="0.2">
      <c r="A213" s="854"/>
    </row>
    <row r="214" spans="1:1" ht="12.75" x14ac:dyDescent="0.2">
      <c r="A214" s="855" t="s">
        <v>2308</v>
      </c>
    </row>
    <row r="215" spans="1:1" ht="51" x14ac:dyDescent="0.2">
      <c r="A215" s="854" t="s">
        <v>2309</v>
      </c>
    </row>
    <row r="216" spans="1:1" ht="12.75" x14ac:dyDescent="0.2">
      <c r="A216" s="854"/>
    </row>
    <row r="217" spans="1:1" ht="12.75" x14ac:dyDescent="0.2">
      <c r="A217" s="855" t="s">
        <v>2310</v>
      </c>
    </row>
    <row r="218" spans="1:1" ht="12.75" x14ac:dyDescent="0.2">
      <c r="A218" s="854" t="s">
        <v>2311</v>
      </c>
    </row>
    <row r="219" spans="1:1" ht="12.75" x14ac:dyDescent="0.2">
      <c r="A219" s="854" t="s">
        <v>436</v>
      </c>
    </row>
    <row r="220" spans="1:1" ht="12.75" x14ac:dyDescent="0.2">
      <c r="A220" s="855" t="s">
        <v>2312</v>
      </c>
    </row>
    <row r="221" spans="1:1" ht="25.5" x14ac:dyDescent="0.2">
      <c r="A221" s="854" t="s">
        <v>2313</v>
      </c>
    </row>
    <row r="222" spans="1:1" ht="12.75" x14ac:dyDescent="0.2">
      <c r="A222" s="854"/>
    </row>
    <row r="223" spans="1:1" ht="12.75" x14ac:dyDescent="0.2">
      <c r="A223" s="855" t="s">
        <v>2314</v>
      </c>
    </row>
    <row r="224" spans="1:1" ht="12.75" x14ac:dyDescent="0.2">
      <c r="A224" s="854" t="s">
        <v>2200</v>
      </c>
    </row>
    <row r="225" spans="1:1" ht="12.75" x14ac:dyDescent="0.2">
      <c r="A225" s="854"/>
    </row>
    <row r="226" spans="1:1" ht="12.75" x14ac:dyDescent="0.2">
      <c r="A226" s="855" t="s">
        <v>2315</v>
      </c>
    </row>
    <row r="227" spans="1:1" ht="12.75" x14ac:dyDescent="0.2">
      <c r="A227" s="854" t="s">
        <v>2316</v>
      </c>
    </row>
    <row r="228" spans="1:1" ht="12.75" x14ac:dyDescent="0.2">
      <c r="A228" s="854"/>
    </row>
    <row r="229" spans="1:1" ht="12.75" x14ac:dyDescent="0.2">
      <c r="A229" s="855" t="s">
        <v>2317</v>
      </c>
    </row>
    <row r="230" spans="1:1" ht="12.75" x14ac:dyDescent="0.2">
      <c r="A230" s="854" t="s">
        <v>2318</v>
      </c>
    </row>
    <row r="231" spans="1:1" ht="12.75" x14ac:dyDescent="0.2">
      <c r="A231" s="854"/>
    </row>
    <row r="232" spans="1:1" ht="12.75" x14ac:dyDescent="0.2">
      <c r="A232" s="855" t="s">
        <v>2319</v>
      </c>
    </row>
    <row r="233" spans="1:1" ht="12.75" x14ac:dyDescent="0.2">
      <c r="A233" s="854" t="s">
        <v>2320</v>
      </c>
    </row>
    <row r="234" spans="1:1" ht="12.75" x14ac:dyDescent="0.2">
      <c r="A234" s="854"/>
    </row>
    <row r="235" spans="1:1" ht="12.75" x14ac:dyDescent="0.2">
      <c r="A235" s="855" t="s">
        <v>2321</v>
      </c>
    </row>
    <row r="236" spans="1:1" ht="12.75" x14ac:dyDescent="0.2">
      <c r="A236" s="854" t="s">
        <v>2320</v>
      </c>
    </row>
    <row r="237" spans="1:1" ht="12.75" x14ac:dyDescent="0.2">
      <c r="A237" s="854"/>
    </row>
    <row r="238" spans="1:1" ht="12.75" x14ac:dyDescent="0.2">
      <c r="A238" s="855" t="s">
        <v>2322</v>
      </c>
    </row>
    <row r="239" spans="1:1" ht="12.75" x14ac:dyDescent="0.2">
      <c r="A239" s="854"/>
    </row>
    <row r="240" spans="1:1" ht="12.75" x14ac:dyDescent="0.2">
      <c r="A240" s="854" t="s">
        <v>2320</v>
      </c>
    </row>
    <row r="241" spans="1:6" ht="12.75" x14ac:dyDescent="0.2">
      <c r="A241" s="854"/>
    </row>
    <row r="242" spans="1:6" ht="12.75" x14ac:dyDescent="0.2">
      <c r="A242" s="855" t="s">
        <v>2323</v>
      </c>
    </row>
    <row r="243" spans="1:6" ht="12.75" x14ac:dyDescent="0.2">
      <c r="A243" s="854"/>
    </row>
    <row r="244" spans="1:6" ht="12.75" x14ac:dyDescent="0.2">
      <c r="A244" s="854" t="s">
        <v>2324</v>
      </c>
    </row>
    <row r="245" spans="1:6" ht="12.75" x14ac:dyDescent="0.2">
      <c r="A245" s="855" t="s">
        <v>2325</v>
      </c>
    </row>
    <row r="246" spans="1:6" ht="13.5" thickBot="1" x14ac:dyDescent="0.25">
      <c r="A246" s="854"/>
    </row>
    <row r="247" spans="1:6" ht="22.5" x14ac:dyDescent="0.2">
      <c r="A247" s="920" t="s">
        <v>2326</v>
      </c>
      <c r="B247" s="859" t="s">
        <v>2327</v>
      </c>
      <c r="C247" s="920" t="s">
        <v>2330</v>
      </c>
      <c r="D247" s="920" t="s">
        <v>2331</v>
      </c>
      <c r="E247" s="920" t="s">
        <v>2332</v>
      </c>
      <c r="F247" s="920" t="s">
        <v>2333</v>
      </c>
    </row>
    <row r="248" spans="1:6" x14ac:dyDescent="0.2">
      <c r="A248" s="921"/>
      <c r="B248" s="860" t="s">
        <v>2328</v>
      </c>
      <c r="C248" s="921"/>
      <c r="D248" s="921"/>
      <c r="E248" s="921"/>
      <c r="F248" s="921"/>
    </row>
    <row r="249" spans="1:6" ht="12" thickBot="1" x14ac:dyDescent="0.25">
      <c r="A249" s="922"/>
      <c r="B249" s="861" t="s">
        <v>2329</v>
      </c>
      <c r="C249" s="922"/>
      <c r="D249" s="922"/>
      <c r="E249" s="922"/>
      <c r="F249" s="922"/>
    </row>
    <row r="250" spans="1:6" ht="12" thickBot="1" x14ac:dyDescent="0.25">
      <c r="A250" s="862">
        <v>123</v>
      </c>
      <c r="B250" s="863">
        <v>1231</v>
      </c>
      <c r="C250" s="863">
        <v>1231581001</v>
      </c>
      <c r="D250" s="864" t="s">
        <v>2334</v>
      </c>
      <c r="E250" s="863" t="s">
        <v>2335</v>
      </c>
      <c r="F250" s="863" t="s">
        <v>2335</v>
      </c>
    </row>
    <row r="251" spans="1:6" ht="12" thickBot="1" x14ac:dyDescent="0.25">
      <c r="A251" s="862">
        <v>123</v>
      </c>
      <c r="B251" s="863">
        <v>1233</v>
      </c>
      <c r="C251" s="863">
        <v>1233583001</v>
      </c>
      <c r="D251" s="864" t="s">
        <v>2336</v>
      </c>
      <c r="E251" s="865">
        <v>0.05</v>
      </c>
      <c r="F251" s="866">
        <v>20</v>
      </c>
    </row>
    <row r="252" spans="1:6" ht="12" thickBot="1" x14ac:dyDescent="0.25">
      <c r="A252" s="862">
        <v>123</v>
      </c>
      <c r="B252" s="866">
        <v>1235</v>
      </c>
      <c r="C252" s="866">
        <v>1235261200</v>
      </c>
      <c r="D252" s="867" t="s">
        <v>2337</v>
      </c>
      <c r="E252" s="863" t="s">
        <v>2335</v>
      </c>
      <c r="F252" s="863" t="s">
        <v>2335</v>
      </c>
    </row>
    <row r="253" spans="1:6" ht="12" thickBot="1" x14ac:dyDescent="0.25">
      <c r="A253" s="862">
        <v>123</v>
      </c>
      <c r="B253" s="866">
        <v>1236</v>
      </c>
      <c r="C253" s="866">
        <v>1236200001</v>
      </c>
      <c r="D253" s="867" t="s">
        <v>2338</v>
      </c>
      <c r="E253" s="866" t="s">
        <v>2335</v>
      </c>
      <c r="F253" s="866" t="s">
        <v>2335</v>
      </c>
    </row>
    <row r="254" spans="1:6" ht="12" thickBot="1" x14ac:dyDescent="0.25">
      <c r="A254" s="862">
        <v>123</v>
      </c>
      <c r="B254" s="866">
        <v>1236</v>
      </c>
      <c r="C254" s="866">
        <v>1236200002</v>
      </c>
      <c r="D254" s="867" t="s">
        <v>2339</v>
      </c>
      <c r="E254" s="866" t="s">
        <v>2335</v>
      </c>
      <c r="F254" s="866" t="s">
        <v>2335</v>
      </c>
    </row>
    <row r="255" spans="1:6" ht="12" thickBot="1" x14ac:dyDescent="0.25">
      <c r="A255" s="862">
        <v>123</v>
      </c>
      <c r="B255" s="866">
        <v>1236</v>
      </c>
      <c r="C255" s="866">
        <v>1236262200</v>
      </c>
      <c r="D255" s="867" t="s">
        <v>2337</v>
      </c>
      <c r="E255" s="866" t="s">
        <v>2335</v>
      </c>
      <c r="F255" s="866" t="s">
        <v>2335</v>
      </c>
    </row>
    <row r="256" spans="1:6" ht="12" thickBot="1" x14ac:dyDescent="0.25">
      <c r="A256" s="862">
        <v>123</v>
      </c>
      <c r="B256" s="866">
        <v>1236</v>
      </c>
      <c r="C256" s="866">
        <v>1236962001</v>
      </c>
      <c r="D256" s="867" t="s">
        <v>2340</v>
      </c>
      <c r="E256" s="866" t="s">
        <v>2335</v>
      </c>
      <c r="F256" s="866" t="s">
        <v>2335</v>
      </c>
    </row>
    <row r="257" spans="1:6" ht="12" thickBot="1" x14ac:dyDescent="0.25">
      <c r="A257" s="862">
        <v>124</v>
      </c>
      <c r="B257" s="866">
        <v>1241</v>
      </c>
      <c r="C257" s="866">
        <v>1241151100</v>
      </c>
      <c r="D257" s="867" t="s">
        <v>2341</v>
      </c>
      <c r="E257" s="865">
        <v>0.1</v>
      </c>
      <c r="F257" s="866">
        <v>10</v>
      </c>
    </row>
    <row r="258" spans="1:6" ht="12" thickBot="1" x14ac:dyDescent="0.25">
      <c r="A258" s="862">
        <v>124</v>
      </c>
      <c r="B258" s="866">
        <v>1241</v>
      </c>
      <c r="C258" s="866">
        <v>1241151101</v>
      </c>
      <c r="D258" s="867" t="s">
        <v>2342</v>
      </c>
      <c r="E258" s="865">
        <v>0.1</v>
      </c>
      <c r="F258" s="866">
        <v>10</v>
      </c>
    </row>
    <row r="259" spans="1:6" ht="12" thickBot="1" x14ac:dyDescent="0.25">
      <c r="A259" s="862">
        <v>124</v>
      </c>
      <c r="B259" s="866">
        <v>1241</v>
      </c>
      <c r="C259" s="866">
        <v>1241251200</v>
      </c>
      <c r="D259" s="867" t="s">
        <v>2343</v>
      </c>
      <c r="E259" s="865">
        <v>0.1</v>
      </c>
      <c r="F259" s="866">
        <v>10</v>
      </c>
    </row>
    <row r="260" spans="1:6" ht="12" thickBot="1" x14ac:dyDescent="0.25">
      <c r="A260" s="862">
        <v>124</v>
      </c>
      <c r="B260" s="866">
        <v>1241</v>
      </c>
      <c r="C260" s="866">
        <v>1241351500</v>
      </c>
      <c r="D260" s="867" t="s">
        <v>2344</v>
      </c>
      <c r="E260" s="865">
        <v>0.33</v>
      </c>
      <c r="F260" s="866">
        <v>3</v>
      </c>
    </row>
    <row r="261" spans="1:6" ht="12" thickBot="1" x14ac:dyDescent="0.25">
      <c r="A261" s="862">
        <v>124</v>
      </c>
      <c r="B261" s="866">
        <v>1241</v>
      </c>
      <c r="C261" s="866">
        <v>1241351501</v>
      </c>
      <c r="D261" s="867" t="s">
        <v>2345</v>
      </c>
      <c r="E261" s="865">
        <v>0.33</v>
      </c>
      <c r="F261" s="866">
        <v>3</v>
      </c>
    </row>
    <row r="262" spans="1:6" ht="12" thickBot="1" x14ac:dyDescent="0.25">
      <c r="A262" s="862">
        <v>124</v>
      </c>
      <c r="B262" s="866">
        <v>1241</v>
      </c>
      <c r="C262" s="866">
        <v>1241951900</v>
      </c>
      <c r="D262" s="867" t="s">
        <v>2346</v>
      </c>
      <c r="E262" s="865">
        <v>0.1</v>
      </c>
      <c r="F262" s="866">
        <v>10</v>
      </c>
    </row>
    <row r="263" spans="1:6" ht="12" thickBot="1" x14ac:dyDescent="0.25">
      <c r="A263" s="862">
        <v>124</v>
      </c>
      <c r="B263" s="866">
        <v>1241</v>
      </c>
      <c r="C263" s="866">
        <v>1241951901</v>
      </c>
      <c r="D263" s="867" t="s">
        <v>2347</v>
      </c>
      <c r="E263" s="865">
        <v>0.1</v>
      </c>
      <c r="F263" s="866">
        <v>10</v>
      </c>
    </row>
    <row r="264" spans="1:6" ht="12" thickBot="1" x14ac:dyDescent="0.25">
      <c r="A264" s="862">
        <v>124</v>
      </c>
      <c r="B264" s="866">
        <v>1242</v>
      </c>
      <c r="C264" s="866">
        <v>1242152100</v>
      </c>
      <c r="D264" s="867" t="s">
        <v>2348</v>
      </c>
      <c r="E264" s="865">
        <v>0.1</v>
      </c>
      <c r="F264" s="866">
        <v>10</v>
      </c>
    </row>
    <row r="265" spans="1:6" ht="12" thickBot="1" x14ac:dyDescent="0.25">
      <c r="A265" s="862">
        <v>124</v>
      </c>
      <c r="B265" s="866">
        <v>1242</v>
      </c>
      <c r="C265" s="866">
        <v>1242252200</v>
      </c>
      <c r="D265" s="867" t="s">
        <v>2349</v>
      </c>
      <c r="E265" s="865">
        <v>0.1</v>
      </c>
      <c r="F265" s="866">
        <v>10</v>
      </c>
    </row>
    <row r="266" spans="1:6" ht="12" thickBot="1" x14ac:dyDescent="0.25">
      <c r="A266" s="862">
        <v>124</v>
      </c>
      <c r="B266" s="866">
        <v>1242</v>
      </c>
      <c r="C266" s="866">
        <v>1242352300</v>
      </c>
      <c r="D266" s="867" t="s">
        <v>2350</v>
      </c>
      <c r="E266" s="865">
        <v>0.1</v>
      </c>
      <c r="F266" s="866">
        <v>10</v>
      </c>
    </row>
    <row r="267" spans="1:6" ht="12" thickBot="1" x14ac:dyDescent="0.25">
      <c r="A267" s="862">
        <v>124</v>
      </c>
      <c r="B267" s="866">
        <v>1242</v>
      </c>
      <c r="C267" s="866">
        <v>1242952900</v>
      </c>
      <c r="D267" s="867" t="s">
        <v>2351</v>
      </c>
      <c r="E267" s="865">
        <v>0.1</v>
      </c>
      <c r="F267" s="866">
        <v>10</v>
      </c>
    </row>
    <row r="268" spans="1:6" ht="12" thickBot="1" x14ac:dyDescent="0.25">
      <c r="A268" s="862">
        <v>124</v>
      </c>
      <c r="B268" s="866">
        <v>1242</v>
      </c>
      <c r="C268" s="866">
        <v>1242952901</v>
      </c>
      <c r="D268" s="867" t="s">
        <v>2352</v>
      </c>
      <c r="E268" s="865">
        <v>0.1</v>
      </c>
      <c r="F268" s="866">
        <v>10</v>
      </c>
    </row>
    <row r="269" spans="1:6" ht="12" thickBot="1" x14ac:dyDescent="0.25">
      <c r="A269" s="862">
        <v>124</v>
      </c>
      <c r="B269" s="866">
        <v>1243</v>
      </c>
      <c r="C269" s="866">
        <v>1243153100</v>
      </c>
      <c r="D269" s="867" t="s">
        <v>2353</v>
      </c>
      <c r="E269" s="865">
        <v>0.1</v>
      </c>
      <c r="F269" s="866">
        <v>10</v>
      </c>
    </row>
    <row r="270" spans="1:6" ht="12" thickBot="1" x14ac:dyDescent="0.25">
      <c r="A270" s="862">
        <v>124</v>
      </c>
      <c r="B270" s="866">
        <v>1243</v>
      </c>
      <c r="C270" s="866">
        <v>1243153101</v>
      </c>
      <c r="D270" s="867" t="s">
        <v>2354</v>
      </c>
      <c r="E270" s="865">
        <v>0.1</v>
      </c>
      <c r="F270" s="866">
        <v>10</v>
      </c>
    </row>
    <row r="271" spans="1:6" ht="12" thickBot="1" x14ac:dyDescent="0.25">
      <c r="A271" s="862">
        <v>124</v>
      </c>
      <c r="B271" s="866">
        <v>1243</v>
      </c>
      <c r="C271" s="866">
        <v>1243253200</v>
      </c>
      <c r="D271" s="867" t="s">
        <v>2355</v>
      </c>
      <c r="E271" s="865">
        <v>0.5</v>
      </c>
      <c r="F271" s="866">
        <v>2</v>
      </c>
    </row>
    <row r="272" spans="1:6" ht="12" thickBot="1" x14ac:dyDescent="0.25">
      <c r="A272" s="862">
        <v>124</v>
      </c>
      <c r="B272" s="866">
        <v>1243</v>
      </c>
      <c r="C272" s="866">
        <v>1243253201</v>
      </c>
      <c r="D272" s="867" t="s">
        <v>2356</v>
      </c>
      <c r="E272" s="865">
        <v>0.5</v>
      </c>
      <c r="F272" s="866">
        <v>2</v>
      </c>
    </row>
    <row r="273" spans="1:6" ht="12" thickBot="1" x14ac:dyDescent="0.25">
      <c r="A273" s="862">
        <v>124</v>
      </c>
      <c r="B273" s="866">
        <v>1244</v>
      </c>
      <c r="C273" s="866">
        <v>1244154100</v>
      </c>
      <c r="D273" s="867" t="s">
        <v>2357</v>
      </c>
      <c r="E273" s="865">
        <v>0.25</v>
      </c>
      <c r="F273" s="866">
        <v>4</v>
      </c>
    </row>
    <row r="274" spans="1:6" ht="12" thickBot="1" x14ac:dyDescent="0.25">
      <c r="A274" s="862">
        <v>124</v>
      </c>
      <c r="B274" s="866">
        <v>1244</v>
      </c>
      <c r="C274" s="866">
        <v>1244154101</v>
      </c>
      <c r="D274" s="867" t="s">
        <v>2358</v>
      </c>
      <c r="E274" s="865">
        <v>0.25</v>
      </c>
      <c r="F274" s="866">
        <v>4</v>
      </c>
    </row>
    <row r="275" spans="1:6" ht="12" thickBot="1" x14ac:dyDescent="0.25">
      <c r="A275" s="862">
        <v>124</v>
      </c>
      <c r="B275" s="866">
        <v>1244</v>
      </c>
      <c r="C275" s="866">
        <v>1244254200</v>
      </c>
      <c r="D275" s="867" t="s">
        <v>2359</v>
      </c>
      <c r="E275" s="865">
        <v>0.25</v>
      </c>
      <c r="F275" s="866">
        <v>4</v>
      </c>
    </row>
    <row r="276" spans="1:6" ht="12" thickBot="1" x14ac:dyDescent="0.25">
      <c r="A276" s="862">
        <v>124</v>
      </c>
      <c r="B276" s="866">
        <v>1244</v>
      </c>
      <c r="C276" s="866">
        <v>1244354301</v>
      </c>
      <c r="D276" s="867" t="s">
        <v>2360</v>
      </c>
      <c r="E276" s="865">
        <v>0.1</v>
      </c>
      <c r="F276" s="866">
        <v>10</v>
      </c>
    </row>
    <row r="277" spans="1:6" ht="12" thickBot="1" x14ac:dyDescent="0.25">
      <c r="A277" s="862">
        <v>124</v>
      </c>
      <c r="B277" s="866">
        <v>1244</v>
      </c>
      <c r="C277" s="866">
        <v>1244954900</v>
      </c>
      <c r="D277" s="867" t="s">
        <v>2361</v>
      </c>
      <c r="E277" s="865">
        <v>0.25</v>
      </c>
      <c r="F277" s="866">
        <v>4</v>
      </c>
    </row>
    <row r="278" spans="1:6" ht="12" thickBot="1" x14ac:dyDescent="0.25">
      <c r="A278" s="862">
        <v>124</v>
      </c>
      <c r="B278" s="866">
        <v>1244</v>
      </c>
      <c r="C278" s="866">
        <v>1244954901</v>
      </c>
      <c r="D278" s="867" t="s">
        <v>2362</v>
      </c>
      <c r="E278" s="865">
        <v>0.25</v>
      </c>
      <c r="F278" s="866">
        <v>4</v>
      </c>
    </row>
    <row r="279" spans="1:6" ht="12" thickBot="1" x14ac:dyDescent="0.25">
      <c r="A279" s="862">
        <v>124</v>
      </c>
      <c r="B279" s="866">
        <v>1245</v>
      </c>
      <c r="C279" s="866">
        <v>1245055100</v>
      </c>
      <c r="D279" s="867" t="s">
        <v>2363</v>
      </c>
      <c r="E279" s="865">
        <v>0.1</v>
      </c>
      <c r="F279" s="866">
        <v>10</v>
      </c>
    </row>
    <row r="280" spans="1:6" ht="12" thickBot="1" x14ac:dyDescent="0.25">
      <c r="A280" s="862">
        <v>124</v>
      </c>
      <c r="B280" s="866">
        <v>1245</v>
      </c>
      <c r="C280" s="866">
        <v>1245055101</v>
      </c>
      <c r="D280" s="867" t="s">
        <v>2364</v>
      </c>
      <c r="E280" s="865">
        <v>0.1</v>
      </c>
      <c r="F280" s="866">
        <v>10</v>
      </c>
    </row>
    <row r="281" spans="1:6" ht="12" thickBot="1" x14ac:dyDescent="0.25">
      <c r="A281" s="862">
        <v>124</v>
      </c>
      <c r="B281" s="866">
        <v>1246</v>
      </c>
      <c r="C281" s="866">
        <v>1246156100</v>
      </c>
      <c r="D281" s="867" t="s">
        <v>2365</v>
      </c>
      <c r="E281" s="865">
        <v>0.25</v>
      </c>
      <c r="F281" s="866">
        <v>4</v>
      </c>
    </row>
    <row r="282" spans="1:6" ht="12" thickBot="1" x14ac:dyDescent="0.25">
      <c r="A282" s="862">
        <v>124</v>
      </c>
      <c r="B282" s="866">
        <v>1246</v>
      </c>
      <c r="C282" s="866">
        <v>1246156101</v>
      </c>
      <c r="D282" s="867" t="s">
        <v>2366</v>
      </c>
      <c r="E282" s="865">
        <v>0.25</v>
      </c>
      <c r="F282" s="866">
        <v>4</v>
      </c>
    </row>
    <row r="283" spans="1:6" ht="12" thickBot="1" x14ac:dyDescent="0.25">
      <c r="A283" s="862">
        <v>124</v>
      </c>
      <c r="B283" s="866">
        <v>1246</v>
      </c>
      <c r="C283" s="866">
        <v>1246256200</v>
      </c>
      <c r="D283" s="867" t="s">
        <v>2367</v>
      </c>
      <c r="E283" s="865">
        <v>0.1</v>
      </c>
      <c r="F283" s="866">
        <v>10</v>
      </c>
    </row>
    <row r="284" spans="1:6" ht="12" thickBot="1" x14ac:dyDescent="0.25">
      <c r="A284" s="862">
        <v>124</v>
      </c>
      <c r="B284" s="866">
        <v>1246</v>
      </c>
      <c r="C284" s="866">
        <v>1246256201</v>
      </c>
      <c r="D284" s="867" t="s">
        <v>2368</v>
      </c>
      <c r="E284" s="865">
        <v>0.25</v>
      </c>
      <c r="F284" s="866">
        <v>4</v>
      </c>
    </row>
    <row r="285" spans="1:6" ht="12" thickBot="1" x14ac:dyDescent="0.25">
      <c r="A285" s="862">
        <v>124</v>
      </c>
      <c r="B285" s="866">
        <v>1246</v>
      </c>
      <c r="C285" s="866">
        <v>1246356300</v>
      </c>
      <c r="D285" s="867" t="s">
        <v>2369</v>
      </c>
      <c r="E285" s="865">
        <v>0.25</v>
      </c>
      <c r="F285" s="866">
        <v>4</v>
      </c>
    </row>
    <row r="286" spans="1:6" ht="12" thickBot="1" x14ac:dyDescent="0.25">
      <c r="A286" s="862">
        <v>124</v>
      </c>
      <c r="B286" s="866">
        <v>1246</v>
      </c>
      <c r="C286" s="866">
        <v>1246456400</v>
      </c>
      <c r="D286" s="867" t="s">
        <v>2370</v>
      </c>
      <c r="E286" s="865">
        <v>0.1</v>
      </c>
      <c r="F286" s="866">
        <v>10</v>
      </c>
    </row>
    <row r="287" spans="1:6" ht="12" thickBot="1" x14ac:dyDescent="0.25">
      <c r="A287" s="862">
        <v>124</v>
      </c>
      <c r="B287" s="866">
        <v>1246</v>
      </c>
      <c r="C287" s="866">
        <v>1246556500</v>
      </c>
      <c r="D287" s="867" t="s">
        <v>2371</v>
      </c>
      <c r="E287" s="865">
        <v>0.17</v>
      </c>
      <c r="F287" s="866">
        <v>6</v>
      </c>
    </row>
    <row r="288" spans="1:6" ht="12" thickBot="1" x14ac:dyDescent="0.25">
      <c r="A288" s="862">
        <v>124</v>
      </c>
      <c r="B288" s="866">
        <v>1246</v>
      </c>
      <c r="C288" s="866">
        <v>1246556501</v>
      </c>
      <c r="D288" s="867" t="s">
        <v>2372</v>
      </c>
      <c r="E288" s="865">
        <v>0.17</v>
      </c>
      <c r="F288" s="866">
        <v>6</v>
      </c>
    </row>
    <row r="289" spans="1:6" ht="12" thickBot="1" x14ac:dyDescent="0.25">
      <c r="A289" s="862">
        <v>124</v>
      </c>
      <c r="B289" s="866">
        <v>1246</v>
      </c>
      <c r="C289" s="866">
        <v>1246656600</v>
      </c>
      <c r="D289" s="867" t="s">
        <v>2373</v>
      </c>
      <c r="E289" s="865">
        <v>0.05</v>
      </c>
      <c r="F289" s="866">
        <v>20</v>
      </c>
    </row>
    <row r="290" spans="1:6" ht="12" thickBot="1" x14ac:dyDescent="0.25">
      <c r="A290" s="862">
        <v>124</v>
      </c>
      <c r="B290" s="866">
        <v>1246</v>
      </c>
      <c r="C290" s="866">
        <v>1246656601</v>
      </c>
      <c r="D290" s="867" t="s">
        <v>2374</v>
      </c>
      <c r="E290" s="865">
        <v>0.05</v>
      </c>
      <c r="F290" s="866">
        <v>20</v>
      </c>
    </row>
    <row r="291" spans="1:6" ht="12" thickBot="1" x14ac:dyDescent="0.25">
      <c r="A291" s="862">
        <v>124</v>
      </c>
      <c r="B291" s="866">
        <v>1246</v>
      </c>
      <c r="C291" s="866">
        <v>1246756700</v>
      </c>
      <c r="D291" s="867" t="s">
        <v>2375</v>
      </c>
      <c r="E291" s="865">
        <v>0.1</v>
      </c>
      <c r="F291" s="866">
        <v>10</v>
      </c>
    </row>
    <row r="292" spans="1:6" ht="12" thickBot="1" x14ac:dyDescent="0.25">
      <c r="A292" s="862">
        <v>124</v>
      </c>
      <c r="B292" s="866">
        <v>1246</v>
      </c>
      <c r="C292" s="866">
        <v>1246756701</v>
      </c>
      <c r="D292" s="867" t="s">
        <v>2376</v>
      </c>
      <c r="E292" s="865">
        <v>0.17</v>
      </c>
      <c r="F292" s="866">
        <v>6</v>
      </c>
    </row>
    <row r="293" spans="1:6" ht="12" thickBot="1" x14ac:dyDescent="0.25">
      <c r="A293" s="862">
        <v>124</v>
      </c>
      <c r="B293" s="866">
        <v>1246</v>
      </c>
      <c r="C293" s="866">
        <v>1246956900</v>
      </c>
      <c r="D293" s="867" t="s">
        <v>2377</v>
      </c>
      <c r="E293" s="865">
        <v>0.1</v>
      </c>
      <c r="F293" s="866">
        <v>10</v>
      </c>
    </row>
    <row r="294" spans="1:6" ht="12" thickBot="1" x14ac:dyDescent="0.25">
      <c r="A294" s="862">
        <v>124</v>
      </c>
      <c r="B294" s="866">
        <v>1246</v>
      </c>
      <c r="C294" s="866">
        <v>1246956901</v>
      </c>
      <c r="D294" s="867" t="s">
        <v>2378</v>
      </c>
      <c r="E294" s="865">
        <v>0.17</v>
      </c>
      <c r="F294" s="866">
        <v>6</v>
      </c>
    </row>
    <row r="295" spans="1:6" ht="12" thickBot="1" x14ac:dyDescent="0.25">
      <c r="A295" s="862">
        <v>124</v>
      </c>
      <c r="B295" s="866">
        <v>1246</v>
      </c>
      <c r="C295" s="866">
        <v>1246959900</v>
      </c>
      <c r="D295" s="867" t="s">
        <v>2379</v>
      </c>
      <c r="E295" s="866" t="s">
        <v>2335</v>
      </c>
      <c r="F295" s="866" t="s">
        <v>2335</v>
      </c>
    </row>
    <row r="296" spans="1:6" ht="15" x14ac:dyDescent="0.2">
      <c r="A296" s="851"/>
    </row>
    <row r="297" spans="1:6" ht="12.75" x14ac:dyDescent="0.2">
      <c r="A297" s="855" t="s">
        <v>2380</v>
      </c>
    </row>
    <row r="298" spans="1:6" ht="12.75" x14ac:dyDescent="0.2">
      <c r="A298" s="854"/>
    </row>
    <row r="299" spans="1:6" ht="25.5" x14ac:dyDescent="0.2">
      <c r="A299" s="854" t="s">
        <v>2381</v>
      </c>
    </row>
    <row r="300" spans="1:6" ht="12.75" x14ac:dyDescent="0.2">
      <c r="A300" s="855"/>
    </row>
    <row r="301" spans="1:6" ht="12.75" x14ac:dyDescent="0.2">
      <c r="A301" s="855" t="s">
        <v>2382</v>
      </c>
    </row>
    <row r="302" spans="1:6" ht="12.75" x14ac:dyDescent="0.2">
      <c r="A302" s="854" t="s">
        <v>2383</v>
      </c>
    </row>
    <row r="303" spans="1:6" ht="12.75" x14ac:dyDescent="0.2">
      <c r="A303" s="855"/>
    </row>
    <row r="304" spans="1:6" ht="12.75" x14ac:dyDescent="0.2">
      <c r="A304" s="855" t="s">
        <v>2384</v>
      </c>
    </row>
    <row r="305" spans="1:1" ht="12.75" x14ac:dyDescent="0.2">
      <c r="A305" s="854" t="s">
        <v>2385</v>
      </c>
    </row>
    <row r="306" spans="1:1" ht="12.75" x14ac:dyDescent="0.2">
      <c r="A306" s="854"/>
    </row>
    <row r="307" spans="1:1" ht="12.75" x14ac:dyDescent="0.2">
      <c r="A307" s="855" t="s">
        <v>2386</v>
      </c>
    </row>
    <row r="308" spans="1:1" ht="12.75" x14ac:dyDescent="0.2">
      <c r="A308" s="854" t="s">
        <v>2387</v>
      </c>
    </row>
    <row r="309" spans="1:1" ht="12.75" x14ac:dyDescent="0.2">
      <c r="A309" s="854"/>
    </row>
    <row r="310" spans="1:1" ht="25.5" x14ac:dyDescent="0.2">
      <c r="A310" s="855" t="s">
        <v>2388</v>
      </c>
    </row>
    <row r="311" spans="1:1" ht="12.75" x14ac:dyDescent="0.2">
      <c r="A311" s="854" t="s">
        <v>2389</v>
      </c>
    </row>
    <row r="312" spans="1:1" ht="12.75" x14ac:dyDescent="0.2">
      <c r="A312" s="854"/>
    </row>
    <row r="313" spans="1:1" ht="12.75" x14ac:dyDescent="0.2">
      <c r="A313" s="855" t="s">
        <v>2390</v>
      </c>
    </row>
    <row r="314" spans="1:1" ht="12.75" x14ac:dyDescent="0.2">
      <c r="A314" s="854" t="s">
        <v>2391</v>
      </c>
    </row>
    <row r="315" spans="1:1" ht="12.75" x14ac:dyDescent="0.2">
      <c r="A315" s="855" t="s">
        <v>2392</v>
      </c>
    </row>
    <row r="316" spans="1:1" ht="12.75" x14ac:dyDescent="0.2">
      <c r="A316" s="854"/>
    </row>
    <row r="317" spans="1:1" ht="25.5" x14ac:dyDescent="0.2">
      <c r="A317" s="854" t="s">
        <v>2393</v>
      </c>
    </row>
    <row r="318" spans="1:1" ht="12.75" x14ac:dyDescent="0.2">
      <c r="A318" s="854" t="s">
        <v>2394</v>
      </c>
    </row>
    <row r="319" spans="1:1" ht="12.75" x14ac:dyDescent="0.2">
      <c r="A319" s="854"/>
    </row>
    <row r="320" spans="1:1" ht="12.75" x14ac:dyDescent="0.2">
      <c r="A320" s="855" t="s">
        <v>2395</v>
      </c>
    </row>
    <row r="321" spans="1:1" ht="12.75" x14ac:dyDescent="0.2">
      <c r="A321" s="854" t="s">
        <v>2396</v>
      </c>
    </row>
    <row r="322" spans="1:1" ht="12.75" x14ac:dyDescent="0.2">
      <c r="A322" s="855"/>
    </row>
    <row r="323" spans="1:1" ht="12.75" x14ac:dyDescent="0.2">
      <c r="A323" s="855" t="s">
        <v>2397</v>
      </c>
    </row>
    <row r="324" spans="1:1" ht="12.75" x14ac:dyDescent="0.2">
      <c r="A324" s="854" t="s">
        <v>2398</v>
      </c>
    </row>
    <row r="325" spans="1:1" ht="12.75" x14ac:dyDescent="0.2">
      <c r="A325" s="854"/>
    </row>
    <row r="326" spans="1:1" ht="12.75" x14ac:dyDescent="0.2">
      <c r="A326" s="855" t="s">
        <v>2399</v>
      </c>
    </row>
    <row r="327" spans="1:1" ht="12.75" x14ac:dyDescent="0.2">
      <c r="A327" s="854" t="s">
        <v>2400</v>
      </c>
    </row>
    <row r="328" spans="1:1" ht="12.75" x14ac:dyDescent="0.2">
      <c r="A328" s="854"/>
    </row>
    <row r="329" spans="1:1" ht="12.75" x14ac:dyDescent="0.2">
      <c r="A329" s="855" t="s">
        <v>2401</v>
      </c>
    </row>
    <row r="330" spans="1:1" ht="12.75" x14ac:dyDescent="0.2">
      <c r="A330" s="854" t="s">
        <v>2402</v>
      </c>
    </row>
    <row r="331" spans="1:1" ht="12.75" x14ac:dyDescent="0.2">
      <c r="A331" s="854"/>
    </row>
    <row r="332" spans="1:1" ht="12.75" x14ac:dyDescent="0.2">
      <c r="A332" s="855" t="s">
        <v>2403</v>
      </c>
    </row>
    <row r="333" spans="1:1" ht="12.75" x14ac:dyDescent="0.2">
      <c r="A333" s="854" t="s">
        <v>2404</v>
      </c>
    </row>
    <row r="334" spans="1:1" ht="12.75" x14ac:dyDescent="0.2">
      <c r="A334" s="854"/>
    </row>
    <row r="335" spans="1:1" ht="12.75" x14ac:dyDescent="0.2">
      <c r="A335" s="855" t="s">
        <v>2405</v>
      </c>
    </row>
    <row r="336" spans="1:1" ht="12.75" x14ac:dyDescent="0.2">
      <c r="A336" s="854" t="s">
        <v>2406</v>
      </c>
    </row>
    <row r="337" spans="1:1" ht="12.75" x14ac:dyDescent="0.2">
      <c r="A337" s="854"/>
    </row>
    <row r="338" spans="1:1" ht="12.75" x14ac:dyDescent="0.2">
      <c r="A338" s="855" t="s">
        <v>2407</v>
      </c>
    </row>
    <row r="339" spans="1:1" ht="12.75" x14ac:dyDescent="0.2">
      <c r="A339" s="854" t="s">
        <v>2408</v>
      </c>
    </row>
    <row r="340" spans="1:1" ht="12.75" x14ac:dyDescent="0.2">
      <c r="A340" s="854"/>
    </row>
    <row r="341" spans="1:1" ht="12.75" x14ac:dyDescent="0.2">
      <c r="A341" s="855" t="s">
        <v>2409</v>
      </c>
    </row>
    <row r="342" spans="1:1" ht="12.75" x14ac:dyDescent="0.2">
      <c r="A342" s="854" t="s">
        <v>2408</v>
      </c>
    </row>
    <row r="343" spans="1:1" ht="12.75" x14ac:dyDescent="0.2">
      <c r="A343" s="854"/>
    </row>
    <row r="344" spans="1:1" ht="12.75" x14ac:dyDescent="0.2">
      <c r="A344" s="854"/>
    </row>
    <row r="345" spans="1:1" ht="12.75" x14ac:dyDescent="0.2">
      <c r="A345" s="855" t="s">
        <v>2410</v>
      </c>
    </row>
    <row r="346" spans="1:1" ht="12.75" x14ac:dyDescent="0.2">
      <c r="A346" s="854"/>
    </row>
    <row r="347" spans="1:1" ht="12.75" x14ac:dyDescent="0.2">
      <c r="A347" s="855" t="s">
        <v>2411</v>
      </c>
    </row>
    <row r="348" spans="1:1" ht="12.75" x14ac:dyDescent="0.2">
      <c r="A348" s="854"/>
    </row>
    <row r="349" spans="1:1" ht="12.75" x14ac:dyDescent="0.2">
      <c r="A349" s="854"/>
    </row>
    <row r="350" spans="1:1" ht="12.75" x14ac:dyDescent="0.2">
      <c r="A350" s="854"/>
    </row>
    <row r="351" spans="1:1" ht="12.75" x14ac:dyDescent="0.2">
      <c r="A351" s="854"/>
    </row>
    <row r="352" spans="1:1" ht="12.75" x14ac:dyDescent="0.2">
      <c r="A352" s="854"/>
    </row>
    <row r="353" spans="1:1" ht="12.75" x14ac:dyDescent="0.2">
      <c r="A353" s="854"/>
    </row>
    <row r="354" spans="1:1" ht="12.75" x14ac:dyDescent="0.2">
      <c r="A354" s="854" t="s">
        <v>2412</v>
      </c>
    </row>
    <row r="355" spans="1:1" ht="12" thickBot="1" x14ac:dyDescent="0.25">
      <c r="A355" s="868"/>
    </row>
    <row r="356" spans="1:1" ht="13.5" thickTop="1" x14ac:dyDescent="0.2">
      <c r="A356" s="854"/>
    </row>
    <row r="357" spans="1:1" ht="12.75" x14ac:dyDescent="0.2">
      <c r="A357" s="854"/>
    </row>
    <row r="358" spans="1:1" ht="12.75" x14ac:dyDescent="0.2">
      <c r="A358" s="855" t="s">
        <v>2413</v>
      </c>
    </row>
    <row r="359" spans="1:1" ht="12.75" x14ac:dyDescent="0.2">
      <c r="A359" s="854" t="s">
        <v>2414</v>
      </c>
    </row>
    <row r="360" spans="1:1" ht="12.75" x14ac:dyDescent="0.2">
      <c r="A360" s="854"/>
    </row>
    <row r="361" spans="1:1" ht="12" thickBot="1" x14ac:dyDescent="0.25">
      <c r="A361" s="868"/>
    </row>
    <row r="362" spans="1:1" ht="13.5" thickTop="1" x14ac:dyDescent="0.2">
      <c r="A362" s="854"/>
    </row>
    <row r="363" spans="1:1" ht="12.75" x14ac:dyDescent="0.2">
      <c r="A363" s="855"/>
    </row>
    <row r="364" spans="1:1" ht="12.75" x14ac:dyDescent="0.2">
      <c r="A364" s="855"/>
    </row>
    <row r="365" spans="1:1" ht="12.75" x14ac:dyDescent="0.2">
      <c r="A365" s="855"/>
    </row>
    <row r="366" spans="1:1" ht="12.75" x14ac:dyDescent="0.2">
      <c r="A366" s="855" t="s">
        <v>2415</v>
      </c>
    </row>
    <row r="367" spans="1:1" ht="12.75" x14ac:dyDescent="0.2">
      <c r="A367" s="855" t="s">
        <v>2416</v>
      </c>
    </row>
    <row r="368" spans="1:1" ht="12.75" x14ac:dyDescent="0.2">
      <c r="A368" s="854" t="s">
        <v>2417</v>
      </c>
    </row>
    <row r="369" spans="1:1" ht="12.75" x14ac:dyDescent="0.2">
      <c r="A369" s="854"/>
    </row>
    <row r="370" spans="1:1" ht="12.75" x14ac:dyDescent="0.2">
      <c r="A370" s="855" t="s">
        <v>2418</v>
      </c>
    </row>
    <row r="371" spans="1:1" ht="12.75" x14ac:dyDescent="0.2">
      <c r="A371" s="854" t="s">
        <v>2419</v>
      </c>
    </row>
    <row r="372" spans="1:1" ht="12.75" x14ac:dyDescent="0.2">
      <c r="A372" s="855"/>
    </row>
    <row r="373" spans="1:1" ht="12.75" x14ac:dyDescent="0.2">
      <c r="A373" s="855" t="s">
        <v>2420</v>
      </c>
    </row>
    <row r="374" spans="1:1" ht="12.75" x14ac:dyDescent="0.2">
      <c r="A374" s="854" t="s">
        <v>2421</v>
      </c>
    </row>
    <row r="375" spans="1:1" ht="12.75" x14ac:dyDescent="0.2">
      <c r="A375" s="854" t="s">
        <v>2422</v>
      </c>
    </row>
    <row r="376" spans="1:1" ht="12.75" x14ac:dyDescent="0.2">
      <c r="A376" s="854"/>
    </row>
    <row r="377" spans="1:1" ht="12.75" x14ac:dyDescent="0.2">
      <c r="A377" s="855" t="s">
        <v>2423</v>
      </c>
    </row>
    <row r="378" spans="1:1" ht="12.75" x14ac:dyDescent="0.2">
      <c r="A378" s="854" t="s">
        <v>2424</v>
      </c>
    </row>
    <row r="379" spans="1:1" ht="12.75" x14ac:dyDescent="0.2">
      <c r="A379" s="854"/>
    </row>
    <row r="380" spans="1:1" ht="12.75" x14ac:dyDescent="0.2">
      <c r="A380" s="855" t="s">
        <v>2425</v>
      </c>
    </row>
    <row r="381" spans="1:1" ht="12.75" x14ac:dyDescent="0.2">
      <c r="A381" s="854"/>
    </row>
    <row r="382" spans="1:1" ht="12.75" x14ac:dyDescent="0.2">
      <c r="A382" s="854"/>
    </row>
    <row r="383" spans="1:1" ht="25.5" x14ac:dyDescent="0.2">
      <c r="A383" s="857" t="s">
        <v>2426</v>
      </c>
    </row>
    <row r="384" spans="1:1" ht="12.75" x14ac:dyDescent="0.2">
      <c r="A384" s="857" t="s">
        <v>2427</v>
      </c>
    </row>
    <row r="385" spans="1:1" ht="12.75" x14ac:dyDescent="0.2">
      <c r="A385" s="857" t="s">
        <v>2428</v>
      </c>
    </row>
    <row r="386" spans="1:1" ht="25.5" x14ac:dyDescent="0.2">
      <c r="A386" s="857" t="s">
        <v>2429</v>
      </c>
    </row>
    <row r="387" spans="1:1" ht="12.75" x14ac:dyDescent="0.2">
      <c r="A387" s="857" t="s">
        <v>2430</v>
      </c>
    </row>
    <row r="388" spans="1:1" ht="12.75" x14ac:dyDescent="0.2">
      <c r="A388" s="854"/>
    </row>
    <row r="389" spans="1:1" ht="12.75" x14ac:dyDescent="0.2">
      <c r="A389" s="855" t="s">
        <v>2431</v>
      </c>
    </row>
    <row r="390" spans="1:1" ht="25.5" x14ac:dyDescent="0.2">
      <c r="A390" s="854" t="s">
        <v>2432</v>
      </c>
    </row>
    <row r="391" spans="1:1" ht="12.75" x14ac:dyDescent="0.2">
      <c r="A391" s="854"/>
    </row>
    <row r="392" spans="1:1" ht="12.75" x14ac:dyDescent="0.2">
      <c r="A392" s="854"/>
    </row>
    <row r="393" spans="1:1" ht="12.75" x14ac:dyDescent="0.2">
      <c r="A393" s="855" t="s">
        <v>2433</v>
      </c>
    </row>
    <row r="394" spans="1:1" ht="38.25" x14ac:dyDescent="0.2">
      <c r="A394" s="854" t="s">
        <v>2434</v>
      </c>
    </row>
    <row r="395" spans="1:1" ht="12.75" x14ac:dyDescent="0.2">
      <c r="A395" s="854"/>
    </row>
    <row r="396" spans="1:1" ht="12.75" x14ac:dyDescent="0.2">
      <c r="A396" s="854" t="s">
        <v>2435</v>
      </c>
    </row>
    <row r="397" spans="1:1" ht="12.75" x14ac:dyDescent="0.2">
      <c r="A397" s="854"/>
    </row>
    <row r="398" spans="1:1" ht="38.25" x14ac:dyDescent="0.2">
      <c r="A398" s="854" t="s">
        <v>2436</v>
      </c>
    </row>
    <row r="399" spans="1:1" ht="12.75" x14ac:dyDescent="0.2">
      <c r="A399" s="854"/>
    </row>
    <row r="400" spans="1:1" ht="12.75" x14ac:dyDescent="0.2">
      <c r="A400" s="854"/>
    </row>
    <row r="401" spans="1:1" ht="12.75" x14ac:dyDescent="0.2">
      <c r="A401" s="855" t="s">
        <v>2437</v>
      </c>
    </row>
    <row r="402" spans="1:1" ht="25.5" x14ac:dyDescent="0.2">
      <c r="A402" s="854" t="s">
        <v>2438</v>
      </c>
    </row>
    <row r="403" spans="1:1" ht="12.75" x14ac:dyDescent="0.2">
      <c r="A403" s="854" t="s">
        <v>2439</v>
      </c>
    </row>
    <row r="404" spans="1:1" ht="12.75" x14ac:dyDescent="0.2">
      <c r="A404" s="854"/>
    </row>
    <row r="405" spans="1:1" ht="12.75" x14ac:dyDescent="0.2">
      <c r="A405" s="855" t="s">
        <v>2440</v>
      </c>
    </row>
    <row r="406" spans="1:1" ht="12.75" x14ac:dyDescent="0.2">
      <c r="A406" s="854" t="s">
        <v>2441</v>
      </c>
    </row>
    <row r="407" spans="1:1" ht="12.75" x14ac:dyDescent="0.2">
      <c r="A407" s="854"/>
    </row>
    <row r="408" spans="1:1" ht="12.75" x14ac:dyDescent="0.2">
      <c r="A408" s="854" t="s">
        <v>2442</v>
      </c>
    </row>
    <row r="409" spans="1:1" ht="12.75" x14ac:dyDescent="0.2">
      <c r="A409" s="854"/>
    </row>
    <row r="410" spans="1:1" ht="12.75" x14ac:dyDescent="0.2">
      <c r="A410" s="855" t="s">
        <v>2443</v>
      </c>
    </row>
    <row r="411" spans="1:1" ht="25.5" x14ac:dyDescent="0.2">
      <c r="A411" s="854" t="s">
        <v>2444</v>
      </c>
    </row>
    <row r="412" spans="1:1" ht="12.75" x14ac:dyDescent="0.2">
      <c r="A412" s="854"/>
    </row>
    <row r="413" spans="1:1" ht="12.75" x14ac:dyDescent="0.2">
      <c r="A413" s="854" t="s">
        <v>2445</v>
      </c>
    </row>
    <row r="414" spans="1:1" ht="12.75" x14ac:dyDescent="0.2">
      <c r="A414" s="854" t="s">
        <v>176</v>
      </c>
    </row>
    <row r="415" spans="1:1" ht="15" x14ac:dyDescent="0.2">
      <c r="A415" s="851"/>
    </row>
    <row r="416" spans="1:1" ht="15" x14ac:dyDescent="0.2">
      <c r="A416" s="851"/>
    </row>
  </sheetData>
  <mergeCells count="5">
    <mergeCell ref="A247:A249"/>
    <mergeCell ref="C247:C249"/>
    <mergeCell ref="D247:D249"/>
    <mergeCell ref="E247:E249"/>
    <mergeCell ref="F247:F249"/>
  </mergeCells>
  <hyperlinks>
    <hyperlink ref="A1" r:id="rId1" display="../../../../../acorona/lquiroz/AppData/Local/Microsoft/Windows/Temporary Internet Files/Content.Outlook/HBGSO9P3/MODELO CTA 2013.pptx"/>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5" tint="0.39997558519241921"/>
    <pageSetUpPr fitToPage="1"/>
  </sheetPr>
  <dimension ref="A1:I53"/>
  <sheetViews>
    <sheetView showGridLines="0" zoomScaleNormal="100" workbookViewId="0">
      <selection activeCell="N18" sqref="N18"/>
    </sheetView>
  </sheetViews>
  <sheetFormatPr baseColWidth="10" defaultColWidth="12" defaultRowHeight="11.25" x14ac:dyDescent="0.2"/>
  <cols>
    <col min="1" max="1" width="1.83203125" style="205" customWidth="1"/>
    <col min="2" max="2" width="62.5" style="205" customWidth="1"/>
    <col min="3" max="3" width="17.83203125" style="205" customWidth="1"/>
    <col min="4" max="4" width="19.83203125" style="205" customWidth="1"/>
    <col min="5" max="6" width="17.83203125" style="205" customWidth="1"/>
    <col min="7" max="7" width="18.83203125" style="205" customWidth="1"/>
    <col min="8" max="8" width="17.83203125" style="205" customWidth="1"/>
    <col min="9" max="9" width="1.83203125" style="205" customWidth="1"/>
    <col min="10" max="16384" width="12" style="205"/>
  </cols>
  <sheetData>
    <row r="1" spans="1:9" s="194" customFormat="1" ht="52.5" customHeight="1" x14ac:dyDescent="0.2">
      <c r="A1" s="933" t="s">
        <v>2454</v>
      </c>
      <c r="B1" s="934"/>
      <c r="C1" s="934"/>
      <c r="D1" s="934"/>
      <c r="E1" s="934"/>
      <c r="F1" s="934"/>
      <c r="G1" s="934"/>
      <c r="H1" s="935"/>
    </row>
    <row r="2" spans="1:9" s="194" customFormat="1" x14ac:dyDescent="0.2">
      <c r="A2" s="936" t="s">
        <v>177</v>
      </c>
      <c r="B2" s="937"/>
      <c r="C2" s="933" t="s">
        <v>150</v>
      </c>
      <c r="D2" s="934"/>
      <c r="E2" s="934"/>
      <c r="F2" s="934"/>
      <c r="G2" s="935"/>
      <c r="H2" s="942" t="s">
        <v>178</v>
      </c>
    </row>
    <row r="3" spans="1:9" s="198" customFormat="1" ht="24.95" customHeight="1" x14ac:dyDescent="0.2">
      <c r="A3" s="938"/>
      <c r="B3" s="939"/>
      <c r="C3" s="195" t="s">
        <v>179</v>
      </c>
      <c r="D3" s="196" t="s">
        <v>180</v>
      </c>
      <c r="E3" s="196" t="s">
        <v>181</v>
      </c>
      <c r="F3" s="196" t="s">
        <v>182</v>
      </c>
      <c r="G3" s="197" t="s">
        <v>183</v>
      </c>
      <c r="H3" s="943"/>
    </row>
    <row r="4" spans="1:9" s="198" customFormat="1" x14ac:dyDescent="0.2">
      <c r="A4" s="940"/>
      <c r="B4" s="941"/>
      <c r="C4" s="199" t="s">
        <v>184</v>
      </c>
      <c r="D4" s="200" t="s">
        <v>185</v>
      </c>
      <c r="E4" s="200" t="s">
        <v>186</v>
      </c>
      <c r="F4" s="200" t="s">
        <v>187</v>
      </c>
      <c r="G4" s="200" t="s">
        <v>188</v>
      </c>
      <c r="H4" s="200" t="s">
        <v>189</v>
      </c>
    </row>
    <row r="5" spans="1:9" x14ac:dyDescent="0.2">
      <c r="A5" s="201"/>
      <c r="B5" s="202" t="s">
        <v>61</v>
      </c>
      <c r="C5" s="779">
        <v>0</v>
      </c>
      <c r="D5" s="779">
        <v>0</v>
      </c>
      <c r="E5" s="203">
        <f>+C5+D5</f>
        <v>0</v>
      </c>
      <c r="F5" s="779">
        <v>0</v>
      </c>
      <c r="G5" s="779">
        <v>0</v>
      </c>
      <c r="H5" s="203">
        <f>+G5-C5</f>
        <v>0</v>
      </c>
      <c r="I5" s="204" t="s">
        <v>190</v>
      </c>
    </row>
    <row r="6" spans="1:9" x14ac:dyDescent="0.2">
      <c r="A6" s="206"/>
      <c r="B6" s="207" t="s">
        <v>62</v>
      </c>
      <c r="C6" s="780">
        <v>0</v>
      </c>
      <c r="D6" s="780">
        <v>0</v>
      </c>
      <c r="E6" s="208">
        <f t="shared" ref="E6:E14" si="0">+C6+D6</f>
        <v>0</v>
      </c>
      <c r="F6" s="780">
        <v>0</v>
      </c>
      <c r="G6" s="780">
        <v>0</v>
      </c>
      <c r="H6" s="208">
        <f t="shared" ref="H6:H15" si="1">+G6-C6</f>
        <v>0</v>
      </c>
      <c r="I6" s="204" t="s">
        <v>191</v>
      </c>
    </row>
    <row r="7" spans="1:9" x14ac:dyDescent="0.2">
      <c r="A7" s="201"/>
      <c r="B7" s="202" t="s">
        <v>63</v>
      </c>
      <c r="C7" s="780">
        <v>0</v>
      </c>
      <c r="D7" s="780">
        <v>0</v>
      </c>
      <c r="E7" s="208">
        <f t="shared" si="0"/>
        <v>0</v>
      </c>
      <c r="F7" s="780">
        <v>0</v>
      </c>
      <c r="G7" s="780">
        <v>0</v>
      </c>
      <c r="H7" s="208">
        <f t="shared" si="1"/>
        <v>0</v>
      </c>
      <c r="I7" s="204" t="s">
        <v>192</v>
      </c>
    </row>
    <row r="8" spans="1:9" x14ac:dyDescent="0.2">
      <c r="A8" s="201"/>
      <c r="B8" s="202" t="s">
        <v>64</v>
      </c>
      <c r="C8" s="780">
        <v>0</v>
      </c>
      <c r="D8" s="780">
        <v>0</v>
      </c>
      <c r="E8" s="208">
        <f t="shared" si="0"/>
        <v>0</v>
      </c>
      <c r="F8" s="780">
        <v>0</v>
      </c>
      <c r="G8" s="780">
        <v>0</v>
      </c>
      <c r="H8" s="208">
        <f t="shared" si="1"/>
        <v>0</v>
      </c>
      <c r="I8" s="204" t="s">
        <v>193</v>
      </c>
    </row>
    <row r="9" spans="1:9" x14ac:dyDescent="0.2">
      <c r="A9" s="201"/>
      <c r="B9" s="202" t="s">
        <v>65</v>
      </c>
      <c r="C9" s="780">
        <v>0</v>
      </c>
      <c r="D9" s="780">
        <v>0</v>
      </c>
      <c r="E9" s="208">
        <f t="shared" si="0"/>
        <v>0</v>
      </c>
      <c r="F9" s="780">
        <v>0</v>
      </c>
      <c r="G9" s="780">
        <v>0</v>
      </c>
      <c r="H9" s="208">
        <f t="shared" si="1"/>
        <v>0</v>
      </c>
      <c r="I9" s="204" t="s">
        <v>194</v>
      </c>
    </row>
    <row r="10" spans="1:9" x14ac:dyDescent="0.2">
      <c r="A10" s="206"/>
      <c r="B10" s="207" t="s">
        <v>66</v>
      </c>
      <c r="C10" s="780">
        <v>0</v>
      </c>
      <c r="D10" s="780">
        <v>0</v>
      </c>
      <c r="E10" s="208">
        <f t="shared" si="0"/>
        <v>0</v>
      </c>
      <c r="F10" s="780">
        <v>0</v>
      </c>
      <c r="G10" s="780">
        <v>0</v>
      </c>
      <c r="H10" s="208">
        <f t="shared" si="1"/>
        <v>0</v>
      </c>
      <c r="I10" s="204" t="s">
        <v>195</v>
      </c>
    </row>
    <row r="11" spans="1:9" x14ac:dyDescent="0.2">
      <c r="A11" s="209"/>
      <c r="B11" s="202" t="s">
        <v>196</v>
      </c>
      <c r="C11" s="780">
        <v>7891892</v>
      </c>
      <c r="D11" s="780">
        <v>336905472.32999998</v>
      </c>
      <c r="E11" s="208">
        <f t="shared" si="0"/>
        <v>344797364.32999998</v>
      </c>
      <c r="F11" s="780">
        <v>56961422.060000002</v>
      </c>
      <c r="G11" s="780">
        <v>55992338.159999996</v>
      </c>
      <c r="H11" s="208">
        <f t="shared" si="1"/>
        <v>48100446.159999996</v>
      </c>
      <c r="I11" s="204" t="s">
        <v>197</v>
      </c>
    </row>
    <row r="12" spans="1:9" ht="22.5" x14ac:dyDescent="0.2">
      <c r="A12" s="209"/>
      <c r="B12" s="202" t="s">
        <v>198</v>
      </c>
      <c r="C12" s="780">
        <v>7596548988</v>
      </c>
      <c r="D12" s="780">
        <v>793773845.62</v>
      </c>
      <c r="E12" s="208">
        <f t="shared" si="0"/>
        <v>8390322833.6199999</v>
      </c>
      <c r="F12" s="780">
        <v>8383094213.5699997</v>
      </c>
      <c r="G12" s="780">
        <v>8383094213.5699997</v>
      </c>
      <c r="H12" s="208">
        <f t="shared" si="1"/>
        <v>786545225.56999969</v>
      </c>
      <c r="I12" s="204" t="s">
        <v>199</v>
      </c>
    </row>
    <row r="13" spans="1:9" ht="22.5" x14ac:dyDescent="0.2">
      <c r="A13" s="209"/>
      <c r="B13" s="202" t="s">
        <v>70</v>
      </c>
      <c r="C13" s="780">
        <v>5755135562.4499998</v>
      </c>
      <c r="D13" s="780">
        <v>641305634.50999999</v>
      </c>
      <c r="E13" s="208">
        <f t="shared" si="0"/>
        <v>6396441196.96</v>
      </c>
      <c r="F13" s="780">
        <v>6359157305.0699997</v>
      </c>
      <c r="G13" s="780">
        <v>6358786685.0699997</v>
      </c>
      <c r="H13" s="208">
        <f t="shared" si="1"/>
        <v>603651122.61999989</v>
      </c>
      <c r="I13" s="204" t="s">
        <v>200</v>
      </c>
    </row>
    <row r="14" spans="1:9" x14ac:dyDescent="0.2">
      <c r="A14" s="201"/>
      <c r="B14" s="202" t="s">
        <v>201</v>
      </c>
      <c r="C14" s="780">
        <v>0</v>
      </c>
      <c r="D14" s="780">
        <v>0</v>
      </c>
      <c r="E14" s="208">
        <f t="shared" si="0"/>
        <v>0</v>
      </c>
      <c r="F14" s="780">
        <v>0</v>
      </c>
      <c r="G14" s="780">
        <v>0</v>
      </c>
      <c r="H14" s="208">
        <f t="shared" si="1"/>
        <v>0</v>
      </c>
      <c r="I14" s="204" t="s">
        <v>202</v>
      </c>
    </row>
    <row r="15" spans="1:9" x14ac:dyDescent="0.2">
      <c r="A15" s="201"/>
      <c r="C15" s="210"/>
      <c r="D15" s="210"/>
      <c r="E15" s="210"/>
      <c r="F15" s="210">
        <v>0</v>
      </c>
      <c r="G15" s="210">
        <v>0</v>
      </c>
      <c r="H15" s="210">
        <f t="shared" si="1"/>
        <v>0</v>
      </c>
      <c r="I15" s="204" t="s">
        <v>128</v>
      </c>
    </row>
    <row r="16" spans="1:9" x14ac:dyDescent="0.2">
      <c r="A16" s="211"/>
      <c r="B16" s="212" t="s">
        <v>116</v>
      </c>
      <c r="C16" s="213">
        <f>SUM(C5:C15)</f>
        <v>13359576442.450001</v>
      </c>
      <c r="D16" s="213">
        <f t="shared" ref="D16:E16" si="2">SUM(D5:D15)</f>
        <v>1771984952.46</v>
      </c>
      <c r="E16" s="213">
        <f t="shared" si="2"/>
        <v>15131561394.91</v>
      </c>
      <c r="F16" s="213">
        <f t="shared" ref="F16:G16" si="3">SUM(F5:F15)</f>
        <v>14799212940.700001</v>
      </c>
      <c r="G16" s="213">
        <f t="shared" si="3"/>
        <v>14797873236.799999</v>
      </c>
      <c r="H16" s="931">
        <f>SUM(H5:H15)</f>
        <v>1438296794.3499994</v>
      </c>
      <c r="I16" s="204" t="s">
        <v>128</v>
      </c>
    </row>
    <row r="17" spans="1:9" x14ac:dyDescent="0.2">
      <c r="A17" s="215"/>
      <c r="B17" s="216"/>
      <c r="C17" s="217"/>
      <c r="D17" s="217"/>
      <c r="E17" s="218"/>
      <c r="F17" s="219" t="s">
        <v>203</v>
      </c>
      <c r="G17" s="220"/>
      <c r="H17" s="932"/>
      <c r="I17" s="204" t="s">
        <v>128</v>
      </c>
    </row>
    <row r="18" spans="1:9" ht="10.15" customHeight="1" x14ac:dyDescent="0.2">
      <c r="A18" s="944" t="s">
        <v>204</v>
      </c>
      <c r="B18" s="945"/>
      <c r="C18" s="950" t="s">
        <v>150</v>
      </c>
      <c r="D18" s="951"/>
      <c r="E18" s="951"/>
      <c r="F18" s="951"/>
      <c r="G18" s="952"/>
      <c r="H18" s="953" t="s">
        <v>178</v>
      </c>
      <c r="I18" s="204" t="s">
        <v>128</v>
      </c>
    </row>
    <row r="19" spans="1:9" ht="22.5" x14ac:dyDescent="0.2">
      <c r="A19" s="946"/>
      <c r="B19" s="947"/>
      <c r="C19" s="221" t="s">
        <v>179</v>
      </c>
      <c r="D19" s="222" t="s">
        <v>180</v>
      </c>
      <c r="E19" s="222" t="s">
        <v>181</v>
      </c>
      <c r="F19" s="222" t="s">
        <v>182</v>
      </c>
      <c r="G19" s="223" t="s">
        <v>183</v>
      </c>
      <c r="H19" s="954"/>
      <c r="I19" s="204" t="s">
        <v>128</v>
      </c>
    </row>
    <row r="20" spans="1:9" x14ac:dyDescent="0.2">
      <c r="A20" s="948"/>
      <c r="B20" s="949"/>
      <c r="C20" s="224" t="s">
        <v>184</v>
      </c>
      <c r="D20" s="225" t="s">
        <v>185</v>
      </c>
      <c r="E20" s="225" t="s">
        <v>186</v>
      </c>
      <c r="F20" s="225" t="s">
        <v>187</v>
      </c>
      <c r="G20" s="225" t="s">
        <v>188</v>
      </c>
      <c r="H20" s="225" t="s">
        <v>189</v>
      </c>
      <c r="I20" s="204" t="s">
        <v>128</v>
      </c>
    </row>
    <row r="21" spans="1:9" x14ac:dyDescent="0.2">
      <c r="A21" s="226" t="s">
        <v>205</v>
      </c>
      <c r="B21" s="227"/>
      <c r="C21" s="228">
        <f>SUM(C22:C29)</f>
        <v>7596548988</v>
      </c>
      <c r="D21" s="228">
        <f t="shared" ref="D21:G21" si="4">SUM(D22:D29)</f>
        <v>793773845.62</v>
      </c>
      <c r="E21" s="228">
        <f t="shared" si="4"/>
        <v>8390322833.6199999</v>
      </c>
      <c r="F21" s="228">
        <f t="shared" si="4"/>
        <v>8383094213.5699997</v>
      </c>
      <c r="G21" s="228">
        <f t="shared" si="4"/>
        <v>8383094213.5699997</v>
      </c>
      <c r="H21" s="228">
        <f>SUM(H22:H29)</f>
        <v>786545225.56999969</v>
      </c>
      <c r="I21" s="204" t="s">
        <v>128</v>
      </c>
    </row>
    <row r="22" spans="1:9" x14ac:dyDescent="0.2">
      <c r="A22" s="229"/>
      <c r="B22" s="230" t="s">
        <v>61</v>
      </c>
      <c r="C22" s="781">
        <v>0</v>
      </c>
      <c r="D22" s="781">
        <v>0</v>
      </c>
      <c r="E22" s="231">
        <f>+C22+D22</f>
        <v>0</v>
      </c>
      <c r="F22" s="781">
        <v>0</v>
      </c>
      <c r="G22" s="781">
        <v>0</v>
      </c>
      <c r="H22" s="231">
        <f>+G22-C22</f>
        <v>0</v>
      </c>
      <c r="I22" s="204" t="s">
        <v>190</v>
      </c>
    </row>
    <row r="23" spans="1:9" x14ac:dyDescent="0.2">
      <c r="A23" s="229"/>
      <c r="B23" s="230" t="s">
        <v>62</v>
      </c>
      <c r="C23" s="781">
        <v>0</v>
      </c>
      <c r="D23" s="781">
        <v>0</v>
      </c>
      <c r="E23" s="231">
        <f t="shared" ref="E23:E29" si="5">+C23+D23</f>
        <v>0</v>
      </c>
      <c r="F23" s="781">
        <v>0</v>
      </c>
      <c r="G23" s="781">
        <v>0</v>
      </c>
      <c r="H23" s="231">
        <f t="shared" ref="H23:H29" si="6">+G23-C23</f>
        <v>0</v>
      </c>
      <c r="I23" s="204" t="s">
        <v>191</v>
      </c>
    </row>
    <row r="24" spans="1:9" x14ac:dyDescent="0.2">
      <c r="A24" s="229"/>
      <c r="B24" s="230" t="s">
        <v>63</v>
      </c>
      <c r="C24" s="781">
        <v>0</v>
      </c>
      <c r="D24" s="781">
        <v>0</v>
      </c>
      <c r="E24" s="231">
        <f t="shared" si="5"/>
        <v>0</v>
      </c>
      <c r="F24" s="781">
        <v>0</v>
      </c>
      <c r="G24" s="781">
        <v>0</v>
      </c>
      <c r="H24" s="231">
        <f t="shared" si="6"/>
        <v>0</v>
      </c>
      <c r="I24" s="204" t="s">
        <v>192</v>
      </c>
    </row>
    <row r="25" spans="1:9" x14ac:dyDescent="0.2">
      <c r="A25" s="229"/>
      <c r="B25" s="230" t="s">
        <v>64</v>
      </c>
      <c r="C25" s="781">
        <v>0</v>
      </c>
      <c r="D25" s="781">
        <v>0</v>
      </c>
      <c r="E25" s="231">
        <f t="shared" si="5"/>
        <v>0</v>
      </c>
      <c r="F25" s="781">
        <v>0</v>
      </c>
      <c r="G25" s="781">
        <v>0</v>
      </c>
      <c r="H25" s="231">
        <f t="shared" si="6"/>
        <v>0</v>
      </c>
      <c r="I25" s="204" t="s">
        <v>193</v>
      </c>
    </row>
    <row r="26" spans="1:9" x14ac:dyDescent="0.2">
      <c r="A26" s="229"/>
      <c r="B26" s="230" t="s">
        <v>206</v>
      </c>
      <c r="C26" s="781">
        <v>0</v>
      </c>
      <c r="D26" s="781">
        <v>0</v>
      </c>
      <c r="E26" s="231">
        <f t="shared" si="5"/>
        <v>0</v>
      </c>
      <c r="F26" s="781">
        <v>0</v>
      </c>
      <c r="G26" s="781">
        <v>0</v>
      </c>
      <c r="H26" s="231">
        <f t="shared" si="6"/>
        <v>0</v>
      </c>
      <c r="I26" s="204" t="s">
        <v>194</v>
      </c>
    </row>
    <row r="27" spans="1:9" x14ac:dyDescent="0.2">
      <c r="A27" s="229"/>
      <c r="B27" s="230" t="s">
        <v>207</v>
      </c>
      <c r="C27" s="781">
        <v>0</v>
      </c>
      <c r="D27" s="781">
        <v>0</v>
      </c>
      <c r="E27" s="231">
        <f t="shared" si="5"/>
        <v>0</v>
      </c>
      <c r="F27" s="781">
        <v>0</v>
      </c>
      <c r="G27" s="781">
        <v>0</v>
      </c>
      <c r="H27" s="231">
        <f t="shared" si="6"/>
        <v>0</v>
      </c>
      <c r="I27" s="204" t="s">
        <v>195</v>
      </c>
    </row>
    <row r="28" spans="1:9" ht="22.5" x14ac:dyDescent="0.2">
      <c r="A28" s="229"/>
      <c r="B28" s="230" t="s">
        <v>69</v>
      </c>
      <c r="C28" s="781">
        <f>+C12</f>
        <v>7596548988</v>
      </c>
      <c r="D28" s="781">
        <f>+D12</f>
        <v>793773845.62</v>
      </c>
      <c r="E28" s="231">
        <f t="shared" si="5"/>
        <v>8390322833.6199999</v>
      </c>
      <c r="F28" s="781">
        <f>+F12</f>
        <v>8383094213.5699997</v>
      </c>
      <c r="G28" s="781">
        <f>+G12</f>
        <v>8383094213.5699997</v>
      </c>
      <c r="H28" s="231">
        <f t="shared" si="6"/>
        <v>786545225.56999969</v>
      </c>
      <c r="I28" s="204" t="s">
        <v>199</v>
      </c>
    </row>
    <row r="29" spans="1:9" ht="22.5" x14ac:dyDescent="0.2">
      <c r="A29" s="229"/>
      <c r="B29" s="230" t="s">
        <v>70</v>
      </c>
      <c r="C29" s="781">
        <v>0</v>
      </c>
      <c r="D29" s="781">
        <v>0</v>
      </c>
      <c r="E29" s="231">
        <f t="shared" si="5"/>
        <v>0</v>
      </c>
      <c r="F29" s="781">
        <v>0</v>
      </c>
      <c r="G29" s="781">
        <v>0</v>
      </c>
      <c r="H29" s="231">
        <f t="shared" si="6"/>
        <v>0</v>
      </c>
      <c r="I29" s="204" t="s">
        <v>200</v>
      </c>
    </row>
    <row r="30" spans="1:9" x14ac:dyDescent="0.2">
      <c r="A30" s="229"/>
      <c r="B30" s="230"/>
      <c r="C30" s="231"/>
      <c r="D30" s="231"/>
      <c r="E30" s="231"/>
      <c r="F30" s="231"/>
      <c r="G30" s="231"/>
      <c r="H30" s="231"/>
      <c r="I30" s="204" t="s">
        <v>128</v>
      </c>
    </row>
    <row r="31" spans="1:9" ht="41.25" customHeight="1" x14ac:dyDescent="0.2">
      <c r="A31" s="928" t="s">
        <v>208</v>
      </c>
      <c r="B31" s="929"/>
      <c r="C31" s="232">
        <f>SUM(C32:C35)</f>
        <v>5763027454.4499998</v>
      </c>
      <c r="D31" s="232">
        <f t="shared" ref="D31:H31" si="7">SUM(D32:D35)</f>
        <v>978211106.83999991</v>
      </c>
      <c r="E31" s="232">
        <f t="shared" si="7"/>
        <v>6741238561.29</v>
      </c>
      <c r="F31" s="232">
        <f t="shared" si="7"/>
        <v>6416118727.1300001</v>
      </c>
      <c r="G31" s="232">
        <f t="shared" si="7"/>
        <v>6414779023.2299995</v>
      </c>
      <c r="H31" s="232">
        <f t="shared" si="7"/>
        <v>651751568.77999985</v>
      </c>
      <c r="I31" s="204" t="s">
        <v>128</v>
      </c>
    </row>
    <row r="32" spans="1:9" x14ac:dyDescent="0.2">
      <c r="A32" s="229"/>
      <c r="B32" s="230" t="s">
        <v>62</v>
      </c>
      <c r="C32" s="781">
        <v>0</v>
      </c>
      <c r="D32" s="781">
        <v>0</v>
      </c>
      <c r="E32" s="231">
        <f>+C32+D32</f>
        <v>0</v>
      </c>
      <c r="F32" s="781">
        <v>0</v>
      </c>
      <c r="G32" s="781">
        <v>0</v>
      </c>
      <c r="H32" s="231">
        <f t="shared" ref="H32:H35" si="8">+G32-C32</f>
        <v>0</v>
      </c>
      <c r="I32" s="204" t="s">
        <v>191</v>
      </c>
    </row>
    <row r="33" spans="1:9" x14ac:dyDescent="0.2">
      <c r="A33" s="229"/>
      <c r="B33" s="230" t="s">
        <v>209</v>
      </c>
      <c r="C33" s="781">
        <v>0</v>
      </c>
      <c r="D33" s="781">
        <v>0</v>
      </c>
      <c r="E33" s="231">
        <f t="shared" ref="E33:E35" si="9">+C33+D33</f>
        <v>0</v>
      </c>
      <c r="F33" s="781">
        <v>0</v>
      </c>
      <c r="G33" s="781">
        <v>0</v>
      </c>
      <c r="H33" s="231">
        <f t="shared" si="8"/>
        <v>0</v>
      </c>
      <c r="I33" s="204" t="s">
        <v>194</v>
      </c>
    </row>
    <row r="34" spans="1:9" x14ac:dyDescent="0.2">
      <c r="A34" s="229"/>
      <c r="B34" s="230" t="s">
        <v>210</v>
      </c>
      <c r="C34" s="781">
        <v>7891892</v>
      </c>
      <c r="D34" s="781">
        <v>336905472.32999998</v>
      </c>
      <c r="E34" s="231">
        <f t="shared" si="9"/>
        <v>344797364.32999998</v>
      </c>
      <c r="F34" s="781">
        <v>56961422.060000002</v>
      </c>
      <c r="G34" s="781">
        <v>55992338.159999996</v>
      </c>
      <c r="H34" s="231">
        <f t="shared" si="8"/>
        <v>48100446.159999996</v>
      </c>
      <c r="I34" s="204" t="s">
        <v>197</v>
      </c>
    </row>
    <row r="35" spans="1:9" ht="22.5" x14ac:dyDescent="0.2">
      <c r="A35" s="229"/>
      <c r="B35" s="230" t="s">
        <v>70</v>
      </c>
      <c r="C35" s="781">
        <v>5755135562.4499998</v>
      </c>
      <c r="D35" s="781">
        <v>641305634.50999999</v>
      </c>
      <c r="E35" s="231">
        <f t="shared" si="9"/>
        <v>6396441196.96</v>
      </c>
      <c r="F35" s="781">
        <v>6359157305.0699997</v>
      </c>
      <c r="G35" s="781">
        <v>6358786685.0699997</v>
      </c>
      <c r="H35" s="231">
        <f t="shared" si="8"/>
        <v>603651122.61999989</v>
      </c>
      <c r="I35" s="204" t="s">
        <v>200</v>
      </c>
    </row>
    <row r="36" spans="1:9" x14ac:dyDescent="0.2">
      <c r="A36" s="229"/>
      <c r="B36" s="230"/>
      <c r="C36" s="231"/>
      <c r="D36" s="231"/>
      <c r="E36" s="231"/>
      <c r="F36" s="231"/>
      <c r="G36" s="231"/>
      <c r="H36" s="231"/>
      <c r="I36" s="204" t="s">
        <v>128</v>
      </c>
    </row>
    <row r="37" spans="1:9" x14ac:dyDescent="0.2">
      <c r="A37" s="233" t="s">
        <v>211</v>
      </c>
      <c r="B37" s="234"/>
      <c r="C37" s="232">
        <f>SUM(C38)</f>
        <v>0</v>
      </c>
      <c r="D37" s="232">
        <v>0</v>
      </c>
      <c r="E37" s="232">
        <v>0</v>
      </c>
      <c r="F37" s="232">
        <f>+F38</f>
        <v>0</v>
      </c>
      <c r="G37" s="232">
        <f>+G38</f>
        <v>0</v>
      </c>
      <c r="H37" s="232">
        <f>+H38</f>
        <v>0</v>
      </c>
      <c r="I37" s="204" t="s">
        <v>128</v>
      </c>
    </row>
    <row r="38" spans="1:9" x14ac:dyDescent="0.2">
      <c r="A38" s="235"/>
      <c r="B38" s="230" t="s">
        <v>201</v>
      </c>
      <c r="C38" s="231">
        <v>0</v>
      </c>
      <c r="D38" s="231">
        <v>0</v>
      </c>
      <c r="E38" s="231">
        <f>+C38+D38</f>
        <v>0</v>
      </c>
      <c r="F38" s="231">
        <v>0</v>
      </c>
      <c r="G38" s="231">
        <v>0</v>
      </c>
      <c r="H38" s="231">
        <f t="shared" ref="H38" si="10">+G38-C38</f>
        <v>0</v>
      </c>
      <c r="I38" s="204" t="s">
        <v>202</v>
      </c>
    </row>
    <row r="39" spans="1:9" x14ac:dyDescent="0.2">
      <c r="A39" s="236"/>
      <c r="B39" s="237" t="s">
        <v>116</v>
      </c>
      <c r="C39" s="213">
        <f>+C21+C31+C37</f>
        <v>13359576442.450001</v>
      </c>
      <c r="D39" s="213">
        <f t="shared" ref="D39:G39" si="11">+D21+D31+D37</f>
        <v>1771984952.46</v>
      </c>
      <c r="E39" s="213">
        <f t="shared" si="11"/>
        <v>15131561394.91</v>
      </c>
      <c r="F39" s="213">
        <f t="shared" si="11"/>
        <v>14799212940.700001</v>
      </c>
      <c r="G39" s="213">
        <f t="shared" si="11"/>
        <v>14797873236.799999</v>
      </c>
      <c r="H39" s="214">
        <f>+H37+H31+H21</f>
        <v>1438296794.3499994</v>
      </c>
      <c r="I39" s="204" t="s">
        <v>128</v>
      </c>
    </row>
    <row r="40" spans="1:9" x14ac:dyDescent="0.2">
      <c r="A40" s="238"/>
      <c r="B40" s="216"/>
      <c r="C40" s="239"/>
      <c r="D40" s="239"/>
      <c r="E40" s="239"/>
      <c r="F40" s="240" t="s">
        <v>203</v>
      </c>
      <c r="G40" s="241"/>
      <c r="H40" s="242"/>
      <c r="I40" s="204" t="s">
        <v>128</v>
      </c>
    </row>
    <row r="41" spans="1:9" x14ac:dyDescent="0.2">
      <c r="A41" s="378"/>
      <c r="B41" s="379"/>
      <c r="C41" s="380"/>
      <c r="D41" s="380"/>
      <c r="E41" s="380"/>
      <c r="F41" s="381"/>
      <c r="G41" s="381"/>
      <c r="H41" s="380"/>
      <c r="I41" s="204"/>
    </row>
    <row r="42" spans="1:9" x14ac:dyDescent="0.2">
      <c r="B42" s="45" t="s">
        <v>58</v>
      </c>
    </row>
    <row r="43" spans="1:9" ht="22.5" x14ac:dyDescent="0.2">
      <c r="B43" s="243" t="s">
        <v>212</v>
      </c>
    </row>
    <row r="44" spans="1:9" x14ac:dyDescent="0.2">
      <c r="B44" s="244" t="s">
        <v>213</v>
      </c>
    </row>
    <row r="45" spans="1:9" ht="30.75" customHeight="1" x14ac:dyDescent="0.2">
      <c r="B45" s="930" t="s">
        <v>214</v>
      </c>
      <c r="C45" s="930"/>
      <c r="D45" s="930"/>
      <c r="E45" s="930"/>
      <c r="F45" s="930"/>
      <c r="G45" s="930"/>
      <c r="H45" s="930"/>
    </row>
    <row r="49" spans="1:9" ht="12.75" x14ac:dyDescent="0.2">
      <c r="A49" s="443"/>
      <c r="B49" s="444"/>
      <c r="C49" s="444"/>
      <c r="D49" s="443"/>
      <c r="E49" s="444"/>
      <c r="F49" s="443"/>
      <c r="G49" s="443"/>
      <c r="H49" s="443"/>
      <c r="I49" s="445"/>
    </row>
    <row r="50" spans="1:9" ht="12.75" x14ac:dyDescent="0.2">
      <c r="A50" s="443"/>
      <c r="B50" s="923" t="s">
        <v>431</v>
      </c>
      <c r="C50" s="923"/>
      <c r="D50" s="446"/>
      <c r="E50" s="924" t="s">
        <v>432</v>
      </c>
      <c r="F50" s="924"/>
      <c r="G50" s="924"/>
      <c r="H50" s="924"/>
      <c r="I50" s="924"/>
    </row>
    <row r="51" spans="1:9" ht="12.75" x14ac:dyDescent="0.2">
      <c r="A51" s="443"/>
      <c r="B51" s="925" t="s">
        <v>433</v>
      </c>
      <c r="C51" s="925"/>
      <c r="D51" s="447"/>
      <c r="E51" s="926" t="s">
        <v>434</v>
      </c>
      <c r="F51" s="926"/>
      <c r="G51" s="926"/>
      <c r="H51" s="926"/>
      <c r="I51" s="926"/>
    </row>
    <row r="52" spans="1:9" ht="12.75" x14ac:dyDescent="0.2">
      <c r="A52" s="908" t="s">
        <v>435</v>
      </c>
      <c r="B52" s="908"/>
      <c r="C52" s="908"/>
      <c r="D52" s="443"/>
      <c r="E52" s="927" t="s">
        <v>436</v>
      </c>
      <c r="F52" s="927"/>
      <c r="G52" s="927"/>
      <c r="H52" s="927"/>
      <c r="I52" s="927"/>
    </row>
    <row r="53" spans="1:9" ht="12.75" x14ac:dyDescent="0.2">
      <c r="A53" s="908"/>
      <c r="B53" s="908"/>
      <c r="C53" s="908"/>
      <c r="D53" s="443"/>
      <c r="E53" s="927"/>
      <c r="F53" s="927"/>
      <c r="G53" s="927"/>
      <c r="H53" s="927"/>
      <c r="I53" s="927"/>
    </row>
  </sheetData>
  <sheetProtection formatCells="0" formatColumns="0" formatRows="0" insertRows="0" autoFilter="0"/>
  <mergeCells count="16">
    <mergeCell ref="A31:B31"/>
    <mergeCell ref="B45:H45"/>
    <mergeCell ref="H16:H17"/>
    <mergeCell ref="A1:H1"/>
    <mergeCell ref="A2:B4"/>
    <mergeCell ref="C2:G2"/>
    <mergeCell ref="H2:H3"/>
    <mergeCell ref="A18:B20"/>
    <mergeCell ref="C18:G18"/>
    <mergeCell ref="H18:H19"/>
    <mergeCell ref="B50:C50"/>
    <mergeCell ref="E50:I50"/>
    <mergeCell ref="B51:C51"/>
    <mergeCell ref="E51:I51"/>
    <mergeCell ref="A52:C53"/>
    <mergeCell ref="E52:I53"/>
  </mergeCells>
  <printOptions horizontalCentered="1"/>
  <pageMargins left="0.78740157480314965" right="0.59055118110236227" top="0.78740157480314965" bottom="0.78740157480314965" header="0.31496062992125984" footer="0.31496062992125984"/>
  <pageSetup scale="78" orientation="landscape" r:id="rId1"/>
  <ignoredErrors>
    <ignoredError sqref="C4:H4 C15:D15" numberStoredAsText="1"/>
    <ignoredError sqref="E15:G15 C16:D17 E16:G17 E5:E14" numberStoredAsText="1" unlockedFormula="1"/>
    <ignoredError sqref="H5:J15 I16:J17 H16:H17 C18:H21 C30:H31 E22:E29 C36:H40 E32:E35 H22:H29 H32:H3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5" tint="0.39997558519241921"/>
    <pageSetUpPr fitToPage="1"/>
  </sheetPr>
  <dimension ref="A1:G133"/>
  <sheetViews>
    <sheetView showGridLines="0" zoomScaleNormal="100" workbookViewId="0">
      <selection activeCell="J5" sqref="J5"/>
    </sheetView>
  </sheetViews>
  <sheetFormatPr baseColWidth="10" defaultRowHeight="14.25" customHeight="1" x14ac:dyDescent="0.2"/>
  <cols>
    <col min="1" max="1" width="71.5" style="255" customWidth="1"/>
    <col min="2" max="6" width="16.6640625" style="255" bestFit="1" customWidth="1"/>
    <col min="7" max="7" width="15" style="255" bestFit="1" customWidth="1"/>
    <col min="8" max="16384" width="12" style="255"/>
  </cols>
  <sheetData>
    <row r="1" spans="1:7" ht="66.75" customHeight="1" x14ac:dyDescent="0.2">
      <c r="A1" s="894" t="s">
        <v>2455</v>
      </c>
      <c r="B1" s="956"/>
      <c r="C1" s="956"/>
      <c r="D1" s="956"/>
      <c r="E1" s="956"/>
      <c r="F1" s="956"/>
      <c r="G1" s="957"/>
    </row>
    <row r="2" spans="1:7" s="256" customFormat="1" ht="14.25" customHeight="1" x14ac:dyDescent="0.2">
      <c r="A2" s="958" t="s">
        <v>113</v>
      </c>
      <c r="B2" s="960" t="s">
        <v>229</v>
      </c>
      <c r="C2" s="960"/>
      <c r="D2" s="960"/>
      <c r="E2" s="960"/>
      <c r="F2" s="960"/>
      <c r="G2" s="960" t="s">
        <v>216</v>
      </c>
    </row>
    <row r="3" spans="1:7" s="256" customFormat="1" ht="22.5" x14ac:dyDescent="0.2">
      <c r="A3" s="958"/>
      <c r="B3" s="362" t="s">
        <v>217</v>
      </c>
      <c r="C3" s="362" t="s">
        <v>218</v>
      </c>
      <c r="D3" s="362" t="s">
        <v>181</v>
      </c>
      <c r="E3" s="362" t="s">
        <v>182</v>
      </c>
      <c r="F3" s="362" t="s">
        <v>219</v>
      </c>
      <c r="G3" s="961"/>
    </row>
    <row r="4" spans="1:7" s="256" customFormat="1" ht="14.25" customHeight="1" x14ac:dyDescent="0.2">
      <c r="A4" s="959"/>
      <c r="B4" s="362">
        <v>1</v>
      </c>
      <c r="C4" s="362">
        <v>2</v>
      </c>
      <c r="D4" s="362" t="s">
        <v>220</v>
      </c>
      <c r="E4" s="362">
        <v>4</v>
      </c>
      <c r="F4" s="362">
        <v>5</v>
      </c>
      <c r="G4" s="362" t="s">
        <v>221</v>
      </c>
    </row>
    <row r="5" spans="1:7" s="256" customFormat="1" ht="14.25" customHeight="1" x14ac:dyDescent="0.2">
      <c r="A5" s="785" t="s">
        <v>1988</v>
      </c>
      <c r="B5" s="786">
        <v>14141524.560000001</v>
      </c>
      <c r="C5" s="786">
        <v>4096155.72</v>
      </c>
      <c r="D5" s="786">
        <v>18237680.279999997</v>
      </c>
      <c r="E5" s="786">
        <v>17883207.109999999</v>
      </c>
      <c r="F5" s="786">
        <v>17857418.52</v>
      </c>
      <c r="G5" s="786">
        <v>354473.17000000004</v>
      </c>
    </row>
    <row r="6" spans="1:7" s="256" customFormat="1" ht="14.25" customHeight="1" x14ac:dyDescent="0.2">
      <c r="A6" s="785" t="s">
        <v>1989</v>
      </c>
      <c r="B6" s="786">
        <v>8956511.6600000001</v>
      </c>
      <c r="C6" s="786">
        <v>51649463.050000019</v>
      </c>
      <c r="D6" s="786">
        <v>60605974.710000016</v>
      </c>
      <c r="E6" s="786">
        <v>59956835.890000008</v>
      </c>
      <c r="F6" s="786">
        <v>59956835.890000008</v>
      </c>
      <c r="G6" s="786">
        <v>649138.82000000263</v>
      </c>
    </row>
    <row r="7" spans="1:7" s="256" customFormat="1" ht="14.25" customHeight="1" x14ac:dyDescent="0.2">
      <c r="A7" s="785" t="s">
        <v>1990</v>
      </c>
      <c r="B7" s="786">
        <v>23003032.18</v>
      </c>
      <c r="C7" s="786">
        <v>661510.46000000008</v>
      </c>
      <c r="D7" s="786">
        <v>23664542.639999997</v>
      </c>
      <c r="E7" s="786">
        <v>23648140.639999997</v>
      </c>
      <c r="F7" s="786">
        <v>23648140.639999997</v>
      </c>
      <c r="G7" s="786">
        <v>16402</v>
      </c>
    </row>
    <row r="8" spans="1:7" s="256" customFormat="1" ht="14.25" customHeight="1" x14ac:dyDescent="0.2">
      <c r="A8" s="785" t="s">
        <v>1991</v>
      </c>
      <c r="B8" s="786">
        <v>16688893.68</v>
      </c>
      <c r="C8" s="786">
        <v>5172443.8300000019</v>
      </c>
      <c r="D8" s="786">
        <v>21861337.509999998</v>
      </c>
      <c r="E8" s="786">
        <v>21844615.509999998</v>
      </c>
      <c r="F8" s="786">
        <v>21844615.509999998</v>
      </c>
      <c r="G8" s="786">
        <v>16722</v>
      </c>
    </row>
    <row r="9" spans="1:7" s="256" customFormat="1" ht="14.25" customHeight="1" x14ac:dyDescent="0.2">
      <c r="A9" s="785" t="s">
        <v>1992</v>
      </c>
      <c r="B9" s="786">
        <v>5151053.05</v>
      </c>
      <c r="C9" s="786">
        <v>-1119969.7699999998</v>
      </c>
      <c r="D9" s="786">
        <v>4031083.2799999993</v>
      </c>
      <c r="E9" s="786">
        <v>4030805.2799999993</v>
      </c>
      <c r="F9" s="786">
        <v>4009016.9999999995</v>
      </c>
      <c r="G9" s="786">
        <v>278</v>
      </c>
    </row>
    <row r="10" spans="1:7" s="256" customFormat="1" ht="14.25" customHeight="1" x14ac:dyDescent="0.2">
      <c r="A10" s="785" t="s">
        <v>1993</v>
      </c>
      <c r="B10" s="786">
        <v>9989318.8900000006</v>
      </c>
      <c r="C10" s="786">
        <v>14810448.380000001</v>
      </c>
      <c r="D10" s="786">
        <v>24799767.269999996</v>
      </c>
      <c r="E10" s="786">
        <v>24314685.269999996</v>
      </c>
      <c r="F10" s="786">
        <v>24314685.269999996</v>
      </c>
      <c r="G10" s="786">
        <v>485082</v>
      </c>
    </row>
    <row r="11" spans="1:7" s="256" customFormat="1" ht="14.25" customHeight="1" x14ac:dyDescent="0.2">
      <c r="A11" s="785" t="s">
        <v>1994</v>
      </c>
      <c r="B11" s="786">
        <v>2959454530.23</v>
      </c>
      <c r="C11" s="786">
        <v>1237851298.0800006</v>
      </c>
      <c r="D11" s="786">
        <v>4197305828.3100023</v>
      </c>
      <c r="E11" s="786">
        <v>3606377752.7799993</v>
      </c>
      <c r="F11" s="786">
        <v>3269843287.9099989</v>
      </c>
      <c r="G11" s="786">
        <v>590928075.52999997</v>
      </c>
    </row>
    <row r="12" spans="1:7" s="256" customFormat="1" ht="14.25" customHeight="1" x14ac:dyDescent="0.2">
      <c r="A12" s="785" t="s">
        <v>1995</v>
      </c>
      <c r="B12" s="786">
        <v>578007420.99000001</v>
      </c>
      <c r="C12" s="786">
        <v>-239016229.61999997</v>
      </c>
      <c r="D12" s="786">
        <v>338991191.37000024</v>
      </c>
      <c r="E12" s="786">
        <v>338525667.58000022</v>
      </c>
      <c r="F12" s="786">
        <v>338525667.58000022</v>
      </c>
      <c r="G12" s="786">
        <v>465523.79</v>
      </c>
    </row>
    <row r="13" spans="1:7" s="256" customFormat="1" ht="14.25" customHeight="1" x14ac:dyDescent="0.2">
      <c r="A13" s="785" t="s">
        <v>1996</v>
      </c>
      <c r="B13" s="786">
        <v>30423870.170000002</v>
      </c>
      <c r="C13" s="786">
        <v>-242943.92999999982</v>
      </c>
      <c r="D13" s="786">
        <v>30180926.240000002</v>
      </c>
      <c r="E13" s="786">
        <v>29260149.299999997</v>
      </c>
      <c r="F13" s="786">
        <v>29215225.969999999</v>
      </c>
      <c r="G13" s="786">
        <v>920776.94</v>
      </c>
    </row>
    <row r="14" spans="1:7" s="256" customFormat="1" ht="14.25" customHeight="1" x14ac:dyDescent="0.2">
      <c r="A14" s="785" t="s">
        <v>1997</v>
      </c>
      <c r="B14" s="786">
        <v>70627184.25999999</v>
      </c>
      <c r="C14" s="786">
        <v>29405518.840000004</v>
      </c>
      <c r="D14" s="786">
        <v>100032703.10000002</v>
      </c>
      <c r="E14" s="786">
        <v>66921313.199999996</v>
      </c>
      <c r="F14" s="786">
        <v>66423540.289999992</v>
      </c>
      <c r="G14" s="786">
        <v>33111389.900000002</v>
      </c>
    </row>
    <row r="15" spans="1:7" s="256" customFormat="1" ht="14.25" customHeight="1" x14ac:dyDescent="0.2">
      <c r="A15" s="785" t="s">
        <v>1998</v>
      </c>
      <c r="B15" s="786">
        <v>1247799867.8599999</v>
      </c>
      <c r="C15" s="786">
        <v>262752278.7599999</v>
      </c>
      <c r="D15" s="786">
        <v>1510552146.6199996</v>
      </c>
      <c r="E15" s="786">
        <v>1497817841.2299995</v>
      </c>
      <c r="F15" s="786">
        <v>1470886287.3599994</v>
      </c>
      <c r="G15" s="786">
        <v>12734305.389999995</v>
      </c>
    </row>
    <row r="16" spans="1:7" s="256" customFormat="1" ht="14.25" customHeight="1" x14ac:dyDescent="0.2">
      <c r="A16" s="785" t="s">
        <v>1999</v>
      </c>
      <c r="B16" s="786">
        <v>205781767.77000001</v>
      </c>
      <c r="C16" s="786">
        <v>-112354533.34</v>
      </c>
      <c r="D16" s="786">
        <v>93427234.430000007</v>
      </c>
      <c r="E16" s="786">
        <v>92346388.149999991</v>
      </c>
      <c r="F16" s="786">
        <v>92346388.149999991</v>
      </c>
      <c r="G16" s="786">
        <v>1080846.2799999998</v>
      </c>
    </row>
    <row r="17" spans="1:7" s="256" customFormat="1" ht="14.25" customHeight="1" x14ac:dyDescent="0.2">
      <c r="A17" s="785" t="s">
        <v>2000</v>
      </c>
      <c r="B17" s="786">
        <v>36330030.890000001</v>
      </c>
      <c r="C17" s="786">
        <v>-3122152.19</v>
      </c>
      <c r="D17" s="786">
        <v>33207878.70000001</v>
      </c>
      <c r="E17" s="786">
        <v>33162124.20000001</v>
      </c>
      <c r="F17" s="786">
        <v>33162124.20000001</v>
      </c>
      <c r="G17" s="786">
        <v>45754.5</v>
      </c>
    </row>
    <row r="18" spans="1:7" s="256" customFormat="1" ht="14.25" customHeight="1" x14ac:dyDescent="0.2">
      <c r="A18" s="785" t="s">
        <v>2001</v>
      </c>
      <c r="B18" s="786">
        <v>34411857.75</v>
      </c>
      <c r="C18" s="786">
        <v>-6562989.2600000007</v>
      </c>
      <c r="D18" s="786">
        <v>27848868.489999987</v>
      </c>
      <c r="E18" s="786">
        <v>27802055.979999989</v>
      </c>
      <c r="F18" s="786">
        <v>27802055.979999989</v>
      </c>
      <c r="G18" s="786">
        <v>46812.509999999995</v>
      </c>
    </row>
    <row r="19" spans="1:7" s="256" customFormat="1" ht="14.25" customHeight="1" x14ac:dyDescent="0.2">
      <c r="A19" s="785" t="s">
        <v>2002</v>
      </c>
      <c r="B19" s="786">
        <v>49461384.289999999</v>
      </c>
      <c r="C19" s="786">
        <v>-5912396.1200000029</v>
      </c>
      <c r="D19" s="786">
        <v>43548988.170000032</v>
      </c>
      <c r="E19" s="786">
        <v>43507990.630000025</v>
      </c>
      <c r="F19" s="786">
        <v>43507990.630000025</v>
      </c>
      <c r="G19" s="786">
        <v>40997.539999999994</v>
      </c>
    </row>
    <row r="20" spans="1:7" s="256" customFormat="1" ht="14.25" customHeight="1" x14ac:dyDescent="0.2">
      <c r="A20" s="785" t="s">
        <v>2003</v>
      </c>
      <c r="B20" s="786">
        <v>27275684.23</v>
      </c>
      <c r="C20" s="786">
        <v>-2141894.5700000003</v>
      </c>
      <c r="D20" s="786">
        <v>25133789.66</v>
      </c>
      <c r="E20" s="786">
        <v>25106762.16</v>
      </c>
      <c r="F20" s="786">
        <v>25106762.16</v>
      </c>
      <c r="G20" s="786">
        <v>27027.5</v>
      </c>
    </row>
    <row r="21" spans="1:7" s="256" customFormat="1" ht="14.25" customHeight="1" x14ac:dyDescent="0.2">
      <c r="A21" s="785" t="s">
        <v>2004</v>
      </c>
      <c r="B21" s="786">
        <v>40964364.920000002</v>
      </c>
      <c r="C21" s="786">
        <v>-3591474.600000001</v>
      </c>
      <c r="D21" s="786">
        <v>37372890.31999997</v>
      </c>
      <c r="E21" s="786">
        <v>37304116.829999976</v>
      </c>
      <c r="F21" s="786">
        <v>37304116.829999976</v>
      </c>
      <c r="G21" s="786">
        <v>68773.489999999991</v>
      </c>
    </row>
    <row r="22" spans="1:7" s="256" customFormat="1" ht="14.25" customHeight="1" x14ac:dyDescent="0.2">
      <c r="A22" s="785" t="s">
        <v>2005</v>
      </c>
      <c r="B22" s="786">
        <v>35637019.590000004</v>
      </c>
      <c r="C22" s="786">
        <v>-5492503.0800000001</v>
      </c>
      <c r="D22" s="786">
        <v>30144516.510000005</v>
      </c>
      <c r="E22" s="786">
        <v>30069398.360000007</v>
      </c>
      <c r="F22" s="786">
        <v>30069398.360000007</v>
      </c>
      <c r="G22" s="786">
        <v>75118.149999999994</v>
      </c>
    </row>
    <row r="23" spans="1:7" s="256" customFormat="1" ht="14.25" customHeight="1" x14ac:dyDescent="0.2">
      <c r="A23" s="785" t="s">
        <v>2006</v>
      </c>
      <c r="B23" s="786">
        <v>50686187.019999996</v>
      </c>
      <c r="C23" s="786">
        <v>12708860.310000001</v>
      </c>
      <c r="D23" s="786">
        <v>63395047.329999968</v>
      </c>
      <c r="E23" s="786">
        <v>56991339.249999978</v>
      </c>
      <c r="F23" s="786">
        <v>56991339.249999978</v>
      </c>
      <c r="G23" s="786">
        <v>6403708.0800000001</v>
      </c>
    </row>
    <row r="24" spans="1:7" s="256" customFormat="1" ht="14.25" customHeight="1" x14ac:dyDescent="0.2">
      <c r="A24" s="785" t="s">
        <v>2007</v>
      </c>
      <c r="B24" s="786">
        <v>29383616.800000001</v>
      </c>
      <c r="C24" s="786">
        <v>-4708299.5000000019</v>
      </c>
      <c r="D24" s="786">
        <v>24675317.299999982</v>
      </c>
      <c r="E24" s="786">
        <v>24628772.299999982</v>
      </c>
      <c r="F24" s="786">
        <v>24628772.299999982</v>
      </c>
      <c r="G24" s="786">
        <v>46545</v>
      </c>
    </row>
    <row r="25" spans="1:7" s="256" customFormat="1" ht="14.25" customHeight="1" x14ac:dyDescent="0.2">
      <c r="A25" s="785" t="s">
        <v>2008</v>
      </c>
      <c r="B25" s="786">
        <v>77710484.949999988</v>
      </c>
      <c r="C25" s="786">
        <v>5948560.209999999</v>
      </c>
      <c r="D25" s="786">
        <v>83659045.160000011</v>
      </c>
      <c r="E25" s="786">
        <v>83526479.160000026</v>
      </c>
      <c r="F25" s="786">
        <v>83526479.160000026</v>
      </c>
      <c r="G25" s="786">
        <v>132566</v>
      </c>
    </row>
    <row r="26" spans="1:7" s="256" customFormat="1" ht="14.25" customHeight="1" x14ac:dyDescent="0.2">
      <c r="A26" s="785" t="s">
        <v>2009</v>
      </c>
      <c r="B26" s="786">
        <v>52736346.930000007</v>
      </c>
      <c r="C26" s="786">
        <v>3154685.9299999997</v>
      </c>
      <c r="D26" s="786">
        <v>55891032.860000007</v>
      </c>
      <c r="E26" s="786">
        <v>55762844.830000006</v>
      </c>
      <c r="F26" s="786">
        <v>55762844.830000006</v>
      </c>
      <c r="G26" s="786">
        <v>128188.02999999994</v>
      </c>
    </row>
    <row r="27" spans="1:7" s="256" customFormat="1" ht="14.25" customHeight="1" x14ac:dyDescent="0.2">
      <c r="A27" s="785" t="s">
        <v>2010</v>
      </c>
      <c r="B27" s="786">
        <v>24648572.529999997</v>
      </c>
      <c r="C27" s="786">
        <v>2297646.46</v>
      </c>
      <c r="D27" s="786">
        <v>26946218.989999998</v>
      </c>
      <c r="E27" s="786">
        <v>26892791.73</v>
      </c>
      <c r="F27" s="786">
        <v>26892791.73</v>
      </c>
      <c r="G27" s="786">
        <v>53427.260000000068</v>
      </c>
    </row>
    <row r="28" spans="1:7" s="256" customFormat="1" ht="14.25" customHeight="1" x14ac:dyDescent="0.2">
      <c r="A28" s="785" t="s">
        <v>2011</v>
      </c>
      <c r="B28" s="786">
        <v>51609326.530000001</v>
      </c>
      <c r="C28" s="786">
        <v>1969398.7500000012</v>
      </c>
      <c r="D28" s="786">
        <v>53578725.280000009</v>
      </c>
      <c r="E28" s="786">
        <v>53326263.050000004</v>
      </c>
      <c r="F28" s="786">
        <v>53326263.050000004</v>
      </c>
      <c r="G28" s="786">
        <v>252462.22999999978</v>
      </c>
    </row>
    <row r="29" spans="1:7" s="256" customFormat="1" ht="14.25" customHeight="1" x14ac:dyDescent="0.2">
      <c r="A29" s="785" t="s">
        <v>2012</v>
      </c>
      <c r="B29" s="786">
        <v>25204309.410000004</v>
      </c>
      <c r="C29" s="786">
        <v>847993.60999999975</v>
      </c>
      <c r="D29" s="786">
        <v>26052303.02</v>
      </c>
      <c r="E29" s="786">
        <v>25958652.639999997</v>
      </c>
      <c r="F29" s="786">
        <v>25958652.639999997</v>
      </c>
      <c r="G29" s="786">
        <v>93650.38</v>
      </c>
    </row>
    <row r="30" spans="1:7" s="256" customFormat="1" ht="14.25" customHeight="1" x14ac:dyDescent="0.2">
      <c r="A30" s="785" t="s">
        <v>2013</v>
      </c>
      <c r="B30" s="786">
        <v>59663064.799999997</v>
      </c>
      <c r="C30" s="786">
        <v>3744217.2299999986</v>
      </c>
      <c r="D30" s="786">
        <v>63407282.030000001</v>
      </c>
      <c r="E30" s="786">
        <v>63229963.590000004</v>
      </c>
      <c r="F30" s="786">
        <v>63229963.590000004</v>
      </c>
      <c r="G30" s="786">
        <v>177318.44000000003</v>
      </c>
    </row>
    <row r="31" spans="1:7" s="256" customFormat="1" ht="14.25" customHeight="1" x14ac:dyDescent="0.2">
      <c r="A31" s="785" t="s">
        <v>2014</v>
      </c>
      <c r="B31" s="786">
        <v>21575821.560000002</v>
      </c>
      <c r="C31" s="786">
        <v>4203102.04</v>
      </c>
      <c r="D31" s="786">
        <v>25778923.600000005</v>
      </c>
      <c r="E31" s="786">
        <v>25737751.900000006</v>
      </c>
      <c r="F31" s="786">
        <v>25737751.900000006</v>
      </c>
      <c r="G31" s="786">
        <v>41171.700000000004</v>
      </c>
    </row>
    <row r="32" spans="1:7" s="256" customFormat="1" ht="14.25" customHeight="1" x14ac:dyDescent="0.2">
      <c r="A32" s="785" t="s">
        <v>2015</v>
      </c>
      <c r="B32" s="786">
        <v>37072561.480000004</v>
      </c>
      <c r="C32" s="786">
        <v>8688867.6800000016</v>
      </c>
      <c r="D32" s="786">
        <v>45761429.159999989</v>
      </c>
      <c r="E32" s="786">
        <v>44550368.829999991</v>
      </c>
      <c r="F32" s="786">
        <v>44550368.829999991</v>
      </c>
      <c r="G32" s="786">
        <v>1211060.33</v>
      </c>
    </row>
    <row r="33" spans="1:7" s="256" customFormat="1" ht="14.25" customHeight="1" x14ac:dyDescent="0.2">
      <c r="A33" s="785" t="s">
        <v>2016</v>
      </c>
      <c r="B33" s="786">
        <v>55062913.349999994</v>
      </c>
      <c r="C33" s="786">
        <v>9622739.5</v>
      </c>
      <c r="D33" s="786">
        <v>64685652.849999994</v>
      </c>
      <c r="E33" s="786">
        <v>64568073.719999999</v>
      </c>
      <c r="F33" s="786">
        <v>64568073.719999999</v>
      </c>
      <c r="G33" s="786">
        <v>117579.12999999944</v>
      </c>
    </row>
    <row r="34" spans="1:7" s="256" customFormat="1" ht="14.25" customHeight="1" x14ac:dyDescent="0.2">
      <c r="A34" s="785" t="s">
        <v>2017</v>
      </c>
      <c r="B34" s="786">
        <v>28849415.289999999</v>
      </c>
      <c r="C34" s="786">
        <v>14367397.609999999</v>
      </c>
      <c r="D34" s="786">
        <v>43216812.899999999</v>
      </c>
      <c r="E34" s="786">
        <v>39331319.170000002</v>
      </c>
      <c r="F34" s="786">
        <v>39331319.170000002</v>
      </c>
      <c r="G34" s="786">
        <v>3885493.7300000004</v>
      </c>
    </row>
    <row r="35" spans="1:7" s="256" customFormat="1" ht="14.25" customHeight="1" x14ac:dyDescent="0.2">
      <c r="A35" s="785" t="s">
        <v>2018</v>
      </c>
      <c r="B35" s="786">
        <v>17684266.940000001</v>
      </c>
      <c r="C35" s="786">
        <v>3426301.6199999992</v>
      </c>
      <c r="D35" s="786">
        <v>21110568.559999999</v>
      </c>
      <c r="E35" s="786">
        <v>21078488.949999999</v>
      </c>
      <c r="F35" s="786">
        <v>21078488.949999999</v>
      </c>
      <c r="G35" s="786">
        <v>32079.61</v>
      </c>
    </row>
    <row r="36" spans="1:7" s="256" customFormat="1" ht="14.25" customHeight="1" x14ac:dyDescent="0.2">
      <c r="A36" s="785" t="s">
        <v>2019</v>
      </c>
      <c r="B36" s="786">
        <v>27970662.870000001</v>
      </c>
      <c r="C36" s="786">
        <v>5811630.7599999998</v>
      </c>
      <c r="D36" s="786">
        <v>33782293.630000003</v>
      </c>
      <c r="E36" s="786">
        <v>33741617.619999997</v>
      </c>
      <c r="F36" s="786">
        <v>33741617.619999997</v>
      </c>
      <c r="G36" s="786">
        <v>40676.01</v>
      </c>
    </row>
    <row r="37" spans="1:7" s="256" customFormat="1" ht="14.25" customHeight="1" x14ac:dyDescent="0.2">
      <c r="A37" s="785" t="s">
        <v>2020</v>
      </c>
      <c r="B37" s="786">
        <v>14752689.289999999</v>
      </c>
      <c r="C37" s="786">
        <v>7015646.4200000018</v>
      </c>
      <c r="D37" s="786">
        <v>21768335.709999993</v>
      </c>
      <c r="E37" s="786">
        <v>21311939.459999993</v>
      </c>
      <c r="F37" s="786">
        <v>21311939.459999993</v>
      </c>
      <c r="G37" s="786">
        <v>456396.25000000012</v>
      </c>
    </row>
    <row r="38" spans="1:7" s="256" customFormat="1" ht="14.25" customHeight="1" x14ac:dyDescent="0.2">
      <c r="A38" s="785" t="s">
        <v>2021</v>
      </c>
      <c r="B38" s="786">
        <v>22604191.580000002</v>
      </c>
      <c r="C38" s="786">
        <v>5946908.4300000006</v>
      </c>
      <c r="D38" s="786">
        <v>28551100.009999998</v>
      </c>
      <c r="E38" s="786">
        <v>28511806.660000004</v>
      </c>
      <c r="F38" s="786">
        <v>28511806.660000004</v>
      </c>
      <c r="G38" s="786">
        <v>39293.350000000035</v>
      </c>
    </row>
    <row r="39" spans="1:7" s="256" customFormat="1" ht="14.25" customHeight="1" x14ac:dyDescent="0.2">
      <c r="A39" s="785" t="s">
        <v>2022</v>
      </c>
      <c r="B39" s="786">
        <v>128435697.22</v>
      </c>
      <c r="C39" s="786">
        <v>11229923.579999998</v>
      </c>
      <c r="D39" s="786">
        <v>139665620.79999998</v>
      </c>
      <c r="E39" s="786">
        <v>139099779.85999998</v>
      </c>
      <c r="F39" s="786">
        <v>139099779.85999998</v>
      </c>
      <c r="G39" s="786">
        <v>565840.94000000029</v>
      </c>
    </row>
    <row r="40" spans="1:7" s="256" customFormat="1" ht="14.25" customHeight="1" x14ac:dyDescent="0.2">
      <c r="A40" s="785" t="s">
        <v>2023</v>
      </c>
      <c r="B40" s="786">
        <v>30473855.5</v>
      </c>
      <c r="C40" s="786">
        <v>2231314.29</v>
      </c>
      <c r="D40" s="786">
        <v>32705169.790000007</v>
      </c>
      <c r="E40" s="786">
        <v>32649815.120000005</v>
      </c>
      <c r="F40" s="786">
        <v>32649815.120000005</v>
      </c>
      <c r="G40" s="786">
        <v>55354.67</v>
      </c>
    </row>
    <row r="41" spans="1:7" s="256" customFormat="1" ht="14.25" customHeight="1" x14ac:dyDescent="0.2">
      <c r="A41" s="785" t="s">
        <v>2024</v>
      </c>
      <c r="B41" s="786">
        <v>30863638.269999996</v>
      </c>
      <c r="C41" s="786">
        <v>5943400.379999998</v>
      </c>
      <c r="D41" s="786">
        <v>36807038.649999999</v>
      </c>
      <c r="E41" s="786">
        <v>36599871.93999999</v>
      </c>
      <c r="F41" s="786">
        <v>36599871.93999999</v>
      </c>
      <c r="G41" s="786">
        <v>207166.70999999985</v>
      </c>
    </row>
    <row r="42" spans="1:7" s="256" customFormat="1" ht="14.25" customHeight="1" x14ac:dyDescent="0.2">
      <c r="A42" s="785" t="s">
        <v>2025</v>
      </c>
      <c r="B42" s="786">
        <v>42937337.439999998</v>
      </c>
      <c r="C42" s="786">
        <v>-2904001.0099999984</v>
      </c>
      <c r="D42" s="786">
        <v>40033336.429999992</v>
      </c>
      <c r="E42" s="786">
        <v>39968093.219999991</v>
      </c>
      <c r="F42" s="786">
        <v>39968093.219999991</v>
      </c>
      <c r="G42" s="786">
        <v>65243.209999999948</v>
      </c>
    </row>
    <row r="43" spans="1:7" s="256" customFormat="1" ht="14.25" customHeight="1" x14ac:dyDescent="0.2">
      <c r="A43" s="785" t="s">
        <v>2026</v>
      </c>
      <c r="B43" s="786">
        <v>33647563.200000003</v>
      </c>
      <c r="C43" s="786">
        <v>5844968.3300000001</v>
      </c>
      <c r="D43" s="786">
        <v>39492531.529999986</v>
      </c>
      <c r="E43" s="786">
        <v>39413103.749999985</v>
      </c>
      <c r="F43" s="786">
        <v>39413103.749999985</v>
      </c>
      <c r="G43" s="786">
        <v>79427.779999999984</v>
      </c>
    </row>
    <row r="44" spans="1:7" s="256" customFormat="1" ht="14.25" customHeight="1" x14ac:dyDescent="0.2">
      <c r="A44" s="785" t="s">
        <v>2027</v>
      </c>
      <c r="B44" s="786">
        <v>6435841.5700000012</v>
      </c>
      <c r="C44" s="786">
        <v>3025931.0600000005</v>
      </c>
      <c r="D44" s="786">
        <v>9461772.6300000008</v>
      </c>
      <c r="E44" s="786">
        <v>8626579.8499999996</v>
      </c>
      <c r="F44" s="786">
        <v>8626579.8499999996</v>
      </c>
      <c r="G44" s="786">
        <v>835192.78</v>
      </c>
    </row>
    <row r="45" spans="1:7" s="256" customFormat="1" ht="14.25" customHeight="1" x14ac:dyDescent="0.2">
      <c r="A45" s="785" t="s">
        <v>2028</v>
      </c>
      <c r="B45" s="786">
        <v>27410198.899999999</v>
      </c>
      <c r="C45" s="786">
        <v>3974723.7099999986</v>
      </c>
      <c r="D45" s="786">
        <v>31384922.610000014</v>
      </c>
      <c r="E45" s="786">
        <v>31333527.230000015</v>
      </c>
      <c r="F45" s="786">
        <v>31333527.230000015</v>
      </c>
      <c r="G45" s="786">
        <v>51395.380000000012</v>
      </c>
    </row>
    <row r="46" spans="1:7" s="256" customFormat="1" ht="14.25" customHeight="1" x14ac:dyDescent="0.2">
      <c r="A46" s="785" t="s">
        <v>2029</v>
      </c>
      <c r="B46" s="786">
        <v>36067179.549999997</v>
      </c>
      <c r="C46" s="786">
        <v>2558880.8000000003</v>
      </c>
      <c r="D46" s="786">
        <v>38626060.349999994</v>
      </c>
      <c r="E46" s="786">
        <v>38535087.989999995</v>
      </c>
      <c r="F46" s="786">
        <v>38535087.989999995</v>
      </c>
      <c r="G46" s="786">
        <v>90972.360000000015</v>
      </c>
    </row>
    <row r="47" spans="1:7" s="256" customFormat="1" ht="14.25" customHeight="1" x14ac:dyDescent="0.2">
      <c r="A47" s="785" t="s">
        <v>2030</v>
      </c>
      <c r="B47" s="786">
        <v>57729401.479999997</v>
      </c>
      <c r="C47" s="786">
        <v>10761501.07</v>
      </c>
      <c r="D47" s="786">
        <v>68490902.549999997</v>
      </c>
      <c r="E47" s="786">
        <v>68381415.549999997</v>
      </c>
      <c r="F47" s="786">
        <v>68381415.549999997</v>
      </c>
      <c r="G47" s="786">
        <v>109486.99999999997</v>
      </c>
    </row>
    <row r="48" spans="1:7" s="256" customFormat="1" ht="14.25" customHeight="1" x14ac:dyDescent="0.2">
      <c r="A48" s="785" t="s">
        <v>2031</v>
      </c>
      <c r="B48" s="786">
        <v>53183345.560000002</v>
      </c>
      <c r="C48" s="786">
        <v>5907912.9700000007</v>
      </c>
      <c r="D48" s="786">
        <v>59091258.529999994</v>
      </c>
      <c r="E48" s="786">
        <v>58992594.339999996</v>
      </c>
      <c r="F48" s="786">
        <v>58992594.339999996</v>
      </c>
      <c r="G48" s="786">
        <v>98664.189999999959</v>
      </c>
    </row>
    <row r="49" spans="1:7" s="256" customFormat="1" ht="14.25" customHeight="1" x14ac:dyDescent="0.2">
      <c r="A49" s="785" t="s">
        <v>2032</v>
      </c>
      <c r="B49" s="786">
        <v>23443475.219999999</v>
      </c>
      <c r="C49" s="786">
        <v>3771494.9700000011</v>
      </c>
      <c r="D49" s="786">
        <v>27214970.190000005</v>
      </c>
      <c r="E49" s="786">
        <v>27162916.630000003</v>
      </c>
      <c r="F49" s="786">
        <v>27162916.630000003</v>
      </c>
      <c r="G49" s="786">
        <v>52053.55999999991</v>
      </c>
    </row>
    <row r="50" spans="1:7" s="256" customFormat="1" ht="14.25" customHeight="1" x14ac:dyDescent="0.2">
      <c r="A50" s="785" t="s">
        <v>2033</v>
      </c>
      <c r="B50" s="786">
        <v>20798681.210000001</v>
      </c>
      <c r="C50" s="786">
        <v>-108798.05000000182</v>
      </c>
      <c r="D50" s="786">
        <v>20689883.159999996</v>
      </c>
      <c r="E50" s="786">
        <v>20664020.119999994</v>
      </c>
      <c r="F50" s="786">
        <v>20664020.119999994</v>
      </c>
      <c r="G50" s="786">
        <v>25863.040000000001</v>
      </c>
    </row>
    <row r="51" spans="1:7" s="256" customFormat="1" ht="14.25" customHeight="1" x14ac:dyDescent="0.2">
      <c r="A51" s="785" t="s">
        <v>2034</v>
      </c>
      <c r="B51" s="786">
        <v>23817840.689999998</v>
      </c>
      <c r="C51" s="786">
        <v>1198409.2400000002</v>
      </c>
      <c r="D51" s="786">
        <v>25016249.93</v>
      </c>
      <c r="E51" s="786">
        <v>24976999.020000003</v>
      </c>
      <c r="F51" s="786">
        <v>24976999.020000003</v>
      </c>
      <c r="G51" s="786">
        <v>39250.910000000003</v>
      </c>
    </row>
    <row r="52" spans="1:7" s="256" customFormat="1" ht="14.25" customHeight="1" x14ac:dyDescent="0.2">
      <c r="A52" s="785" t="s">
        <v>2035</v>
      </c>
      <c r="B52" s="786">
        <v>36564332.890000015</v>
      </c>
      <c r="C52" s="786">
        <v>5660990.290000001</v>
      </c>
      <c r="D52" s="786">
        <v>42225323.180000007</v>
      </c>
      <c r="E52" s="786">
        <v>42154741.770000003</v>
      </c>
      <c r="F52" s="786">
        <v>42154741.770000003</v>
      </c>
      <c r="G52" s="786">
        <v>70581.410000000018</v>
      </c>
    </row>
    <row r="53" spans="1:7" s="256" customFormat="1" ht="14.25" customHeight="1" x14ac:dyDescent="0.2">
      <c r="A53" s="785" t="s">
        <v>2036</v>
      </c>
      <c r="B53" s="786">
        <v>96626695.770000011</v>
      </c>
      <c r="C53" s="786">
        <v>25088291.430000007</v>
      </c>
      <c r="D53" s="786">
        <v>121714987.2</v>
      </c>
      <c r="E53" s="786">
        <v>107219353.54999997</v>
      </c>
      <c r="F53" s="786">
        <v>107219353.54999997</v>
      </c>
      <c r="G53" s="786">
        <v>14495633.65</v>
      </c>
    </row>
    <row r="54" spans="1:7" s="256" customFormat="1" ht="14.25" customHeight="1" x14ac:dyDescent="0.2">
      <c r="A54" s="785" t="s">
        <v>2037</v>
      </c>
      <c r="B54" s="786">
        <v>59215886.609999992</v>
      </c>
      <c r="C54" s="786">
        <v>11062712.269999996</v>
      </c>
      <c r="D54" s="786">
        <v>70278598.88000001</v>
      </c>
      <c r="E54" s="786">
        <v>69479759.730000019</v>
      </c>
      <c r="F54" s="786">
        <v>69479759.730000019</v>
      </c>
      <c r="G54" s="786">
        <v>798839.15</v>
      </c>
    </row>
    <row r="55" spans="1:7" s="256" customFormat="1" ht="14.25" customHeight="1" x14ac:dyDescent="0.2">
      <c r="A55" s="785" t="s">
        <v>2038</v>
      </c>
      <c r="B55" s="786">
        <v>27133132.520000003</v>
      </c>
      <c r="C55" s="786">
        <v>3190343.48</v>
      </c>
      <c r="D55" s="786">
        <v>30323476.000000004</v>
      </c>
      <c r="E55" s="786">
        <v>30274330.66</v>
      </c>
      <c r="F55" s="786">
        <v>30274330.66</v>
      </c>
      <c r="G55" s="786">
        <v>49145.340000000113</v>
      </c>
    </row>
    <row r="56" spans="1:7" s="256" customFormat="1" ht="14.25" customHeight="1" x14ac:dyDescent="0.2">
      <c r="A56" s="785" t="s">
        <v>2039</v>
      </c>
      <c r="B56" s="786">
        <v>44870024.950000003</v>
      </c>
      <c r="C56" s="786">
        <v>1596108.6499999997</v>
      </c>
      <c r="D56" s="786">
        <v>46466133.600000001</v>
      </c>
      <c r="E56" s="786">
        <v>46375468.039999999</v>
      </c>
      <c r="F56" s="786">
        <v>46375468.039999999</v>
      </c>
      <c r="G56" s="786">
        <v>90665.56</v>
      </c>
    </row>
    <row r="57" spans="1:7" s="256" customFormat="1" ht="14.25" customHeight="1" x14ac:dyDescent="0.2">
      <c r="A57" s="785" t="s">
        <v>2040</v>
      </c>
      <c r="B57" s="786">
        <v>30005892.169999994</v>
      </c>
      <c r="C57" s="786">
        <v>2417397.1100000003</v>
      </c>
      <c r="D57" s="786">
        <v>32423289.280000001</v>
      </c>
      <c r="E57" s="786">
        <v>32317111.100000001</v>
      </c>
      <c r="F57" s="786">
        <v>32317111.100000001</v>
      </c>
      <c r="G57" s="786">
        <v>106178.17999999979</v>
      </c>
    </row>
    <row r="58" spans="1:7" s="256" customFormat="1" ht="14.25" customHeight="1" x14ac:dyDescent="0.2">
      <c r="A58" s="785" t="s">
        <v>2041</v>
      </c>
      <c r="B58" s="786">
        <v>25966577.25</v>
      </c>
      <c r="C58" s="786">
        <v>4102434.3800000013</v>
      </c>
      <c r="D58" s="786">
        <v>30069011.629999999</v>
      </c>
      <c r="E58" s="786">
        <v>30000681.569999997</v>
      </c>
      <c r="F58" s="786">
        <v>30000681.569999997</v>
      </c>
      <c r="G58" s="786">
        <v>68330.059999999852</v>
      </c>
    </row>
    <row r="59" spans="1:7" s="256" customFormat="1" ht="14.25" customHeight="1" x14ac:dyDescent="0.2">
      <c r="A59" s="785" t="s">
        <v>2042</v>
      </c>
      <c r="B59" s="786">
        <v>193544458.58999997</v>
      </c>
      <c r="C59" s="786">
        <v>25307566.949999999</v>
      </c>
      <c r="D59" s="786">
        <v>218852025.53999993</v>
      </c>
      <c r="E59" s="786">
        <v>217030089.61999995</v>
      </c>
      <c r="F59" s="786">
        <v>217030089.61999995</v>
      </c>
      <c r="G59" s="786">
        <v>1821935.9200000009</v>
      </c>
    </row>
    <row r="60" spans="1:7" s="256" customFormat="1" ht="14.25" customHeight="1" x14ac:dyDescent="0.2">
      <c r="A60" s="785" t="s">
        <v>2043</v>
      </c>
      <c r="B60" s="786">
        <v>36595707.299999997</v>
      </c>
      <c r="C60" s="786">
        <v>4463175.83</v>
      </c>
      <c r="D60" s="786">
        <v>41058883.129999995</v>
      </c>
      <c r="E60" s="786">
        <v>40974356.219999999</v>
      </c>
      <c r="F60" s="786">
        <v>40974356.219999999</v>
      </c>
      <c r="G60" s="786">
        <v>84526.909999999974</v>
      </c>
    </row>
    <row r="61" spans="1:7" s="256" customFormat="1" ht="14.25" customHeight="1" x14ac:dyDescent="0.2">
      <c r="A61" s="785" t="s">
        <v>2044</v>
      </c>
      <c r="B61" s="786">
        <v>28648540.970000003</v>
      </c>
      <c r="C61" s="786">
        <v>1262697.6200000003</v>
      </c>
      <c r="D61" s="786">
        <v>29911238.589999992</v>
      </c>
      <c r="E61" s="786">
        <v>29864984.50999999</v>
      </c>
      <c r="F61" s="786">
        <v>29864984.50999999</v>
      </c>
      <c r="G61" s="786">
        <v>46254.079999999951</v>
      </c>
    </row>
    <row r="62" spans="1:7" s="256" customFormat="1" ht="14.25" customHeight="1" x14ac:dyDescent="0.2">
      <c r="A62" s="785" t="s">
        <v>2045</v>
      </c>
      <c r="B62" s="786">
        <v>19175699.390000001</v>
      </c>
      <c r="C62" s="786">
        <v>-9364456.0499999989</v>
      </c>
      <c r="D62" s="786">
        <v>9811243.3400000017</v>
      </c>
      <c r="E62" s="786">
        <v>9778468.3400000017</v>
      </c>
      <c r="F62" s="786">
        <v>9778468.3400000017</v>
      </c>
      <c r="G62" s="786">
        <v>32775</v>
      </c>
    </row>
    <row r="63" spans="1:7" s="256" customFormat="1" ht="14.25" customHeight="1" x14ac:dyDescent="0.2">
      <c r="A63" s="785" t="s">
        <v>2046</v>
      </c>
      <c r="B63" s="786">
        <v>16567983.800000003</v>
      </c>
      <c r="C63" s="786">
        <v>-171827.35999999975</v>
      </c>
      <c r="D63" s="786">
        <v>16396156.439999996</v>
      </c>
      <c r="E63" s="786">
        <v>16367434.409999995</v>
      </c>
      <c r="F63" s="786">
        <v>16367434.409999995</v>
      </c>
      <c r="G63" s="786">
        <v>28722.030000000002</v>
      </c>
    </row>
    <row r="64" spans="1:7" s="256" customFormat="1" ht="14.25" customHeight="1" x14ac:dyDescent="0.2">
      <c r="A64" s="785" t="s">
        <v>2047</v>
      </c>
      <c r="B64" s="786">
        <v>93375275.439999998</v>
      </c>
      <c r="C64" s="786">
        <v>7204776.9899999993</v>
      </c>
      <c r="D64" s="786">
        <v>100580052.42999998</v>
      </c>
      <c r="E64" s="786">
        <v>100404952.81999999</v>
      </c>
      <c r="F64" s="786">
        <v>100404952.81999999</v>
      </c>
      <c r="G64" s="786">
        <v>175099.61000000004</v>
      </c>
    </row>
    <row r="65" spans="1:7" s="256" customFormat="1" ht="14.25" customHeight="1" x14ac:dyDescent="0.2">
      <c r="A65" s="785" t="s">
        <v>2048</v>
      </c>
      <c r="B65" s="786">
        <v>395907065.35000002</v>
      </c>
      <c r="C65" s="786">
        <v>60008595.88000001</v>
      </c>
      <c r="D65" s="786">
        <v>455915661.23000008</v>
      </c>
      <c r="E65" s="786">
        <v>452306301.81999999</v>
      </c>
      <c r="F65" s="786">
        <v>452306301.81999999</v>
      </c>
      <c r="G65" s="786">
        <v>3609359.4099999988</v>
      </c>
    </row>
    <row r="66" spans="1:7" s="256" customFormat="1" ht="14.25" customHeight="1" x14ac:dyDescent="0.2">
      <c r="A66" s="785" t="s">
        <v>2049</v>
      </c>
      <c r="B66" s="786">
        <v>54046354.419999994</v>
      </c>
      <c r="C66" s="786">
        <v>8455851.2199999969</v>
      </c>
      <c r="D66" s="786">
        <v>62502205.640000015</v>
      </c>
      <c r="E66" s="786">
        <v>62343955.14000003</v>
      </c>
      <c r="F66" s="786">
        <v>62343955.14000003</v>
      </c>
      <c r="G66" s="786">
        <v>158250.49999999991</v>
      </c>
    </row>
    <row r="67" spans="1:7" s="256" customFormat="1" ht="14.25" customHeight="1" x14ac:dyDescent="0.2">
      <c r="A67" s="785" t="s">
        <v>2050</v>
      </c>
      <c r="B67" s="786">
        <v>34418281.540000007</v>
      </c>
      <c r="C67" s="786">
        <v>2899274.52</v>
      </c>
      <c r="D67" s="786">
        <v>37317556.059999995</v>
      </c>
      <c r="E67" s="786">
        <v>37239679.68</v>
      </c>
      <c r="F67" s="786">
        <v>37239679.68</v>
      </c>
      <c r="G67" s="786">
        <v>77876.379999999917</v>
      </c>
    </row>
    <row r="68" spans="1:7" s="256" customFormat="1" ht="14.25" customHeight="1" x14ac:dyDescent="0.2">
      <c r="A68" s="785" t="s">
        <v>2051</v>
      </c>
      <c r="B68" s="786">
        <v>81422771.739999995</v>
      </c>
      <c r="C68" s="786">
        <v>7165472.5</v>
      </c>
      <c r="D68" s="786">
        <v>88588244.240000024</v>
      </c>
      <c r="E68" s="786">
        <v>88382986.320000023</v>
      </c>
      <c r="F68" s="786">
        <v>88382986.320000023</v>
      </c>
      <c r="G68" s="786">
        <v>205257.91999999978</v>
      </c>
    </row>
    <row r="69" spans="1:7" s="256" customFormat="1" ht="14.25" customHeight="1" x14ac:dyDescent="0.2">
      <c r="A69" s="785" t="s">
        <v>2052</v>
      </c>
      <c r="B69" s="786">
        <v>34650240.379999995</v>
      </c>
      <c r="C69" s="786">
        <v>2644245.209999999</v>
      </c>
      <c r="D69" s="786">
        <v>37294485.589999989</v>
      </c>
      <c r="E69" s="786">
        <v>37229438.339999989</v>
      </c>
      <c r="F69" s="786">
        <v>37229438.339999989</v>
      </c>
      <c r="G69" s="786">
        <v>65047.249999999985</v>
      </c>
    </row>
    <row r="70" spans="1:7" s="256" customFormat="1" ht="14.25" customHeight="1" x14ac:dyDescent="0.2">
      <c r="A70" s="785" t="s">
        <v>2053</v>
      </c>
      <c r="B70" s="786">
        <v>26220996.539999999</v>
      </c>
      <c r="C70" s="786">
        <v>-936556.06000000041</v>
      </c>
      <c r="D70" s="786">
        <v>25284440.480000015</v>
      </c>
      <c r="E70" s="786">
        <v>25147581.990000013</v>
      </c>
      <c r="F70" s="786">
        <v>25147581.990000013</v>
      </c>
      <c r="G70" s="786">
        <v>136858.49000000002</v>
      </c>
    </row>
    <row r="71" spans="1:7" s="256" customFormat="1" ht="14.25" customHeight="1" x14ac:dyDescent="0.2">
      <c r="A71" s="785" t="s">
        <v>2054</v>
      </c>
      <c r="B71" s="786">
        <v>156799151.17000002</v>
      </c>
      <c r="C71" s="786">
        <v>8110828.5399999972</v>
      </c>
      <c r="D71" s="786">
        <v>164909979.70999998</v>
      </c>
      <c r="E71" s="786">
        <v>164694972.84999999</v>
      </c>
      <c r="F71" s="786">
        <v>164653212.84999999</v>
      </c>
      <c r="G71" s="786">
        <v>215006.86</v>
      </c>
    </row>
    <row r="72" spans="1:7" s="256" customFormat="1" ht="14.25" customHeight="1" x14ac:dyDescent="0.2">
      <c r="A72" s="785" t="s">
        <v>2055</v>
      </c>
      <c r="B72" s="786">
        <v>144845618.48000002</v>
      </c>
      <c r="C72" s="786">
        <v>2819743.2900000033</v>
      </c>
      <c r="D72" s="786">
        <v>147665361.76999995</v>
      </c>
      <c r="E72" s="786">
        <v>146843446.53999996</v>
      </c>
      <c r="F72" s="786">
        <v>146769299.33999994</v>
      </c>
      <c r="G72" s="786">
        <v>821915.23</v>
      </c>
    </row>
    <row r="73" spans="1:7" s="256" customFormat="1" ht="14.25" customHeight="1" x14ac:dyDescent="0.2">
      <c r="A73" s="785" t="s">
        <v>2056</v>
      </c>
      <c r="B73" s="786">
        <v>290494091.45000005</v>
      </c>
      <c r="C73" s="786">
        <v>6639990.7900000075</v>
      </c>
      <c r="D73" s="786">
        <v>297134082.24000013</v>
      </c>
      <c r="E73" s="786">
        <v>295730636.79000014</v>
      </c>
      <c r="F73" s="786">
        <v>295688876.79000014</v>
      </c>
      <c r="G73" s="786">
        <v>1403445.45</v>
      </c>
    </row>
    <row r="74" spans="1:7" s="256" customFormat="1" ht="14.25" customHeight="1" x14ac:dyDescent="0.2">
      <c r="A74" s="785" t="s">
        <v>2057</v>
      </c>
      <c r="B74" s="786">
        <v>136360104.37</v>
      </c>
      <c r="C74" s="786">
        <v>2914965.0500000021</v>
      </c>
      <c r="D74" s="786">
        <v>139275069.41999999</v>
      </c>
      <c r="E74" s="786">
        <v>138949077.56999999</v>
      </c>
      <c r="F74" s="786">
        <v>138907317.56999999</v>
      </c>
      <c r="G74" s="786">
        <v>325991.85000000003</v>
      </c>
    </row>
    <row r="75" spans="1:7" s="256" customFormat="1" ht="14.25" customHeight="1" x14ac:dyDescent="0.2">
      <c r="A75" s="785" t="s">
        <v>2058</v>
      </c>
      <c r="B75" s="786">
        <v>172251072.95000002</v>
      </c>
      <c r="C75" s="786">
        <v>5441799.0500000026</v>
      </c>
      <c r="D75" s="786">
        <v>177692872.00000003</v>
      </c>
      <c r="E75" s="786">
        <v>177462321.71000001</v>
      </c>
      <c r="F75" s="786">
        <v>177420561.71000001</v>
      </c>
      <c r="G75" s="786">
        <v>230550.29</v>
      </c>
    </row>
    <row r="76" spans="1:7" s="256" customFormat="1" ht="14.25" customHeight="1" x14ac:dyDescent="0.2">
      <c r="A76" s="785" t="s">
        <v>2059</v>
      </c>
      <c r="B76" s="786">
        <v>269310984.94999999</v>
      </c>
      <c r="C76" s="786">
        <v>18184213.960000005</v>
      </c>
      <c r="D76" s="786">
        <v>287495198.90999997</v>
      </c>
      <c r="E76" s="786">
        <v>286601707.03999996</v>
      </c>
      <c r="F76" s="786">
        <v>286559947.03999996</v>
      </c>
      <c r="G76" s="786">
        <v>893491.87000000011</v>
      </c>
    </row>
    <row r="77" spans="1:7" s="256" customFormat="1" ht="14.25" customHeight="1" x14ac:dyDescent="0.2">
      <c r="A77" s="785" t="s">
        <v>2060</v>
      </c>
      <c r="B77" s="786">
        <v>769000265.45000005</v>
      </c>
      <c r="C77" s="786">
        <v>77685672.520000026</v>
      </c>
      <c r="D77" s="786">
        <v>846685937.97000003</v>
      </c>
      <c r="E77" s="786">
        <v>812097175.38</v>
      </c>
      <c r="F77" s="786">
        <v>812055415.38</v>
      </c>
      <c r="G77" s="786">
        <v>34588762.590000004</v>
      </c>
    </row>
    <row r="78" spans="1:7" s="256" customFormat="1" ht="14.25" customHeight="1" x14ac:dyDescent="0.2">
      <c r="A78" s="785" t="s">
        <v>2061</v>
      </c>
      <c r="B78" s="786">
        <v>127182631.68000001</v>
      </c>
      <c r="C78" s="786">
        <v>4825783.2400000021</v>
      </c>
      <c r="D78" s="786">
        <v>132008414.92</v>
      </c>
      <c r="E78" s="786">
        <v>131800735.78</v>
      </c>
      <c r="F78" s="786">
        <v>131742271.78</v>
      </c>
      <c r="G78" s="786">
        <v>207679.14</v>
      </c>
    </row>
    <row r="79" spans="1:7" s="256" customFormat="1" ht="14.25" customHeight="1" x14ac:dyDescent="0.2">
      <c r="A79" s="785" t="s">
        <v>2062</v>
      </c>
      <c r="B79" s="786">
        <v>136077913.90999997</v>
      </c>
      <c r="C79" s="786">
        <v>8822300.5099999961</v>
      </c>
      <c r="D79" s="786">
        <v>144900214.42000002</v>
      </c>
      <c r="E79" s="786">
        <v>144681397.83000001</v>
      </c>
      <c r="F79" s="786">
        <v>144639637.83000001</v>
      </c>
      <c r="G79" s="786">
        <v>218816.59000000003</v>
      </c>
    </row>
    <row r="80" spans="1:7" s="256" customFormat="1" ht="14.25" customHeight="1" x14ac:dyDescent="0.2">
      <c r="A80" s="785" t="s">
        <v>2063</v>
      </c>
      <c r="B80" s="786">
        <v>131037379.76000001</v>
      </c>
      <c r="C80" s="786">
        <v>32682306.750000004</v>
      </c>
      <c r="D80" s="786">
        <v>163719686.50999999</v>
      </c>
      <c r="E80" s="786">
        <v>142384173.87999997</v>
      </c>
      <c r="F80" s="786">
        <v>142342413.87999997</v>
      </c>
      <c r="G80" s="786">
        <v>21335512.630000003</v>
      </c>
    </row>
    <row r="81" spans="1:7" s="256" customFormat="1" ht="14.25" customHeight="1" x14ac:dyDescent="0.2">
      <c r="A81" s="785" t="s">
        <v>2064</v>
      </c>
      <c r="B81" s="786">
        <v>225366592.28</v>
      </c>
      <c r="C81" s="786">
        <v>19355739.129999995</v>
      </c>
      <c r="D81" s="786">
        <v>244722331.40999997</v>
      </c>
      <c r="E81" s="786">
        <v>243806664.33999997</v>
      </c>
      <c r="F81" s="786">
        <v>243773256.33999997</v>
      </c>
      <c r="G81" s="786">
        <v>915667.07000000007</v>
      </c>
    </row>
    <row r="82" spans="1:7" s="256" customFormat="1" ht="14.25" customHeight="1" x14ac:dyDescent="0.2">
      <c r="A82" s="785" t="s">
        <v>2065</v>
      </c>
      <c r="B82" s="786">
        <v>129852046.54999998</v>
      </c>
      <c r="C82" s="786">
        <v>1571354.4000000041</v>
      </c>
      <c r="D82" s="786">
        <v>131423400.95000003</v>
      </c>
      <c r="E82" s="786">
        <v>129096545.38000003</v>
      </c>
      <c r="F82" s="786">
        <v>129049811.80000003</v>
      </c>
      <c r="G82" s="786">
        <v>2326855.5700000003</v>
      </c>
    </row>
    <row r="83" spans="1:7" s="256" customFormat="1" ht="14.25" customHeight="1" x14ac:dyDescent="0.2">
      <c r="A83" s="785" t="s">
        <v>2066</v>
      </c>
      <c r="B83" s="786">
        <v>131483460.00999999</v>
      </c>
      <c r="C83" s="786">
        <v>14979678.280000007</v>
      </c>
      <c r="D83" s="786">
        <v>146463138.29000002</v>
      </c>
      <c r="E83" s="786">
        <v>145720325.86000004</v>
      </c>
      <c r="F83" s="786">
        <v>145650227.06000003</v>
      </c>
      <c r="G83" s="786">
        <v>742812.43</v>
      </c>
    </row>
    <row r="84" spans="1:7" s="256" customFormat="1" ht="14.25" customHeight="1" x14ac:dyDescent="0.2">
      <c r="A84" s="785" t="s">
        <v>2067</v>
      </c>
      <c r="B84" s="786">
        <v>95876900.469999954</v>
      </c>
      <c r="C84" s="786">
        <v>-2180827.9300000002</v>
      </c>
      <c r="D84" s="786">
        <v>93696072.539999977</v>
      </c>
      <c r="E84" s="786">
        <v>93522141.559999973</v>
      </c>
      <c r="F84" s="786">
        <v>93480381.559999973</v>
      </c>
      <c r="G84" s="786">
        <v>173930.98</v>
      </c>
    </row>
    <row r="85" spans="1:7" s="256" customFormat="1" ht="14.25" customHeight="1" x14ac:dyDescent="0.2">
      <c r="A85" s="785" t="s">
        <v>2068</v>
      </c>
      <c r="B85" s="786">
        <v>4147684.4799999995</v>
      </c>
      <c r="C85" s="786">
        <v>-801756.39999999991</v>
      </c>
      <c r="D85" s="786">
        <v>3345928.0799999996</v>
      </c>
      <c r="E85" s="786">
        <v>3343359.9199999995</v>
      </c>
      <c r="F85" s="786">
        <v>3343359.9199999995</v>
      </c>
      <c r="G85" s="786">
        <v>2568.1600000000035</v>
      </c>
    </row>
    <row r="86" spans="1:7" s="256" customFormat="1" ht="14.25" customHeight="1" x14ac:dyDescent="0.2">
      <c r="A86" s="785" t="s">
        <v>2069</v>
      </c>
      <c r="B86" s="786">
        <v>44341245.340000004</v>
      </c>
      <c r="C86" s="786">
        <v>12759789.929999998</v>
      </c>
      <c r="D86" s="786">
        <v>57101035.269999988</v>
      </c>
      <c r="E86" s="786">
        <v>56563310.089999989</v>
      </c>
      <c r="F86" s="786">
        <v>56546606.089999989</v>
      </c>
      <c r="G86" s="786">
        <v>537725.17999999993</v>
      </c>
    </row>
    <row r="87" spans="1:7" s="256" customFormat="1" ht="14.25" customHeight="1" x14ac:dyDescent="0.2">
      <c r="A87" s="785" t="s">
        <v>2070</v>
      </c>
      <c r="B87" s="786">
        <v>47024719.579999991</v>
      </c>
      <c r="C87" s="786">
        <v>770873.67000000109</v>
      </c>
      <c r="D87" s="786">
        <v>47795593.249999993</v>
      </c>
      <c r="E87" s="786">
        <v>47587766.610000007</v>
      </c>
      <c r="F87" s="786">
        <v>47571062.610000007</v>
      </c>
      <c r="G87" s="786">
        <v>207826.64</v>
      </c>
    </row>
    <row r="88" spans="1:7" s="256" customFormat="1" ht="14.25" customHeight="1" x14ac:dyDescent="0.2">
      <c r="A88" s="785" t="s">
        <v>2071</v>
      </c>
      <c r="B88" s="786">
        <v>0</v>
      </c>
      <c r="C88" s="786">
        <v>1036344</v>
      </c>
      <c r="D88" s="786">
        <v>1036344</v>
      </c>
      <c r="E88" s="786">
        <v>1036344</v>
      </c>
      <c r="F88" s="786">
        <v>1019640</v>
      </c>
      <c r="G88" s="786">
        <v>0</v>
      </c>
    </row>
    <row r="89" spans="1:7" s="256" customFormat="1" ht="14.25" customHeight="1" x14ac:dyDescent="0.2">
      <c r="A89" s="785" t="s">
        <v>2072</v>
      </c>
      <c r="B89" s="786">
        <v>35356001.38000001</v>
      </c>
      <c r="C89" s="786">
        <v>3866701.0099999988</v>
      </c>
      <c r="D89" s="786">
        <v>39222702.389999986</v>
      </c>
      <c r="E89" s="786">
        <v>36370621.199999996</v>
      </c>
      <c r="F89" s="786">
        <v>36353917.199999996</v>
      </c>
      <c r="G89" s="786">
        <v>2852081.1899999995</v>
      </c>
    </row>
    <row r="90" spans="1:7" s="256" customFormat="1" ht="14.25" customHeight="1" x14ac:dyDescent="0.2">
      <c r="A90" s="785" t="s">
        <v>2073</v>
      </c>
      <c r="B90" s="786">
        <v>47243037.57</v>
      </c>
      <c r="C90" s="786">
        <v>2528883.5099999988</v>
      </c>
      <c r="D90" s="786">
        <v>49771921.079999998</v>
      </c>
      <c r="E90" s="786">
        <v>49544168.919999994</v>
      </c>
      <c r="F90" s="786">
        <v>49527464.919999994</v>
      </c>
      <c r="G90" s="786">
        <v>227752.16000000003</v>
      </c>
    </row>
    <row r="91" spans="1:7" s="256" customFormat="1" ht="14.25" customHeight="1" x14ac:dyDescent="0.2">
      <c r="A91" s="785" t="s">
        <v>2074</v>
      </c>
      <c r="B91" s="786">
        <v>44869827</v>
      </c>
      <c r="C91" s="786">
        <v>-2361883.1699999985</v>
      </c>
      <c r="D91" s="786">
        <v>42507943.829999991</v>
      </c>
      <c r="E91" s="786">
        <v>42253622.019999996</v>
      </c>
      <c r="F91" s="786">
        <v>42236918.019999996</v>
      </c>
      <c r="G91" s="786">
        <v>254321.81</v>
      </c>
    </row>
    <row r="92" spans="1:7" s="256" customFormat="1" ht="14.25" customHeight="1" x14ac:dyDescent="0.2">
      <c r="A92" s="785" t="s">
        <v>2075</v>
      </c>
      <c r="B92" s="786">
        <v>37540907.670000002</v>
      </c>
      <c r="C92" s="786">
        <v>156129.61000000004</v>
      </c>
      <c r="D92" s="786">
        <v>37697037.280000001</v>
      </c>
      <c r="E92" s="786">
        <v>37482196.140000001</v>
      </c>
      <c r="F92" s="786">
        <v>37465492.140000001</v>
      </c>
      <c r="G92" s="786">
        <v>214841.13999999998</v>
      </c>
    </row>
    <row r="93" spans="1:7" s="256" customFormat="1" ht="14.25" customHeight="1" x14ac:dyDescent="0.2">
      <c r="A93" s="785" t="s">
        <v>2076</v>
      </c>
      <c r="B93" s="786">
        <v>104413840.13000001</v>
      </c>
      <c r="C93" s="786">
        <v>3553069.6</v>
      </c>
      <c r="D93" s="786">
        <v>107966909.73</v>
      </c>
      <c r="E93" s="786">
        <v>107751513.20000003</v>
      </c>
      <c r="F93" s="786">
        <v>107709753.20000003</v>
      </c>
      <c r="G93" s="786">
        <v>215396.53000000003</v>
      </c>
    </row>
    <row r="94" spans="1:7" s="256" customFormat="1" ht="14.25" customHeight="1" x14ac:dyDescent="0.2">
      <c r="A94" s="785" t="s">
        <v>2077</v>
      </c>
      <c r="B94" s="786">
        <v>162994586.59999996</v>
      </c>
      <c r="C94" s="786">
        <v>20587561.620000001</v>
      </c>
      <c r="D94" s="786">
        <v>183582148.22</v>
      </c>
      <c r="E94" s="786">
        <v>181047904.20999998</v>
      </c>
      <c r="F94" s="786">
        <v>181006144.20999998</v>
      </c>
      <c r="G94" s="786">
        <v>2534244.0100000012</v>
      </c>
    </row>
    <row r="95" spans="1:7" s="256" customFormat="1" ht="14.25" customHeight="1" x14ac:dyDescent="0.2">
      <c r="A95" s="785" t="s">
        <v>2078</v>
      </c>
      <c r="B95" s="786">
        <v>117253048.39</v>
      </c>
      <c r="C95" s="786">
        <v>955089.82000000007</v>
      </c>
      <c r="D95" s="786">
        <v>118208138.20999998</v>
      </c>
      <c r="E95" s="786">
        <v>117765495.18999998</v>
      </c>
      <c r="F95" s="786">
        <v>117723735.18999998</v>
      </c>
      <c r="G95" s="786">
        <v>442643.02</v>
      </c>
    </row>
    <row r="96" spans="1:7" s="256" customFormat="1" ht="14.25" customHeight="1" x14ac:dyDescent="0.2">
      <c r="A96" s="785" t="s">
        <v>2079</v>
      </c>
      <c r="B96" s="786">
        <v>43283261.909999996</v>
      </c>
      <c r="C96" s="786">
        <v>2184729.0399999991</v>
      </c>
      <c r="D96" s="786">
        <v>45467990.950000003</v>
      </c>
      <c r="E96" s="786">
        <v>45387827.950000003</v>
      </c>
      <c r="F96" s="786">
        <v>45371123.950000003</v>
      </c>
      <c r="G96" s="786">
        <v>80163</v>
      </c>
    </row>
    <row r="97" spans="1:7" s="256" customFormat="1" ht="14.25" customHeight="1" x14ac:dyDescent="0.2">
      <c r="A97" s="785" t="s">
        <v>2080</v>
      </c>
      <c r="B97" s="786">
        <v>44210451.219999999</v>
      </c>
      <c r="C97" s="786">
        <v>-2193142.1100000017</v>
      </c>
      <c r="D97" s="786">
        <v>42017309.109999999</v>
      </c>
      <c r="E97" s="786">
        <v>41895745.109999999</v>
      </c>
      <c r="F97" s="786">
        <v>41879041.109999999</v>
      </c>
      <c r="G97" s="786">
        <v>121564</v>
      </c>
    </row>
    <row r="98" spans="1:7" s="256" customFormat="1" ht="14.25" customHeight="1" x14ac:dyDescent="0.2">
      <c r="A98" s="785" t="s">
        <v>2081</v>
      </c>
      <c r="B98" s="786">
        <v>35803667.599999994</v>
      </c>
      <c r="C98" s="786">
        <v>613001.59</v>
      </c>
      <c r="D98" s="786">
        <v>36416669.190000005</v>
      </c>
      <c r="E98" s="786">
        <v>36307080.720000006</v>
      </c>
      <c r="F98" s="786">
        <v>36290376.720000006</v>
      </c>
      <c r="G98" s="786">
        <v>109588.47000000002</v>
      </c>
    </row>
    <row r="99" spans="1:7" s="256" customFormat="1" ht="14.25" customHeight="1" x14ac:dyDescent="0.2">
      <c r="A99" s="785" t="s">
        <v>2082</v>
      </c>
      <c r="B99" s="786">
        <v>42555463.06000001</v>
      </c>
      <c r="C99" s="786">
        <v>1994452.6800000002</v>
      </c>
      <c r="D99" s="786">
        <v>44549915.74000001</v>
      </c>
      <c r="E99" s="786">
        <v>44347203.840000011</v>
      </c>
      <c r="F99" s="786">
        <v>44330499.840000011</v>
      </c>
      <c r="G99" s="786">
        <v>202711.9</v>
      </c>
    </row>
    <row r="100" spans="1:7" s="256" customFormat="1" ht="14.25" customHeight="1" x14ac:dyDescent="0.2">
      <c r="A100" s="785" t="s">
        <v>2083</v>
      </c>
      <c r="B100" s="786">
        <v>40566979.350000001</v>
      </c>
      <c r="C100" s="786">
        <v>19508315.84</v>
      </c>
      <c r="D100" s="786">
        <v>60075295.190000013</v>
      </c>
      <c r="E100" s="786">
        <v>41694363.750000022</v>
      </c>
      <c r="F100" s="786">
        <v>41677659.750000022</v>
      </c>
      <c r="G100" s="786">
        <v>18380931.440000001</v>
      </c>
    </row>
    <row r="101" spans="1:7" s="256" customFormat="1" ht="14.25" customHeight="1" x14ac:dyDescent="0.2">
      <c r="A101" s="785" t="s">
        <v>2084</v>
      </c>
      <c r="B101" s="786">
        <v>15604473.840000004</v>
      </c>
      <c r="C101" s="786">
        <v>3451838.4199999981</v>
      </c>
      <c r="D101" s="786">
        <v>19056312.260000002</v>
      </c>
      <c r="E101" s="786">
        <v>18985112.420000002</v>
      </c>
      <c r="F101" s="786">
        <v>18968408.420000002</v>
      </c>
      <c r="G101" s="786">
        <v>71199.839999999997</v>
      </c>
    </row>
    <row r="102" spans="1:7" s="256" customFormat="1" ht="14.25" customHeight="1" x14ac:dyDescent="0.2">
      <c r="A102" s="785" t="s">
        <v>2085</v>
      </c>
      <c r="B102" s="786">
        <v>46951021.750000007</v>
      </c>
      <c r="C102" s="786">
        <v>7593754.5299999993</v>
      </c>
      <c r="D102" s="786">
        <v>54544776.279999994</v>
      </c>
      <c r="E102" s="786">
        <v>54420460.549999997</v>
      </c>
      <c r="F102" s="786">
        <v>54403756.549999997</v>
      </c>
      <c r="G102" s="786">
        <v>124315.72999999992</v>
      </c>
    </row>
    <row r="103" spans="1:7" s="256" customFormat="1" ht="14.25" customHeight="1" x14ac:dyDescent="0.2">
      <c r="A103" s="785" t="s">
        <v>2086</v>
      </c>
      <c r="B103" s="786">
        <v>14402638.050000003</v>
      </c>
      <c r="C103" s="786">
        <v>5739659.5699999994</v>
      </c>
      <c r="D103" s="786">
        <v>20142297.61999999</v>
      </c>
      <c r="E103" s="786">
        <v>19941008.039999988</v>
      </c>
      <c r="F103" s="786">
        <v>19924304.039999988</v>
      </c>
      <c r="G103" s="786">
        <v>201289.58</v>
      </c>
    </row>
    <row r="104" spans="1:7" s="256" customFormat="1" ht="14.25" customHeight="1" x14ac:dyDescent="0.2">
      <c r="A104" s="785" t="s">
        <v>2087</v>
      </c>
      <c r="B104" s="786">
        <v>42291854.839999996</v>
      </c>
      <c r="C104" s="786">
        <v>3193975.419999999</v>
      </c>
      <c r="D104" s="786">
        <v>45485830.25999999</v>
      </c>
      <c r="E104" s="786">
        <v>45314938.309999987</v>
      </c>
      <c r="F104" s="786">
        <v>45298234.309999987</v>
      </c>
      <c r="G104" s="786">
        <v>170891.95</v>
      </c>
    </row>
    <row r="105" spans="1:7" s="256" customFormat="1" ht="14.25" customHeight="1" x14ac:dyDescent="0.2">
      <c r="A105" s="785" t="s">
        <v>2088</v>
      </c>
      <c r="B105" s="786">
        <v>40498273.920000002</v>
      </c>
      <c r="C105" s="786">
        <v>-1501479.2500000023</v>
      </c>
      <c r="D105" s="786">
        <v>38996794.669999994</v>
      </c>
      <c r="E105" s="786">
        <v>38855500.169999994</v>
      </c>
      <c r="F105" s="786">
        <v>38838796.169999994</v>
      </c>
      <c r="G105" s="786">
        <v>141294.5</v>
      </c>
    </row>
    <row r="106" spans="1:7" s="256" customFormat="1" ht="14.25" customHeight="1" x14ac:dyDescent="0.2">
      <c r="A106" s="785" t="s">
        <v>2089</v>
      </c>
      <c r="B106" s="786">
        <v>35598733.940000013</v>
      </c>
      <c r="C106" s="786">
        <v>4677303.6499999985</v>
      </c>
      <c r="D106" s="786">
        <v>40276037.589999989</v>
      </c>
      <c r="E106" s="786">
        <v>40106980.159999982</v>
      </c>
      <c r="F106" s="786">
        <v>40090276.159999982</v>
      </c>
      <c r="G106" s="786">
        <v>169057.43</v>
      </c>
    </row>
    <row r="107" spans="1:7" s="256" customFormat="1" ht="14.25" customHeight="1" x14ac:dyDescent="0.2">
      <c r="A107" s="785" t="s">
        <v>2090</v>
      </c>
      <c r="B107" s="786">
        <v>24883722.940000005</v>
      </c>
      <c r="C107" s="786">
        <v>1822877.9200000013</v>
      </c>
      <c r="D107" s="786">
        <v>26706600.860000003</v>
      </c>
      <c r="E107" s="786">
        <v>26628129.149999999</v>
      </c>
      <c r="F107" s="786">
        <v>26611425.149999999</v>
      </c>
      <c r="G107" s="786">
        <v>78471.709999999992</v>
      </c>
    </row>
    <row r="108" spans="1:7" s="256" customFormat="1" ht="14.25" customHeight="1" x14ac:dyDescent="0.2">
      <c r="A108" s="785" t="s">
        <v>2091</v>
      </c>
      <c r="B108" s="786">
        <v>89557698.859999999</v>
      </c>
      <c r="C108" s="786">
        <v>-3151923.8699999936</v>
      </c>
      <c r="D108" s="786">
        <v>86405774.98999998</v>
      </c>
      <c r="E108" s="786">
        <v>86053192.629999995</v>
      </c>
      <c r="F108" s="786">
        <v>86019784.629999995</v>
      </c>
      <c r="G108" s="786">
        <v>352582.36</v>
      </c>
    </row>
    <row r="109" spans="1:7" s="256" customFormat="1" ht="14.25" customHeight="1" x14ac:dyDescent="0.2">
      <c r="A109" s="785" t="s">
        <v>2092</v>
      </c>
      <c r="B109" s="786">
        <v>153383231.25000003</v>
      </c>
      <c r="C109" s="786">
        <v>17175893.519999985</v>
      </c>
      <c r="D109" s="786">
        <v>170559124.77000001</v>
      </c>
      <c r="E109" s="786">
        <v>168272422.60000002</v>
      </c>
      <c r="F109" s="786">
        <v>168239014.60000002</v>
      </c>
      <c r="G109" s="786">
        <v>2286702.17</v>
      </c>
    </row>
    <row r="110" spans="1:7" s="256" customFormat="1" ht="14.25" customHeight="1" x14ac:dyDescent="0.2">
      <c r="A110" s="785" t="s">
        <v>2093</v>
      </c>
      <c r="B110" s="786">
        <v>182942732.14999998</v>
      </c>
      <c r="C110" s="786">
        <v>41124924.520000011</v>
      </c>
      <c r="D110" s="786">
        <v>224067656.66999987</v>
      </c>
      <c r="E110" s="786">
        <v>222940114.68999991</v>
      </c>
      <c r="F110" s="786">
        <v>222915058.68999991</v>
      </c>
      <c r="G110" s="786">
        <v>1127541.9799999995</v>
      </c>
    </row>
    <row r="111" spans="1:7" s="256" customFormat="1" ht="14.25" customHeight="1" x14ac:dyDescent="0.2">
      <c r="A111" s="785" t="s">
        <v>2094</v>
      </c>
      <c r="B111" s="786">
        <v>163828701.40000001</v>
      </c>
      <c r="C111" s="786">
        <v>24140384.760000013</v>
      </c>
      <c r="D111" s="786">
        <v>187969086.15999997</v>
      </c>
      <c r="E111" s="786">
        <v>186141173.72999996</v>
      </c>
      <c r="F111" s="786">
        <v>186107765.72999996</v>
      </c>
      <c r="G111" s="786">
        <v>1827912.4300000004</v>
      </c>
    </row>
    <row r="112" spans="1:7" s="256" customFormat="1" ht="14.25" customHeight="1" x14ac:dyDescent="0.2">
      <c r="A112" s="785" t="s">
        <v>2095</v>
      </c>
      <c r="B112" s="786">
        <v>73610765.220000014</v>
      </c>
      <c r="C112" s="786">
        <v>2177608.9799999995</v>
      </c>
      <c r="D112" s="786">
        <v>75788374.199999988</v>
      </c>
      <c r="E112" s="786">
        <v>75619999.269999996</v>
      </c>
      <c r="F112" s="786">
        <v>75619999.269999996</v>
      </c>
      <c r="G112" s="786">
        <v>168374.92999999996</v>
      </c>
    </row>
    <row r="113" spans="1:7" s="256" customFormat="1" ht="14.25" customHeight="1" x14ac:dyDescent="0.2">
      <c r="A113" s="785" t="s">
        <v>2096</v>
      </c>
      <c r="B113" s="786">
        <v>45433285.199999996</v>
      </c>
      <c r="C113" s="786">
        <v>2299576.7599999993</v>
      </c>
      <c r="D113" s="786">
        <v>47732861.960000001</v>
      </c>
      <c r="E113" s="786">
        <v>47616081.990000002</v>
      </c>
      <c r="F113" s="786">
        <v>47599377.990000002</v>
      </c>
      <c r="G113" s="786">
        <v>116779.97</v>
      </c>
    </row>
    <row r="114" spans="1:7" s="256" customFormat="1" ht="14.25" customHeight="1" x14ac:dyDescent="0.2">
      <c r="A114" s="785" t="s">
        <v>2097</v>
      </c>
      <c r="B114" s="786">
        <v>12736745.17</v>
      </c>
      <c r="C114" s="786">
        <v>-4173828.2899999991</v>
      </c>
      <c r="D114" s="786">
        <v>8562916.8800000008</v>
      </c>
      <c r="E114" s="786">
        <v>8380900.4000000004</v>
      </c>
      <c r="F114" s="786">
        <v>8380900.4000000004</v>
      </c>
      <c r="G114" s="786">
        <v>182016.48</v>
      </c>
    </row>
    <row r="115" spans="1:7" s="256" customFormat="1" ht="14.25" customHeight="1" x14ac:dyDescent="0.2">
      <c r="A115" s="785" t="s">
        <v>2098</v>
      </c>
      <c r="B115" s="786">
        <v>390691513.06000006</v>
      </c>
      <c r="C115" s="786">
        <v>-32992012.410000037</v>
      </c>
      <c r="D115" s="786">
        <v>357699500.65000015</v>
      </c>
      <c r="E115" s="786">
        <v>349973907.13000005</v>
      </c>
      <c r="F115" s="786">
        <v>339280952.22000003</v>
      </c>
      <c r="G115" s="786">
        <v>7725593.5200000005</v>
      </c>
    </row>
    <row r="116" spans="1:7" s="256" customFormat="1" ht="14.25" customHeight="1" x14ac:dyDescent="0.2">
      <c r="A116" s="785" t="s">
        <v>2099</v>
      </c>
      <c r="B116" s="786">
        <v>131857716.52</v>
      </c>
      <c r="C116" s="786">
        <v>-21015403.949999996</v>
      </c>
      <c r="D116" s="786">
        <v>110842312.56999999</v>
      </c>
      <c r="E116" s="786">
        <v>110637443.53</v>
      </c>
      <c r="F116" s="786">
        <v>108132453.12</v>
      </c>
      <c r="G116" s="786">
        <v>204869.04000000004</v>
      </c>
    </row>
    <row r="117" spans="1:7" s="256" customFormat="1" ht="14.25" customHeight="1" x14ac:dyDescent="0.2">
      <c r="A117" s="785" t="s">
        <v>2100</v>
      </c>
      <c r="B117" s="786">
        <v>146485983.30000001</v>
      </c>
      <c r="C117" s="786">
        <v>-27953208.249999996</v>
      </c>
      <c r="D117" s="786">
        <v>118532775.05</v>
      </c>
      <c r="E117" s="786">
        <v>98664925.189999983</v>
      </c>
      <c r="F117" s="786">
        <v>98649642.349999979</v>
      </c>
      <c r="G117" s="786">
        <v>19867849.860000003</v>
      </c>
    </row>
    <row r="118" spans="1:7" s="256" customFormat="1" ht="14.25" customHeight="1" x14ac:dyDescent="0.2">
      <c r="A118" s="785" t="s">
        <v>2101</v>
      </c>
      <c r="B118" s="786">
        <v>74168</v>
      </c>
      <c r="C118" s="786">
        <v>-54310.3</v>
      </c>
      <c r="D118" s="786">
        <v>19857.7</v>
      </c>
      <c r="E118" s="786">
        <v>19857.7</v>
      </c>
      <c r="F118" s="786">
        <v>19857.7</v>
      </c>
      <c r="G118" s="786">
        <v>0</v>
      </c>
    </row>
    <row r="119" spans="1:7" s="256" customFormat="1" ht="14.25" customHeight="1" x14ac:dyDescent="0.2">
      <c r="A119" s="785" t="s">
        <v>2102</v>
      </c>
      <c r="B119" s="786">
        <v>24269011.440000001</v>
      </c>
      <c r="C119" s="786">
        <v>-9127986.4199999981</v>
      </c>
      <c r="D119" s="786">
        <v>15141025.020000001</v>
      </c>
      <c r="E119" s="786">
        <v>13971230.890000001</v>
      </c>
      <c r="F119" s="786">
        <v>13845950.890000001</v>
      </c>
      <c r="G119" s="786">
        <v>1169794.1299999999</v>
      </c>
    </row>
    <row r="120" spans="1:7" s="256" customFormat="1" ht="14.25" customHeight="1" x14ac:dyDescent="0.2">
      <c r="A120" s="785" t="s">
        <v>2103</v>
      </c>
      <c r="B120" s="786">
        <v>94845663.980000004</v>
      </c>
      <c r="C120" s="786">
        <v>-32134655.179999989</v>
      </c>
      <c r="D120" s="786">
        <v>62711008.799999997</v>
      </c>
      <c r="E120" s="786">
        <v>62494708.539999992</v>
      </c>
      <c r="F120" s="786">
        <v>62494708.539999992</v>
      </c>
      <c r="G120" s="786">
        <v>216300.26</v>
      </c>
    </row>
    <row r="121" spans="1:7" s="256" customFormat="1" ht="14.25" customHeight="1" x14ac:dyDescent="0.2">
      <c r="A121" s="785" t="s">
        <v>2104</v>
      </c>
      <c r="B121" s="786">
        <v>20565851.130000006</v>
      </c>
      <c r="C121" s="786">
        <v>-3700189.3900000006</v>
      </c>
      <c r="D121" s="786">
        <v>16865661.740000002</v>
      </c>
      <c r="E121" s="786">
        <v>16829970.510000002</v>
      </c>
      <c r="F121" s="786">
        <v>16829970.510000002</v>
      </c>
      <c r="G121" s="786">
        <v>35691.23000000001</v>
      </c>
    </row>
    <row r="122" spans="1:7" s="256" customFormat="1" ht="14.25" customHeight="1" x14ac:dyDescent="0.2">
      <c r="A122" s="785"/>
      <c r="B122" s="787"/>
      <c r="C122" s="787"/>
      <c r="D122" s="787"/>
      <c r="E122" s="787"/>
      <c r="F122" s="787"/>
      <c r="G122" s="787"/>
    </row>
    <row r="123" spans="1:7" s="256" customFormat="1" ht="14.25" customHeight="1" x14ac:dyDescent="0.2">
      <c r="A123" s="382" t="s">
        <v>230</v>
      </c>
      <c r="B123" s="383">
        <f>SUM(B4:B122)</f>
        <v>13359576443.449999</v>
      </c>
      <c r="C123" s="383">
        <f t="shared" ref="C123:G123" si="0">SUM(C4:C122)</f>
        <v>1771984954.4600005</v>
      </c>
      <c r="D123" s="383">
        <f t="shared" si="0"/>
        <v>15131561394.910002</v>
      </c>
      <c r="E123" s="383">
        <f t="shared" si="0"/>
        <v>14325961710.190001</v>
      </c>
      <c r="F123" s="383">
        <f t="shared" si="0"/>
        <v>13947323579.599997</v>
      </c>
      <c r="G123" s="383">
        <f t="shared" si="0"/>
        <v>805599688.71999979</v>
      </c>
    </row>
    <row r="124" spans="1:7" s="256" customFormat="1" ht="19.5" customHeight="1" x14ac:dyDescent="0.2">
      <c r="A124" s="384" t="s">
        <v>58</v>
      </c>
    </row>
    <row r="129" spans="1:7" ht="14.25" customHeight="1" x14ac:dyDescent="0.2">
      <c r="A129" s="444"/>
      <c r="B129" s="444"/>
      <c r="C129"/>
      <c r="D129"/>
      <c r="E129" s="448"/>
      <c r="F129" s="443"/>
      <c r="G129" s="443"/>
    </row>
    <row r="130" spans="1:7" ht="14.25" customHeight="1" x14ac:dyDescent="0.2">
      <c r="A130" s="962" t="s">
        <v>431</v>
      </c>
      <c r="B130" s="962"/>
      <c r="C130" s="962"/>
      <c r="D130"/>
      <c r="E130" s="924" t="s">
        <v>432</v>
      </c>
      <c r="F130" s="924"/>
      <c r="G130" s="924"/>
    </row>
    <row r="131" spans="1:7" ht="14.25" customHeight="1" x14ac:dyDescent="0.2">
      <c r="A131" s="955" t="s">
        <v>433</v>
      </c>
      <c r="B131" s="955"/>
      <c r="C131" s="955"/>
      <c r="D131"/>
      <c r="E131" s="926" t="s">
        <v>434</v>
      </c>
      <c r="F131" s="926"/>
      <c r="G131" s="926"/>
    </row>
    <row r="132" spans="1:7" ht="14.25" customHeight="1" x14ac:dyDescent="0.2">
      <c r="A132" s="908" t="s">
        <v>435</v>
      </c>
      <c r="B132" s="908"/>
      <c r="C132" s="908"/>
      <c r="D132"/>
      <c r="E132"/>
      <c r="F132"/>
      <c r="G132"/>
    </row>
    <row r="133" spans="1:7" ht="14.25" customHeight="1" x14ac:dyDescent="0.2">
      <c r="A133" s="908"/>
      <c r="B133" s="908"/>
      <c r="C133" s="908"/>
      <c r="D133"/>
      <c r="E133"/>
      <c r="F133"/>
      <c r="G133"/>
    </row>
  </sheetData>
  <mergeCells count="9">
    <mergeCell ref="A131:C131"/>
    <mergeCell ref="E131:G131"/>
    <mergeCell ref="A132:C133"/>
    <mergeCell ref="A1:G1"/>
    <mergeCell ref="A2:A4"/>
    <mergeCell ref="B2:F2"/>
    <mergeCell ref="G2:G3"/>
    <mergeCell ref="A130:C130"/>
    <mergeCell ref="E130:G130"/>
  </mergeCells>
  <printOptions horizontalCentered="1"/>
  <pageMargins left="0.78740157480314965" right="0.59055118110236227" top="0.78740157480314965" bottom="0.78740157480314965" header="0.31496062992125984" footer="0.31496062992125984"/>
  <pageSetup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5" tint="0.39997558519241921"/>
    <pageSetUpPr fitToPage="1"/>
  </sheetPr>
  <dimension ref="A1:G19"/>
  <sheetViews>
    <sheetView showGridLines="0" zoomScaleNormal="100" workbookViewId="0">
      <selection activeCell="K8" sqref="K8"/>
    </sheetView>
  </sheetViews>
  <sheetFormatPr baseColWidth="10" defaultColWidth="13.33203125" defaultRowHeight="12" x14ac:dyDescent="0.2"/>
  <cols>
    <col min="1" max="1" width="40.1640625" style="258" customWidth="1"/>
    <col min="2" max="7" width="17.5" style="258" customWidth="1"/>
    <col min="8" max="8" width="2.6640625" style="258" customWidth="1"/>
    <col min="9" max="16384" width="13.33203125" style="258"/>
  </cols>
  <sheetData>
    <row r="1" spans="1:7" ht="58.5" customHeight="1" x14ac:dyDescent="0.2">
      <c r="A1" s="964" t="s">
        <v>2455</v>
      </c>
      <c r="B1" s="965"/>
      <c r="C1" s="965"/>
      <c r="D1" s="965"/>
      <c r="E1" s="965"/>
      <c r="F1" s="965"/>
      <c r="G1" s="966"/>
    </row>
    <row r="2" spans="1:7" x14ac:dyDescent="0.2">
      <c r="A2" s="967" t="s">
        <v>113</v>
      </c>
      <c r="B2" s="968" t="s">
        <v>215</v>
      </c>
      <c r="C2" s="968"/>
      <c r="D2" s="968"/>
      <c r="E2" s="968"/>
      <c r="F2" s="968"/>
      <c r="G2" s="968" t="s">
        <v>216</v>
      </c>
    </row>
    <row r="3" spans="1:7" ht="22.5" x14ac:dyDescent="0.2">
      <c r="A3" s="967"/>
      <c r="B3" s="72" t="s">
        <v>217</v>
      </c>
      <c r="C3" s="72" t="s">
        <v>218</v>
      </c>
      <c r="D3" s="72" t="s">
        <v>181</v>
      </c>
      <c r="E3" s="72" t="s">
        <v>182</v>
      </c>
      <c r="F3" s="72" t="s">
        <v>219</v>
      </c>
      <c r="G3" s="968"/>
    </row>
    <row r="4" spans="1:7" x14ac:dyDescent="0.2">
      <c r="A4" s="967"/>
      <c r="B4" s="72">
        <v>1</v>
      </c>
      <c r="C4" s="72">
        <v>2</v>
      </c>
      <c r="D4" s="72" t="s">
        <v>220</v>
      </c>
      <c r="E4" s="72">
        <v>4</v>
      </c>
      <c r="F4" s="72">
        <v>5</v>
      </c>
      <c r="G4" s="72" t="s">
        <v>221</v>
      </c>
    </row>
    <row r="5" spans="1:7" ht="14.25" customHeight="1" x14ac:dyDescent="0.2">
      <c r="A5" s="363" t="s">
        <v>222</v>
      </c>
      <c r="B5" s="601">
        <v>0</v>
      </c>
      <c r="C5" s="601">
        <v>0</v>
      </c>
      <c r="D5" s="364">
        <f>B5+C5</f>
        <v>0</v>
      </c>
      <c r="E5" s="601">
        <v>0</v>
      </c>
      <c r="F5" s="601">
        <v>0</v>
      </c>
      <c r="G5" s="365">
        <f>D5-E5</f>
        <v>0</v>
      </c>
    </row>
    <row r="6" spans="1:7" ht="14.25" customHeight="1" x14ac:dyDescent="0.2">
      <c r="A6" s="366" t="s">
        <v>223</v>
      </c>
      <c r="B6" s="601">
        <v>0</v>
      </c>
      <c r="C6" s="601">
        <v>0</v>
      </c>
      <c r="D6" s="367">
        <f>B6+C6</f>
        <v>0</v>
      </c>
      <c r="E6" s="601">
        <v>0</v>
      </c>
      <c r="F6" s="601">
        <v>0</v>
      </c>
      <c r="G6" s="368">
        <f>D6-E6</f>
        <v>0</v>
      </c>
    </row>
    <row r="7" spans="1:7" ht="14.25" customHeight="1" x14ac:dyDescent="0.2">
      <c r="A7" s="366" t="s">
        <v>224</v>
      </c>
      <c r="B7" s="601">
        <v>0</v>
      </c>
      <c r="C7" s="601">
        <v>0</v>
      </c>
      <c r="D7" s="367">
        <f>B7+C7</f>
        <v>0</v>
      </c>
      <c r="E7" s="601">
        <v>0</v>
      </c>
      <c r="F7" s="601">
        <v>0</v>
      </c>
      <c r="G7" s="368">
        <f>D7-E7</f>
        <v>0</v>
      </c>
    </row>
    <row r="8" spans="1:7" ht="14.25" customHeight="1" x14ac:dyDescent="0.2">
      <c r="A8" s="366" t="s">
        <v>225</v>
      </c>
      <c r="B8" s="601">
        <v>0</v>
      </c>
      <c r="C8" s="601">
        <v>0</v>
      </c>
      <c r="D8" s="367">
        <f>B8+C8</f>
        <v>0</v>
      </c>
      <c r="E8" s="601">
        <v>0</v>
      </c>
      <c r="F8" s="601">
        <v>0</v>
      </c>
      <c r="G8" s="368">
        <f>D8-E8</f>
        <v>0</v>
      </c>
    </row>
    <row r="9" spans="1:7" x14ac:dyDescent="0.2">
      <c r="A9" s="369" t="s">
        <v>230</v>
      </c>
      <c r="B9" s="370">
        <f>+B5+B6+B7+B8</f>
        <v>0</v>
      </c>
      <c r="C9" s="370">
        <f>+C5+C6+C7+C8</f>
        <v>0</v>
      </c>
      <c r="D9" s="370">
        <f>SUM(D5:D8)</f>
        <v>0</v>
      </c>
      <c r="E9" s="370">
        <f>+E5+E6+E7+E8</f>
        <v>0</v>
      </c>
      <c r="F9" s="370">
        <f>+F5+F6+F7+F8</f>
        <v>0</v>
      </c>
      <c r="G9" s="370">
        <f>SUM(G5:G8)</f>
        <v>0</v>
      </c>
    </row>
    <row r="10" spans="1:7" ht="20.25" customHeight="1" x14ac:dyDescent="0.2">
      <c r="A10" s="963" t="s">
        <v>58</v>
      </c>
      <c r="B10" s="963"/>
      <c r="C10" s="963"/>
      <c r="D10" s="963"/>
      <c r="E10" s="963"/>
      <c r="F10" s="963"/>
      <c r="G10" s="963"/>
    </row>
    <row r="11" spans="1:7" x14ac:dyDescent="0.2">
      <c r="B11" s="257"/>
      <c r="C11" s="257"/>
      <c r="D11" s="257"/>
      <c r="E11" s="257"/>
      <c r="F11" s="257"/>
      <c r="G11" s="257"/>
    </row>
    <row r="12" spans="1:7" x14ac:dyDescent="0.2">
      <c r="B12" s="261"/>
      <c r="C12" s="261"/>
      <c r="D12" s="261"/>
      <c r="E12" s="261"/>
      <c r="F12" s="261"/>
      <c r="G12" s="261"/>
    </row>
    <row r="13" spans="1:7" x14ac:dyDescent="0.2">
      <c r="D13" s="260"/>
      <c r="E13" s="260"/>
      <c r="F13" s="260"/>
    </row>
    <row r="14" spans="1:7" x14ac:dyDescent="0.2">
      <c r="B14" s="259"/>
      <c r="C14" s="259"/>
      <c r="D14" s="259"/>
      <c r="E14" s="259"/>
      <c r="F14" s="259"/>
      <c r="G14" s="259"/>
    </row>
    <row r="15" spans="1:7" ht="12.75" x14ac:dyDescent="0.2">
      <c r="A15" s="444"/>
      <c r="B15" s="444"/>
      <c r="C15" s="449"/>
      <c r="D15" s="449"/>
      <c r="E15" s="448"/>
      <c r="F15" s="443"/>
      <c r="G15" s="443"/>
    </row>
    <row r="16" spans="1:7" x14ac:dyDescent="0.2">
      <c r="A16" s="962" t="s">
        <v>431</v>
      </c>
      <c r="B16" s="962"/>
      <c r="C16" s="962"/>
      <c r="D16" s="449"/>
      <c r="E16" s="924" t="s">
        <v>432</v>
      </c>
      <c r="F16" s="924"/>
      <c r="G16" s="924"/>
    </row>
    <row r="17" spans="1:7" x14ac:dyDescent="0.2">
      <c r="A17" s="955" t="s">
        <v>433</v>
      </c>
      <c r="B17" s="955"/>
      <c r="C17" s="955"/>
      <c r="D17" s="449"/>
      <c r="E17" s="926" t="s">
        <v>434</v>
      </c>
      <c r="F17" s="926"/>
      <c r="G17" s="926"/>
    </row>
    <row r="18" spans="1:7" x14ac:dyDescent="0.2">
      <c r="A18" s="908" t="s">
        <v>435</v>
      </c>
      <c r="B18" s="908"/>
      <c r="C18" s="908"/>
      <c r="D18" s="449"/>
      <c r="E18" s="449"/>
      <c r="F18" s="449"/>
      <c r="G18" s="449"/>
    </row>
    <row r="19" spans="1:7" x14ac:dyDescent="0.2">
      <c r="A19" s="908"/>
      <c r="B19" s="908"/>
      <c r="C19" s="908"/>
      <c r="D19" s="449"/>
      <c r="E19" s="449"/>
      <c r="F19" s="449"/>
      <c r="G19" s="449"/>
    </row>
  </sheetData>
  <mergeCells count="10">
    <mergeCell ref="A10:G10"/>
    <mergeCell ref="A1:G1"/>
    <mergeCell ref="A2:A4"/>
    <mergeCell ref="B2:F2"/>
    <mergeCell ref="G2:G3"/>
    <mergeCell ref="A16:C16"/>
    <mergeCell ref="E16:G16"/>
    <mergeCell ref="A17:C17"/>
    <mergeCell ref="E17:G17"/>
    <mergeCell ref="A18:C19"/>
  </mergeCells>
  <printOptions horizontalCentered="1"/>
  <pageMargins left="0.78740157480314965" right="0.59055118110236227" top="0.78740157480314965" bottom="0.78740157480314965" header="0.31496062992125984" footer="0.31496062992125984"/>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5" tint="0.39997558519241921"/>
    <pageSetUpPr fitToPage="1"/>
  </sheetPr>
  <dimension ref="A1:G21"/>
  <sheetViews>
    <sheetView showGridLines="0" workbookViewId="0">
      <selection activeCell="J11" sqref="I11:J11"/>
    </sheetView>
  </sheetViews>
  <sheetFormatPr baseColWidth="10" defaultColWidth="13.33203125" defaultRowHeight="12.75" x14ac:dyDescent="0.2"/>
  <cols>
    <col min="1" max="1" width="83.33203125" style="262" customWidth="1"/>
    <col min="2" max="7" width="16" style="262" customWidth="1"/>
    <col min="8" max="8" width="3.1640625" style="262" customWidth="1"/>
    <col min="9" max="9" width="13.33203125" style="262"/>
    <col min="10" max="10" width="17.33203125" style="262" bestFit="1" customWidth="1"/>
    <col min="11" max="16384" width="13.33203125" style="262"/>
  </cols>
  <sheetData>
    <row r="1" spans="1:7" ht="57.75" customHeight="1" x14ac:dyDescent="0.2">
      <c r="A1" s="964" t="s">
        <v>2455</v>
      </c>
      <c r="B1" s="965"/>
      <c r="C1" s="965"/>
      <c r="D1" s="965"/>
      <c r="E1" s="965"/>
      <c r="F1" s="965"/>
      <c r="G1" s="966"/>
    </row>
    <row r="2" spans="1:7" x14ac:dyDescent="0.2">
      <c r="A2" s="967" t="s">
        <v>113</v>
      </c>
      <c r="B2" s="968" t="s">
        <v>215</v>
      </c>
      <c r="C2" s="968"/>
      <c r="D2" s="968"/>
      <c r="E2" s="968"/>
      <c r="F2" s="968"/>
      <c r="G2" s="968" t="s">
        <v>216</v>
      </c>
    </row>
    <row r="3" spans="1:7" ht="22.5" x14ac:dyDescent="0.2">
      <c r="A3" s="967"/>
      <c r="B3" s="72" t="s">
        <v>217</v>
      </c>
      <c r="C3" s="72" t="s">
        <v>218</v>
      </c>
      <c r="D3" s="72" t="s">
        <v>181</v>
      </c>
      <c r="E3" s="72" t="s">
        <v>182</v>
      </c>
      <c r="F3" s="72" t="s">
        <v>219</v>
      </c>
      <c r="G3" s="968"/>
    </row>
    <row r="4" spans="1:7" x14ac:dyDescent="0.2">
      <c r="A4" s="967"/>
      <c r="B4" s="72">
        <v>1</v>
      </c>
      <c r="C4" s="72">
        <v>2</v>
      </c>
      <c r="D4" s="72" t="s">
        <v>220</v>
      </c>
      <c r="E4" s="72">
        <v>4</v>
      </c>
      <c r="F4" s="72">
        <v>5</v>
      </c>
      <c r="G4" s="72" t="s">
        <v>221</v>
      </c>
    </row>
    <row r="5" spans="1:7" ht="21" customHeight="1" x14ac:dyDescent="0.2">
      <c r="A5" s="386" t="s">
        <v>231</v>
      </c>
      <c r="B5" s="791">
        <v>13359576442.450001</v>
      </c>
      <c r="C5" s="791">
        <v>1771984952.46</v>
      </c>
      <c r="D5" s="790">
        <f>B5+C5</f>
        <v>15131561394.91</v>
      </c>
      <c r="E5" s="791">
        <v>14325961706.190001</v>
      </c>
      <c r="F5" s="791">
        <v>13947323574.6</v>
      </c>
      <c r="G5" s="790">
        <f>D5-E5</f>
        <v>805599688.71999931</v>
      </c>
    </row>
    <row r="6" spans="1:7" ht="21" customHeight="1" x14ac:dyDescent="0.2">
      <c r="A6" s="386" t="s">
        <v>232</v>
      </c>
      <c r="B6" s="601">
        <v>0</v>
      </c>
      <c r="C6" s="601">
        <v>0</v>
      </c>
      <c r="D6" s="387">
        <v>0</v>
      </c>
      <c r="E6" s="601">
        <v>0</v>
      </c>
      <c r="F6" s="601">
        <v>0</v>
      </c>
      <c r="G6" s="387">
        <v>0</v>
      </c>
    </row>
    <row r="7" spans="1:7" ht="21" customHeight="1" x14ac:dyDescent="0.2">
      <c r="A7" s="388" t="s">
        <v>233</v>
      </c>
      <c r="B7" s="601">
        <v>0</v>
      </c>
      <c r="C7" s="601">
        <v>0</v>
      </c>
      <c r="D7" s="387">
        <f>B7+C7</f>
        <v>0</v>
      </c>
      <c r="E7" s="601">
        <v>0</v>
      </c>
      <c r="F7" s="601">
        <v>0</v>
      </c>
      <c r="G7" s="387">
        <f>D7-E7</f>
        <v>0</v>
      </c>
    </row>
    <row r="8" spans="1:7" ht="21" customHeight="1" x14ac:dyDescent="0.2">
      <c r="A8" s="388" t="s">
        <v>234</v>
      </c>
      <c r="B8" s="601">
        <v>0</v>
      </c>
      <c r="C8" s="601">
        <v>0</v>
      </c>
      <c r="D8" s="387">
        <v>0</v>
      </c>
      <c r="E8" s="601">
        <v>0</v>
      </c>
      <c r="F8" s="601">
        <v>0</v>
      </c>
      <c r="G8" s="387">
        <f>D8-E8</f>
        <v>0</v>
      </c>
    </row>
    <row r="9" spans="1:7" ht="21" customHeight="1" x14ac:dyDescent="0.2">
      <c r="A9" s="388" t="s">
        <v>226</v>
      </c>
      <c r="B9" s="601">
        <v>0</v>
      </c>
      <c r="C9" s="601">
        <v>0</v>
      </c>
      <c r="D9" s="387">
        <v>0</v>
      </c>
      <c r="E9" s="601">
        <v>0</v>
      </c>
      <c r="F9" s="601">
        <v>0</v>
      </c>
      <c r="G9" s="387">
        <f>D9-E9</f>
        <v>0</v>
      </c>
    </row>
    <row r="10" spans="1:7" ht="21" customHeight="1" x14ac:dyDescent="0.2">
      <c r="A10" s="388" t="s">
        <v>227</v>
      </c>
      <c r="B10" s="601">
        <v>0</v>
      </c>
      <c r="C10" s="601">
        <v>0</v>
      </c>
      <c r="D10" s="387">
        <v>0</v>
      </c>
      <c r="E10" s="601">
        <v>0</v>
      </c>
      <c r="F10" s="601">
        <v>0</v>
      </c>
      <c r="G10" s="387">
        <f>D10-E10</f>
        <v>0</v>
      </c>
    </row>
    <row r="11" spans="1:7" ht="21" customHeight="1" x14ac:dyDescent="0.2">
      <c r="A11" s="388" t="s">
        <v>228</v>
      </c>
      <c r="B11" s="601">
        <v>0</v>
      </c>
      <c r="C11" s="601">
        <v>0</v>
      </c>
      <c r="D11" s="387">
        <v>0</v>
      </c>
      <c r="E11" s="601">
        <v>0</v>
      </c>
      <c r="F11" s="601">
        <v>0</v>
      </c>
      <c r="G11" s="387">
        <f>D11-E11</f>
        <v>0</v>
      </c>
    </row>
    <row r="12" spans="1:7" x14ac:dyDescent="0.2">
      <c r="A12" s="385" t="s">
        <v>230</v>
      </c>
      <c r="B12" s="389">
        <f t="shared" ref="B12:G12" si="0">SUM(B5:B11)</f>
        <v>13359576442.450001</v>
      </c>
      <c r="C12" s="389">
        <f t="shared" si="0"/>
        <v>1771984952.46</v>
      </c>
      <c r="D12" s="389">
        <f t="shared" si="0"/>
        <v>15131561394.91</v>
      </c>
      <c r="E12" s="389">
        <f t="shared" si="0"/>
        <v>14325961706.190001</v>
      </c>
      <c r="F12" s="389">
        <f t="shared" si="0"/>
        <v>13947323574.6</v>
      </c>
      <c r="G12" s="389">
        <f t="shared" si="0"/>
        <v>805599688.71999931</v>
      </c>
    </row>
    <row r="13" spans="1:7" ht="21" customHeight="1" x14ac:dyDescent="0.2">
      <c r="A13" s="266" t="s">
        <v>58</v>
      </c>
      <c r="B13" s="265"/>
      <c r="C13" s="265"/>
      <c r="D13" s="265"/>
      <c r="E13" s="265"/>
      <c r="F13" s="265"/>
      <c r="G13" s="265"/>
    </row>
    <row r="14" spans="1:7" x14ac:dyDescent="0.2">
      <c r="B14" s="264"/>
      <c r="C14" s="264"/>
      <c r="D14" s="264"/>
      <c r="E14" s="264"/>
      <c r="F14" s="264"/>
      <c r="G14" s="264"/>
    </row>
    <row r="15" spans="1:7" x14ac:dyDescent="0.2">
      <c r="B15" s="263"/>
      <c r="C15" s="263"/>
      <c r="D15" s="263"/>
      <c r="E15" s="263"/>
      <c r="F15" s="263"/>
      <c r="G15" s="263"/>
    </row>
    <row r="17" spans="1:7" x14ac:dyDescent="0.2">
      <c r="A17" s="444"/>
      <c r="B17" s="444"/>
      <c r="C17" s="449"/>
      <c r="D17" s="449"/>
      <c r="E17" s="448"/>
      <c r="F17" s="443"/>
      <c r="G17" s="443"/>
    </row>
    <row r="18" spans="1:7" x14ac:dyDescent="0.2">
      <c r="A18" s="962" t="s">
        <v>431</v>
      </c>
      <c r="B18" s="962"/>
      <c r="C18" s="962"/>
      <c r="D18" s="449"/>
      <c r="E18" s="924" t="s">
        <v>432</v>
      </c>
      <c r="F18" s="924"/>
      <c r="G18" s="924"/>
    </row>
    <row r="19" spans="1:7" x14ac:dyDescent="0.2">
      <c r="A19" s="955" t="s">
        <v>433</v>
      </c>
      <c r="B19" s="955"/>
      <c r="C19" s="955"/>
      <c r="D19" s="449"/>
      <c r="E19" s="926" t="s">
        <v>434</v>
      </c>
      <c r="F19" s="926"/>
      <c r="G19" s="926"/>
    </row>
    <row r="20" spans="1:7" x14ac:dyDescent="0.2">
      <c r="A20" s="908" t="s">
        <v>435</v>
      </c>
      <c r="B20" s="908"/>
      <c r="C20" s="908"/>
      <c r="D20" s="449"/>
      <c r="E20" s="449"/>
      <c r="F20" s="449"/>
      <c r="G20" s="449"/>
    </row>
    <row r="21" spans="1:7" x14ac:dyDescent="0.2">
      <c r="A21" s="908"/>
      <c r="B21" s="908"/>
      <c r="C21" s="908"/>
      <c r="D21" s="449"/>
      <c r="E21" s="449"/>
      <c r="F21" s="449"/>
      <c r="G21" s="449"/>
    </row>
  </sheetData>
  <mergeCells count="9">
    <mergeCell ref="A19:C19"/>
    <mergeCell ref="E19:G19"/>
    <mergeCell ref="A20:C21"/>
    <mergeCell ref="A1:G1"/>
    <mergeCell ref="A2:A4"/>
    <mergeCell ref="B2:F2"/>
    <mergeCell ref="G2:G3"/>
    <mergeCell ref="A18:C18"/>
    <mergeCell ref="E18:G18"/>
  </mergeCells>
  <printOptions horizontalCentered="1"/>
  <pageMargins left="0.78740157480314965" right="0.59055118110236227" top="0.78740157480314965" bottom="0.78740157480314965" header="0.31496062992125984" footer="0.31496062992125984"/>
  <pageSetup scale="86" orientation="landscape" r:id="rId1"/>
  <ignoredErrors>
    <ignoredError sqref="D5:D11 B12:I13 G5:G1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5" tint="0.39997558519241921"/>
    <pageSetUpPr fitToPage="1"/>
  </sheetPr>
  <dimension ref="A1:H87"/>
  <sheetViews>
    <sheetView showGridLines="0" zoomScale="85" zoomScaleNormal="85" workbookViewId="0">
      <selection activeCell="J12" sqref="J12"/>
    </sheetView>
  </sheetViews>
  <sheetFormatPr baseColWidth="10" defaultColWidth="25.5" defaultRowHeight="12" x14ac:dyDescent="0.2"/>
  <cols>
    <col min="1" max="1" width="6" style="269" bestFit="1" customWidth="1"/>
    <col min="2" max="2" width="71.1640625" style="269" bestFit="1" customWidth="1"/>
    <col min="3" max="8" width="23.33203125" style="269" customWidth="1"/>
    <col min="9" max="16384" width="25.5" style="269"/>
  </cols>
  <sheetData>
    <row r="1" spans="1:8" ht="71.25" customHeight="1" x14ac:dyDescent="0.2">
      <c r="A1" s="971" t="s">
        <v>2456</v>
      </c>
      <c r="B1" s="972"/>
      <c r="C1" s="972"/>
      <c r="D1" s="972"/>
      <c r="E1" s="972"/>
      <c r="F1" s="972"/>
      <c r="G1" s="972"/>
      <c r="H1" s="973"/>
    </row>
    <row r="2" spans="1:8" ht="12" customHeight="1" x14ac:dyDescent="0.2">
      <c r="A2" s="974" t="s">
        <v>113</v>
      </c>
      <c r="B2" s="975"/>
      <c r="C2" s="971" t="s">
        <v>215</v>
      </c>
      <c r="D2" s="972"/>
      <c r="E2" s="972"/>
      <c r="F2" s="972"/>
      <c r="G2" s="973"/>
      <c r="H2" s="980" t="s">
        <v>216</v>
      </c>
    </row>
    <row r="3" spans="1:8" ht="33" customHeight="1" x14ac:dyDescent="0.2">
      <c r="A3" s="976"/>
      <c r="B3" s="977"/>
      <c r="C3" s="330" t="s">
        <v>217</v>
      </c>
      <c r="D3" s="330" t="s">
        <v>218</v>
      </c>
      <c r="E3" s="330" t="s">
        <v>181</v>
      </c>
      <c r="F3" s="330" t="s">
        <v>182</v>
      </c>
      <c r="G3" s="330" t="s">
        <v>219</v>
      </c>
      <c r="H3" s="981"/>
    </row>
    <row r="4" spans="1:8" x14ac:dyDescent="0.2">
      <c r="A4" s="978"/>
      <c r="B4" s="979"/>
      <c r="C4" s="329">
        <v>1</v>
      </c>
      <c r="D4" s="329">
        <v>2</v>
      </c>
      <c r="E4" s="329" t="s">
        <v>220</v>
      </c>
      <c r="F4" s="329">
        <v>4</v>
      </c>
      <c r="G4" s="329">
        <v>5</v>
      </c>
      <c r="H4" s="329" t="s">
        <v>221</v>
      </c>
    </row>
    <row r="5" spans="1:8" ht="12.95" customHeight="1" x14ac:dyDescent="0.2">
      <c r="A5" s="969" t="s">
        <v>80</v>
      </c>
      <c r="B5" s="970"/>
      <c r="C5" s="245">
        <f t="shared" ref="C5:G5" si="0">SUM(C6:C12)</f>
        <v>8016945230.3000002</v>
      </c>
      <c r="D5" s="245">
        <f t="shared" si="0"/>
        <v>364081456.43000007</v>
      </c>
      <c r="E5" s="245">
        <f t="shared" si="0"/>
        <v>8381026686.7300005</v>
      </c>
      <c r="F5" s="245">
        <f t="shared" si="0"/>
        <v>8351339272.46</v>
      </c>
      <c r="G5" s="245">
        <f t="shared" si="0"/>
        <v>8351339272.46</v>
      </c>
      <c r="H5" s="245">
        <f>SUM(H6:H12)</f>
        <v>29687414.270000339</v>
      </c>
    </row>
    <row r="6" spans="1:8" ht="12.95" customHeight="1" x14ac:dyDescent="0.2">
      <c r="A6" s="357">
        <v>1100</v>
      </c>
      <c r="B6" s="358" t="s">
        <v>235</v>
      </c>
      <c r="C6" s="601">
        <v>1868375925</v>
      </c>
      <c r="D6" s="601">
        <v>144257945.46000001</v>
      </c>
      <c r="E6" s="246">
        <f t="shared" ref="E6:E12" si="1">C6+D6</f>
        <v>2012633870.46</v>
      </c>
      <c r="F6" s="601">
        <v>2012535021.01</v>
      </c>
      <c r="G6" s="601">
        <v>2012535021.01</v>
      </c>
      <c r="H6" s="246">
        <f t="shared" ref="H6:H12" si="2">E6-F6</f>
        <v>98849.450000047684</v>
      </c>
    </row>
    <row r="7" spans="1:8" ht="12.95" customHeight="1" x14ac:dyDescent="0.2">
      <c r="A7" s="357">
        <v>1200</v>
      </c>
      <c r="B7" s="358" t="s">
        <v>236</v>
      </c>
      <c r="C7" s="601">
        <v>1844668164</v>
      </c>
      <c r="D7" s="601">
        <v>282150347.48000002</v>
      </c>
      <c r="E7" s="246">
        <f t="shared" si="1"/>
        <v>2126818511.48</v>
      </c>
      <c r="F7" s="601">
        <v>2108096293.0899999</v>
      </c>
      <c r="G7" s="601">
        <v>2108096293.0899999</v>
      </c>
      <c r="H7" s="246">
        <f t="shared" si="2"/>
        <v>18722218.390000105</v>
      </c>
    </row>
    <row r="8" spans="1:8" ht="12.95" customHeight="1" x14ac:dyDescent="0.2">
      <c r="A8" s="357">
        <v>1300</v>
      </c>
      <c r="B8" s="358" t="s">
        <v>237</v>
      </c>
      <c r="C8" s="601">
        <v>2535509118.3000002</v>
      </c>
      <c r="D8" s="601">
        <v>-517726789.13999999</v>
      </c>
      <c r="E8" s="246">
        <f t="shared" si="1"/>
        <v>2017782329.1600003</v>
      </c>
      <c r="F8" s="601">
        <v>2014186382.72</v>
      </c>
      <c r="G8" s="601">
        <v>2014186382.72</v>
      </c>
      <c r="H8" s="246">
        <f t="shared" si="2"/>
        <v>3595946.4400002956</v>
      </c>
    </row>
    <row r="9" spans="1:8" ht="12.95" customHeight="1" x14ac:dyDescent="0.2">
      <c r="A9" s="357">
        <v>1400</v>
      </c>
      <c r="B9" s="358" t="s">
        <v>238</v>
      </c>
      <c r="C9" s="601">
        <v>499420617</v>
      </c>
      <c r="D9" s="601">
        <v>56870444.119999997</v>
      </c>
      <c r="E9" s="246">
        <f t="shared" si="1"/>
        <v>556291061.12</v>
      </c>
      <c r="F9" s="601">
        <v>556287867.97000003</v>
      </c>
      <c r="G9" s="601">
        <v>556287867.97000003</v>
      </c>
      <c r="H9" s="246">
        <f t="shared" si="2"/>
        <v>3193.1499999761581</v>
      </c>
    </row>
    <row r="10" spans="1:8" ht="12.95" customHeight="1" x14ac:dyDescent="0.2">
      <c r="A10" s="357">
        <v>1500</v>
      </c>
      <c r="B10" s="358" t="s">
        <v>239</v>
      </c>
      <c r="C10" s="601">
        <v>502946441</v>
      </c>
      <c r="D10" s="601">
        <v>976198646.88999999</v>
      </c>
      <c r="E10" s="246">
        <f t="shared" si="1"/>
        <v>1479145087.8899999</v>
      </c>
      <c r="F10" s="601">
        <v>1471877881.05</v>
      </c>
      <c r="G10" s="601">
        <v>1471877881.05</v>
      </c>
      <c r="H10" s="246">
        <f t="shared" si="2"/>
        <v>7267206.8399999142</v>
      </c>
    </row>
    <row r="11" spans="1:8" ht="12.95" customHeight="1" x14ac:dyDescent="0.2">
      <c r="A11" s="357">
        <v>1600</v>
      </c>
      <c r="B11" s="358" t="s">
        <v>240</v>
      </c>
      <c r="C11" s="601">
        <v>596069068</v>
      </c>
      <c r="D11" s="601">
        <v>-596069068</v>
      </c>
      <c r="E11" s="246">
        <f t="shared" si="1"/>
        <v>0</v>
      </c>
      <c r="F11" s="601">
        <v>0</v>
      </c>
      <c r="G11" s="601">
        <v>0</v>
      </c>
      <c r="H11" s="246">
        <f t="shared" si="2"/>
        <v>0</v>
      </c>
    </row>
    <row r="12" spans="1:8" ht="12.95" customHeight="1" x14ac:dyDescent="0.2">
      <c r="A12" s="357">
        <v>1700</v>
      </c>
      <c r="B12" s="358" t="s">
        <v>241</v>
      </c>
      <c r="C12" s="601">
        <v>169955897</v>
      </c>
      <c r="D12" s="601">
        <v>18399929.620000001</v>
      </c>
      <c r="E12" s="246">
        <f t="shared" si="1"/>
        <v>188355826.62</v>
      </c>
      <c r="F12" s="601">
        <v>188355826.62</v>
      </c>
      <c r="G12" s="601">
        <v>188355826.62</v>
      </c>
      <c r="H12" s="246">
        <f t="shared" si="2"/>
        <v>0</v>
      </c>
    </row>
    <row r="13" spans="1:8" ht="12.95" customHeight="1" x14ac:dyDescent="0.2">
      <c r="A13" s="969" t="s">
        <v>81</v>
      </c>
      <c r="B13" s="970"/>
      <c r="C13" s="245">
        <f t="shared" ref="C13:H13" si="3">SUM(C14:C22)</f>
        <v>2365428647.29</v>
      </c>
      <c r="D13" s="245">
        <f t="shared" si="3"/>
        <v>956294759.69999993</v>
      </c>
      <c r="E13" s="245">
        <f t="shared" si="3"/>
        <v>3321723406.9900002</v>
      </c>
      <c r="F13" s="245">
        <f t="shared" si="3"/>
        <v>2807186190.6400003</v>
      </c>
      <c r="G13" s="245">
        <f t="shared" si="3"/>
        <v>2498015931.1900001</v>
      </c>
      <c r="H13" s="245">
        <f t="shared" si="3"/>
        <v>514537216.35000008</v>
      </c>
    </row>
    <row r="14" spans="1:8" ht="12.95" customHeight="1" x14ac:dyDescent="0.2">
      <c r="A14" s="357">
        <v>2100</v>
      </c>
      <c r="B14" s="358" t="s">
        <v>242</v>
      </c>
      <c r="C14" s="601">
        <v>30975068.789999999</v>
      </c>
      <c r="D14" s="601">
        <v>66876522.609999999</v>
      </c>
      <c r="E14" s="246">
        <f t="shared" ref="E14:E22" si="4">C14+D14</f>
        <v>97851591.400000006</v>
      </c>
      <c r="F14" s="601">
        <v>96961601.269999996</v>
      </c>
      <c r="G14" s="601">
        <v>96895613.810000002</v>
      </c>
      <c r="H14" s="246">
        <f t="shared" ref="H14:H22" si="5">E14-F14</f>
        <v>889990.13000001013</v>
      </c>
    </row>
    <row r="15" spans="1:8" ht="12.95" customHeight="1" x14ac:dyDescent="0.2">
      <c r="A15" s="357">
        <v>2200</v>
      </c>
      <c r="B15" s="358" t="s">
        <v>243</v>
      </c>
      <c r="C15" s="601">
        <v>89378927.700000003</v>
      </c>
      <c r="D15" s="601">
        <v>6231637.8899999997</v>
      </c>
      <c r="E15" s="246">
        <f t="shared" si="4"/>
        <v>95610565.590000004</v>
      </c>
      <c r="F15" s="601">
        <v>95019893.329999998</v>
      </c>
      <c r="G15" s="601">
        <v>95019893.329999998</v>
      </c>
      <c r="H15" s="246">
        <f t="shared" si="5"/>
        <v>590672.26000000536</v>
      </c>
    </row>
    <row r="16" spans="1:8" ht="12.95" customHeight="1" x14ac:dyDescent="0.2">
      <c r="A16" s="357">
        <v>2300</v>
      </c>
      <c r="B16" s="358" t="s">
        <v>244</v>
      </c>
      <c r="C16" s="601">
        <v>16777.21</v>
      </c>
      <c r="D16" s="601">
        <v>-16777.21</v>
      </c>
      <c r="E16" s="246">
        <f t="shared" si="4"/>
        <v>0</v>
      </c>
      <c r="F16" s="601">
        <v>0</v>
      </c>
      <c r="G16" s="601">
        <v>0</v>
      </c>
      <c r="H16" s="246">
        <f t="shared" si="5"/>
        <v>0</v>
      </c>
    </row>
    <row r="17" spans="1:8" ht="12.95" customHeight="1" x14ac:dyDescent="0.2">
      <c r="A17" s="357">
        <v>2400</v>
      </c>
      <c r="B17" s="358" t="s">
        <v>245</v>
      </c>
      <c r="C17" s="601">
        <v>5601548.2199999997</v>
      </c>
      <c r="D17" s="601">
        <v>2490929.37</v>
      </c>
      <c r="E17" s="246">
        <f t="shared" si="4"/>
        <v>8092477.5899999999</v>
      </c>
      <c r="F17" s="601">
        <v>7804035.1799999997</v>
      </c>
      <c r="G17" s="601">
        <v>7802818.5300000003</v>
      </c>
      <c r="H17" s="246">
        <f t="shared" si="5"/>
        <v>288442.41000000015</v>
      </c>
    </row>
    <row r="18" spans="1:8" ht="12.95" customHeight="1" x14ac:dyDescent="0.2">
      <c r="A18" s="357">
        <v>2500</v>
      </c>
      <c r="B18" s="358" t="s">
        <v>246</v>
      </c>
      <c r="C18" s="601">
        <v>2118084037.75</v>
      </c>
      <c r="D18" s="601">
        <v>734911144.10000002</v>
      </c>
      <c r="E18" s="246">
        <f t="shared" si="4"/>
        <v>2852995181.8499999</v>
      </c>
      <c r="F18" s="601">
        <v>2355310067.1399999</v>
      </c>
      <c r="G18" s="601">
        <v>2047660780.0999999</v>
      </c>
      <c r="H18" s="246">
        <f t="shared" si="5"/>
        <v>497685114.71000004</v>
      </c>
    </row>
    <row r="19" spans="1:8" ht="12.95" customHeight="1" x14ac:dyDescent="0.2">
      <c r="A19" s="357">
        <v>2600</v>
      </c>
      <c r="B19" s="358" t="s">
        <v>247</v>
      </c>
      <c r="C19" s="601">
        <v>61924035.920000002</v>
      </c>
      <c r="D19" s="601">
        <v>1607683.5</v>
      </c>
      <c r="E19" s="246">
        <f t="shared" si="4"/>
        <v>63531719.420000002</v>
      </c>
      <c r="F19" s="601">
        <v>62179742.509999998</v>
      </c>
      <c r="G19" s="601">
        <v>62179742.509999998</v>
      </c>
      <c r="H19" s="246">
        <f t="shared" si="5"/>
        <v>1351976.9100000039</v>
      </c>
    </row>
    <row r="20" spans="1:8" ht="12.95" customHeight="1" x14ac:dyDescent="0.2">
      <c r="A20" s="357">
        <v>2700</v>
      </c>
      <c r="B20" s="358" t="s">
        <v>248</v>
      </c>
      <c r="C20" s="601">
        <v>30164874</v>
      </c>
      <c r="D20" s="601">
        <v>139389627.53</v>
      </c>
      <c r="E20" s="246">
        <f t="shared" si="4"/>
        <v>169554501.53</v>
      </c>
      <c r="F20" s="601">
        <v>155951140.84</v>
      </c>
      <c r="G20" s="601">
        <v>154497372.53999999</v>
      </c>
      <c r="H20" s="246">
        <f t="shared" si="5"/>
        <v>13603360.689999998</v>
      </c>
    </row>
    <row r="21" spans="1:8" ht="12.95" customHeight="1" x14ac:dyDescent="0.2">
      <c r="A21" s="357">
        <v>2800</v>
      </c>
      <c r="B21" s="358" t="s">
        <v>249</v>
      </c>
      <c r="C21" s="601">
        <v>0</v>
      </c>
      <c r="D21" s="601">
        <v>0</v>
      </c>
      <c r="E21" s="246">
        <f t="shared" si="4"/>
        <v>0</v>
      </c>
      <c r="F21" s="601">
        <v>0</v>
      </c>
      <c r="G21" s="601">
        <v>0</v>
      </c>
      <c r="H21" s="246">
        <f t="shared" si="5"/>
        <v>0</v>
      </c>
    </row>
    <row r="22" spans="1:8" ht="12.95" customHeight="1" x14ac:dyDescent="0.2">
      <c r="A22" s="357">
        <v>2900</v>
      </c>
      <c r="B22" s="358" t="s">
        <v>250</v>
      </c>
      <c r="C22" s="601">
        <v>29283377.699999999</v>
      </c>
      <c r="D22" s="601">
        <v>4803991.91</v>
      </c>
      <c r="E22" s="246">
        <f t="shared" si="4"/>
        <v>34087369.609999999</v>
      </c>
      <c r="F22" s="601">
        <v>33959710.369999997</v>
      </c>
      <c r="G22" s="601">
        <v>33959710.369999997</v>
      </c>
      <c r="H22" s="246">
        <f t="shared" si="5"/>
        <v>127659.24000000209</v>
      </c>
    </row>
    <row r="23" spans="1:8" ht="12.95" customHeight="1" x14ac:dyDescent="0.2">
      <c r="A23" s="969" t="s">
        <v>82</v>
      </c>
      <c r="B23" s="970"/>
      <c r="C23" s="245">
        <f t="shared" ref="C23:H23" si="6">SUM(C24:C32)</f>
        <v>2605533436.7900004</v>
      </c>
      <c r="D23" s="245">
        <f t="shared" si="6"/>
        <v>571022533.5</v>
      </c>
      <c r="E23" s="245">
        <f t="shared" si="6"/>
        <v>3176555970.2899995</v>
      </c>
      <c r="F23" s="245">
        <f t="shared" si="6"/>
        <v>3031135441.5500002</v>
      </c>
      <c r="G23" s="245">
        <f t="shared" si="6"/>
        <v>2971583574.1900005</v>
      </c>
      <c r="H23" s="245">
        <f t="shared" si="6"/>
        <v>145420528.73999989</v>
      </c>
    </row>
    <row r="24" spans="1:8" ht="12.95" customHeight="1" x14ac:dyDescent="0.2">
      <c r="A24" s="357">
        <v>3100</v>
      </c>
      <c r="B24" s="358" t="s">
        <v>251</v>
      </c>
      <c r="C24" s="601">
        <v>137088310.28999999</v>
      </c>
      <c r="D24" s="601">
        <v>3044219.41</v>
      </c>
      <c r="E24" s="246">
        <f t="shared" ref="E24:E32" si="7">C24+D24</f>
        <v>140132529.69999999</v>
      </c>
      <c r="F24" s="601">
        <v>137865912.88999999</v>
      </c>
      <c r="G24" s="601">
        <v>137865912.88999999</v>
      </c>
      <c r="H24" s="246">
        <f t="shared" ref="H24:H32" si="8">E24-F24</f>
        <v>2266616.8100000024</v>
      </c>
    </row>
    <row r="25" spans="1:8" ht="12.95" customHeight="1" x14ac:dyDescent="0.2">
      <c r="A25" s="357">
        <v>3200</v>
      </c>
      <c r="B25" s="358" t="s">
        <v>252</v>
      </c>
      <c r="C25" s="601">
        <v>15995830.24</v>
      </c>
      <c r="D25" s="601">
        <v>3638109.51</v>
      </c>
      <c r="E25" s="246">
        <f t="shared" si="7"/>
        <v>19633939.75</v>
      </c>
      <c r="F25" s="601">
        <v>17445011.510000002</v>
      </c>
      <c r="G25" s="601">
        <v>17445011.510000002</v>
      </c>
      <c r="H25" s="246">
        <f t="shared" si="8"/>
        <v>2188928.2399999984</v>
      </c>
    </row>
    <row r="26" spans="1:8" ht="12.95" customHeight="1" x14ac:dyDescent="0.2">
      <c r="A26" s="357">
        <v>3300</v>
      </c>
      <c r="B26" s="358" t="s">
        <v>253</v>
      </c>
      <c r="C26" s="601">
        <v>925360787.57000005</v>
      </c>
      <c r="D26" s="601">
        <v>259247122.72</v>
      </c>
      <c r="E26" s="246">
        <f t="shared" si="7"/>
        <v>1184607910.29</v>
      </c>
      <c r="F26" s="601">
        <v>1136055469.96</v>
      </c>
      <c r="G26" s="601">
        <v>1103946360.6400001</v>
      </c>
      <c r="H26" s="246">
        <f t="shared" si="8"/>
        <v>48552440.329999924</v>
      </c>
    </row>
    <row r="27" spans="1:8" ht="12.95" customHeight="1" x14ac:dyDescent="0.2">
      <c r="A27" s="357">
        <v>3400</v>
      </c>
      <c r="B27" s="358" t="s">
        <v>254</v>
      </c>
      <c r="C27" s="601">
        <v>386396809.79000002</v>
      </c>
      <c r="D27" s="601">
        <v>14205875</v>
      </c>
      <c r="E27" s="246">
        <f t="shared" si="7"/>
        <v>400602684.79000002</v>
      </c>
      <c r="F27" s="601">
        <v>364855317.54000002</v>
      </c>
      <c r="G27" s="601">
        <v>352711735.04000002</v>
      </c>
      <c r="H27" s="246">
        <f t="shared" si="8"/>
        <v>35747367.25</v>
      </c>
    </row>
    <row r="28" spans="1:8" ht="12.95" customHeight="1" x14ac:dyDescent="0.2">
      <c r="A28" s="357">
        <v>3500</v>
      </c>
      <c r="B28" s="358" t="s">
        <v>255</v>
      </c>
      <c r="C28" s="601">
        <v>975179153.28999996</v>
      </c>
      <c r="D28" s="601">
        <v>185028679.28</v>
      </c>
      <c r="E28" s="246">
        <f t="shared" si="7"/>
        <v>1160207832.5699999</v>
      </c>
      <c r="F28" s="601">
        <v>1109998705.28</v>
      </c>
      <c r="G28" s="601">
        <v>1094942283.1400001</v>
      </c>
      <c r="H28" s="246">
        <f t="shared" si="8"/>
        <v>50209127.289999962</v>
      </c>
    </row>
    <row r="29" spans="1:8" ht="12.95" customHeight="1" x14ac:dyDescent="0.2">
      <c r="A29" s="357">
        <v>3600</v>
      </c>
      <c r="B29" s="358" t="s">
        <v>256</v>
      </c>
      <c r="C29" s="601">
        <v>9836852</v>
      </c>
      <c r="D29" s="601">
        <v>56784147.100000001</v>
      </c>
      <c r="E29" s="246">
        <f t="shared" si="7"/>
        <v>66620999.100000001</v>
      </c>
      <c r="F29" s="601">
        <v>64502513.18</v>
      </c>
      <c r="G29" s="601">
        <v>64259759.780000001</v>
      </c>
      <c r="H29" s="246">
        <f t="shared" si="8"/>
        <v>2118485.9200000018</v>
      </c>
    </row>
    <row r="30" spans="1:8" ht="12.95" customHeight="1" x14ac:dyDescent="0.2">
      <c r="A30" s="357">
        <v>3700</v>
      </c>
      <c r="B30" s="358" t="s">
        <v>257</v>
      </c>
      <c r="C30" s="601">
        <v>4632003.05</v>
      </c>
      <c r="D30" s="601">
        <v>-305820.76</v>
      </c>
      <c r="E30" s="246">
        <f t="shared" si="7"/>
        <v>4326182.29</v>
      </c>
      <c r="F30" s="601">
        <v>1534913.87</v>
      </c>
      <c r="G30" s="601">
        <v>1534913.87</v>
      </c>
      <c r="H30" s="246">
        <f t="shared" si="8"/>
        <v>2791268.42</v>
      </c>
    </row>
    <row r="31" spans="1:8" ht="12.95" customHeight="1" x14ac:dyDescent="0.2">
      <c r="A31" s="357">
        <v>3800</v>
      </c>
      <c r="B31" s="358" t="s">
        <v>258</v>
      </c>
      <c r="C31" s="601">
        <v>465750</v>
      </c>
      <c r="D31" s="601">
        <v>22216058.350000001</v>
      </c>
      <c r="E31" s="246">
        <f t="shared" si="7"/>
        <v>22681808.350000001</v>
      </c>
      <c r="F31" s="601">
        <v>21818817.440000001</v>
      </c>
      <c r="G31" s="601">
        <v>21818817.440000001</v>
      </c>
      <c r="H31" s="246">
        <f t="shared" si="8"/>
        <v>862990.91000000015</v>
      </c>
    </row>
    <row r="32" spans="1:8" ht="12.95" customHeight="1" x14ac:dyDescent="0.2">
      <c r="A32" s="357">
        <v>3900</v>
      </c>
      <c r="B32" s="358" t="s">
        <v>259</v>
      </c>
      <c r="C32" s="601">
        <v>150577940.56</v>
      </c>
      <c r="D32" s="601">
        <v>27164142.890000001</v>
      </c>
      <c r="E32" s="246">
        <f t="shared" si="7"/>
        <v>177742083.44999999</v>
      </c>
      <c r="F32" s="601">
        <v>177058779.88</v>
      </c>
      <c r="G32" s="601">
        <v>177058779.88</v>
      </c>
      <c r="H32" s="246">
        <f t="shared" si="8"/>
        <v>683303.56999999285</v>
      </c>
    </row>
    <row r="33" spans="1:8" ht="12.95" customHeight="1" x14ac:dyDescent="0.2">
      <c r="A33" s="969" t="s">
        <v>83</v>
      </c>
      <c r="B33" s="970"/>
      <c r="C33" s="245">
        <f t="shared" ref="C33:H33" si="9">SUM(C34:C42)</f>
        <v>1393689.0899999999</v>
      </c>
      <c r="D33" s="245">
        <f t="shared" si="9"/>
        <v>-789739.09</v>
      </c>
      <c r="E33" s="245">
        <f t="shared" si="9"/>
        <v>603950</v>
      </c>
      <c r="F33" s="245">
        <f t="shared" si="9"/>
        <v>588950</v>
      </c>
      <c r="G33" s="245">
        <f t="shared" si="9"/>
        <v>588950</v>
      </c>
      <c r="H33" s="245">
        <f t="shared" si="9"/>
        <v>15000</v>
      </c>
    </row>
    <row r="34" spans="1:8" ht="12.95" customHeight="1" x14ac:dyDescent="0.2">
      <c r="A34" s="357">
        <v>4100</v>
      </c>
      <c r="B34" s="358" t="s">
        <v>84</v>
      </c>
      <c r="C34" s="601">
        <v>0</v>
      </c>
      <c r="D34" s="601">
        <v>0</v>
      </c>
      <c r="E34" s="246">
        <f t="shared" ref="E34:E42" si="10">C34+D34</f>
        <v>0</v>
      </c>
      <c r="F34" s="601">
        <v>0</v>
      </c>
      <c r="G34" s="601">
        <v>0</v>
      </c>
      <c r="H34" s="246">
        <f t="shared" ref="H34:H42" si="11">E34-F34</f>
        <v>0</v>
      </c>
    </row>
    <row r="35" spans="1:8" ht="12.95" customHeight="1" x14ac:dyDescent="0.2">
      <c r="A35" s="357">
        <v>4200</v>
      </c>
      <c r="B35" s="358" t="s">
        <v>85</v>
      </c>
      <c r="C35" s="601">
        <v>0</v>
      </c>
      <c r="D35" s="601">
        <v>0</v>
      </c>
      <c r="E35" s="246">
        <f t="shared" si="10"/>
        <v>0</v>
      </c>
      <c r="F35" s="601">
        <v>0</v>
      </c>
      <c r="G35" s="601">
        <v>0</v>
      </c>
      <c r="H35" s="246">
        <f t="shared" si="11"/>
        <v>0</v>
      </c>
    </row>
    <row r="36" spans="1:8" ht="12.95" customHeight="1" x14ac:dyDescent="0.2">
      <c r="A36" s="357">
        <v>4300</v>
      </c>
      <c r="B36" s="358" t="s">
        <v>86</v>
      </c>
      <c r="C36" s="601">
        <v>576500</v>
      </c>
      <c r="D36" s="601">
        <v>-96500</v>
      </c>
      <c r="E36" s="246">
        <f t="shared" si="10"/>
        <v>480000</v>
      </c>
      <c r="F36" s="601">
        <v>480000</v>
      </c>
      <c r="G36" s="601">
        <v>480000</v>
      </c>
      <c r="H36" s="246">
        <f t="shared" si="11"/>
        <v>0</v>
      </c>
    </row>
    <row r="37" spans="1:8" ht="12.95" customHeight="1" x14ac:dyDescent="0.2">
      <c r="A37" s="357">
        <v>4400</v>
      </c>
      <c r="B37" s="358" t="s">
        <v>87</v>
      </c>
      <c r="C37" s="601">
        <v>817189.09</v>
      </c>
      <c r="D37" s="601">
        <v>-693239.09</v>
      </c>
      <c r="E37" s="246">
        <f t="shared" si="10"/>
        <v>123950</v>
      </c>
      <c r="F37" s="601">
        <v>108950</v>
      </c>
      <c r="G37" s="601">
        <v>108950</v>
      </c>
      <c r="H37" s="246">
        <f t="shared" si="11"/>
        <v>15000</v>
      </c>
    </row>
    <row r="38" spans="1:8" ht="12.95" customHeight="1" x14ac:dyDescent="0.2">
      <c r="A38" s="357">
        <v>4500</v>
      </c>
      <c r="B38" s="358" t="s">
        <v>88</v>
      </c>
      <c r="C38" s="601">
        <v>0</v>
      </c>
      <c r="D38" s="601">
        <v>0</v>
      </c>
      <c r="E38" s="246">
        <f t="shared" si="10"/>
        <v>0</v>
      </c>
      <c r="F38" s="601">
        <v>0</v>
      </c>
      <c r="G38" s="601">
        <v>0</v>
      </c>
      <c r="H38" s="246">
        <f t="shared" si="11"/>
        <v>0</v>
      </c>
    </row>
    <row r="39" spans="1:8" ht="12.95" customHeight="1" x14ac:dyDescent="0.2">
      <c r="A39" s="357">
        <v>4600</v>
      </c>
      <c r="B39" s="358" t="s">
        <v>260</v>
      </c>
      <c r="C39" s="601">
        <v>0</v>
      </c>
      <c r="D39" s="601">
        <v>0</v>
      </c>
      <c r="E39" s="246">
        <f t="shared" si="10"/>
        <v>0</v>
      </c>
      <c r="F39" s="601">
        <v>0</v>
      </c>
      <c r="G39" s="601">
        <v>0</v>
      </c>
      <c r="H39" s="246">
        <f t="shared" si="11"/>
        <v>0</v>
      </c>
    </row>
    <row r="40" spans="1:8" ht="12.95" customHeight="1" x14ac:dyDescent="0.2">
      <c r="A40" s="357">
        <v>4700</v>
      </c>
      <c r="B40" s="358" t="s">
        <v>90</v>
      </c>
      <c r="C40" s="601">
        <v>0</v>
      </c>
      <c r="D40" s="601">
        <v>0</v>
      </c>
      <c r="E40" s="246">
        <f t="shared" si="10"/>
        <v>0</v>
      </c>
      <c r="F40" s="601">
        <v>0</v>
      </c>
      <c r="G40" s="601">
        <v>0</v>
      </c>
      <c r="H40" s="246">
        <f t="shared" si="11"/>
        <v>0</v>
      </c>
    </row>
    <row r="41" spans="1:8" ht="12.95" customHeight="1" x14ac:dyDescent="0.2">
      <c r="A41" s="357">
        <v>4800</v>
      </c>
      <c r="B41" s="358" t="s">
        <v>91</v>
      </c>
      <c r="C41" s="601">
        <v>0</v>
      </c>
      <c r="D41" s="601">
        <v>0</v>
      </c>
      <c r="E41" s="246">
        <f t="shared" si="10"/>
        <v>0</v>
      </c>
      <c r="F41" s="601">
        <v>0</v>
      </c>
      <c r="G41" s="601">
        <v>0</v>
      </c>
      <c r="H41" s="246">
        <f t="shared" si="11"/>
        <v>0</v>
      </c>
    </row>
    <row r="42" spans="1:8" ht="12.95" customHeight="1" x14ac:dyDescent="0.2">
      <c r="A42" s="357">
        <v>4900</v>
      </c>
      <c r="B42" s="358" t="s">
        <v>92</v>
      </c>
      <c r="C42" s="601">
        <v>0</v>
      </c>
      <c r="D42" s="601">
        <v>0</v>
      </c>
      <c r="E42" s="246">
        <f t="shared" si="10"/>
        <v>0</v>
      </c>
      <c r="F42" s="601">
        <v>0</v>
      </c>
      <c r="G42" s="601">
        <v>0</v>
      </c>
      <c r="H42" s="246">
        <f t="shared" si="11"/>
        <v>0</v>
      </c>
    </row>
    <row r="43" spans="1:8" ht="12.95" customHeight="1" x14ac:dyDescent="0.2">
      <c r="A43" s="969" t="s">
        <v>261</v>
      </c>
      <c r="B43" s="970"/>
      <c r="C43" s="245">
        <f t="shared" ref="C43:H43" si="12">SUM(C44:C52)</f>
        <v>61568584</v>
      </c>
      <c r="D43" s="245">
        <f t="shared" si="12"/>
        <v>77769456.209999993</v>
      </c>
      <c r="E43" s="245">
        <f t="shared" si="12"/>
        <v>139338040.21000001</v>
      </c>
      <c r="F43" s="245">
        <f t="shared" si="12"/>
        <v>95758761.799999997</v>
      </c>
      <c r="G43" s="245">
        <f t="shared" si="12"/>
        <v>85842757.019999996</v>
      </c>
      <c r="H43" s="245">
        <f t="shared" si="12"/>
        <v>43579278.409999996</v>
      </c>
    </row>
    <row r="44" spans="1:8" ht="12.95" customHeight="1" x14ac:dyDescent="0.2">
      <c r="A44" s="357">
        <v>5100</v>
      </c>
      <c r="B44" s="358" t="s">
        <v>262</v>
      </c>
      <c r="C44" s="601">
        <v>1303984</v>
      </c>
      <c r="D44" s="601">
        <v>16803796.329999998</v>
      </c>
      <c r="E44" s="246">
        <f t="shared" ref="E44:E52" si="13">C44+D44</f>
        <v>18107780.329999998</v>
      </c>
      <c r="F44" s="601">
        <v>10900139.52</v>
      </c>
      <c r="G44" s="601">
        <v>10019453.49</v>
      </c>
      <c r="H44" s="246">
        <f t="shared" ref="H44:H52" si="14">E44-F44</f>
        <v>7207640.8099999987</v>
      </c>
    </row>
    <row r="45" spans="1:8" ht="12.95" customHeight="1" x14ac:dyDescent="0.2">
      <c r="A45" s="357">
        <v>5200</v>
      </c>
      <c r="B45" s="358" t="s">
        <v>263</v>
      </c>
      <c r="C45" s="601">
        <v>0</v>
      </c>
      <c r="D45" s="601">
        <v>1121508.24</v>
      </c>
      <c r="E45" s="246">
        <f t="shared" si="13"/>
        <v>1121508.24</v>
      </c>
      <c r="F45" s="601">
        <v>817530.18</v>
      </c>
      <c r="G45" s="601">
        <v>265529.78000000003</v>
      </c>
      <c r="H45" s="246">
        <f t="shared" si="14"/>
        <v>303978.05999999994</v>
      </c>
    </row>
    <row r="46" spans="1:8" ht="12.95" customHeight="1" x14ac:dyDescent="0.2">
      <c r="A46" s="357">
        <v>5300</v>
      </c>
      <c r="B46" s="358" t="s">
        <v>264</v>
      </c>
      <c r="C46" s="601">
        <v>60000000</v>
      </c>
      <c r="D46" s="601">
        <v>25770604</v>
      </c>
      <c r="E46" s="246">
        <f t="shared" si="13"/>
        <v>85770604</v>
      </c>
      <c r="F46" s="601">
        <v>57034949.770000003</v>
      </c>
      <c r="G46" s="601">
        <v>51046431.420000002</v>
      </c>
      <c r="H46" s="246">
        <f t="shared" si="14"/>
        <v>28735654.229999997</v>
      </c>
    </row>
    <row r="47" spans="1:8" ht="12.95" customHeight="1" x14ac:dyDescent="0.2">
      <c r="A47" s="357">
        <v>5400</v>
      </c>
      <c r="B47" s="358" t="s">
        <v>265</v>
      </c>
      <c r="C47" s="601">
        <v>0</v>
      </c>
      <c r="D47" s="601">
        <v>25752112.120000001</v>
      </c>
      <c r="E47" s="246">
        <f t="shared" si="13"/>
        <v>25752112.120000001</v>
      </c>
      <c r="F47" s="601">
        <v>25554112.120000001</v>
      </c>
      <c r="G47" s="601">
        <v>23063112.120000001</v>
      </c>
      <c r="H47" s="246">
        <f t="shared" si="14"/>
        <v>198000</v>
      </c>
    </row>
    <row r="48" spans="1:8" ht="12.95" customHeight="1" x14ac:dyDescent="0.2">
      <c r="A48" s="357">
        <v>5500</v>
      </c>
      <c r="B48" s="358" t="s">
        <v>266</v>
      </c>
      <c r="C48" s="601">
        <v>0</v>
      </c>
      <c r="D48" s="601">
        <v>0</v>
      </c>
      <c r="E48" s="246">
        <f t="shared" si="13"/>
        <v>0</v>
      </c>
      <c r="F48" s="601">
        <v>0</v>
      </c>
      <c r="G48" s="601">
        <v>0</v>
      </c>
      <c r="H48" s="246">
        <f t="shared" si="14"/>
        <v>0</v>
      </c>
    </row>
    <row r="49" spans="1:8" ht="12.95" customHeight="1" x14ac:dyDescent="0.2">
      <c r="A49" s="357">
        <v>5600</v>
      </c>
      <c r="B49" s="358" t="s">
        <v>267</v>
      </c>
      <c r="C49" s="601">
        <v>264600</v>
      </c>
      <c r="D49" s="601">
        <v>8186435.5199999996</v>
      </c>
      <c r="E49" s="246">
        <f t="shared" si="13"/>
        <v>8451035.5199999996</v>
      </c>
      <c r="F49" s="601">
        <v>1452030.21</v>
      </c>
      <c r="G49" s="601">
        <v>1448230.21</v>
      </c>
      <c r="H49" s="246">
        <f t="shared" si="14"/>
        <v>6999005.3099999996</v>
      </c>
    </row>
    <row r="50" spans="1:8" ht="12.95" customHeight="1" x14ac:dyDescent="0.2">
      <c r="A50" s="357">
        <v>5700</v>
      </c>
      <c r="B50" s="358" t="s">
        <v>268</v>
      </c>
      <c r="C50" s="601">
        <v>0</v>
      </c>
      <c r="D50" s="601">
        <v>0</v>
      </c>
      <c r="E50" s="246">
        <f t="shared" si="13"/>
        <v>0</v>
      </c>
      <c r="F50" s="601">
        <v>0</v>
      </c>
      <c r="G50" s="601">
        <v>0</v>
      </c>
      <c r="H50" s="246">
        <f t="shared" si="14"/>
        <v>0</v>
      </c>
    </row>
    <row r="51" spans="1:8" ht="12.95" customHeight="1" x14ac:dyDescent="0.2">
      <c r="A51" s="357">
        <v>5800</v>
      </c>
      <c r="B51" s="358" t="s">
        <v>269</v>
      </c>
      <c r="C51" s="601">
        <v>0</v>
      </c>
      <c r="D51" s="601">
        <v>0</v>
      </c>
      <c r="E51" s="246">
        <f t="shared" si="13"/>
        <v>0</v>
      </c>
      <c r="F51" s="601">
        <v>0</v>
      </c>
      <c r="G51" s="601">
        <v>0</v>
      </c>
      <c r="H51" s="246">
        <f t="shared" si="14"/>
        <v>0</v>
      </c>
    </row>
    <row r="52" spans="1:8" ht="12.95" customHeight="1" x14ac:dyDescent="0.2">
      <c r="A52" s="357">
        <v>5900</v>
      </c>
      <c r="B52" s="358" t="s">
        <v>30</v>
      </c>
      <c r="C52" s="601">
        <v>0</v>
      </c>
      <c r="D52" s="601">
        <v>135000</v>
      </c>
      <c r="E52" s="246">
        <f t="shared" si="13"/>
        <v>135000</v>
      </c>
      <c r="F52" s="601">
        <v>0</v>
      </c>
      <c r="G52" s="601">
        <v>0</v>
      </c>
      <c r="H52" s="246">
        <f t="shared" si="14"/>
        <v>135000</v>
      </c>
    </row>
    <row r="53" spans="1:8" ht="12.95" customHeight="1" x14ac:dyDescent="0.2">
      <c r="A53" s="969" t="s">
        <v>109</v>
      </c>
      <c r="B53" s="970"/>
      <c r="C53" s="245">
        <f t="shared" ref="C53:H53" si="15">SUM(C54:C56)</f>
        <v>240000000</v>
      </c>
      <c r="D53" s="245">
        <f t="shared" si="15"/>
        <v>-127686659.31</v>
      </c>
      <c r="E53" s="245">
        <f t="shared" si="15"/>
        <v>112313340.69</v>
      </c>
      <c r="F53" s="245">
        <f t="shared" si="15"/>
        <v>39953089.740000002</v>
      </c>
      <c r="G53" s="245">
        <f t="shared" si="15"/>
        <v>39953089.740000002</v>
      </c>
      <c r="H53" s="245">
        <f t="shared" si="15"/>
        <v>72360250.949999988</v>
      </c>
    </row>
    <row r="54" spans="1:8" ht="12.95" customHeight="1" x14ac:dyDescent="0.2">
      <c r="A54" s="357">
        <v>6100</v>
      </c>
      <c r="B54" s="358" t="s">
        <v>270</v>
      </c>
      <c r="C54" s="601">
        <v>0</v>
      </c>
      <c r="D54" s="601">
        <v>0</v>
      </c>
      <c r="E54" s="246">
        <f>C54+D54</f>
        <v>0</v>
      </c>
      <c r="F54" s="601">
        <v>0</v>
      </c>
      <c r="G54" s="601">
        <v>0</v>
      </c>
      <c r="H54" s="246">
        <f>E54-F54</f>
        <v>0</v>
      </c>
    </row>
    <row r="55" spans="1:8" ht="12.95" customHeight="1" x14ac:dyDescent="0.2">
      <c r="A55" s="357">
        <v>6200</v>
      </c>
      <c r="B55" s="358" t="s">
        <v>271</v>
      </c>
      <c r="C55" s="601">
        <v>240000000</v>
      </c>
      <c r="D55" s="601">
        <v>-127686659.31</v>
      </c>
      <c r="E55" s="246">
        <f t="shared" ref="E55:E56" si="16">C55+D55</f>
        <v>112313340.69</v>
      </c>
      <c r="F55" s="601">
        <v>39953089.740000002</v>
      </c>
      <c r="G55" s="601">
        <v>39953089.740000002</v>
      </c>
      <c r="H55" s="246">
        <f t="shared" ref="H55:H56" si="17">E55-F55</f>
        <v>72360250.949999988</v>
      </c>
    </row>
    <row r="56" spans="1:8" ht="12.95" customHeight="1" x14ac:dyDescent="0.2">
      <c r="A56" s="357">
        <v>6300</v>
      </c>
      <c r="B56" s="358" t="s">
        <v>272</v>
      </c>
      <c r="C56" s="601">
        <v>0</v>
      </c>
      <c r="D56" s="601">
        <v>0</v>
      </c>
      <c r="E56" s="246">
        <f t="shared" si="16"/>
        <v>0</v>
      </c>
      <c r="F56" s="601">
        <v>0</v>
      </c>
      <c r="G56" s="601">
        <v>0</v>
      </c>
      <c r="H56" s="246">
        <f t="shared" si="17"/>
        <v>0</v>
      </c>
    </row>
    <row r="57" spans="1:8" ht="12.95" customHeight="1" x14ac:dyDescent="0.2">
      <c r="A57" s="969" t="s">
        <v>273</v>
      </c>
      <c r="B57" s="970"/>
      <c r="C57" s="245">
        <f t="shared" ref="C57:H57" si="18">SUM(C58:C64)</f>
        <v>68706854.980000004</v>
      </c>
      <c r="D57" s="245">
        <f t="shared" si="18"/>
        <v>-68706854.980000004</v>
      </c>
      <c r="E57" s="245">
        <f t="shared" si="18"/>
        <v>0</v>
      </c>
      <c r="F57" s="245">
        <f t="shared" si="18"/>
        <v>0</v>
      </c>
      <c r="G57" s="245">
        <f t="shared" si="18"/>
        <v>0</v>
      </c>
      <c r="H57" s="245">
        <f t="shared" si="18"/>
        <v>0</v>
      </c>
    </row>
    <row r="58" spans="1:8" ht="12.95" customHeight="1" x14ac:dyDescent="0.2">
      <c r="A58" s="357">
        <v>7100</v>
      </c>
      <c r="B58" s="358" t="s">
        <v>274</v>
      </c>
      <c r="C58" s="601">
        <v>0</v>
      </c>
      <c r="D58" s="601">
        <v>0</v>
      </c>
      <c r="E58" s="246">
        <f t="shared" ref="E58:E64" si="19">C58+D58</f>
        <v>0</v>
      </c>
      <c r="F58" s="601">
        <v>0</v>
      </c>
      <c r="G58" s="601">
        <v>0</v>
      </c>
      <c r="H58" s="246">
        <f t="shared" ref="H58:H64" si="20">E58-F58</f>
        <v>0</v>
      </c>
    </row>
    <row r="59" spans="1:8" ht="12.95" customHeight="1" x14ac:dyDescent="0.2">
      <c r="A59" s="357">
        <v>7200</v>
      </c>
      <c r="B59" s="358" t="s">
        <v>275</v>
      </c>
      <c r="C59" s="601">
        <v>0</v>
      </c>
      <c r="D59" s="601">
        <v>0</v>
      </c>
      <c r="E59" s="246">
        <f t="shared" si="19"/>
        <v>0</v>
      </c>
      <c r="F59" s="601">
        <v>0</v>
      </c>
      <c r="G59" s="601">
        <v>0</v>
      </c>
      <c r="H59" s="246">
        <f t="shared" si="20"/>
        <v>0</v>
      </c>
    </row>
    <row r="60" spans="1:8" ht="12.95" customHeight="1" x14ac:dyDescent="0.2">
      <c r="A60" s="357">
        <v>7300</v>
      </c>
      <c r="B60" s="358" t="s">
        <v>276</v>
      </c>
      <c r="C60" s="601">
        <v>0</v>
      </c>
      <c r="D60" s="601">
        <v>0</v>
      </c>
      <c r="E60" s="246">
        <f t="shared" si="19"/>
        <v>0</v>
      </c>
      <c r="F60" s="601">
        <v>0</v>
      </c>
      <c r="G60" s="601">
        <v>0</v>
      </c>
      <c r="H60" s="246">
        <f t="shared" si="20"/>
        <v>0</v>
      </c>
    </row>
    <row r="61" spans="1:8" ht="12.95" customHeight="1" x14ac:dyDescent="0.2">
      <c r="A61" s="357">
        <v>7400</v>
      </c>
      <c r="B61" s="358" t="s">
        <v>277</v>
      </c>
      <c r="C61" s="601">
        <v>0</v>
      </c>
      <c r="D61" s="601">
        <v>0</v>
      </c>
      <c r="E61" s="246">
        <f t="shared" si="19"/>
        <v>0</v>
      </c>
      <c r="F61" s="601">
        <v>0</v>
      </c>
      <c r="G61" s="601">
        <v>0</v>
      </c>
      <c r="H61" s="246">
        <f t="shared" si="20"/>
        <v>0</v>
      </c>
    </row>
    <row r="62" spans="1:8" ht="12.95" customHeight="1" x14ac:dyDescent="0.2">
      <c r="A62" s="357">
        <v>7500</v>
      </c>
      <c r="B62" s="358" t="s">
        <v>278</v>
      </c>
      <c r="C62" s="601">
        <v>0</v>
      </c>
      <c r="D62" s="601">
        <v>0</v>
      </c>
      <c r="E62" s="246">
        <f t="shared" si="19"/>
        <v>0</v>
      </c>
      <c r="F62" s="601">
        <v>0</v>
      </c>
      <c r="G62" s="601">
        <v>0</v>
      </c>
      <c r="H62" s="246">
        <f t="shared" si="20"/>
        <v>0</v>
      </c>
    </row>
    <row r="63" spans="1:8" ht="12.95" customHeight="1" x14ac:dyDescent="0.2">
      <c r="A63" s="357">
        <v>7600</v>
      </c>
      <c r="B63" s="358" t="s">
        <v>279</v>
      </c>
      <c r="C63" s="601">
        <v>0</v>
      </c>
      <c r="D63" s="601">
        <v>0</v>
      </c>
      <c r="E63" s="246">
        <f t="shared" si="19"/>
        <v>0</v>
      </c>
      <c r="F63" s="601">
        <v>0</v>
      </c>
      <c r="G63" s="601">
        <v>0</v>
      </c>
      <c r="H63" s="246">
        <f t="shared" si="20"/>
        <v>0</v>
      </c>
    </row>
    <row r="64" spans="1:8" ht="12.95" customHeight="1" x14ac:dyDescent="0.2">
      <c r="A64" s="357">
        <v>7900</v>
      </c>
      <c r="B64" s="358" t="s">
        <v>280</v>
      </c>
      <c r="C64" s="601">
        <v>68706854.980000004</v>
      </c>
      <c r="D64" s="601">
        <v>-68706854.980000004</v>
      </c>
      <c r="E64" s="246">
        <f t="shared" si="19"/>
        <v>0</v>
      </c>
      <c r="F64" s="601">
        <v>0</v>
      </c>
      <c r="G64" s="601">
        <v>0</v>
      </c>
      <c r="H64" s="246">
        <f t="shared" si="20"/>
        <v>0</v>
      </c>
    </row>
    <row r="65" spans="1:8" ht="12.95" customHeight="1" x14ac:dyDescent="0.2">
      <c r="A65" s="969" t="s">
        <v>93</v>
      </c>
      <c r="B65" s="970"/>
      <c r="C65" s="245">
        <f t="shared" ref="C65:H65" si="21">SUM(C66:C68)</f>
        <v>0</v>
      </c>
      <c r="D65" s="245">
        <f t="shared" si="21"/>
        <v>0</v>
      </c>
      <c r="E65" s="245">
        <f t="shared" si="21"/>
        <v>0</v>
      </c>
      <c r="F65" s="245">
        <f t="shared" si="21"/>
        <v>0</v>
      </c>
      <c r="G65" s="245">
        <f t="shared" si="21"/>
        <v>0</v>
      </c>
      <c r="H65" s="245">
        <f t="shared" si="21"/>
        <v>0</v>
      </c>
    </row>
    <row r="66" spans="1:8" ht="12.95" customHeight="1" x14ac:dyDescent="0.2">
      <c r="A66" s="357">
        <v>8100</v>
      </c>
      <c r="B66" s="358" t="s">
        <v>94</v>
      </c>
      <c r="C66" s="601">
        <v>0</v>
      </c>
      <c r="D66" s="601">
        <v>0</v>
      </c>
      <c r="E66" s="246">
        <f>C66+D66</f>
        <v>0</v>
      </c>
      <c r="F66" s="601">
        <v>0</v>
      </c>
      <c r="G66" s="601">
        <v>0</v>
      </c>
      <c r="H66" s="246">
        <f>E66-F66</f>
        <v>0</v>
      </c>
    </row>
    <row r="67" spans="1:8" ht="12.95" customHeight="1" x14ac:dyDescent="0.2">
      <c r="A67" s="357">
        <v>8300</v>
      </c>
      <c r="B67" s="358" t="s">
        <v>44</v>
      </c>
      <c r="C67" s="601">
        <v>0</v>
      </c>
      <c r="D67" s="601">
        <v>0</v>
      </c>
      <c r="E67" s="246">
        <f>C67+D67</f>
        <v>0</v>
      </c>
      <c r="F67" s="601">
        <v>0</v>
      </c>
      <c r="G67" s="601">
        <v>0</v>
      </c>
      <c r="H67" s="246">
        <f>E67-F67</f>
        <v>0</v>
      </c>
    </row>
    <row r="68" spans="1:8" ht="12.95" customHeight="1" x14ac:dyDescent="0.2">
      <c r="A68" s="357">
        <v>8500</v>
      </c>
      <c r="B68" s="358" t="s">
        <v>95</v>
      </c>
      <c r="C68" s="601">
        <v>0</v>
      </c>
      <c r="D68" s="601">
        <v>0</v>
      </c>
      <c r="E68" s="246">
        <f>C68+D68</f>
        <v>0</v>
      </c>
      <c r="F68" s="601">
        <v>0</v>
      </c>
      <c r="G68" s="601">
        <v>0</v>
      </c>
      <c r="H68" s="246">
        <f>E68-F68</f>
        <v>0</v>
      </c>
    </row>
    <row r="69" spans="1:8" ht="12.95" customHeight="1" x14ac:dyDescent="0.2">
      <c r="A69" s="969" t="s">
        <v>281</v>
      </c>
      <c r="B69" s="970"/>
      <c r="C69" s="245">
        <f t="shared" ref="C69:H69" si="22">SUM(C70:C76)</f>
        <v>0</v>
      </c>
      <c r="D69" s="245">
        <f t="shared" si="22"/>
        <v>0</v>
      </c>
      <c r="E69" s="245">
        <f t="shared" si="22"/>
        <v>0</v>
      </c>
      <c r="F69" s="245">
        <f t="shared" si="22"/>
        <v>0</v>
      </c>
      <c r="G69" s="245">
        <f t="shared" si="22"/>
        <v>0</v>
      </c>
      <c r="H69" s="245">
        <f t="shared" si="22"/>
        <v>0</v>
      </c>
    </row>
    <row r="70" spans="1:8" ht="12.95" customHeight="1" x14ac:dyDescent="0.2">
      <c r="A70" s="357">
        <v>9100</v>
      </c>
      <c r="B70" s="358" t="s">
        <v>282</v>
      </c>
      <c r="C70" s="601">
        <v>0</v>
      </c>
      <c r="D70" s="601">
        <v>0</v>
      </c>
      <c r="E70" s="246">
        <f t="shared" ref="E70:E76" si="23">C70+D70</f>
        <v>0</v>
      </c>
      <c r="F70" s="601">
        <v>0</v>
      </c>
      <c r="G70" s="601">
        <v>0</v>
      </c>
      <c r="H70" s="246">
        <f t="shared" ref="H70:H76" si="24">E70-F70</f>
        <v>0</v>
      </c>
    </row>
    <row r="71" spans="1:8" ht="12.95" customHeight="1" x14ac:dyDescent="0.2">
      <c r="A71" s="357">
        <v>9200</v>
      </c>
      <c r="B71" s="358" t="s">
        <v>97</v>
      </c>
      <c r="C71" s="601">
        <v>0</v>
      </c>
      <c r="D71" s="601">
        <v>0</v>
      </c>
      <c r="E71" s="246">
        <f t="shared" si="23"/>
        <v>0</v>
      </c>
      <c r="F71" s="601">
        <v>0</v>
      </c>
      <c r="G71" s="601">
        <v>0</v>
      </c>
      <c r="H71" s="246">
        <f t="shared" si="24"/>
        <v>0</v>
      </c>
    </row>
    <row r="72" spans="1:8" ht="12.95" customHeight="1" x14ac:dyDescent="0.2">
      <c r="A72" s="357">
        <v>9300</v>
      </c>
      <c r="B72" s="358" t="s">
        <v>98</v>
      </c>
      <c r="C72" s="601">
        <v>0</v>
      </c>
      <c r="D72" s="601">
        <v>0</v>
      </c>
      <c r="E72" s="246">
        <f t="shared" si="23"/>
        <v>0</v>
      </c>
      <c r="F72" s="601">
        <v>0</v>
      </c>
      <c r="G72" s="601">
        <v>0</v>
      </c>
      <c r="H72" s="246">
        <f t="shared" si="24"/>
        <v>0</v>
      </c>
    </row>
    <row r="73" spans="1:8" ht="12.95" customHeight="1" x14ac:dyDescent="0.2">
      <c r="A73" s="357">
        <v>9400</v>
      </c>
      <c r="B73" s="358" t="s">
        <v>99</v>
      </c>
      <c r="C73" s="601">
        <v>0</v>
      </c>
      <c r="D73" s="601">
        <v>0</v>
      </c>
      <c r="E73" s="246">
        <f t="shared" si="23"/>
        <v>0</v>
      </c>
      <c r="F73" s="601">
        <v>0</v>
      </c>
      <c r="G73" s="601">
        <v>0</v>
      </c>
      <c r="H73" s="246">
        <f t="shared" si="24"/>
        <v>0</v>
      </c>
    </row>
    <row r="74" spans="1:8" ht="12.95" customHeight="1" x14ac:dyDescent="0.2">
      <c r="A74" s="357">
        <v>9500</v>
      </c>
      <c r="B74" s="358" t="s">
        <v>100</v>
      </c>
      <c r="C74" s="601">
        <v>0</v>
      </c>
      <c r="D74" s="601">
        <v>0</v>
      </c>
      <c r="E74" s="246">
        <f t="shared" si="23"/>
        <v>0</v>
      </c>
      <c r="F74" s="601">
        <v>0</v>
      </c>
      <c r="G74" s="601">
        <v>0</v>
      </c>
      <c r="H74" s="246">
        <f t="shared" si="24"/>
        <v>0</v>
      </c>
    </row>
    <row r="75" spans="1:8" ht="12.95" customHeight="1" x14ac:dyDescent="0.2">
      <c r="A75" s="357">
        <v>9600</v>
      </c>
      <c r="B75" s="358" t="s">
        <v>101</v>
      </c>
      <c r="C75" s="601">
        <v>0</v>
      </c>
      <c r="D75" s="601">
        <v>0</v>
      </c>
      <c r="E75" s="246">
        <f t="shared" si="23"/>
        <v>0</v>
      </c>
      <c r="F75" s="601">
        <v>0</v>
      </c>
      <c r="G75" s="601">
        <v>0</v>
      </c>
      <c r="H75" s="246">
        <f t="shared" si="24"/>
        <v>0</v>
      </c>
    </row>
    <row r="76" spans="1:8" ht="12.95" customHeight="1" x14ac:dyDescent="0.2">
      <c r="A76" s="357">
        <v>9900</v>
      </c>
      <c r="B76" s="358" t="s">
        <v>283</v>
      </c>
      <c r="C76" s="782">
        <v>0</v>
      </c>
      <c r="D76" s="782">
        <v>0</v>
      </c>
      <c r="E76" s="246">
        <f t="shared" si="23"/>
        <v>0</v>
      </c>
      <c r="F76" s="782">
        <v>0</v>
      </c>
      <c r="G76" s="782">
        <v>0</v>
      </c>
      <c r="H76" s="246">
        <f t="shared" si="24"/>
        <v>0</v>
      </c>
    </row>
    <row r="77" spans="1:8" ht="18.75" customHeight="1" x14ac:dyDescent="0.2">
      <c r="A77" s="359"/>
      <c r="B77" s="360" t="s">
        <v>230</v>
      </c>
      <c r="C77" s="247">
        <f>C5+C13+C23+C33+C43+C53+C57+C65+C69</f>
        <v>13359576442.450001</v>
      </c>
      <c r="D77" s="247">
        <f>D5+D13+D23+D33+D43+D53+D57+D65+D69</f>
        <v>1771984952.4600003</v>
      </c>
      <c r="E77" s="247">
        <f t="shared" ref="E77:H77" si="25">E5+E13+E23+E33+E43+E53+E57+E65+E69</f>
        <v>15131561394.91</v>
      </c>
      <c r="F77" s="247">
        <f>F5+F13+F23+F33+F43+F53+F57+F65+F69</f>
        <v>14325961706.190001</v>
      </c>
      <c r="G77" s="247">
        <f>G5+G13+G23+G33+G43+G53+G57+G65+G69</f>
        <v>13947323574.6</v>
      </c>
      <c r="H77" s="247">
        <f t="shared" si="25"/>
        <v>805599688.72000027</v>
      </c>
    </row>
    <row r="78" spans="1:8" x14ac:dyDescent="0.2">
      <c r="A78" s="393" t="s">
        <v>58</v>
      </c>
      <c r="G78" s="275">
        <f>F77-G77</f>
        <v>378638131.59000015</v>
      </c>
    </row>
    <row r="83" spans="1:8" ht="12.75" x14ac:dyDescent="0.2">
      <c r="A83" s="443"/>
      <c r="B83" s="444"/>
      <c r="C83" s="444"/>
      <c r="D83" s="443"/>
      <c r="E83" s="443"/>
      <c r="F83" s="443"/>
      <c r="G83" s="443"/>
      <c r="H83" s="445"/>
    </row>
    <row r="84" spans="1:8" ht="12.75" x14ac:dyDescent="0.2">
      <c r="A84" s="443"/>
      <c r="B84" s="923" t="s">
        <v>431</v>
      </c>
      <c r="C84" s="923"/>
      <c r="D84" s="446"/>
      <c r="E84" s="962" t="s">
        <v>432</v>
      </c>
      <c r="F84" s="962"/>
      <c r="G84" s="962"/>
      <c r="H84" s="962"/>
    </row>
    <row r="85" spans="1:8" ht="12.75" x14ac:dyDescent="0.2">
      <c r="A85" s="443"/>
      <c r="B85" s="925" t="s">
        <v>433</v>
      </c>
      <c r="C85" s="925"/>
      <c r="D85" s="447"/>
      <c r="E85" s="925" t="s">
        <v>434</v>
      </c>
      <c r="F85" s="925"/>
      <c r="G85" s="925"/>
      <c r="H85" s="925"/>
    </row>
    <row r="86" spans="1:8" ht="12.75" x14ac:dyDescent="0.2">
      <c r="A86" s="908" t="s">
        <v>435</v>
      </c>
      <c r="B86" s="908"/>
      <c r="C86" s="908"/>
      <c r="D86" s="443"/>
      <c r="E86" s="927" t="s">
        <v>436</v>
      </c>
      <c r="F86" s="927"/>
      <c r="G86" s="927"/>
      <c r="H86" s="927"/>
    </row>
    <row r="87" spans="1:8" ht="12.75" x14ac:dyDescent="0.2">
      <c r="A87" s="908"/>
      <c r="B87" s="908"/>
      <c r="C87" s="908"/>
      <c r="D87" s="443"/>
      <c r="E87" s="927"/>
      <c r="F87" s="927"/>
      <c r="G87" s="927"/>
      <c r="H87" s="927"/>
    </row>
  </sheetData>
  <mergeCells count="19">
    <mergeCell ref="A13:B13"/>
    <mergeCell ref="A1:H1"/>
    <mergeCell ref="A2:B4"/>
    <mergeCell ref="C2:G2"/>
    <mergeCell ref="H2:H3"/>
    <mergeCell ref="A5:B5"/>
    <mergeCell ref="A69:B69"/>
    <mergeCell ref="A23:B23"/>
    <mergeCell ref="A33:B33"/>
    <mergeCell ref="A43:B43"/>
    <mergeCell ref="A53:B53"/>
    <mergeCell ref="A57:B57"/>
    <mergeCell ref="A65:B65"/>
    <mergeCell ref="B84:C84"/>
    <mergeCell ref="E84:H84"/>
    <mergeCell ref="B85:C85"/>
    <mergeCell ref="E85:H85"/>
    <mergeCell ref="A86:C87"/>
    <mergeCell ref="E86:H87"/>
  </mergeCells>
  <printOptions horizontalCentered="1"/>
  <pageMargins left="0.78740157480314965" right="0.59055118110236227" top="0.78740157480314965" bottom="0.78740157480314965" header="0.31496062992125984" footer="0.31496062992125984"/>
  <pageSetup scale="7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5" tint="0.39997558519241921"/>
  </sheetPr>
  <dimension ref="A1:J28"/>
  <sheetViews>
    <sheetView showGridLines="0" zoomScaleNormal="100" workbookViewId="0">
      <selection activeCell="K9" sqref="K9"/>
    </sheetView>
  </sheetViews>
  <sheetFormatPr baseColWidth="10" defaultRowHeight="11.25" x14ac:dyDescent="0.2"/>
  <cols>
    <col min="1" max="1" width="47.6640625" style="390" customWidth="1"/>
    <col min="2" max="2" width="16" style="390" bestFit="1" customWidth="1"/>
    <col min="3" max="3" width="17.83203125" style="390" customWidth="1"/>
    <col min="4" max="4" width="16" style="390" bestFit="1" customWidth="1"/>
    <col min="5" max="7" width="17.6640625" style="390" bestFit="1" customWidth="1"/>
    <col min="8" max="16384" width="12" style="390"/>
  </cols>
  <sheetData>
    <row r="1" spans="1:10" ht="57.75" customHeight="1" x14ac:dyDescent="0.2">
      <c r="A1" s="982" t="s">
        <v>2457</v>
      </c>
      <c r="B1" s="983"/>
      <c r="C1" s="983"/>
      <c r="D1" s="983"/>
      <c r="E1" s="983"/>
      <c r="F1" s="983"/>
      <c r="G1" s="984"/>
    </row>
    <row r="2" spans="1:10" x14ac:dyDescent="0.2">
      <c r="A2" s="985"/>
      <c r="B2" s="982" t="s">
        <v>215</v>
      </c>
      <c r="C2" s="983"/>
      <c r="D2" s="983"/>
      <c r="E2" s="983"/>
      <c r="F2" s="984"/>
      <c r="G2" s="988" t="s">
        <v>216</v>
      </c>
    </row>
    <row r="3" spans="1:10" ht="24.95" customHeight="1" x14ac:dyDescent="0.2">
      <c r="A3" s="986"/>
      <c r="B3" s="268" t="s">
        <v>217</v>
      </c>
      <c r="C3" s="268" t="s">
        <v>218</v>
      </c>
      <c r="D3" s="268" t="s">
        <v>181</v>
      </c>
      <c r="E3" s="268" t="s">
        <v>182</v>
      </c>
      <c r="F3" s="268" t="s">
        <v>219</v>
      </c>
      <c r="G3" s="989"/>
    </row>
    <row r="4" spans="1:10" x14ac:dyDescent="0.2">
      <c r="A4" s="987"/>
      <c r="B4" s="267">
        <v>1</v>
      </c>
      <c r="C4" s="267">
        <v>2</v>
      </c>
      <c r="D4" s="267" t="s">
        <v>220</v>
      </c>
      <c r="E4" s="267">
        <v>4</v>
      </c>
      <c r="F4" s="267">
        <v>5</v>
      </c>
      <c r="G4" s="267" t="s">
        <v>221</v>
      </c>
    </row>
    <row r="5" spans="1:10" ht="12.75" customHeight="1" x14ac:dyDescent="0.2">
      <c r="A5" s="248" t="s">
        <v>284</v>
      </c>
      <c r="B5" s="783">
        <v>13058007858.449997</v>
      </c>
      <c r="C5" s="783">
        <v>1821902155.5599959</v>
      </c>
      <c r="D5" s="249">
        <f>B5+C5</f>
        <v>14879910014.009993</v>
      </c>
      <c r="E5" s="783">
        <v>14190249854.65</v>
      </c>
      <c r="F5" s="783">
        <v>13821527727.840004</v>
      </c>
      <c r="G5" s="249">
        <f>+D5-E5</f>
        <v>689660159.35999298</v>
      </c>
    </row>
    <row r="6" spans="1:10" ht="12.75" customHeight="1" x14ac:dyDescent="0.2">
      <c r="A6" s="248" t="s">
        <v>285</v>
      </c>
      <c r="B6" s="783">
        <v>301568584</v>
      </c>
      <c r="C6" s="783">
        <v>-49917203.100000024</v>
      </c>
      <c r="D6" s="250">
        <f>B6+C6</f>
        <v>251651380.89999998</v>
      </c>
      <c r="E6" s="783">
        <v>135711851.53999999</v>
      </c>
      <c r="F6" s="783">
        <v>125795846.75999996</v>
      </c>
      <c r="G6" s="250">
        <f>+D6-E6</f>
        <v>115939529.35999998</v>
      </c>
    </row>
    <row r="7" spans="1:10" ht="12.75" customHeight="1" x14ac:dyDescent="0.2">
      <c r="A7" s="248" t="s">
        <v>286</v>
      </c>
      <c r="B7" s="783">
        <v>0</v>
      </c>
      <c r="C7" s="783">
        <v>0</v>
      </c>
      <c r="D7" s="250">
        <f>B7+C7</f>
        <v>0</v>
      </c>
      <c r="E7" s="783">
        <v>0</v>
      </c>
      <c r="F7" s="783">
        <v>0</v>
      </c>
      <c r="G7" s="250">
        <f>+D7-E7</f>
        <v>0</v>
      </c>
    </row>
    <row r="8" spans="1:10" ht="12.75" customHeight="1" x14ac:dyDescent="0.2">
      <c r="A8" s="248" t="s">
        <v>88</v>
      </c>
      <c r="B8" s="783">
        <v>0</v>
      </c>
      <c r="C8" s="783">
        <v>0</v>
      </c>
      <c r="D8" s="250">
        <f>B8+C8</f>
        <v>0</v>
      </c>
      <c r="E8" s="783">
        <v>0</v>
      </c>
      <c r="F8" s="783">
        <v>0</v>
      </c>
      <c r="G8" s="250">
        <f>+D8-E8</f>
        <v>0</v>
      </c>
      <c r="H8" s="990"/>
      <c r="I8" s="991"/>
      <c r="J8" s="991"/>
    </row>
    <row r="9" spans="1:10" ht="12.75" customHeight="1" x14ac:dyDescent="0.2">
      <c r="A9" s="248" t="s">
        <v>94</v>
      </c>
      <c r="B9" s="784">
        <v>0</v>
      </c>
      <c r="C9" s="784">
        <v>0</v>
      </c>
      <c r="D9" s="250">
        <f>B9+C9</f>
        <v>0</v>
      </c>
      <c r="E9" s="784">
        <v>0</v>
      </c>
      <c r="F9" s="784">
        <v>0</v>
      </c>
      <c r="G9" s="250">
        <f>+D9-E9</f>
        <v>0</v>
      </c>
      <c r="H9" s="990"/>
      <c r="I9" s="991"/>
      <c r="J9" s="991"/>
    </row>
    <row r="10" spans="1:10" ht="12.75" customHeight="1" x14ac:dyDescent="0.2">
      <c r="A10" s="251" t="s">
        <v>230</v>
      </c>
      <c r="B10" s="252">
        <f>SUM(B5:B9)</f>
        <v>13359576442.449997</v>
      </c>
      <c r="C10" s="252">
        <f>SUM(C5:C9)</f>
        <v>1771984952.4599957</v>
      </c>
      <c r="D10" s="252">
        <f>SUM(D5+D6+D7+D8+D9)</f>
        <v>15131561394.909992</v>
      </c>
      <c r="E10" s="252">
        <f>SUM(E5+E6+E7+E8+E9)</f>
        <v>14325961706.190001</v>
      </c>
      <c r="F10" s="252">
        <f>SUM(F5+F6+F7+F8+F9)</f>
        <v>13947323574.600004</v>
      </c>
      <c r="G10" s="252">
        <f>SUM(G5+G6+G7+G8+G9)</f>
        <v>805599688.719993</v>
      </c>
    </row>
    <row r="11" spans="1:10" ht="23.25" customHeight="1" x14ac:dyDescent="0.2">
      <c r="A11" s="394" t="s">
        <v>58</v>
      </c>
    </row>
    <row r="13" spans="1:10" ht="12.75" x14ac:dyDescent="0.2">
      <c r="B13" s="395"/>
      <c r="C13" s="395"/>
      <c r="D13" s="395"/>
      <c r="E13" s="395"/>
      <c r="F13" s="395"/>
      <c r="G13" s="395"/>
    </row>
    <row r="14" spans="1:10" s="396" customFormat="1" x14ac:dyDescent="0.2"/>
    <row r="16" spans="1:10" ht="12.75" x14ac:dyDescent="0.2">
      <c r="A16" s="444"/>
      <c r="B16" s="444"/>
      <c r="C16" s="444"/>
      <c r="D16" s="443"/>
      <c r="E16" s="443"/>
      <c r="F16" s="443"/>
      <c r="G16" s="443"/>
    </row>
    <row r="17" spans="1:7" ht="12.75" x14ac:dyDescent="0.2">
      <c r="A17" s="962" t="s">
        <v>431</v>
      </c>
      <c r="B17" s="962"/>
      <c r="C17" s="962"/>
      <c r="D17" s="446"/>
      <c r="E17" s="962" t="s">
        <v>432</v>
      </c>
      <c r="F17" s="962"/>
      <c r="G17" s="962"/>
    </row>
    <row r="18" spans="1:7" ht="12.75" x14ac:dyDescent="0.2">
      <c r="A18" s="925" t="s">
        <v>433</v>
      </c>
      <c r="B18" s="925"/>
      <c r="C18" s="925"/>
      <c r="D18" s="447"/>
      <c r="E18" s="925" t="s">
        <v>434</v>
      </c>
      <c r="F18" s="925"/>
      <c r="G18" s="925"/>
    </row>
    <row r="19" spans="1:7" ht="12.75" x14ac:dyDescent="0.2">
      <c r="A19" s="908" t="s">
        <v>435</v>
      </c>
      <c r="B19" s="908"/>
      <c r="C19" s="908"/>
      <c r="D19" s="443"/>
      <c r="E19" s="450" t="s">
        <v>436</v>
      </c>
      <c r="F19" s="450"/>
      <c r="G19" s="450"/>
    </row>
    <row r="20" spans="1:7" ht="12.75" x14ac:dyDescent="0.2">
      <c r="A20" s="908"/>
      <c r="B20" s="908"/>
      <c r="C20" s="908"/>
      <c r="D20" s="443"/>
      <c r="E20" s="450"/>
      <c r="F20" s="450"/>
      <c r="G20" s="450"/>
    </row>
    <row r="21" spans="1:7" x14ac:dyDescent="0.2">
      <c r="B21" s="397"/>
    </row>
    <row r="22" spans="1:7" x14ac:dyDescent="0.2">
      <c r="B22" s="397"/>
    </row>
    <row r="23" spans="1:7" x14ac:dyDescent="0.2">
      <c r="B23" s="397"/>
    </row>
    <row r="24" spans="1:7" x14ac:dyDescent="0.2">
      <c r="B24" s="397"/>
    </row>
    <row r="25" spans="1:7" x14ac:dyDescent="0.2">
      <c r="B25" s="397"/>
    </row>
    <row r="26" spans="1:7" x14ac:dyDescent="0.2">
      <c r="B26" s="397"/>
    </row>
    <row r="27" spans="1:7" x14ac:dyDescent="0.2">
      <c r="B27" s="397"/>
    </row>
    <row r="28" spans="1:7" x14ac:dyDescent="0.2">
      <c r="B28" s="397"/>
    </row>
  </sheetData>
  <sheetProtection formatCells="0" formatColumns="0" formatRows="0" autoFilter="0"/>
  <mergeCells count="10">
    <mergeCell ref="A1:G1"/>
    <mergeCell ref="A2:A4"/>
    <mergeCell ref="B2:F2"/>
    <mergeCell ref="G2:G3"/>
    <mergeCell ref="H8:J9"/>
    <mergeCell ref="A17:C17"/>
    <mergeCell ref="E17:G17"/>
    <mergeCell ref="A18:C18"/>
    <mergeCell ref="E18:G18"/>
    <mergeCell ref="A19:C20"/>
  </mergeCells>
  <printOptions horizontalCentered="1"/>
  <pageMargins left="0.78740157480314965" right="0.59055118110236227" top="0.78740157480314965" bottom="0.78740157480314965" header="0.31496062992125984" footer="0.31496062992125984"/>
  <pageSetup orientation="landscape" r:id="rId1"/>
  <ignoredErrors>
    <ignoredError sqref="D5:D9 H10:J11 G5:J9" unlockedFormula="1"/>
    <ignoredError sqref="D10:G11" formulaRange="1" unlockedFormula="1"/>
    <ignoredError sqref="B12:G13 B10:C11"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5" tint="0.39997558519241921"/>
    <pageSetUpPr fitToPage="1"/>
  </sheetPr>
  <dimension ref="A1:H48"/>
  <sheetViews>
    <sheetView showGridLines="0" zoomScale="90" zoomScaleNormal="90" workbookViewId="0">
      <selection activeCell="K4" sqref="K4"/>
    </sheetView>
  </sheetViews>
  <sheetFormatPr baseColWidth="10" defaultRowHeight="12" x14ac:dyDescent="0.2"/>
  <cols>
    <col min="1" max="1" width="5.33203125" style="270" customWidth="1"/>
    <col min="2" max="2" width="72.6640625" style="269" customWidth="1"/>
    <col min="3" max="3" width="21.6640625" style="269" bestFit="1" customWidth="1"/>
    <col min="4" max="4" width="18" style="269" customWidth="1"/>
    <col min="5" max="5" width="21.6640625" style="269" bestFit="1" customWidth="1"/>
    <col min="6" max="6" width="21.33203125" style="269" bestFit="1" customWidth="1"/>
    <col min="7" max="8" width="21.6640625" style="269" bestFit="1" customWidth="1"/>
    <col min="9" max="16384" width="12" style="269"/>
  </cols>
  <sheetData>
    <row r="1" spans="1:8" ht="67.5" customHeight="1" x14ac:dyDescent="0.2">
      <c r="A1" s="995" t="s">
        <v>2458</v>
      </c>
      <c r="B1" s="996"/>
      <c r="C1" s="996"/>
      <c r="D1" s="996"/>
      <c r="E1" s="996"/>
      <c r="F1" s="996"/>
      <c r="G1" s="996"/>
      <c r="H1" s="997"/>
    </row>
    <row r="2" spans="1:8" ht="12.75" x14ac:dyDescent="0.2">
      <c r="A2" s="998" t="s">
        <v>113</v>
      </c>
      <c r="B2" s="999"/>
      <c r="C2" s="995" t="s">
        <v>215</v>
      </c>
      <c r="D2" s="996"/>
      <c r="E2" s="996"/>
      <c r="F2" s="996"/>
      <c r="G2" s="997"/>
      <c r="H2" s="1004" t="s">
        <v>216</v>
      </c>
    </row>
    <row r="3" spans="1:8" ht="30" customHeight="1" x14ac:dyDescent="0.2">
      <c r="A3" s="1000"/>
      <c r="B3" s="1001"/>
      <c r="C3" s="283" t="s">
        <v>217</v>
      </c>
      <c r="D3" s="283" t="s">
        <v>218</v>
      </c>
      <c r="E3" s="283" t="s">
        <v>181</v>
      </c>
      <c r="F3" s="283" t="s">
        <v>182</v>
      </c>
      <c r="G3" s="283" t="s">
        <v>219</v>
      </c>
      <c r="H3" s="1005"/>
    </row>
    <row r="4" spans="1:8" ht="12.75" x14ac:dyDescent="0.2">
      <c r="A4" s="1002"/>
      <c r="B4" s="1003"/>
      <c r="C4" s="282">
        <v>1</v>
      </c>
      <c r="D4" s="282">
        <v>2</v>
      </c>
      <c r="E4" s="282" t="s">
        <v>220</v>
      </c>
      <c r="F4" s="282">
        <v>4</v>
      </c>
      <c r="G4" s="282">
        <v>5</v>
      </c>
      <c r="H4" s="282" t="s">
        <v>221</v>
      </c>
    </row>
    <row r="5" spans="1:8" s="276" customFormat="1" ht="12.95" customHeight="1" x14ac:dyDescent="0.2">
      <c r="A5" s="992" t="s">
        <v>317</v>
      </c>
      <c r="B5" s="993"/>
      <c r="C5" s="281">
        <f>SUM(C6:C13)</f>
        <v>0</v>
      </c>
      <c r="D5" s="281">
        <f>SUM(D6:D13)</f>
        <v>0</v>
      </c>
      <c r="E5" s="281">
        <f t="shared" ref="E5:E21" si="0">+C5+D5</f>
        <v>0</v>
      </c>
      <c r="F5" s="281">
        <f>SUM(F6:F13)</f>
        <v>0</v>
      </c>
      <c r="G5" s="281">
        <f>SUM(G6:G13)</f>
        <v>0</v>
      </c>
      <c r="H5" s="281">
        <f>E5-F5</f>
        <v>0</v>
      </c>
    </row>
    <row r="6" spans="1:8" ht="12.95" customHeight="1" x14ac:dyDescent="0.2">
      <c r="A6" s="280">
        <v>11</v>
      </c>
      <c r="B6" s="279" t="s">
        <v>316</v>
      </c>
      <c r="C6" s="601">
        <v>0</v>
      </c>
      <c r="D6" s="601">
        <v>0</v>
      </c>
      <c r="E6" s="254">
        <f t="shared" si="0"/>
        <v>0</v>
      </c>
      <c r="F6" s="601">
        <f>D6+E6</f>
        <v>0</v>
      </c>
      <c r="G6" s="601">
        <v>0</v>
      </c>
      <c r="H6" s="254">
        <f t="shared" ref="H6:H36" si="1">+E6-F6</f>
        <v>0</v>
      </c>
    </row>
    <row r="7" spans="1:8" ht="12.95" customHeight="1" x14ac:dyDescent="0.2">
      <c r="A7" s="280">
        <v>12</v>
      </c>
      <c r="B7" s="279" t="s">
        <v>315</v>
      </c>
      <c r="C7" s="601">
        <v>0</v>
      </c>
      <c r="D7" s="601">
        <v>0</v>
      </c>
      <c r="E7" s="254">
        <f t="shared" si="0"/>
        <v>0</v>
      </c>
      <c r="F7" s="601">
        <f t="shared" ref="F7:F13" si="2">D7+E7</f>
        <v>0</v>
      </c>
      <c r="G7" s="601">
        <v>0</v>
      </c>
      <c r="H7" s="254">
        <f t="shared" si="1"/>
        <v>0</v>
      </c>
    </row>
    <row r="8" spans="1:8" ht="12.95" customHeight="1" x14ac:dyDescent="0.2">
      <c r="A8" s="280">
        <v>13</v>
      </c>
      <c r="B8" s="279" t="s">
        <v>314</v>
      </c>
      <c r="C8" s="601">
        <v>0</v>
      </c>
      <c r="D8" s="601">
        <v>0</v>
      </c>
      <c r="E8" s="254">
        <f t="shared" si="0"/>
        <v>0</v>
      </c>
      <c r="F8" s="601">
        <f t="shared" si="2"/>
        <v>0</v>
      </c>
      <c r="G8" s="601">
        <v>0</v>
      </c>
      <c r="H8" s="254">
        <f t="shared" si="1"/>
        <v>0</v>
      </c>
    </row>
    <row r="9" spans="1:8" ht="12.95" customHeight="1" x14ac:dyDescent="0.2">
      <c r="A9" s="280">
        <v>14</v>
      </c>
      <c r="B9" s="279" t="s">
        <v>313</v>
      </c>
      <c r="C9" s="601">
        <v>0</v>
      </c>
      <c r="D9" s="601">
        <v>0</v>
      </c>
      <c r="E9" s="254">
        <f t="shared" si="0"/>
        <v>0</v>
      </c>
      <c r="F9" s="601">
        <f t="shared" si="2"/>
        <v>0</v>
      </c>
      <c r="G9" s="601">
        <v>0</v>
      </c>
      <c r="H9" s="254">
        <f t="shared" si="1"/>
        <v>0</v>
      </c>
    </row>
    <row r="10" spans="1:8" ht="12.95" customHeight="1" x14ac:dyDescent="0.2">
      <c r="A10" s="280">
        <v>15</v>
      </c>
      <c r="B10" s="279" t="s">
        <v>312</v>
      </c>
      <c r="C10" s="601">
        <v>0</v>
      </c>
      <c r="D10" s="601">
        <v>0</v>
      </c>
      <c r="E10" s="254">
        <f t="shared" si="0"/>
        <v>0</v>
      </c>
      <c r="F10" s="601">
        <f t="shared" si="2"/>
        <v>0</v>
      </c>
      <c r="G10" s="601">
        <v>0</v>
      </c>
      <c r="H10" s="254">
        <f t="shared" si="1"/>
        <v>0</v>
      </c>
    </row>
    <row r="11" spans="1:8" ht="12.95" customHeight="1" x14ac:dyDescent="0.2">
      <c r="A11" s="280">
        <v>16</v>
      </c>
      <c r="B11" s="279" t="s">
        <v>311</v>
      </c>
      <c r="C11" s="601">
        <v>0</v>
      </c>
      <c r="D11" s="601">
        <v>0</v>
      </c>
      <c r="E11" s="254">
        <f t="shared" si="0"/>
        <v>0</v>
      </c>
      <c r="F11" s="601">
        <f t="shared" si="2"/>
        <v>0</v>
      </c>
      <c r="G11" s="601">
        <v>0</v>
      </c>
      <c r="H11" s="254">
        <f t="shared" si="1"/>
        <v>0</v>
      </c>
    </row>
    <row r="12" spans="1:8" ht="12.95" customHeight="1" x14ac:dyDescent="0.2">
      <c r="A12" s="280">
        <v>17</v>
      </c>
      <c r="B12" s="279" t="s">
        <v>310</v>
      </c>
      <c r="C12" s="601">
        <v>0</v>
      </c>
      <c r="D12" s="601">
        <v>0</v>
      </c>
      <c r="E12" s="254">
        <f t="shared" si="0"/>
        <v>0</v>
      </c>
      <c r="F12" s="601">
        <f t="shared" si="2"/>
        <v>0</v>
      </c>
      <c r="G12" s="601">
        <v>0</v>
      </c>
      <c r="H12" s="254">
        <f t="shared" si="1"/>
        <v>0</v>
      </c>
    </row>
    <row r="13" spans="1:8" ht="12.95" customHeight="1" x14ac:dyDescent="0.2">
      <c r="A13" s="280">
        <v>18</v>
      </c>
      <c r="B13" s="279" t="s">
        <v>259</v>
      </c>
      <c r="C13" s="601">
        <v>0</v>
      </c>
      <c r="D13" s="601">
        <v>0</v>
      </c>
      <c r="E13" s="254">
        <f t="shared" si="0"/>
        <v>0</v>
      </c>
      <c r="F13" s="601">
        <f t="shared" si="2"/>
        <v>0</v>
      </c>
      <c r="G13" s="601">
        <v>0</v>
      </c>
      <c r="H13" s="254">
        <f t="shared" si="1"/>
        <v>0</v>
      </c>
    </row>
    <row r="14" spans="1:8" s="276" customFormat="1" ht="12.95" customHeight="1" x14ac:dyDescent="0.2">
      <c r="A14" s="992" t="s">
        <v>309</v>
      </c>
      <c r="B14" s="993"/>
      <c r="C14" s="281">
        <f>SUM(C15:C21)</f>
        <v>13359576442.450001</v>
      </c>
      <c r="D14" s="281">
        <f>SUM(D15:D21)</f>
        <v>1771984952.46</v>
      </c>
      <c r="E14" s="281">
        <f t="shared" si="0"/>
        <v>15131561394.91</v>
      </c>
      <c r="F14" s="281">
        <f>SUM(F15:F21)</f>
        <v>14325961706.190001</v>
      </c>
      <c r="G14" s="281">
        <f>SUM(G15:G21)</f>
        <v>13947323574.6</v>
      </c>
      <c r="H14" s="281">
        <f t="shared" si="1"/>
        <v>805599688.71999931</v>
      </c>
    </row>
    <row r="15" spans="1:8" ht="12.95" customHeight="1" x14ac:dyDescent="0.2">
      <c r="A15" s="280">
        <v>21</v>
      </c>
      <c r="B15" s="279" t="s">
        <v>308</v>
      </c>
      <c r="C15" s="601">
        <v>0</v>
      </c>
      <c r="D15" s="601">
        <v>0</v>
      </c>
      <c r="E15" s="254">
        <f t="shared" si="0"/>
        <v>0</v>
      </c>
      <c r="F15" s="601">
        <v>0</v>
      </c>
      <c r="G15" s="601">
        <v>0</v>
      </c>
      <c r="H15" s="254">
        <f t="shared" si="1"/>
        <v>0</v>
      </c>
    </row>
    <row r="16" spans="1:8" ht="12.95" customHeight="1" x14ac:dyDescent="0.2">
      <c r="A16" s="280">
        <v>22</v>
      </c>
      <c r="B16" s="279" t="s">
        <v>307</v>
      </c>
      <c r="C16" s="601">
        <v>0</v>
      </c>
      <c r="D16" s="601">
        <v>0</v>
      </c>
      <c r="E16" s="254">
        <f t="shared" si="0"/>
        <v>0</v>
      </c>
      <c r="F16" s="601">
        <v>0</v>
      </c>
      <c r="G16" s="601">
        <v>0</v>
      </c>
      <c r="H16" s="254">
        <f t="shared" si="1"/>
        <v>0</v>
      </c>
    </row>
    <row r="17" spans="1:8" ht="12.95" customHeight="1" x14ac:dyDescent="0.2">
      <c r="A17" s="280">
        <v>23</v>
      </c>
      <c r="B17" s="279" t="s">
        <v>306</v>
      </c>
      <c r="C17" s="601">
        <v>13359576442.450001</v>
      </c>
      <c r="D17" s="601">
        <v>1771984952.46</v>
      </c>
      <c r="E17" s="254">
        <f t="shared" si="0"/>
        <v>15131561394.91</v>
      </c>
      <c r="F17" s="601">
        <v>14325961706.190001</v>
      </c>
      <c r="G17" s="601">
        <v>13947323574.6</v>
      </c>
      <c r="H17" s="254">
        <f t="shared" si="1"/>
        <v>805599688.71999931</v>
      </c>
    </row>
    <row r="18" spans="1:8" ht="12.95" customHeight="1" x14ac:dyDescent="0.2">
      <c r="A18" s="280">
        <v>24</v>
      </c>
      <c r="B18" s="279" t="s">
        <v>305</v>
      </c>
      <c r="C18" s="601">
        <v>0</v>
      </c>
      <c r="D18" s="601">
        <v>0</v>
      </c>
      <c r="E18" s="254">
        <f t="shared" si="0"/>
        <v>0</v>
      </c>
      <c r="F18" s="601">
        <v>0</v>
      </c>
      <c r="G18" s="601">
        <v>0</v>
      </c>
      <c r="H18" s="254">
        <f t="shared" si="1"/>
        <v>0</v>
      </c>
    </row>
    <row r="19" spans="1:8" ht="12.95" customHeight="1" x14ac:dyDescent="0.2">
      <c r="A19" s="280">
        <v>25</v>
      </c>
      <c r="B19" s="279" t="s">
        <v>304</v>
      </c>
      <c r="C19" s="601">
        <v>0</v>
      </c>
      <c r="D19" s="601">
        <v>0</v>
      </c>
      <c r="E19" s="254">
        <f t="shared" si="0"/>
        <v>0</v>
      </c>
      <c r="F19" s="601">
        <v>0</v>
      </c>
      <c r="G19" s="601">
        <v>0</v>
      </c>
      <c r="H19" s="254">
        <f t="shared" si="1"/>
        <v>0</v>
      </c>
    </row>
    <row r="20" spans="1:8" ht="12.95" customHeight="1" x14ac:dyDescent="0.2">
      <c r="A20" s="280">
        <v>26</v>
      </c>
      <c r="B20" s="279" t="s">
        <v>303</v>
      </c>
      <c r="C20" s="601">
        <v>0</v>
      </c>
      <c r="D20" s="601">
        <v>0</v>
      </c>
      <c r="E20" s="254">
        <f t="shared" si="0"/>
        <v>0</v>
      </c>
      <c r="F20" s="601">
        <v>0</v>
      </c>
      <c r="G20" s="601">
        <v>0</v>
      </c>
      <c r="H20" s="254">
        <f t="shared" si="1"/>
        <v>0</v>
      </c>
    </row>
    <row r="21" spans="1:8" ht="12.95" customHeight="1" x14ac:dyDescent="0.2">
      <c r="A21" s="280">
        <v>27</v>
      </c>
      <c r="B21" s="279" t="s">
        <v>302</v>
      </c>
      <c r="C21" s="601">
        <v>0</v>
      </c>
      <c r="D21" s="601">
        <v>0</v>
      </c>
      <c r="E21" s="254">
        <f t="shared" si="0"/>
        <v>0</v>
      </c>
      <c r="F21" s="601">
        <v>0</v>
      </c>
      <c r="G21" s="601">
        <v>0</v>
      </c>
      <c r="H21" s="254">
        <f t="shared" si="1"/>
        <v>0</v>
      </c>
    </row>
    <row r="22" spans="1:8" s="276" customFormat="1" ht="12.95" customHeight="1" x14ac:dyDescent="0.2">
      <c r="A22" s="992" t="s">
        <v>301</v>
      </c>
      <c r="B22" s="993"/>
      <c r="C22" s="281">
        <f>+C23+C24+C25+C26+C27+C28+C29+C30+C31</f>
        <v>0</v>
      </c>
      <c r="D22" s="281">
        <f>+D23+D24+D25+D26+D27+D28+D29+D30+D31</f>
        <v>0</v>
      </c>
      <c r="E22" s="281">
        <f>+E23+E24+E25+E26+E27+E28+E29+E30+E31</f>
        <v>0</v>
      </c>
      <c r="F22" s="281">
        <f>+F23+F24+F25+F26+F27+F28+F29+F30+F31</f>
        <v>0</v>
      </c>
      <c r="G22" s="281">
        <f>+G23+G24+G25+G26+G27+G28+G29+G30+G31</f>
        <v>0</v>
      </c>
      <c r="H22" s="281">
        <f t="shared" si="1"/>
        <v>0</v>
      </c>
    </row>
    <row r="23" spans="1:8" ht="12.95" customHeight="1" x14ac:dyDescent="0.2">
      <c r="A23" s="280">
        <v>31</v>
      </c>
      <c r="B23" s="279" t="s">
        <v>300</v>
      </c>
      <c r="C23" s="601">
        <v>0</v>
      </c>
      <c r="D23" s="601">
        <v>0</v>
      </c>
      <c r="E23" s="254">
        <f t="shared" ref="E23:E36" si="3">+C23+D23</f>
        <v>0</v>
      </c>
      <c r="F23" s="601">
        <v>0</v>
      </c>
      <c r="G23" s="601">
        <v>0</v>
      </c>
      <c r="H23" s="254">
        <f t="shared" si="1"/>
        <v>0</v>
      </c>
    </row>
    <row r="24" spans="1:8" ht="12.95" customHeight="1" x14ac:dyDescent="0.2">
      <c r="A24" s="280">
        <v>32</v>
      </c>
      <c r="B24" s="279" t="s">
        <v>299</v>
      </c>
      <c r="C24" s="601">
        <v>0</v>
      </c>
      <c r="D24" s="601">
        <v>0</v>
      </c>
      <c r="E24" s="254">
        <f t="shared" si="3"/>
        <v>0</v>
      </c>
      <c r="F24" s="601">
        <v>0</v>
      </c>
      <c r="G24" s="601">
        <v>0</v>
      </c>
      <c r="H24" s="254">
        <f t="shared" si="1"/>
        <v>0</v>
      </c>
    </row>
    <row r="25" spans="1:8" ht="12.95" customHeight="1" x14ac:dyDescent="0.2">
      <c r="A25" s="280">
        <v>33</v>
      </c>
      <c r="B25" s="279" t="s">
        <v>298</v>
      </c>
      <c r="C25" s="601">
        <v>0</v>
      </c>
      <c r="D25" s="601">
        <v>0</v>
      </c>
      <c r="E25" s="254">
        <f t="shared" si="3"/>
        <v>0</v>
      </c>
      <c r="F25" s="601">
        <v>0</v>
      </c>
      <c r="G25" s="601">
        <v>0</v>
      </c>
      <c r="H25" s="254">
        <f t="shared" si="1"/>
        <v>0</v>
      </c>
    </row>
    <row r="26" spans="1:8" ht="12.95" customHeight="1" x14ac:dyDescent="0.2">
      <c r="A26" s="280">
        <v>34</v>
      </c>
      <c r="B26" s="279" t="s">
        <v>297</v>
      </c>
      <c r="C26" s="601">
        <v>0</v>
      </c>
      <c r="D26" s="601">
        <v>0</v>
      </c>
      <c r="E26" s="254">
        <f t="shared" si="3"/>
        <v>0</v>
      </c>
      <c r="F26" s="601">
        <v>0</v>
      </c>
      <c r="G26" s="601">
        <v>0</v>
      </c>
      <c r="H26" s="254">
        <f t="shared" si="1"/>
        <v>0</v>
      </c>
    </row>
    <row r="27" spans="1:8" ht="12.95" customHeight="1" x14ac:dyDescent="0.2">
      <c r="A27" s="280">
        <v>35</v>
      </c>
      <c r="B27" s="279" t="s">
        <v>296</v>
      </c>
      <c r="C27" s="601">
        <v>0</v>
      </c>
      <c r="D27" s="601">
        <v>0</v>
      </c>
      <c r="E27" s="254">
        <f t="shared" si="3"/>
        <v>0</v>
      </c>
      <c r="F27" s="601">
        <v>0</v>
      </c>
      <c r="G27" s="601">
        <v>0</v>
      </c>
      <c r="H27" s="254">
        <f t="shared" si="1"/>
        <v>0</v>
      </c>
    </row>
    <row r="28" spans="1:8" ht="12.95" customHeight="1" x14ac:dyDescent="0.2">
      <c r="A28" s="280">
        <v>36</v>
      </c>
      <c r="B28" s="279" t="s">
        <v>295</v>
      </c>
      <c r="C28" s="601">
        <v>0</v>
      </c>
      <c r="D28" s="601">
        <v>0</v>
      </c>
      <c r="E28" s="254">
        <f t="shared" si="3"/>
        <v>0</v>
      </c>
      <c r="F28" s="601">
        <v>0</v>
      </c>
      <c r="G28" s="601">
        <v>0</v>
      </c>
      <c r="H28" s="254">
        <f t="shared" si="1"/>
        <v>0</v>
      </c>
    </row>
    <row r="29" spans="1:8" ht="12.95" customHeight="1" x14ac:dyDescent="0.2">
      <c r="A29" s="280">
        <v>37</v>
      </c>
      <c r="B29" s="279" t="s">
        <v>294</v>
      </c>
      <c r="C29" s="601">
        <v>0</v>
      </c>
      <c r="D29" s="601">
        <v>0</v>
      </c>
      <c r="E29" s="254">
        <f t="shared" si="3"/>
        <v>0</v>
      </c>
      <c r="F29" s="601">
        <v>0</v>
      </c>
      <c r="G29" s="601">
        <v>0</v>
      </c>
      <c r="H29" s="254">
        <f t="shared" si="1"/>
        <v>0</v>
      </c>
    </row>
    <row r="30" spans="1:8" ht="12.95" customHeight="1" x14ac:dyDescent="0.2">
      <c r="A30" s="280">
        <v>38</v>
      </c>
      <c r="B30" s="279" t="s">
        <v>293</v>
      </c>
      <c r="C30" s="601">
        <v>0</v>
      </c>
      <c r="D30" s="601">
        <v>0</v>
      </c>
      <c r="E30" s="254">
        <f t="shared" si="3"/>
        <v>0</v>
      </c>
      <c r="F30" s="601">
        <v>0</v>
      </c>
      <c r="G30" s="601">
        <v>0</v>
      </c>
      <c r="H30" s="254">
        <f t="shared" si="1"/>
        <v>0</v>
      </c>
    </row>
    <row r="31" spans="1:8" ht="12.95" customHeight="1" x14ac:dyDescent="0.2">
      <c r="A31" s="280">
        <v>39</v>
      </c>
      <c r="B31" s="279" t="s">
        <v>292</v>
      </c>
      <c r="C31" s="601">
        <v>0</v>
      </c>
      <c r="D31" s="601">
        <v>0</v>
      </c>
      <c r="E31" s="254">
        <f t="shared" si="3"/>
        <v>0</v>
      </c>
      <c r="F31" s="601">
        <v>0</v>
      </c>
      <c r="G31" s="601">
        <v>0</v>
      </c>
      <c r="H31" s="254">
        <f t="shared" si="1"/>
        <v>0</v>
      </c>
    </row>
    <row r="32" spans="1:8" s="276" customFormat="1" ht="12.95" customHeight="1" x14ac:dyDescent="0.2">
      <c r="A32" s="992" t="s">
        <v>291</v>
      </c>
      <c r="B32" s="993"/>
      <c r="C32" s="281">
        <f>SUM(C33:C36)</f>
        <v>0</v>
      </c>
      <c r="D32" s="281">
        <f>SUM(D33:D36)</f>
        <v>0</v>
      </c>
      <c r="E32" s="281">
        <f t="shared" si="3"/>
        <v>0</v>
      </c>
      <c r="F32" s="281">
        <f>SUM(F33:F36)</f>
        <v>0</v>
      </c>
      <c r="G32" s="281">
        <f>SUM(G33:G36)</f>
        <v>0</v>
      </c>
      <c r="H32" s="281">
        <f t="shared" si="1"/>
        <v>0</v>
      </c>
    </row>
    <row r="33" spans="1:8" ht="12.95" customHeight="1" x14ac:dyDescent="0.2">
      <c r="A33" s="280">
        <v>41</v>
      </c>
      <c r="B33" s="279" t="s">
        <v>290</v>
      </c>
      <c r="C33" s="601">
        <v>0</v>
      </c>
      <c r="D33" s="601">
        <v>0</v>
      </c>
      <c r="E33" s="254">
        <f t="shared" si="3"/>
        <v>0</v>
      </c>
      <c r="F33" s="601">
        <v>0</v>
      </c>
      <c r="G33" s="601">
        <v>0</v>
      </c>
      <c r="H33" s="254">
        <f t="shared" si="1"/>
        <v>0</v>
      </c>
    </row>
    <row r="34" spans="1:8" ht="27" customHeight="1" x14ac:dyDescent="0.2">
      <c r="A34" s="280">
        <v>42</v>
      </c>
      <c r="B34" s="279" t="s">
        <v>289</v>
      </c>
      <c r="C34" s="601">
        <v>0</v>
      </c>
      <c r="D34" s="601">
        <v>0</v>
      </c>
      <c r="E34" s="254">
        <f t="shared" si="3"/>
        <v>0</v>
      </c>
      <c r="F34" s="601">
        <v>0</v>
      </c>
      <c r="G34" s="601">
        <v>0</v>
      </c>
      <c r="H34" s="254">
        <f t="shared" si="1"/>
        <v>0</v>
      </c>
    </row>
    <row r="35" spans="1:8" ht="12.95" customHeight="1" x14ac:dyDescent="0.2">
      <c r="A35" s="280">
        <v>43</v>
      </c>
      <c r="B35" s="279" t="s">
        <v>288</v>
      </c>
      <c r="C35" s="601">
        <v>0</v>
      </c>
      <c r="D35" s="601">
        <v>0</v>
      </c>
      <c r="E35" s="254">
        <f t="shared" si="3"/>
        <v>0</v>
      </c>
      <c r="F35" s="601">
        <v>0</v>
      </c>
      <c r="G35" s="601">
        <v>0</v>
      </c>
      <c r="H35" s="254">
        <f t="shared" si="1"/>
        <v>0</v>
      </c>
    </row>
    <row r="36" spans="1:8" ht="12.95" customHeight="1" x14ac:dyDescent="0.2">
      <c r="A36" s="280">
        <v>44</v>
      </c>
      <c r="B36" s="279" t="s">
        <v>287</v>
      </c>
      <c r="C36" s="601">
        <v>0</v>
      </c>
      <c r="D36" s="601">
        <v>0</v>
      </c>
      <c r="E36" s="254">
        <f t="shared" si="3"/>
        <v>0</v>
      </c>
      <c r="F36" s="601">
        <v>0</v>
      </c>
      <c r="G36" s="601">
        <v>0</v>
      </c>
      <c r="H36" s="254">
        <f t="shared" si="1"/>
        <v>0</v>
      </c>
    </row>
    <row r="37" spans="1:8" s="276" customFormat="1" x14ac:dyDescent="0.2">
      <c r="A37" s="278"/>
      <c r="B37" s="277" t="s">
        <v>230</v>
      </c>
      <c r="C37" s="253">
        <f t="shared" ref="C37:H37" si="4">+C5+C14+C22+C32</f>
        <v>13359576442.450001</v>
      </c>
      <c r="D37" s="253">
        <f t="shared" si="4"/>
        <v>1771984952.46</v>
      </c>
      <c r="E37" s="253">
        <f t="shared" si="4"/>
        <v>15131561394.91</v>
      </c>
      <c r="F37" s="253">
        <f t="shared" si="4"/>
        <v>14325961706.190001</v>
      </c>
      <c r="G37" s="253">
        <f t="shared" si="4"/>
        <v>13947323574.6</v>
      </c>
      <c r="H37" s="253">
        <f t="shared" si="4"/>
        <v>805599688.71999931</v>
      </c>
    </row>
    <row r="38" spans="1:8" ht="18" customHeight="1" x14ac:dyDescent="0.2">
      <c r="A38" s="270" t="s">
        <v>58</v>
      </c>
      <c r="C38" s="275"/>
      <c r="D38" s="275"/>
      <c r="E38" s="275"/>
      <c r="F38" s="275"/>
      <c r="G38" s="275"/>
      <c r="H38" s="275"/>
    </row>
    <row r="39" spans="1:8" ht="12.75" x14ac:dyDescent="0.2">
      <c r="A39" s="274"/>
      <c r="C39" s="398"/>
      <c r="D39" s="398"/>
      <c r="E39" s="398"/>
      <c r="F39" s="398"/>
      <c r="G39" s="398"/>
      <c r="H39" s="398"/>
    </row>
    <row r="40" spans="1:8" x14ac:dyDescent="0.2">
      <c r="C40" s="273"/>
      <c r="D40" s="273"/>
      <c r="E40" s="273"/>
      <c r="F40" s="273"/>
      <c r="G40" s="273"/>
      <c r="H40" s="273"/>
    </row>
    <row r="42" spans="1:8" x14ac:dyDescent="0.2">
      <c r="B42" s="272"/>
      <c r="E42" s="272"/>
      <c r="F42" s="272"/>
      <c r="G42" s="272"/>
      <c r="H42" s="272"/>
    </row>
    <row r="43" spans="1:8" x14ac:dyDescent="0.2">
      <c r="B43" s="271"/>
      <c r="E43" s="994"/>
      <c r="F43" s="994"/>
      <c r="G43" s="994"/>
      <c r="H43" s="994"/>
    </row>
    <row r="44" spans="1:8" ht="12.75" x14ac:dyDescent="0.2">
      <c r="A44" s="443"/>
      <c r="B44" s="444"/>
      <c r="C44" s="444"/>
      <c r="D44" s="443"/>
      <c r="E44" s="443"/>
      <c r="F44" s="443"/>
      <c r="G44" s="443"/>
      <c r="H44" s="445"/>
    </row>
    <row r="45" spans="1:8" ht="12.75" x14ac:dyDescent="0.2">
      <c r="A45" s="443"/>
      <c r="B45" s="923" t="s">
        <v>431</v>
      </c>
      <c r="C45" s="923"/>
      <c r="D45" s="446"/>
      <c r="E45" s="962" t="s">
        <v>432</v>
      </c>
      <c r="F45" s="962"/>
      <c r="G45" s="962"/>
      <c r="H45" s="962"/>
    </row>
    <row r="46" spans="1:8" ht="12.75" x14ac:dyDescent="0.2">
      <c r="A46" s="443"/>
      <c r="B46" s="925" t="s">
        <v>433</v>
      </c>
      <c r="C46" s="925"/>
      <c r="D46" s="447"/>
      <c r="E46" s="925" t="s">
        <v>434</v>
      </c>
      <c r="F46" s="925"/>
      <c r="G46" s="925"/>
      <c r="H46" s="925"/>
    </row>
    <row r="47" spans="1:8" ht="12.75" x14ac:dyDescent="0.2">
      <c r="A47" s="908" t="s">
        <v>435</v>
      </c>
      <c r="B47" s="908"/>
      <c r="C47" s="908"/>
      <c r="D47" s="443"/>
      <c r="E47" s="927" t="s">
        <v>436</v>
      </c>
      <c r="F47" s="927"/>
      <c r="G47" s="927"/>
      <c r="H47" s="927"/>
    </row>
    <row r="48" spans="1:8" ht="12.75" x14ac:dyDescent="0.2">
      <c r="A48" s="908"/>
      <c r="B48" s="908"/>
      <c r="C48" s="908"/>
      <c r="D48" s="443"/>
      <c r="E48" s="927"/>
      <c r="F48" s="927"/>
      <c r="G48" s="927"/>
      <c r="H48" s="927"/>
    </row>
  </sheetData>
  <mergeCells count="15">
    <mergeCell ref="A14:B14"/>
    <mergeCell ref="A22:B22"/>
    <mergeCell ref="A32:B32"/>
    <mergeCell ref="E43:H43"/>
    <mergeCell ref="A1:H1"/>
    <mergeCell ref="A2:B4"/>
    <mergeCell ref="C2:G2"/>
    <mergeCell ref="H2:H3"/>
    <mergeCell ref="A5:B5"/>
    <mergeCell ref="B45:C45"/>
    <mergeCell ref="E45:H45"/>
    <mergeCell ref="B46:C46"/>
    <mergeCell ref="E46:H46"/>
    <mergeCell ref="A47:C48"/>
    <mergeCell ref="E47:H48"/>
  </mergeCells>
  <printOptions horizontalCentered="1"/>
  <pageMargins left="0.78740157480314965" right="0.59055118110236227" top="0.78740157480314965" bottom="0.78740157480314965" header="0.31496062992125984" footer="0.31496062992125984"/>
  <pageSetup scale="6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5" tint="0.39997558519241921"/>
    <pageSetUpPr fitToPage="1"/>
  </sheetPr>
  <dimension ref="A1:E31"/>
  <sheetViews>
    <sheetView showGridLines="0" workbookViewId="0">
      <selection activeCell="J8" sqref="J8"/>
    </sheetView>
  </sheetViews>
  <sheetFormatPr baseColWidth="10" defaultColWidth="12" defaultRowHeight="11.25" x14ac:dyDescent="0.2"/>
  <cols>
    <col min="1" max="1" width="61.1640625" style="284" customWidth="1"/>
    <col min="2" max="4" width="21.33203125" style="284" customWidth="1"/>
    <col min="5" max="5" width="12.83203125" style="284" bestFit="1" customWidth="1"/>
    <col min="6" max="16384" width="12" style="284"/>
  </cols>
  <sheetData>
    <row r="1" spans="1:5" ht="51" customHeight="1" x14ac:dyDescent="0.2">
      <c r="A1" s="1007" t="s">
        <v>2459</v>
      </c>
      <c r="B1" s="1008"/>
      <c r="C1" s="1008"/>
      <c r="D1" s="1009"/>
    </row>
    <row r="2" spans="1:5" ht="24.95" customHeight="1" x14ac:dyDescent="0.2">
      <c r="A2" s="1010" t="s">
        <v>328</v>
      </c>
      <c r="B2" s="298" t="s">
        <v>327</v>
      </c>
      <c r="C2" s="298" t="s">
        <v>326</v>
      </c>
      <c r="D2" s="297" t="s">
        <v>140</v>
      </c>
    </row>
    <row r="3" spans="1:5" x14ac:dyDescent="0.2">
      <c r="A3" s="1011"/>
      <c r="B3" s="297" t="s">
        <v>325</v>
      </c>
      <c r="C3" s="297" t="s">
        <v>324</v>
      </c>
      <c r="D3" s="297" t="s">
        <v>323</v>
      </c>
    </row>
    <row r="4" spans="1:5" ht="15" customHeight="1" x14ac:dyDescent="0.2">
      <c r="A4" s="1012" t="s">
        <v>322</v>
      </c>
      <c r="B4" s="1013"/>
      <c r="C4" s="1013"/>
      <c r="D4" s="1014"/>
    </row>
    <row r="5" spans="1:5" x14ac:dyDescent="0.2">
      <c r="A5" s="598" t="s">
        <v>600</v>
      </c>
      <c r="B5" s="294">
        <v>0</v>
      </c>
      <c r="C5" s="294">
        <v>0</v>
      </c>
      <c r="D5" s="293">
        <f t="shared" ref="D5:D15" si="0">+B5-C5</f>
        <v>0</v>
      </c>
      <c r="E5" s="296"/>
    </row>
    <row r="6" spans="1:5" x14ac:dyDescent="0.2">
      <c r="A6" s="295"/>
      <c r="B6" s="294">
        <v>0</v>
      </c>
      <c r="C6" s="294">
        <v>0</v>
      </c>
      <c r="D6" s="293">
        <f t="shared" si="0"/>
        <v>0</v>
      </c>
    </row>
    <row r="7" spans="1:5" x14ac:dyDescent="0.2">
      <c r="A7" s="295"/>
      <c r="B7" s="294">
        <v>0</v>
      </c>
      <c r="C7" s="294">
        <v>0</v>
      </c>
      <c r="D7" s="293">
        <f t="shared" si="0"/>
        <v>0</v>
      </c>
    </row>
    <row r="8" spans="1:5" x14ac:dyDescent="0.2">
      <c r="A8" s="295"/>
      <c r="B8" s="294">
        <v>0</v>
      </c>
      <c r="C8" s="294">
        <v>0</v>
      </c>
      <c r="D8" s="293">
        <f t="shared" si="0"/>
        <v>0</v>
      </c>
    </row>
    <row r="9" spans="1:5" x14ac:dyDescent="0.2">
      <c r="A9" s="295"/>
      <c r="B9" s="294">
        <v>0</v>
      </c>
      <c r="C9" s="294">
        <v>0</v>
      </c>
      <c r="D9" s="293">
        <f t="shared" si="0"/>
        <v>0</v>
      </c>
    </row>
    <row r="10" spans="1:5" x14ac:dyDescent="0.2">
      <c r="A10" s="295"/>
      <c r="B10" s="294">
        <v>0</v>
      </c>
      <c r="C10" s="294">
        <v>0</v>
      </c>
      <c r="D10" s="293">
        <f t="shared" si="0"/>
        <v>0</v>
      </c>
    </row>
    <row r="11" spans="1:5" x14ac:dyDescent="0.2">
      <c r="A11" s="295"/>
      <c r="B11" s="294">
        <v>0</v>
      </c>
      <c r="C11" s="294">
        <v>0</v>
      </c>
      <c r="D11" s="293">
        <f t="shared" si="0"/>
        <v>0</v>
      </c>
    </row>
    <row r="12" spans="1:5" x14ac:dyDescent="0.2">
      <c r="A12" s="295"/>
      <c r="B12" s="294">
        <v>0</v>
      </c>
      <c r="C12" s="294">
        <v>0</v>
      </c>
      <c r="D12" s="293">
        <f t="shared" si="0"/>
        <v>0</v>
      </c>
    </row>
    <row r="13" spans="1:5" x14ac:dyDescent="0.2">
      <c r="A13" s="295"/>
      <c r="B13" s="294">
        <v>0</v>
      </c>
      <c r="C13" s="294">
        <v>0</v>
      </c>
      <c r="D13" s="293">
        <f t="shared" si="0"/>
        <v>0</v>
      </c>
    </row>
    <row r="14" spans="1:5" x14ac:dyDescent="0.2">
      <c r="A14" s="295"/>
      <c r="B14" s="294">
        <v>0</v>
      </c>
      <c r="C14" s="294">
        <v>0</v>
      </c>
      <c r="D14" s="293">
        <f t="shared" si="0"/>
        <v>0</v>
      </c>
    </row>
    <row r="15" spans="1:5" x14ac:dyDescent="0.2">
      <c r="A15" s="295"/>
      <c r="B15" s="294">
        <v>0</v>
      </c>
      <c r="C15" s="294">
        <v>0</v>
      </c>
      <c r="D15" s="293">
        <f t="shared" si="0"/>
        <v>0</v>
      </c>
    </row>
    <row r="16" spans="1:5" x14ac:dyDescent="0.2">
      <c r="A16" s="291" t="s">
        <v>321</v>
      </c>
      <c r="B16" s="286">
        <f>SUM(B5:B15)</f>
        <v>0</v>
      </c>
      <c r="C16" s="286">
        <f>SUM(C5:C15)</f>
        <v>0</v>
      </c>
      <c r="D16" s="286">
        <f>SUM(D5:D15)</f>
        <v>0</v>
      </c>
    </row>
    <row r="17" spans="1:4" x14ac:dyDescent="0.2">
      <c r="A17" s="289"/>
      <c r="B17" s="292"/>
      <c r="C17" s="292"/>
      <c r="D17" s="292"/>
    </row>
    <row r="18" spans="1:4" ht="15" customHeight="1" x14ac:dyDescent="0.2">
      <c r="A18" s="1015" t="s">
        <v>320</v>
      </c>
      <c r="B18" s="1016"/>
      <c r="C18" s="1016"/>
      <c r="D18" s="1017"/>
    </row>
    <row r="19" spans="1:4" x14ac:dyDescent="0.2">
      <c r="A19" s="291" t="s">
        <v>319</v>
      </c>
      <c r="B19" s="290">
        <v>0</v>
      </c>
      <c r="C19" s="290">
        <v>0</v>
      </c>
      <c r="D19" s="290">
        <v>0</v>
      </c>
    </row>
    <row r="20" spans="1:4" x14ac:dyDescent="0.2">
      <c r="A20" s="289" t="s">
        <v>601</v>
      </c>
      <c r="B20" s="288"/>
      <c r="C20" s="288"/>
      <c r="D20" s="288"/>
    </row>
    <row r="21" spans="1:4" x14ac:dyDescent="0.2">
      <c r="A21" s="287" t="s">
        <v>318</v>
      </c>
      <c r="B21" s="286">
        <f>B19+B16</f>
        <v>0</v>
      </c>
      <c r="C21" s="286">
        <f>C19+C16</f>
        <v>0</v>
      </c>
      <c r="D21" s="286">
        <f>D19+D16</f>
        <v>0</v>
      </c>
    </row>
    <row r="22" spans="1:4" s="426" customFormat="1" ht="27" customHeight="1" x14ac:dyDescent="0.2">
      <c r="A22" s="1018" t="s">
        <v>58</v>
      </c>
      <c r="B22" s="1018"/>
      <c r="C22" s="1018"/>
      <c r="D22" s="1018"/>
    </row>
    <row r="23" spans="1:4" x14ac:dyDescent="0.2">
      <c r="A23" s="285"/>
      <c r="B23" s="285"/>
      <c r="C23" s="285"/>
      <c r="D23" s="285"/>
    </row>
    <row r="24" spans="1:4" x14ac:dyDescent="0.2">
      <c r="A24" s="285"/>
      <c r="B24" s="285"/>
      <c r="C24" s="285"/>
      <c r="D24" s="285"/>
    </row>
    <row r="25" spans="1:4" x14ac:dyDescent="0.2">
      <c r="A25" s="285"/>
      <c r="B25" s="285"/>
      <c r="C25" s="285"/>
      <c r="D25" s="285"/>
    </row>
    <row r="26" spans="1:4" x14ac:dyDescent="0.2">
      <c r="A26" s="285"/>
      <c r="B26" s="285"/>
      <c r="C26" s="285"/>
      <c r="D26" s="285"/>
    </row>
    <row r="27" spans="1:4" ht="12.75" x14ac:dyDescent="0.2">
      <c r="A27" s="444"/>
      <c r="B27" s="444"/>
      <c r="C27" s="444"/>
      <c r="D27" s="444"/>
    </row>
    <row r="28" spans="1:4" ht="12.75" x14ac:dyDescent="0.2">
      <c r="A28" s="906" t="s">
        <v>431</v>
      </c>
      <c r="B28" s="906"/>
      <c r="C28" s="906" t="s">
        <v>432</v>
      </c>
      <c r="D28" s="906"/>
    </row>
    <row r="29" spans="1:4" ht="12.75" x14ac:dyDescent="0.2">
      <c r="A29" s="1006" t="s">
        <v>433</v>
      </c>
      <c r="B29" s="1006"/>
      <c r="C29" s="907" t="s">
        <v>434</v>
      </c>
      <c r="D29" s="907"/>
    </row>
    <row r="30" spans="1:4" x14ac:dyDescent="0.2">
      <c r="A30" s="908" t="s">
        <v>435</v>
      </c>
      <c r="B30" s="908"/>
      <c r="C30" s="907"/>
      <c r="D30" s="907"/>
    </row>
    <row r="31" spans="1:4" ht="12.75" x14ac:dyDescent="0.2">
      <c r="A31" s="908"/>
      <c r="B31" s="908"/>
      <c r="C31" s="451"/>
      <c r="D31" s="443"/>
    </row>
  </sheetData>
  <sheetProtection formatCells="0" formatColumns="0" formatRows="0" insertRows="0" deleteRows="0" sort="0" autoFilter="0"/>
  <mergeCells count="10">
    <mergeCell ref="A1:D1"/>
    <mergeCell ref="A2:A3"/>
    <mergeCell ref="A4:D4"/>
    <mergeCell ref="A18:D18"/>
    <mergeCell ref="A22:D22"/>
    <mergeCell ref="A28:B28"/>
    <mergeCell ref="C28:D28"/>
    <mergeCell ref="A29:B29"/>
    <mergeCell ref="C29:D30"/>
    <mergeCell ref="A30:B31"/>
  </mergeCells>
  <printOptions horizontalCentered="1"/>
  <pageMargins left="0.78740157480314965" right="0.59055118110236227" top="0.78740157480314965" bottom="0.78740157480314965" header="0.31496062992125984" footer="0.31496062992125984"/>
  <pageSetup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5" tint="0.39997558519241921"/>
  </sheetPr>
  <dimension ref="A1:C32"/>
  <sheetViews>
    <sheetView showGridLines="0" workbookViewId="0">
      <selection activeCell="G9" sqref="G9"/>
    </sheetView>
  </sheetViews>
  <sheetFormatPr baseColWidth="10" defaultColWidth="13.33203125" defaultRowHeight="11.25" x14ac:dyDescent="0.2"/>
  <cols>
    <col min="1" max="1" width="78.6640625" style="299" customWidth="1"/>
    <col min="2" max="3" width="21.6640625" style="299" customWidth="1"/>
    <col min="4" max="16384" width="13.33203125" style="299"/>
  </cols>
  <sheetData>
    <row r="1" spans="1:3" ht="51" customHeight="1" x14ac:dyDescent="0.2">
      <c r="A1" s="1020" t="s">
        <v>2460</v>
      </c>
      <c r="B1" s="1020"/>
      <c r="C1" s="1020"/>
    </row>
    <row r="2" spans="1:3" hidden="1" x14ac:dyDescent="0.2">
      <c r="A2" s="308"/>
      <c r="B2" s="308"/>
      <c r="C2" s="308"/>
    </row>
    <row r="3" spans="1:3" ht="24.95" customHeight="1" x14ac:dyDescent="0.2">
      <c r="A3" s="297" t="s">
        <v>328</v>
      </c>
      <c r="B3" s="297" t="s">
        <v>182</v>
      </c>
      <c r="C3" s="297" t="s">
        <v>219</v>
      </c>
    </row>
    <row r="4" spans="1:3" ht="15" customHeight="1" x14ac:dyDescent="0.2">
      <c r="A4" s="1021" t="s">
        <v>332</v>
      </c>
      <c r="B4" s="1021"/>
      <c r="C4" s="1021"/>
    </row>
    <row r="5" spans="1:3" x14ac:dyDescent="0.2">
      <c r="A5" s="303" t="s">
        <v>602</v>
      </c>
      <c r="B5" s="600" t="s">
        <v>603</v>
      </c>
      <c r="C5" s="600" t="s">
        <v>603</v>
      </c>
    </row>
    <row r="6" spans="1:3" x14ac:dyDescent="0.2">
      <c r="A6" s="306"/>
      <c r="B6" s="307">
        <v>0</v>
      </c>
      <c r="C6" s="307">
        <v>0</v>
      </c>
    </row>
    <row r="7" spans="1:3" x14ac:dyDescent="0.2">
      <c r="A7" s="306"/>
      <c r="B7" s="307">
        <v>0</v>
      </c>
      <c r="C7" s="307">
        <v>0</v>
      </c>
    </row>
    <row r="8" spans="1:3" x14ac:dyDescent="0.2">
      <c r="A8" s="306"/>
      <c r="B8" s="307">
        <v>0</v>
      </c>
      <c r="C8" s="307">
        <v>0</v>
      </c>
    </row>
    <row r="9" spans="1:3" x14ac:dyDescent="0.2">
      <c r="A9" s="306"/>
      <c r="B9" s="307">
        <v>0</v>
      </c>
      <c r="C9" s="307">
        <v>0</v>
      </c>
    </row>
    <row r="10" spans="1:3" x14ac:dyDescent="0.2">
      <c r="A10" s="306"/>
      <c r="B10" s="307">
        <v>0</v>
      </c>
      <c r="C10" s="307">
        <v>0</v>
      </c>
    </row>
    <row r="11" spans="1:3" x14ac:dyDescent="0.2">
      <c r="A11" s="306"/>
      <c r="B11" s="307">
        <v>0</v>
      </c>
      <c r="C11" s="307">
        <v>0</v>
      </c>
    </row>
    <row r="12" spans="1:3" x14ac:dyDescent="0.2">
      <c r="A12" s="306"/>
      <c r="B12" s="307">
        <v>0</v>
      </c>
      <c r="C12" s="307">
        <v>0</v>
      </c>
    </row>
    <row r="13" spans="1:3" x14ac:dyDescent="0.2">
      <c r="A13" s="306"/>
      <c r="B13" s="305">
        <v>0</v>
      </c>
      <c r="C13" s="305">
        <v>0</v>
      </c>
    </row>
    <row r="14" spans="1:3" x14ac:dyDescent="0.2">
      <c r="A14" s="306"/>
      <c r="B14" s="305">
        <v>0</v>
      </c>
      <c r="C14" s="305">
        <v>0</v>
      </c>
    </row>
    <row r="15" spans="1:3" x14ac:dyDescent="0.2">
      <c r="A15" s="306"/>
      <c r="B15" s="305">
        <v>0</v>
      </c>
      <c r="C15" s="305">
        <v>0</v>
      </c>
    </row>
    <row r="16" spans="1:3" x14ac:dyDescent="0.2">
      <c r="A16" s="301" t="s">
        <v>331</v>
      </c>
      <c r="B16" s="300">
        <f>SUM(B5:B15)</f>
        <v>0</v>
      </c>
      <c r="C16" s="300">
        <f>SUM(C5:C15)</f>
        <v>0</v>
      </c>
    </row>
    <row r="17" spans="1:3" x14ac:dyDescent="0.2">
      <c r="A17" s="303"/>
      <c r="B17" s="304"/>
      <c r="C17" s="304"/>
    </row>
    <row r="18" spans="1:3" ht="15" customHeight="1" x14ac:dyDescent="0.2">
      <c r="A18" s="1022" t="s">
        <v>320</v>
      </c>
      <c r="B18" s="1022"/>
      <c r="C18" s="1022"/>
    </row>
    <row r="19" spans="1:3" x14ac:dyDescent="0.2">
      <c r="A19" s="301" t="s">
        <v>330</v>
      </c>
      <c r="B19" s="300">
        <v>0</v>
      </c>
      <c r="C19" s="300">
        <v>0</v>
      </c>
    </row>
    <row r="20" spans="1:3" x14ac:dyDescent="0.2">
      <c r="A20" s="303" t="s">
        <v>602</v>
      </c>
      <c r="B20" s="302" t="s">
        <v>603</v>
      </c>
      <c r="C20" s="302" t="s">
        <v>603</v>
      </c>
    </row>
    <row r="21" spans="1:3" x14ac:dyDescent="0.2">
      <c r="A21" s="301" t="s">
        <v>318</v>
      </c>
      <c r="B21" s="300">
        <f>B19+B16</f>
        <v>0</v>
      </c>
      <c r="C21" s="300">
        <f>C19+C16</f>
        <v>0</v>
      </c>
    </row>
    <row r="22" spans="1:3" ht="21.75" customHeight="1" x14ac:dyDescent="0.2">
      <c r="A22" s="1023" t="s">
        <v>329</v>
      </c>
      <c r="B22" s="1023"/>
      <c r="C22" s="1023"/>
    </row>
    <row r="28" spans="1:3" ht="12" x14ac:dyDescent="0.2">
      <c r="A28" s="452"/>
      <c r="B28" s="452"/>
      <c r="C28" s="452"/>
    </row>
    <row r="29" spans="1:3" ht="12" x14ac:dyDescent="0.2">
      <c r="A29" s="453" t="s">
        <v>431</v>
      </c>
      <c r="B29" s="1024" t="s">
        <v>432</v>
      </c>
      <c r="C29" s="1024"/>
    </row>
    <row r="30" spans="1:3" ht="12" x14ac:dyDescent="0.2">
      <c r="A30" s="454" t="s">
        <v>433</v>
      </c>
      <c r="B30" s="1019" t="s">
        <v>434</v>
      </c>
      <c r="C30" s="1019"/>
    </row>
    <row r="31" spans="1:3" x14ac:dyDescent="0.2">
      <c r="A31" s="1019" t="s">
        <v>435</v>
      </c>
      <c r="B31" s="1019"/>
      <c r="C31" s="1019"/>
    </row>
    <row r="32" spans="1:3" ht="12" x14ac:dyDescent="0.2">
      <c r="A32" s="1019"/>
      <c r="B32" s="455"/>
      <c r="C32" s="455"/>
    </row>
  </sheetData>
  <sheetProtection formatCells="0" formatColumns="0" formatRows="0" insertRows="0" deleteRows="0"/>
  <mergeCells count="7">
    <mergeCell ref="B30:C31"/>
    <mergeCell ref="A31:A32"/>
    <mergeCell ref="A1:C1"/>
    <mergeCell ref="A4:C4"/>
    <mergeCell ref="A18:C18"/>
    <mergeCell ref="A22:C22"/>
    <mergeCell ref="B29:C29"/>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sheetPr>
  <dimension ref="A1:H101"/>
  <sheetViews>
    <sheetView showGridLines="0" zoomScaleNormal="100" workbookViewId="0">
      <selection activeCell="H18" sqref="H18"/>
    </sheetView>
  </sheetViews>
  <sheetFormatPr baseColWidth="10" defaultColWidth="12" defaultRowHeight="11.25" x14ac:dyDescent="0.2"/>
  <cols>
    <col min="1" max="1" width="108.6640625" style="69" customWidth="1"/>
    <col min="2" max="3" width="19" style="14" customWidth="1"/>
    <col min="4" max="4" width="1" style="14" customWidth="1"/>
    <col min="5" max="5" width="12" style="14"/>
    <col min="6" max="6" width="18.5" style="14" customWidth="1"/>
    <col min="7" max="16384" width="12" style="14"/>
  </cols>
  <sheetData>
    <row r="1" spans="1:3" ht="57" customHeight="1" x14ac:dyDescent="0.2">
      <c r="A1" s="872" t="s">
        <v>2447</v>
      </c>
      <c r="B1" s="873"/>
      <c r="C1" s="874"/>
    </row>
    <row r="2" spans="1:3" ht="18" customHeight="1" x14ac:dyDescent="0.2">
      <c r="A2" s="46"/>
      <c r="B2" s="47">
        <v>2021</v>
      </c>
      <c r="C2" s="48">
        <v>2020</v>
      </c>
    </row>
    <row r="3" spans="1:3" s="52" customFormat="1" ht="12.75" x14ac:dyDescent="0.2">
      <c r="A3" s="49" t="s">
        <v>59</v>
      </c>
      <c r="B3" s="50"/>
      <c r="C3" s="51"/>
    </row>
    <row r="4" spans="1:3" x14ac:dyDescent="0.2">
      <c r="A4" s="53" t="s">
        <v>60</v>
      </c>
      <c r="B4" s="54">
        <f>SUM(B5:B11)</f>
        <v>54316131.039999999</v>
      </c>
      <c r="C4" s="55">
        <f>SUM(C5:C11)</f>
        <v>46134271.020000003</v>
      </c>
    </row>
    <row r="5" spans="1:3" x14ac:dyDescent="0.2">
      <c r="A5" s="56" t="s">
        <v>61</v>
      </c>
      <c r="B5" s="133">
        <v>0</v>
      </c>
      <c r="C5" s="577">
        <v>0</v>
      </c>
    </row>
    <row r="6" spans="1:3" x14ac:dyDescent="0.2">
      <c r="A6" s="56" t="s">
        <v>62</v>
      </c>
      <c r="B6" s="133">
        <v>0</v>
      </c>
      <c r="C6" s="577">
        <v>0</v>
      </c>
    </row>
    <row r="7" spans="1:3" x14ac:dyDescent="0.2">
      <c r="A7" s="56" t="s">
        <v>63</v>
      </c>
      <c r="B7" s="133">
        <v>0</v>
      </c>
      <c r="C7" s="577">
        <v>0</v>
      </c>
    </row>
    <row r="8" spans="1:3" x14ac:dyDescent="0.2">
      <c r="A8" s="56" t="s">
        <v>64</v>
      </c>
      <c r="B8" s="133">
        <v>0</v>
      </c>
      <c r="C8" s="577">
        <v>0</v>
      </c>
    </row>
    <row r="9" spans="1:3" x14ac:dyDescent="0.2">
      <c r="A9" s="56" t="s">
        <v>65</v>
      </c>
      <c r="B9" s="133">
        <v>0</v>
      </c>
      <c r="C9" s="577">
        <v>0</v>
      </c>
    </row>
    <row r="10" spans="1:3" x14ac:dyDescent="0.2">
      <c r="A10" s="56" t="s">
        <v>66</v>
      </c>
      <c r="B10" s="133">
        <v>0</v>
      </c>
      <c r="C10" s="577">
        <v>0</v>
      </c>
    </row>
    <row r="11" spans="1:3" x14ac:dyDescent="0.2">
      <c r="A11" s="56" t="s">
        <v>67</v>
      </c>
      <c r="B11" s="133">
        <v>54316131.039999999</v>
      </c>
      <c r="C11" s="577">
        <v>46134271.020000003</v>
      </c>
    </row>
    <row r="12" spans="1:3" ht="22.5" x14ac:dyDescent="0.2">
      <c r="A12" s="12" t="s">
        <v>68</v>
      </c>
      <c r="B12" s="54">
        <f>SUM(B13:B14)</f>
        <v>14616465236.310001</v>
      </c>
      <c r="C12" s="55">
        <f>SUM(C13:C14)</f>
        <v>13348733562.07</v>
      </c>
    </row>
    <row r="13" spans="1:3" x14ac:dyDescent="0.2">
      <c r="A13" s="59" t="s">
        <v>69</v>
      </c>
      <c r="B13" s="133">
        <v>8361382357.2700005</v>
      </c>
      <c r="C13" s="577">
        <v>8143351645.1700001</v>
      </c>
    </row>
    <row r="14" spans="1:3" x14ac:dyDescent="0.2">
      <c r="A14" s="59" t="s">
        <v>70</v>
      </c>
      <c r="B14" s="133">
        <v>6255082879.04</v>
      </c>
      <c r="C14" s="577">
        <v>5205381916.8999996</v>
      </c>
    </row>
    <row r="15" spans="1:3" x14ac:dyDescent="0.2">
      <c r="A15" s="53" t="s">
        <v>71</v>
      </c>
      <c r="B15" s="134">
        <f>SUM(B16:B20)</f>
        <v>2645291.02</v>
      </c>
      <c r="C15" s="135">
        <f>SUM(C16:C20)</f>
        <v>16521804.17</v>
      </c>
    </row>
    <row r="16" spans="1:3" x14ac:dyDescent="0.2">
      <c r="A16" s="56" t="s">
        <v>72</v>
      </c>
      <c r="B16" s="133">
        <v>0</v>
      </c>
      <c r="C16" s="577">
        <v>0</v>
      </c>
    </row>
    <row r="17" spans="1:3" x14ac:dyDescent="0.2">
      <c r="A17" s="56" t="s">
        <v>73</v>
      </c>
      <c r="B17" s="133">
        <v>0</v>
      </c>
      <c r="C17" s="577">
        <v>0</v>
      </c>
    </row>
    <row r="18" spans="1:3" x14ac:dyDescent="0.2">
      <c r="A18" s="56" t="s">
        <v>74</v>
      </c>
      <c r="B18" s="133">
        <v>0</v>
      </c>
      <c r="C18" s="577">
        <v>0</v>
      </c>
    </row>
    <row r="19" spans="1:3" x14ac:dyDescent="0.2">
      <c r="A19" s="56" t="s">
        <v>75</v>
      </c>
      <c r="B19" s="133">
        <v>0</v>
      </c>
      <c r="C19" s="577">
        <v>0</v>
      </c>
    </row>
    <row r="20" spans="1:3" x14ac:dyDescent="0.2">
      <c r="A20" s="56" t="s">
        <v>76</v>
      </c>
      <c r="B20" s="133">
        <v>2645291.02</v>
      </c>
      <c r="C20" s="577">
        <v>16521804.17</v>
      </c>
    </row>
    <row r="21" spans="1:3" x14ac:dyDescent="0.2">
      <c r="A21" s="46"/>
      <c r="B21" s="60"/>
      <c r="C21" s="61"/>
    </row>
    <row r="22" spans="1:3" x14ac:dyDescent="0.2">
      <c r="A22" s="62" t="s">
        <v>77</v>
      </c>
      <c r="B22" s="54">
        <f>+B4+B12+B15</f>
        <v>14673426658.370003</v>
      </c>
      <c r="C22" s="26">
        <f>+C4+C12+C15</f>
        <v>13411389637.26</v>
      </c>
    </row>
    <row r="23" spans="1:3" x14ac:dyDescent="0.2">
      <c r="A23" s="46"/>
      <c r="B23" s="63"/>
      <c r="C23" s="26"/>
    </row>
    <row r="24" spans="1:3" s="52" customFormat="1" ht="12.75" x14ac:dyDescent="0.2">
      <c r="A24" s="49" t="s">
        <v>78</v>
      </c>
      <c r="B24" s="64"/>
      <c r="C24" s="65"/>
    </row>
    <row r="25" spans="1:3" x14ac:dyDescent="0.2">
      <c r="A25" s="53" t="s">
        <v>79</v>
      </c>
      <c r="B25" s="54">
        <f>SUM(B26:B28)</f>
        <v>14034009744.889999</v>
      </c>
      <c r="C25" s="55">
        <f>SUM(C26:C28)</f>
        <v>13661765839.92</v>
      </c>
    </row>
    <row r="26" spans="1:3" x14ac:dyDescent="0.2">
      <c r="A26" s="59" t="s">
        <v>80</v>
      </c>
      <c r="B26" s="133">
        <v>8351339272.46</v>
      </c>
      <c r="C26" s="577">
        <v>8058847861.0200005</v>
      </c>
    </row>
    <row r="27" spans="1:3" x14ac:dyDescent="0.2">
      <c r="A27" s="59" t="s">
        <v>81</v>
      </c>
      <c r="B27" s="133">
        <v>2651391198.8899999</v>
      </c>
      <c r="C27" s="577">
        <v>2623892419.1500001</v>
      </c>
    </row>
    <row r="28" spans="1:3" ht="12.75" x14ac:dyDescent="0.2">
      <c r="A28" s="150" t="s">
        <v>82</v>
      </c>
      <c r="B28" s="133">
        <v>3031279273.54</v>
      </c>
      <c r="C28" s="577">
        <v>2979025559.75</v>
      </c>
    </row>
    <row r="29" spans="1:3" x14ac:dyDescent="0.2">
      <c r="A29" s="53" t="s">
        <v>83</v>
      </c>
      <c r="B29" s="54">
        <f>SUM(B30:B38)</f>
        <v>588950</v>
      </c>
      <c r="C29" s="55">
        <f>SUM(C30:C38)</f>
        <v>5907448</v>
      </c>
    </row>
    <row r="30" spans="1:3" x14ac:dyDescent="0.2">
      <c r="A30" s="59" t="s">
        <v>84</v>
      </c>
      <c r="B30" s="133">
        <v>0</v>
      </c>
      <c r="C30" s="577">
        <v>0</v>
      </c>
    </row>
    <row r="31" spans="1:3" x14ac:dyDescent="0.2">
      <c r="A31" s="59" t="s">
        <v>85</v>
      </c>
      <c r="B31" s="133">
        <v>0</v>
      </c>
      <c r="C31" s="577">
        <v>0</v>
      </c>
    </row>
    <row r="32" spans="1:3" x14ac:dyDescent="0.2">
      <c r="A32" s="59" t="s">
        <v>86</v>
      </c>
      <c r="B32" s="133">
        <v>480000</v>
      </c>
      <c r="C32" s="577">
        <v>5881000</v>
      </c>
    </row>
    <row r="33" spans="1:3" x14ac:dyDescent="0.2">
      <c r="A33" s="59" t="s">
        <v>87</v>
      </c>
      <c r="B33" s="133">
        <v>108950</v>
      </c>
      <c r="C33" s="577">
        <v>26448</v>
      </c>
    </row>
    <row r="34" spans="1:3" x14ac:dyDescent="0.2">
      <c r="A34" s="59" t="s">
        <v>88</v>
      </c>
      <c r="B34" s="133">
        <v>0</v>
      </c>
      <c r="C34" s="577">
        <v>0</v>
      </c>
    </row>
    <row r="35" spans="1:3" x14ac:dyDescent="0.2">
      <c r="A35" s="59" t="s">
        <v>89</v>
      </c>
      <c r="B35" s="133">
        <v>0</v>
      </c>
      <c r="C35" s="577">
        <v>0</v>
      </c>
    </row>
    <row r="36" spans="1:3" ht="12.75" x14ac:dyDescent="0.2">
      <c r="A36" s="150" t="s">
        <v>90</v>
      </c>
      <c r="B36" s="133">
        <v>0</v>
      </c>
      <c r="C36" s="577">
        <v>0</v>
      </c>
    </row>
    <row r="37" spans="1:3" x14ac:dyDescent="0.2">
      <c r="A37" s="59" t="s">
        <v>91</v>
      </c>
      <c r="B37" s="133">
        <v>0</v>
      </c>
      <c r="C37" s="577">
        <v>0</v>
      </c>
    </row>
    <row r="38" spans="1:3" x14ac:dyDescent="0.2">
      <c r="A38" s="59" t="s">
        <v>92</v>
      </c>
      <c r="B38" s="133">
        <v>0</v>
      </c>
      <c r="C38" s="577">
        <v>0</v>
      </c>
    </row>
    <row r="39" spans="1:3" x14ac:dyDescent="0.2">
      <c r="A39" s="53" t="s">
        <v>93</v>
      </c>
      <c r="B39" s="54">
        <f>SUM(B40:B42)</f>
        <v>0</v>
      </c>
      <c r="C39" s="55">
        <f>SUM(C40:C42)</f>
        <v>0</v>
      </c>
    </row>
    <row r="40" spans="1:3" x14ac:dyDescent="0.2">
      <c r="A40" s="59" t="s">
        <v>94</v>
      </c>
      <c r="B40" s="133">
        <v>0</v>
      </c>
      <c r="C40" s="577">
        <v>0</v>
      </c>
    </row>
    <row r="41" spans="1:3" x14ac:dyDescent="0.2">
      <c r="A41" s="59" t="s">
        <v>44</v>
      </c>
      <c r="B41" s="133">
        <v>0</v>
      </c>
      <c r="C41" s="577">
        <v>0</v>
      </c>
    </row>
    <row r="42" spans="1:3" x14ac:dyDescent="0.2">
      <c r="A42" s="59" t="s">
        <v>95</v>
      </c>
      <c r="B42" s="133">
        <v>0</v>
      </c>
      <c r="C42" s="577">
        <v>0</v>
      </c>
    </row>
    <row r="43" spans="1:3" x14ac:dyDescent="0.2">
      <c r="A43" s="53" t="s">
        <v>96</v>
      </c>
      <c r="B43" s="54">
        <f>SUM(B44:B48)</f>
        <v>0</v>
      </c>
      <c r="C43" s="55">
        <f>SUM(C44:C48)</f>
        <v>0</v>
      </c>
    </row>
    <row r="44" spans="1:3" ht="12.75" x14ac:dyDescent="0.2">
      <c r="A44" s="150" t="s">
        <v>97</v>
      </c>
      <c r="B44" s="133">
        <v>0</v>
      </c>
      <c r="C44" s="577">
        <v>0</v>
      </c>
    </row>
    <row r="45" spans="1:3" x14ac:dyDescent="0.2">
      <c r="A45" s="59" t="s">
        <v>98</v>
      </c>
      <c r="B45" s="133">
        <v>0</v>
      </c>
      <c r="C45" s="577">
        <v>0</v>
      </c>
    </row>
    <row r="46" spans="1:3" x14ac:dyDescent="0.2">
      <c r="A46" s="59" t="s">
        <v>99</v>
      </c>
      <c r="B46" s="133">
        <v>0</v>
      </c>
      <c r="C46" s="577">
        <v>0</v>
      </c>
    </row>
    <row r="47" spans="1:3" x14ac:dyDescent="0.2">
      <c r="A47" s="59" t="s">
        <v>100</v>
      </c>
      <c r="B47" s="133">
        <v>0</v>
      </c>
      <c r="C47" s="577">
        <v>0</v>
      </c>
    </row>
    <row r="48" spans="1:3" x14ac:dyDescent="0.2">
      <c r="A48" s="59" t="s">
        <v>101</v>
      </c>
      <c r="B48" s="133">
        <v>0</v>
      </c>
      <c r="C48" s="577">
        <v>0</v>
      </c>
    </row>
    <row r="49" spans="1:8" x14ac:dyDescent="0.2">
      <c r="A49" s="53" t="s">
        <v>102</v>
      </c>
      <c r="B49" s="54">
        <f>SUM(B50:B55)</f>
        <v>439908510.17000008</v>
      </c>
      <c r="C49" s="55">
        <f>SUM(C50:C55)</f>
        <v>224719436.31999999</v>
      </c>
    </row>
    <row r="50" spans="1:8" x14ac:dyDescent="0.2">
      <c r="A50" s="59" t="s">
        <v>103</v>
      </c>
      <c r="B50" s="133">
        <v>303251475.97000003</v>
      </c>
      <c r="C50" s="577">
        <v>270947735.00999999</v>
      </c>
    </row>
    <row r="51" spans="1:8" x14ac:dyDescent="0.2">
      <c r="A51" s="59" t="s">
        <v>104</v>
      </c>
      <c r="B51" s="133">
        <v>0</v>
      </c>
      <c r="C51" s="577">
        <v>0</v>
      </c>
    </row>
    <row r="52" spans="1:8" x14ac:dyDescent="0.2">
      <c r="A52" s="59" t="s">
        <v>105</v>
      </c>
      <c r="B52" s="133">
        <v>136647943.84</v>
      </c>
      <c r="C52" s="577">
        <v>-46228289.829999998</v>
      </c>
    </row>
    <row r="53" spans="1:8" ht="12.75" x14ac:dyDescent="0.2">
      <c r="A53" s="150" t="s">
        <v>106</v>
      </c>
      <c r="B53" s="133">
        <v>0</v>
      </c>
      <c r="C53" s="577">
        <v>0</v>
      </c>
    </row>
    <row r="54" spans="1:8" x14ac:dyDescent="0.2">
      <c r="A54" s="59" t="s">
        <v>107</v>
      </c>
      <c r="B54" s="133">
        <v>0</v>
      </c>
      <c r="C54" s="577">
        <v>0</v>
      </c>
    </row>
    <row r="55" spans="1:8" x14ac:dyDescent="0.2">
      <c r="A55" s="59" t="s">
        <v>108</v>
      </c>
      <c r="B55" s="133">
        <v>9090.36</v>
      </c>
      <c r="C55" s="577">
        <v>-8.86</v>
      </c>
    </row>
    <row r="56" spans="1:8" x14ac:dyDescent="0.2">
      <c r="A56" s="53" t="s">
        <v>109</v>
      </c>
      <c r="B56" s="54">
        <f>+B57</f>
        <v>0</v>
      </c>
      <c r="C56" s="55">
        <f>+C57</f>
        <v>0</v>
      </c>
    </row>
    <row r="57" spans="1:8" x14ac:dyDescent="0.2">
      <c r="A57" s="59" t="s">
        <v>110</v>
      </c>
      <c r="B57" s="133">
        <v>0</v>
      </c>
      <c r="C57" s="577">
        <v>0</v>
      </c>
    </row>
    <row r="58" spans="1:8" x14ac:dyDescent="0.2">
      <c r="A58" s="46"/>
      <c r="B58" s="60"/>
      <c r="C58" s="61"/>
    </row>
    <row r="59" spans="1:8" x14ac:dyDescent="0.2">
      <c r="A59" s="62" t="s">
        <v>111</v>
      </c>
      <c r="B59" s="54">
        <f>+B56+B49+B43+B39+B29+B25</f>
        <v>14474507205.059999</v>
      </c>
      <c r="C59" s="26">
        <f>+C56+C49+C43+C39+C29+C25</f>
        <v>13892392724.24</v>
      </c>
      <c r="F59" s="599"/>
    </row>
    <row r="60" spans="1:8" ht="12.75" x14ac:dyDescent="0.2">
      <c r="A60" s="151"/>
      <c r="B60" s="54"/>
      <c r="C60" s="26"/>
    </row>
    <row r="61" spans="1:8" s="52" customFormat="1" ht="12.75" x14ac:dyDescent="0.2">
      <c r="A61" s="49" t="s">
        <v>112</v>
      </c>
      <c r="B61" s="54">
        <f>+B22-B59</f>
        <v>198919453.31000328</v>
      </c>
      <c r="C61" s="55">
        <f>+C22-C59</f>
        <v>-481003086.97999954</v>
      </c>
    </row>
    <row r="62" spans="1:8" s="52" customFormat="1" x14ac:dyDescent="0.2">
      <c r="A62" s="66"/>
      <c r="B62" s="67"/>
      <c r="C62" s="68"/>
    </row>
    <row r="63" spans="1:8" s="69" customFormat="1" ht="15.75" customHeight="1" x14ac:dyDescent="0.2">
      <c r="A63" s="152" t="s">
        <v>58</v>
      </c>
      <c r="B63" s="14"/>
      <c r="C63" s="14"/>
      <c r="D63" s="14"/>
      <c r="E63" s="14"/>
      <c r="F63" s="14"/>
      <c r="G63" s="14"/>
      <c r="H63" s="14"/>
    </row>
    <row r="66" spans="1:3" x14ac:dyDescent="0.2">
      <c r="B66" s="70"/>
    </row>
    <row r="67" spans="1:3" ht="12.75" x14ac:dyDescent="0.2">
      <c r="A67" s="153"/>
    </row>
    <row r="68" spans="1:3" ht="12.75" x14ac:dyDescent="0.2">
      <c r="A68" s="428"/>
      <c r="B68" s="428"/>
      <c r="C68" s="428"/>
    </row>
    <row r="69" spans="1:3" ht="12.75" x14ac:dyDescent="0.2">
      <c r="A69" s="429" t="s">
        <v>431</v>
      </c>
      <c r="B69" s="879" t="s">
        <v>432</v>
      </c>
      <c r="C69" s="879"/>
    </row>
    <row r="70" spans="1:3" ht="12.75" x14ac:dyDescent="0.2">
      <c r="A70" s="430" t="s">
        <v>433</v>
      </c>
      <c r="B70" s="880" t="s">
        <v>434</v>
      </c>
      <c r="C70" s="880"/>
    </row>
    <row r="71" spans="1:3" x14ac:dyDescent="0.2">
      <c r="A71" s="881" t="s">
        <v>435</v>
      </c>
      <c r="B71" s="880"/>
      <c r="C71" s="880"/>
    </row>
    <row r="72" spans="1:3" x14ac:dyDescent="0.15">
      <c r="A72" s="881"/>
      <c r="B72" s="431"/>
      <c r="C72" s="431"/>
    </row>
    <row r="75" spans="1:3" ht="12.75" x14ac:dyDescent="0.2">
      <c r="A75" s="153"/>
    </row>
    <row r="83" spans="1:1" ht="12.75" x14ac:dyDescent="0.2">
      <c r="A83" s="153"/>
    </row>
    <row r="92" spans="1:1" ht="12.75" x14ac:dyDescent="0.2">
      <c r="A92" s="153"/>
    </row>
    <row r="101" spans="1:1" ht="12.75" x14ac:dyDescent="0.2">
      <c r="A101" s="153"/>
    </row>
  </sheetData>
  <sheetProtection formatCells="0" formatColumns="0" formatRows="0" autoFilter="0"/>
  <mergeCells count="4">
    <mergeCell ref="A1:C1"/>
    <mergeCell ref="B69:C69"/>
    <mergeCell ref="B70:C71"/>
    <mergeCell ref="A71:A72"/>
  </mergeCells>
  <printOptions horizontalCentered="1"/>
  <pageMargins left="0.78740157480314965" right="0.59055118110236227" top="0.78740157480314965" bottom="0.78740157480314965" header="0.31496062992125984" footer="0.31496062992125984"/>
  <pageSetup scale="75" fitToHeight="0" orientation="portrait" r:id="rId1"/>
  <ignoredErrors>
    <ignoredError sqref="B4:C4 B12:C12 B15:C15 B21:C25 B29:C29 B39:C39 B43:C43 B49:C49 B56:C56 B58:C62"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8" tint="0.39997558519241921"/>
  </sheetPr>
  <dimension ref="A1:I46"/>
  <sheetViews>
    <sheetView showGridLines="0" zoomScaleNormal="100" zoomScaleSheetLayoutView="90" workbookViewId="0">
      <selection activeCell="P13" sqref="O13:P14"/>
    </sheetView>
  </sheetViews>
  <sheetFormatPr baseColWidth="10" defaultRowHeight="11.25" x14ac:dyDescent="0.2"/>
  <cols>
    <col min="1" max="2" width="2" style="309" customWidth="1"/>
    <col min="3" max="3" width="72.83203125" style="309" customWidth="1"/>
    <col min="4" max="4" width="18.33203125" style="309" customWidth="1"/>
    <col min="5" max="5" width="21.83203125" style="309" customWidth="1"/>
    <col min="6" max="6" width="18.33203125" style="309" customWidth="1"/>
    <col min="7" max="9" width="18.33203125" style="310" customWidth="1"/>
    <col min="10" max="16384" width="12" style="309"/>
  </cols>
  <sheetData>
    <row r="1" spans="1:9" ht="51.75" customHeight="1" x14ac:dyDescent="0.2">
      <c r="A1" s="982" t="s">
        <v>2461</v>
      </c>
      <c r="B1" s="983"/>
      <c r="C1" s="983"/>
      <c r="D1" s="983"/>
      <c r="E1" s="983"/>
      <c r="F1" s="983"/>
      <c r="G1" s="983"/>
      <c r="H1" s="983"/>
      <c r="I1" s="984"/>
    </row>
    <row r="2" spans="1:9" ht="15" customHeight="1" x14ac:dyDescent="0.2">
      <c r="A2" s="1025" t="s">
        <v>113</v>
      </c>
      <c r="B2" s="1026"/>
      <c r="C2" s="1027"/>
      <c r="D2" s="983" t="s">
        <v>215</v>
      </c>
      <c r="E2" s="983"/>
      <c r="F2" s="983"/>
      <c r="G2" s="983"/>
      <c r="H2" s="983"/>
      <c r="I2" s="988" t="s">
        <v>216</v>
      </c>
    </row>
    <row r="3" spans="1:9" ht="24.95" customHeight="1" x14ac:dyDescent="0.2">
      <c r="A3" s="1028"/>
      <c r="B3" s="1029"/>
      <c r="C3" s="1030"/>
      <c r="D3" s="371" t="s">
        <v>217</v>
      </c>
      <c r="E3" s="268" t="s">
        <v>218</v>
      </c>
      <c r="F3" s="268" t="s">
        <v>181</v>
      </c>
      <c r="G3" s="268" t="s">
        <v>182</v>
      </c>
      <c r="H3" s="372" t="s">
        <v>219</v>
      </c>
      <c r="I3" s="989"/>
    </row>
    <row r="4" spans="1:9" x14ac:dyDescent="0.2">
      <c r="A4" s="1031"/>
      <c r="B4" s="1032"/>
      <c r="C4" s="1033"/>
      <c r="D4" s="267">
        <v>1</v>
      </c>
      <c r="E4" s="267">
        <v>2</v>
      </c>
      <c r="F4" s="267" t="s">
        <v>220</v>
      </c>
      <c r="G4" s="267">
        <v>4</v>
      </c>
      <c r="H4" s="267">
        <v>5</v>
      </c>
      <c r="I4" s="267" t="s">
        <v>221</v>
      </c>
    </row>
    <row r="5" spans="1:9" x14ac:dyDescent="0.2">
      <c r="A5" s="328" t="s">
        <v>383</v>
      </c>
      <c r="B5" s="327"/>
      <c r="C5" s="326"/>
      <c r="D5" s="325"/>
      <c r="E5" s="325"/>
      <c r="F5" s="325"/>
      <c r="G5" s="325"/>
      <c r="H5" s="325"/>
      <c r="I5" s="325"/>
    </row>
    <row r="6" spans="1:9" x14ac:dyDescent="0.2">
      <c r="A6" s="319">
        <v>0</v>
      </c>
      <c r="B6" s="323" t="s">
        <v>382</v>
      </c>
      <c r="C6" s="322"/>
      <c r="D6" s="324">
        <f t="shared" ref="D6:I6" si="0">SUM(D7:D8)</f>
        <v>0</v>
      </c>
      <c r="E6" s="324">
        <f t="shared" si="0"/>
        <v>0</v>
      </c>
      <c r="F6" s="321">
        <f t="shared" si="0"/>
        <v>0</v>
      </c>
      <c r="G6" s="324">
        <f t="shared" si="0"/>
        <v>0</v>
      </c>
      <c r="H6" s="324">
        <f t="shared" si="0"/>
        <v>0</v>
      </c>
      <c r="I6" s="321">
        <f t="shared" si="0"/>
        <v>0</v>
      </c>
    </row>
    <row r="7" spans="1:9" x14ac:dyDescent="0.2">
      <c r="A7" s="319" t="s">
        <v>381</v>
      </c>
      <c r="B7" s="320"/>
      <c r="C7" s="318" t="s">
        <v>380</v>
      </c>
      <c r="D7" s="601">
        <v>0</v>
      </c>
      <c r="E7" s="601">
        <v>0</v>
      </c>
      <c r="F7" s="317">
        <f>D7+E7</f>
        <v>0</v>
      </c>
      <c r="G7" s="601">
        <v>0</v>
      </c>
      <c r="H7" s="601">
        <v>0</v>
      </c>
      <c r="I7" s="317">
        <f>F7-G7</f>
        <v>0</v>
      </c>
    </row>
    <row r="8" spans="1:9" x14ac:dyDescent="0.2">
      <c r="A8" s="319" t="s">
        <v>379</v>
      </c>
      <c r="B8" s="320"/>
      <c r="C8" s="318" t="s">
        <v>378</v>
      </c>
      <c r="D8" s="601">
        <v>0</v>
      </c>
      <c r="E8" s="601">
        <v>0</v>
      </c>
      <c r="F8" s="317">
        <f>D8+E8</f>
        <v>0</v>
      </c>
      <c r="G8" s="601">
        <v>0</v>
      </c>
      <c r="H8" s="601">
        <v>0</v>
      </c>
      <c r="I8" s="317">
        <f>F8-G8</f>
        <v>0</v>
      </c>
    </row>
    <row r="9" spans="1:9" ht="11.25" customHeight="1" x14ac:dyDescent="0.2">
      <c r="A9" s="319">
        <v>0</v>
      </c>
      <c r="B9" s="323" t="s">
        <v>377</v>
      </c>
      <c r="C9" s="322"/>
      <c r="D9" s="321">
        <f t="shared" ref="D9:I9" si="1">SUM(D10:D17)</f>
        <v>13247387560.119999</v>
      </c>
      <c r="E9" s="321">
        <f t="shared" si="1"/>
        <v>1695431745.05</v>
      </c>
      <c r="F9" s="321">
        <f t="shared" si="1"/>
        <v>14942819305.17</v>
      </c>
      <c r="G9" s="321">
        <f t="shared" si="1"/>
        <v>14139184405.540001</v>
      </c>
      <c r="H9" s="321">
        <f t="shared" si="1"/>
        <v>13760593850.82</v>
      </c>
      <c r="I9" s="321">
        <f t="shared" si="1"/>
        <v>803634899.62999916</v>
      </c>
    </row>
    <row r="10" spans="1:9" x14ac:dyDescent="0.2">
      <c r="A10" s="319" t="s">
        <v>376</v>
      </c>
      <c r="B10" s="320"/>
      <c r="C10" s="318" t="s">
        <v>375</v>
      </c>
      <c r="D10" s="601">
        <v>12854353017.719999</v>
      </c>
      <c r="E10" s="601">
        <v>1710602331.52</v>
      </c>
      <c r="F10" s="317">
        <f t="shared" ref="F10:F17" si="2">D10+E10</f>
        <v>14564955349.24</v>
      </c>
      <c r="G10" s="601">
        <v>13802846714.110001</v>
      </c>
      <c r="H10" s="601">
        <v>13425377551.379999</v>
      </c>
      <c r="I10" s="317">
        <f t="shared" ref="I10:I17" si="3">F10-G10</f>
        <v>762108635.12999916</v>
      </c>
    </row>
    <row r="11" spans="1:9" x14ac:dyDescent="0.2">
      <c r="A11" s="319" t="s">
        <v>324</v>
      </c>
      <c r="B11" s="320"/>
      <c r="C11" s="318" t="s">
        <v>374</v>
      </c>
      <c r="D11" s="601">
        <v>0</v>
      </c>
      <c r="E11" s="601">
        <v>0</v>
      </c>
      <c r="F11" s="317">
        <f t="shared" si="2"/>
        <v>0</v>
      </c>
      <c r="G11" s="601">
        <v>0</v>
      </c>
      <c r="H11" s="601">
        <v>0</v>
      </c>
      <c r="I11" s="317">
        <f t="shared" si="3"/>
        <v>0</v>
      </c>
    </row>
    <row r="12" spans="1:9" x14ac:dyDescent="0.2">
      <c r="A12" s="319" t="s">
        <v>373</v>
      </c>
      <c r="B12" s="320"/>
      <c r="C12" s="318" t="s">
        <v>372</v>
      </c>
      <c r="D12" s="601">
        <v>393034542.39999998</v>
      </c>
      <c r="E12" s="601">
        <v>-15170586.470000001</v>
      </c>
      <c r="F12" s="317">
        <f t="shared" si="2"/>
        <v>377863955.92999995</v>
      </c>
      <c r="G12" s="601">
        <v>336337691.43000001</v>
      </c>
      <c r="H12" s="601">
        <v>335216299.44</v>
      </c>
      <c r="I12" s="317">
        <f t="shared" si="3"/>
        <v>41526264.49999994</v>
      </c>
    </row>
    <row r="13" spans="1:9" x14ac:dyDescent="0.2">
      <c r="A13" s="319" t="s">
        <v>371</v>
      </c>
      <c r="B13" s="320"/>
      <c r="C13" s="318" t="s">
        <v>370</v>
      </c>
      <c r="D13" s="601">
        <v>0</v>
      </c>
      <c r="E13" s="601">
        <v>0</v>
      </c>
      <c r="F13" s="317">
        <f t="shared" si="2"/>
        <v>0</v>
      </c>
      <c r="G13" s="601">
        <v>0</v>
      </c>
      <c r="H13" s="601">
        <v>0</v>
      </c>
      <c r="I13" s="317">
        <f t="shared" si="3"/>
        <v>0</v>
      </c>
    </row>
    <row r="14" spans="1:9" x14ac:dyDescent="0.2">
      <c r="A14" s="319" t="s">
        <v>369</v>
      </c>
      <c r="B14" s="320"/>
      <c r="C14" s="318" t="s">
        <v>368</v>
      </c>
      <c r="D14" s="601">
        <v>0</v>
      </c>
      <c r="E14" s="601">
        <v>0</v>
      </c>
      <c r="F14" s="317">
        <f t="shared" si="2"/>
        <v>0</v>
      </c>
      <c r="G14" s="601">
        <v>0</v>
      </c>
      <c r="H14" s="601">
        <v>0</v>
      </c>
      <c r="I14" s="317">
        <f t="shared" si="3"/>
        <v>0</v>
      </c>
    </row>
    <row r="15" spans="1:9" x14ac:dyDescent="0.2">
      <c r="A15" s="319" t="s">
        <v>325</v>
      </c>
      <c r="B15" s="320"/>
      <c r="C15" s="318" t="s">
        <v>367</v>
      </c>
      <c r="D15" s="601">
        <v>0</v>
      </c>
      <c r="E15" s="601">
        <v>0</v>
      </c>
      <c r="F15" s="317">
        <f t="shared" si="2"/>
        <v>0</v>
      </c>
      <c r="G15" s="601">
        <v>0</v>
      </c>
      <c r="H15" s="601">
        <v>0</v>
      </c>
      <c r="I15" s="317">
        <f t="shared" si="3"/>
        <v>0</v>
      </c>
    </row>
    <row r="16" spans="1:9" x14ac:dyDescent="0.2">
      <c r="A16" s="319" t="s">
        <v>366</v>
      </c>
      <c r="B16" s="320"/>
      <c r="C16" s="318" t="s">
        <v>365</v>
      </c>
      <c r="D16" s="601">
        <v>0</v>
      </c>
      <c r="E16" s="601">
        <v>0</v>
      </c>
      <c r="F16" s="317">
        <f t="shared" si="2"/>
        <v>0</v>
      </c>
      <c r="G16" s="601">
        <v>0</v>
      </c>
      <c r="H16" s="601">
        <v>0</v>
      </c>
      <c r="I16" s="317">
        <f t="shared" si="3"/>
        <v>0</v>
      </c>
    </row>
    <row r="17" spans="1:9" x14ac:dyDescent="0.2">
      <c r="A17" s="319" t="s">
        <v>364</v>
      </c>
      <c r="B17" s="320"/>
      <c r="C17" s="318" t="s">
        <v>363</v>
      </c>
      <c r="D17" s="601">
        <v>0</v>
      </c>
      <c r="E17" s="601">
        <v>0</v>
      </c>
      <c r="F17" s="317">
        <f t="shared" si="2"/>
        <v>0</v>
      </c>
      <c r="G17" s="601">
        <v>0</v>
      </c>
      <c r="H17" s="601">
        <v>0</v>
      </c>
      <c r="I17" s="317">
        <f t="shared" si="3"/>
        <v>0</v>
      </c>
    </row>
    <row r="18" spans="1:9" ht="11.25" customHeight="1" x14ac:dyDescent="0.2">
      <c r="A18" s="319">
        <v>0</v>
      </c>
      <c r="B18" s="323" t="s">
        <v>362</v>
      </c>
      <c r="C18" s="322"/>
      <c r="D18" s="321">
        <f t="shared" ref="D18:I18" si="4">SUM(D19:D21)</f>
        <v>112188882.33</v>
      </c>
      <c r="E18" s="321">
        <f t="shared" si="4"/>
        <v>76553207.409999996</v>
      </c>
      <c r="F18" s="321">
        <f t="shared" si="4"/>
        <v>188742089.74000001</v>
      </c>
      <c r="G18" s="321">
        <f t="shared" si="4"/>
        <v>186777300.65000001</v>
      </c>
      <c r="H18" s="321">
        <f t="shared" si="4"/>
        <v>186729723.78</v>
      </c>
      <c r="I18" s="321">
        <f t="shared" si="4"/>
        <v>1964789.0900000036</v>
      </c>
    </row>
    <row r="19" spans="1:9" x14ac:dyDescent="0.2">
      <c r="A19" s="319" t="s">
        <v>361</v>
      </c>
      <c r="B19" s="320"/>
      <c r="C19" s="318" t="s">
        <v>360</v>
      </c>
      <c r="D19" s="601">
        <v>112188882.33</v>
      </c>
      <c r="E19" s="601">
        <v>76553207.409999996</v>
      </c>
      <c r="F19" s="317">
        <f>D19+E19</f>
        <v>188742089.74000001</v>
      </c>
      <c r="G19" s="601">
        <v>186777300.65000001</v>
      </c>
      <c r="H19" s="601">
        <v>186729723.78</v>
      </c>
      <c r="I19" s="317">
        <f>F19-G19</f>
        <v>1964789.0900000036</v>
      </c>
    </row>
    <row r="20" spans="1:9" ht="11.25" customHeight="1" x14ac:dyDescent="0.2">
      <c r="A20" s="319" t="s">
        <v>359</v>
      </c>
      <c r="B20" s="320"/>
      <c r="C20" s="318" t="s">
        <v>358</v>
      </c>
      <c r="D20" s="601">
        <v>0</v>
      </c>
      <c r="E20" s="601">
        <v>0</v>
      </c>
      <c r="F20" s="317">
        <f>D20+E20</f>
        <v>0</v>
      </c>
      <c r="G20" s="601">
        <v>0</v>
      </c>
      <c r="H20" s="601">
        <v>0</v>
      </c>
      <c r="I20" s="317">
        <f>F20-G20</f>
        <v>0</v>
      </c>
    </row>
    <row r="21" spans="1:9" x14ac:dyDescent="0.2">
      <c r="A21" s="319" t="s">
        <v>357</v>
      </c>
      <c r="B21" s="320"/>
      <c r="C21" s="318" t="s">
        <v>356</v>
      </c>
      <c r="D21" s="601">
        <v>0</v>
      </c>
      <c r="E21" s="601">
        <v>0</v>
      </c>
      <c r="F21" s="317">
        <f>D21+E21</f>
        <v>0</v>
      </c>
      <c r="G21" s="601">
        <v>0</v>
      </c>
      <c r="H21" s="601">
        <v>0</v>
      </c>
      <c r="I21" s="317">
        <f>F21-G21</f>
        <v>0</v>
      </c>
    </row>
    <row r="22" spans="1:9" x14ac:dyDescent="0.2">
      <c r="A22" s="319">
        <v>0</v>
      </c>
      <c r="B22" s="323" t="s">
        <v>355</v>
      </c>
      <c r="C22" s="322"/>
      <c r="D22" s="321">
        <f t="shared" ref="D22:I22" si="5">SUM(D23:D24)</f>
        <v>0</v>
      </c>
      <c r="E22" s="321">
        <f t="shared" si="5"/>
        <v>0</v>
      </c>
      <c r="F22" s="321">
        <f t="shared" si="5"/>
        <v>0</v>
      </c>
      <c r="G22" s="321">
        <f t="shared" si="5"/>
        <v>0</v>
      </c>
      <c r="H22" s="321">
        <f t="shared" si="5"/>
        <v>0</v>
      </c>
      <c r="I22" s="321">
        <f t="shared" si="5"/>
        <v>0</v>
      </c>
    </row>
    <row r="23" spans="1:9" x14ac:dyDescent="0.2">
      <c r="A23" s="319" t="s">
        <v>354</v>
      </c>
      <c r="B23" s="320"/>
      <c r="C23" s="318" t="s">
        <v>353</v>
      </c>
      <c r="D23" s="601">
        <v>0</v>
      </c>
      <c r="E23" s="601">
        <v>0</v>
      </c>
      <c r="F23" s="317">
        <f>D23+E23</f>
        <v>0</v>
      </c>
      <c r="G23" s="601">
        <v>0</v>
      </c>
      <c r="H23" s="601">
        <v>0</v>
      </c>
      <c r="I23" s="317">
        <f>F23-G23</f>
        <v>0</v>
      </c>
    </row>
    <row r="24" spans="1:9" x14ac:dyDescent="0.2">
      <c r="A24" s="319" t="s">
        <v>352</v>
      </c>
      <c r="B24" s="320"/>
      <c r="C24" s="318" t="s">
        <v>351</v>
      </c>
      <c r="D24" s="601">
        <v>0</v>
      </c>
      <c r="E24" s="601">
        <v>0</v>
      </c>
      <c r="F24" s="317">
        <f>D24+E24</f>
        <v>0</v>
      </c>
      <c r="G24" s="601">
        <v>0</v>
      </c>
      <c r="H24" s="601">
        <v>0</v>
      </c>
      <c r="I24" s="317">
        <f>F24-G24</f>
        <v>0</v>
      </c>
    </row>
    <row r="25" spans="1:9" x14ac:dyDescent="0.2">
      <c r="A25" s="319">
        <v>0</v>
      </c>
      <c r="B25" s="323" t="s">
        <v>350</v>
      </c>
      <c r="C25" s="322"/>
      <c r="D25" s="321">
        <f t="shared" ref="D25:I25" si="6">SUM(D26:D29)</f>
        <v>0</v>
      </c>
      <c r="E25" s="321">
        <f t="shared" si="6"/>
        <v>0</v>
      </c>
      <c r="F25" s="321">
        <f t="shared" si="6"/>
        <v>0</v>
      </c>
      <c r="G25" s="321">
        <f t="shared" si="6"/>
        <v>0</v>
      </c>
      <c r="H25" s="321">
        <f t="shared" si="6"/>
        <v>0</v>
      </c>
      <c r="I25" s="321">
        <f t="shared" si="6"/>
        <v>0</v>
      </c>
    </row>
    <row r="26" spans="1:9" x14ac:dyDescent="0.2">
      <c r="A26" s="319" t="s">
        <v>349</v>
      </c>
      <c r="B26" s="320"/>
      <c r="C26" s="318" t="s">
        <v>348</v>
      </c>
      <c r="D26" s="601">
        <v>0</v>
      </c>
      <c r="E26" s="601">
        <v>0</v>
      </c>
      <c r="F26" s="317">
        <f>D26+E26</f>
        <v>0</v>
      </c>
      <c r="G26" s="601">
        <v>0</v>
      </c>
      <c r="H26" s="601">
        <v>0</v>
      </c>
      <c r="I26" s="317">
        <f>F26-G26</f>
        <v>0</v>
      </c>
    </row>
    <row r="27" spans="1:9" x14ac:dyDescent="0.2">
      <c r="A27" s="319" t="s">
        <v>347</v>
      </c>
      <c r="B27" s="320"/>
      <c r="C27" s="318" t="s">
        <v>346</v>
      </c>
      <c r="D27" s="601">
        <v>0</v>
      </c>
      <c r="E27" s="601">
        <v>0</v>
      </c>
      <c r="F27" s="317">
        <f>D27+E27</f>
        <v>0</v>
      </c>
      <c r="G27" s="601">
        <v>0</v>
      </c>
      <c r="H27" s="601">
        <v>0</v>
      </c>
      <c r="I27" s="317">
        <f>F27-G27</f>
        <v>0</v>
      </c>
    </row>
    <row r="28" spans="1:9" x14ac:dyDescent="0.2">
      <c r="A28" s="319" t="s">
        <v>345</v>
      </c>
      <c r="B28" s="320"/>
      <c r="C28" s="318" t="s">
        <v>344</v>
      </c>
      <c r="D28" s="601">
        <v>0</v>
      </c>
      <c r="E28" s="601">
        <v>0</v>
      </c>
      <c r="F28" s="317">
        <f>D28+E28</f>
        <v>0</v>
      </c>
      <c r="G28" s="601">
        <v>0</v>
      </c>
      <c r="H28" s="601">
        <v>0</v>
      </c>
      <c r="I28" s="317">
        <f>F28-G28</f>
        <v>0</v>
      </c>
    </row>
    <row r="29" spans="1:9" x14ac:dyDescent="0.2">
      <c r="A29" s="319" t="s">
        <v>343</v>
      </c>
      <c r="B29" s="320"/>
      <c r="C29" s="318" t="s">
        <v>342</v>
      </c>
      <c r="D29" s="601">
        <v>0</v>
      </c>
      <c r="E29" s="601">
        <v>0</v>
      </c>
      <c r="F29" s="317">
        <f>D29+E29</f>
        <v>0</v>
      </c>
      <c r="G29" s="601">
        <v>0</v>
      </c>
      <c r="H29" s="601">
        <v>0</v>
      </c>
      <c r="I29" s="317">
        <f>F29-G29</f>
        <v>0</v>
      </c>
    </row>
    <row r="30" spans="1:9" x14ac:dyDescent="0.2">
      <c r="A30" s="319">
        <v>0</v>
      </c>
      <c r="B30" s="323" t="s">
        <v>341</v>
      </c>
      <c r="C30" s="322"/>
      <c r="D30" s="321">
        <f t="shared" ref="D30:I30" si="7">SUM(D31:D34)</f>
        <v>0</v>
      </c>
      <c r="E30" s="321">
        <f t="shared" si="7"/>
        <v>0</v>
      </c>
      <c r="F30" s="321">
        <f t="shared" si="7"/>
        <v>0</v>
      </c>
      <c r="G30" s="321">
        <f t="shared" si="7"/>
        <v>0</v>
      </c>
      <c r="H30" s="321">
        <f t="shared" si="7"/>
        <v>0</v>
      </c>
      <c r="I30" s="321">
        <f t="shared" si="7"/>
        <v>0</v>
      </c>
    </row>
    <row r="31" spans="1:9" x14ac:dyDescent="0.2">
      <c r="A31" s="319" t="s">
        <v>340</v>
      </c>
      <c r="B31" s="320"/>
      <c r="C31" s="318" t="s">
        <v>339</v>
      </c>
      <c r="D31" s="601">
        <v>0</v>
      </c>
      <c r="E31" s="601">
        <v>0</v>
      </c>
      <c r="F31" s="317">
        <f>D31+E31</f>
        <v>0</v>
      </c>
      <c r="G31" s="601">
        <v>0</v>
      </c>
      <c r="H31" s="601">
        <v>0</v>
      </c>
      <c r="I31" s="317">
        <f>F31-G31</f>
        <v>0</v>
      </c>
    </row>
    <row r="32" spans="1:9" x14ac:dyDescent="0.2">
      <c r="A32" s="319" t="s">
        <v>338</v>
      </c>
      <c r="B32" s="318" t="s">
        <v>337</v>
      </c>
      <c r="C32" s="318"/>
      <c r="D32" s="317">
        <v>0</v>
      </c>
      <c r="E32" s="317">
        <v>0</v>
      </c>
      <c r="F32" s="317">
        <f>D32+E32</f>
        <v>0</v>
      </c>
      <c r="G32" s="317">
        <v>0</v>
      </c>
      <c r="H32" s="317">
        <v>0</v>
      </c>
      <c r="I32" s="317">
        <f>F32-G32</f>
        <v>0</v>
      </c>
    </row>
    <row r="33" spans="1:9" x14ac:dyDescent="0.2">
      <c r="A33" s="319" t="s">
        <v>336</v>
      </c>
      <c r="B33" s="318" t="s">
        <v>335</v>
      </c>
      <c r="C33" s="318"/>
      <c r="D33" s="317">
        <v>0</v>
      </c>
      <c r="E33" s="317">
        <v>0</v>
      </c>
      <c r="F33" s="317">
        <f>D33+E33</f>
        <v>0</v>
      </c>
      <c r="G33" s="317">
        <v>0</v>
      </c>
      <c r="H33" s="317">
        <v>0</v>
      </c>
      <c r="I33" s="317">
        <f>F33-G33</f>
        <v>0</v>
      </c>
    </row>
    <row r="34" spans="1:9" x14ac:dyDescent="0.2">
      <c r="A34" s="319" t="s">
        <v>334</v>
      </c>
      <c r="B34" s="318" t="s">
        <v>333</v>
      </c>
      <c r="C34" s="318"/>
      <c r="D34" s="317">
        <v>0</v>
      </c>
      <c r="E34" s="317">
        <v>0</v>
      </c>
      <c r="F34" s="317">
        <f>D34+E34</f>
        <v>0</v>
      </c>
      <c r="G34" s="317">
        <v>0</v>
      </c>
      <c r="H34" s="317">
        <v>0</v>
      </c>
      <c r="I34" s="317">
        <f>F34-G34</f>
        <v>0</v>
      </c>
    </row>
    <row r="35" spans="1:9" x14ac:dyDescent="0.2">
      <c r="A35" s="316"/>
      <c r="B35" s="315"/>
      <c r="C35" s="314"/>
      <c r="D35" s="313"/>
      <c r="E35" s="313"/>
      <c r="F35" s="313"/>
      <c r="G35" s="313"/>
      <c r="H35" s="313"/>
      <c r="I35" s="313"/>
    </row>
    <row r="36" spans="1:9" ht="15" customHeight="1" x14ac:dyDescent="0.2">
      <c r="A36" s="1034" t="s">
        <v>230</v>
      </c>
      <c r="B36" s="1035"/>
      <c r="C36" s="1036"/>
      <c r="D36" s="312">
        <f t="shared" ref="D36:I36" si="8">+D6+D9+D18+D22+D25+D30</f>
        <v>13359576442.449999</v>
      </c>
      <c r="E36" s="312">
        <f t="shared" si="8"/>
        <v>1771984952.46</v>
      </c>
      <c r="F36" s="312">
        <f t="shared" si="8"/>
        <v>15131561394.91</v>
      </c>
      <c r="G36" s="312">
        <f t="shared" si="8"/>
        <v>14325961706.190001</v>
      </c>
      <c r="H36" s="312">
        <f t="shared" si="8"/>
        <v>13947323574.6</v>
      </c>
      <c r="I36" s="312">
        <f t="shared" si="8"/>
        <v>805599688.71999919</v>
      </c>
    </row>
    <row r="37" spans="1:9" ht="18.75" customHeight="1" x14ac:dyDescent="0.2">
      <c r="A37" s="309" t="s">
        <v>58</v>
      </c>
      <c r="B37" s="393"/>
      <c r="C37" s="393"/>
      <c r="D37" s="393"/>
      <c r="E37" s="393"/>
      <c r="F37" s="393"/>
      <c r="G37" s="393"/>
      <c r="H37" s="393"/>
      <c r="I37" s="399"/>
    </row>
    <row r="38" spans="1:9" x14ac:dyDescent="0.2">
      <c r="D38" s="311"/>
      <c r="E38" s="311"/>
      <c r="F38" s="311"/>
      <c r="G38" s="311"/>
      <c r="H38" s="311"/>
      <c r="I38" s="311"/>
    </row>
    <row r="42" spans="1:9" ht="12.75" x14ac:dyDescent="0.2">
      <c r="A42"/>
      <c r="B42" s="443"/>
      <c r="C42" s="444"/>
      <c r="D42" s="444"/>
      <c r="E42" s="443"/>
      <c r="F42" s="443"/>
      <c r="G42" s="443"/>
      <c r="H42" s="443"/>
      <c r="I42" s="445"/>
    </row>
    <row r="43" spans="1:9" ht="12.75" x14ac:dyDescent="0.2">
      <c r="A43"/>
      <c r="B43" s="443"/>
      <c r="C43" s="923" t="s">
        <v>431</v>
      </c>
      <c r="D43" s="923"/>
      <c r="E43" s="446"/>
      <c r="F43" s="962" t="s">
        <v>432</v>
      </c>
      <c r="G43" s="962"/>
      <c r="H43" s="962"/>
      <c r="I43" s="962"/>
    </row>
    <row r="44" spans="1:9" ht="12.75" x14ac:dyDescent="0.2">
      <c r="A44"/>
      <c r="B44" s="443"/>
      <c r="C44" s="925" t="s">
        <v>433</v>
      </c>
      <c r="D44" s="925"/>
      <c r="E44" s="447"/>
      <c r="F44" s="925" t="s">
        <v>434</v>
      </c>
      <c r="G44" s="925"/>
      <c r="H44" s="925"/>
      <c r="I44" s="925"/>
    </row>
    <row r="45" spans="1:9" ht="12.75" x14ac:dyDescent="0.2">
      <c r="A45"/>
      <c r="B45" s="908" t="s">
        <v>435</v>
      </c>
      <c r="C45" s="908"/>
      <c r="D45" s="908"/>
      <c r="E45" s="443"/>
      <c r="F45" s="927" t="s">
        <v>436</v>
      </c>
      <c r="G45" s="927"/>
      <c r="H45" s="927"/>
      <c r="I45" s="927"/>
    </row>
    <row r="46" spans="1:9" ht="12.75" x14ac:dyDescent="0.2">
      <c r="A46"/>
      <c r="B46" s="908"/>
      <c r="C46" s="908"/>
      <c r="D46" s="908"/>
      <c r="E46" s="443"/>
      <c r="F46" s="927"/>
      <c r="G46" s="927"/>
      <c r="H46" s="927"/>
      <c r="I46" s="927"/>
    </row>
  </sheetData>
  <sheetProtection formatCells="0" formatColumns="0" formatRows="0" autoFilter="0"/>
  <protectedRanges>
    <protectedRange sqref="B37:I41 C36:I36 B47:I65519" name="Rango1"/>
    <protectedRange sqref="C30:D30 C6:D6 C18:D18 C22:D22 C25:D25 C35:F35 B7:C8 B10:C17 B19:C21 B23:C24 B26:C29 B32:D34 E6:I6 E18:F18 G18:I18 C9:I9 F7:F8 F10:F17 E22:F22 F19:F21 E25:F25 F23:F24 E30:F30 F26:F29 B31:C31 E32:F34 F31 I10:I17 I7:I8 G22:I22 I19:I21 G25:I25 I23:I24 G30:I30 I26:I29 G32:I35 I31" name="Rango1_3"/>
    <protectedRange sqref="D4:I5" name="Rango1_2_2"/>
    <protectedRange sqref="B42:I46" name="Rango1_1"/>
    <protectedRange sqref="D7:E8" name="Rango1_3_1"/>
    <protectedRange sqref="D10:E17" name="Rango1_3_2"/>
    <protectedRange sqref="D19:E21" name="Rango1_3_3"/>
    <protectedRange sqref="D23:E24" name="Rango1_3_4"/>
    <protectedRange sqref="D26:E29" name="Rango1_3_5"/>
    <protectedRange sqref="D31:E31" name="Rango1_3_6"/>
    <protectedRange sqref="G10:H17" name="Rango1_3_7"/>
    <protectedRange sqref="G7:H8" name="Rango1_3_8"/>
    <protectedRange sqref="G19:H21" name="Rango1_3_9"/>
    <protectedRange sqref="G23:H24" name="Rango1_3_10"/>
    <protectedRange sqref="G26:H29" name="Rango1_3_11"/>
    <protectedRange sqref="G31:H31" name="Rango1_3_12"/>
  </protectedRanges>
  <mergeCells count="11">
    <mergeCell ref="A1:I1"/>
    <mergeCell ref="A2:C4"/>
    <mergeCell ref="D2:H2"/>
    <mergeCell ref="I2:I3"/>
    <mergeCell ref="A36:C36"/>
    <mergeCell ref="C43:D43"/>
    <mergeCell ref="F43:I43"/>
    <mergeCell ref="C44:D44"/>
    <mergeCell ref="F44:I44"/>
    <mergeCell ref="B45:D46"/>
    <mergeCell ref="F45:I46"/>
  </mergeCells>
  <printOptions horizontalCentered="1"/>
  <pageMargins left="0.78740157480314965" right="0.59055118110236227" top="0.78740157480314965" bottom="0.78740157480314965" header="0.31496062992125984" footer="0.31496062992125984"/>
  <pageSetup scale="7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287"/>
  <sheetViews>
    <sheetView showGridLines="0" workbookViewId="0">
      <selection activeCell="B3" sqref="B3:Q3"/>
    </sheetView>
  </sheetViews>
  <sheetFormatPr baseColWidth="10" defaultRowHeight="12.75" x14ac:dyDescent="0.2"/>
  <cols>
    <col min="1" max="1" width="2.5" style="445" customWidth="1"/>
    <col min="2" max="2" width="4.33203125" style="443" customWidth="1"/>
    <col min="3" max="3" width="1.83203125" style="443" customWidth="1"/>
    <col min="4" max="4" width="8.33203125" style="443" bestFit="1" customWidth="1"/>
    <col min="5" max="5" width="15.6640625" style="443" customWidth="1"/>
    <col min="6" max="6" width="44.1640625" style="443" customWidth="1"/>
    <col min="7" max="7" width="9.1640625" style="443" customWidth="1"/>
    <col min="8" max="8" width="14.6640625" style="443" bestFit="1" customWidth="1"/>
    <col min="9" max="9" width="14.33203125" style="443" bestFit="1" customWidth="1"/>
    <col min="10" max="10" width="14.6640625" style="443" bestFit="1" customWidth="1"/>
    <col min="11" max="11" width="15.1640625" style="443" bestFit="1" customWidth="1"/>
    <col min="12" max="14" width="14.6640625" style="443" bestFit="1" customWidth="1"/>
    <col min="15" max="15" width="12.5" style="443" bestFit="1" customWidth="1"/>
    <col min="16" max="16" width="11.83203125" style="445" bestFit="1" customWidth="1"/>
    <col min="17" max="17" width="11.83203125" style="443" bestFit="1" customWidth="1"/>
    <col min="18" max="18" width="15.6640625" style="443" bestFit="1" customWidth="1"/>
    <col min="19" max="256" width="12" style="443"/>
    <col min="257" max="257" width="2.5" style="443" customWidth="1"/>
    <col min="258" max="258" width="4.33203125" style="443" customWidth="1"/>
    <col min="259" max="259" width="1.83203125" style="443" customWidth="1"/>
    <col min="260" max="260" width="20.83203125" style="443" customWidth="1"/>
    <col min="261" max="261" width="14.83203125" style="443" customWidth="1"/>
    <col min="262" max="262" width="31.6640625" style="443" customWidth="1"/>
    <col min="263" max="263" width="14.5" style="443" customWidth="1"/>
    <col min="264" max="264" width="17.83203125" style="443" customWidth="1"/>
    <col min="265" max="265" width="18.83203125" style="443" customWidth="1"/>
    <col min="266" max="267" width="18.5" style="443" customWidth="1"/>
    <col min="268" max="268" width="17" style="443" bestFit="1" customWidth="1"/>
    <col min="269" max="269" width="17" style="443" customWidth="1"/>
    <col min="270" max="270" width="17" style="443" bestFit="1" customWidth="1"/>
    <col min="271" max="271" width="18.5" style="443" customWidth="1"/>
    <col min="272" max="272" width="17" style="443" customWidth="1"/>
    <col min="273" max="273" width="16.33203125" style="443" customWidth="1"/>
    <col min="274" max="274" width="15.6640625" style="443" bestFit="1" customWidth="1"/>
    <col min="275" max="512" width="12" style="443"/>
    <col min="513" max="513" width="2.5" style="443" customWidth="1"/>
    <col min="514" max="514" width="4.33203125" style="443" customWidth="1"/>
    <col min="515" max="515" width="1.83203125" style="443" customWidth="1"/>
    <col min="516" max="516" width="20.83203125" style="443" customWidth="1"/>
    <col min="517" max="517" width="14.83203125" style="443" customWidth="1"/>
    <col min="518" max="518" width="31.6640625" style="443" customWidth="1"/>
    <col min="519" max="519" width="14.5" style="443" customWidth="1"/>
    <col min="520" max="520" width="17.83203125" style="443" customWidth="1"/>
    <col min="521" max="521" width="18.83203125" style="443" customWidth="1"/>
    <col min="522" max="523" width="18.5" style="443" customWidth="1"/>
    <col min="524" max="524" width="17" style="443" bestFit="1" customWidth="1"/>
    <col min="525" max="525" width="17" style="443" customWidth="1"/>
    <col min="526" max="526" width="17" style="443" bestFit="1" customWidth="1"/>
    <col min="527" max="527" width="18.5" style="443" customWidth="1"/>
    <col min="528" max="528" width="17" style="443" customWidth="1"/>
    <col min="529" max="529" width="16.33203125" style="443" customWidth="1"/>
    <col min="530" max="530" width="15.6640625" style="443" bestFit="1" customWidth="1"/>
    <col min="531" max="768" width="12" style="443"/>
    <col min="769" max="769" width="2.5" style="443" customWidth="1"/>
    <col min="770" max="770" width="4.33203125" style="443" customWidth="1"/>
    <col min="771" max="771" width="1.83203125" style="443" customWidth="1"/>
    <col min="772" max="772" width="20.83203125" style="443" customWidth="1"/>
    <col min="773" max="773" width="14.83203125" style="443" customWidth="1"/>
    <col min="774" max="774" width="31.6640625" style="443" customWidth="1"/>
    <col min="775" max="775" width="14.5" style="443" customWidth="1"/>
    <col min="776" max="776" width="17.83203125" style="443" customWidth="1"/>
    <col min="777" max="777" width="18.83203125" style="443" customWidth="1"/>
    <col min="778" max="779" width="18.5" style="443" customWidth="1"/>
    <col min="780" max="780" width="17" style="443" bestFit="1" customWidth="1"/>
    <col min="781" max="781" width="17" style="443" customWidth="1"/>
    <col min="782" max="782" width="17" style="443" bestFit="1" customWidth="1"/>
    <col min="783" max="783" width="18.5" style="443" customWidth="1"/>
    <col min="784" max="784" width="17" style="443" customWidth="1"/>
    <col min="785" max="785" width="16.33203125" style="443" customWidth="1"/>
    <col min="786" max="786" width="15.6640625" style="443" bestFit="1" customWidth="1"/>
    <col min="787" max="1024" width="12" style="443"/>
    <col min="1025" max="1025" width="2.5" style="443" customWidth="1"/>
    <col min="1026" max="1026" width="4.33203125" style="443" customWidth="1"/>
    <col min="1027" max="1027" width="1.83203125" style="443" customWidth="1"/>
    <col min="1028" max="1028" width="20.83203125" style="443" customWidth="1"/>
    <col min="1029" max="1029" width="14.83203125" style="443" customWidth="1"/>
    <col min="1030" max="1030" width="31.6640625" style="443" customWidth="1"/>
    <col min="1031" max="1031" width="14.5" style="443" customWidth="1"/>
    <col min="1032" max="1032" width="17.83203125" style="443" customWidth="1"/>
    <col min="1033" max="1033" width="18.83203125" style="443" customWidth="1"/>
    <col min="1034" max="1035" width="18.5" style="443" customWidth="1"/>
    <col min="1036" max="1036" width="17" style="443" bestFit="1" customWidth="1"/>
    <col min="1037" max="1037" width="17" style="443" customWidth="1"/>
    <col min="1038" max="1038" width="17" style="443" bestFit="1" customWidth="1"/>
    <col min="1039" max="1039" width="18.5" style="443" customWidth="1"/>
    <col min="1040" max="1040" width="17" style="443" customWidth="1"/>
    <col min="1041" max="1041" width="16.33203125" style="443" customWidth="1"/>
    <col min="1042" max="1042" width="15.6640625" style="443" bestFit="1" customWidth="1"/>
    <col min="1043" max="1280" width="12" style="443"/>
    <col min="1281" max="1281" width="2.5" style="443" customWidth="1"/>
    <col min="1282" max="1282" width="4.33203125" style="443" customWidth="1"/>
    <col min="1283" max="1283" width="1.83203125" style="443" customWidth="1"/>
    <col min="1284" max="1284" width="20.83203125" style="443" customWidth="1"/>
    <col min="1285" max="1285" width="14.83203125" style="443" customWidth="1"/>
    <col min="1286" max="1286" width="31.6640625" style="443" customWidth="1"/>
    <col min="1287" max="1287" width="14.5" style="443" customWidth="1"/>
    <col min="1288" max="1288" width="17.83203125" style="443" customWidth="1"/>
    <col min="1289" max="1289" width="18.83203125" style="443" customWidth="1"/>
    <col min="1290" max="1291" width="18.5" style="443" customWidth="1"/>
    <col min="1292" max="1292" width="17" style="443" bestFit="1" customWidth="1"/>
    <col min="1293" max="1293" width="17" style="443" customWidth="1"/>
    <col min="1294" max="1294" width="17" style="443" bestFit="1" customWidth="1"/>
    <col min="1295" max="1295" width="18.5" style="443" customWidth="1"/>
    <col min="1296" max="1296" width="17" style="443" customWidth="1"/>
    <col min="1297" max="1297" width="16.33203125" style="443" customWidth="1"/>
    <col min="1298" max="1298" width="15.6640625" style="443" bestFit="1" customWidth="1"/>
    <col min="1299" max="1536" width="12" style="443"/>
    <col min="1537" max="1537" width="2.5" style="443" customWidth="1"/>
    <col min="1538" max="1538" width="4.33203125" style="443" customWidth="1"/>
    <col min="1539" max="1539" width="1.83203125" style="443" customWidth="1"/>
    <col min="1540" max="1540" width="20.83203125" style="443" customWidth="1"/>
    <col min="1541" max="1541" width="14.83203125" style="443" customWidth="1"/>
    <col min="1542" max="1542" width="31.6640625" style="443" customWidth="1"/>
    <col min="1543" max="1543" width="14.5" style="443" customWidth="1"/>
    <col min="1544" max="1544" width="17.83203125" style="443" customWidth="1"/>
    <col min="1545" max="1545" width="18.83203125" style="443" customWidth="1"/>
    <col min="1546" max="1547" width="18.5" style="443" customWidth="1"/>
    <col min="1548" max="1548" width="17" style="443" bestFit="1" customWidth="1"/>
    <col min="1549" max="1549" width="17" style="443" customWidth="1"/>
    <col min="1550" max="1550" width="17" style="443" bestFit="1" customWidth="1"/>
    <col min="1551" max="1551" width="18.5" style="443" customWidth="1"/>
    <col min="1552" max="1552" width="17" style="443" customWidth="1"/>
    <col min="1553" max="1553" width="16.33203125" style="443" customWidth="1"/>
    <col min="1554" max="1554" width="15.6640625" style="443" bestFit="1" customWidth="1"/>
    <col min="1555" max="1792" width="12" style="443"/>
    <col min="1793" max="1793" width="2.5" style="443" customWidth="1"/>
    <col min="1794" max="1794" width="4.33203125" style="443" customWidth="1"/>
    <col min="1795" max="1795" width="1.83203125" style="443" customWidth="1"/>
    <col min="1796" max="1796" width="20.83203125" style="443" customWidth="1"/>
    <col min="1797" max="1797" width="14.83203125" style="443" customWidth="1"/>
    <col min="1798" max="1798" width="31.6640625" style="443" customWidth="1"/>
    <col min="1799" max="1799" width="14.5" style="443" customWidth="1"/>
    <col min="1800" max="1800" width="17.83203125" style="443" customWidth="1"/>
    <col min="1801" max="1801" width="18.83203125" style="443" customWidth="1"/>
    <col min="1802" max="1803" width="18.5" style="443" customWidth="1"/>
    <col min="1804" max="1804" width="17" style="443" bestFit="1" customWidth="1"/>
    <col min="1805" max="1805" width="17" style="443" customWidth="1"/>
    <col min="1806" max="1806" width="17" style="443" bestFit="1" customWidth="1"/>
    <col min="1807" max="1807" width="18.5" style="443" customWidth="1"/>
    <col min="1808" max="1808" width="17" style="443" customWidth="1"/>
    <col min="1809" max="1809" width="16.33203125" style="443" customWidth="1"/>
    <col min="1810" max="1810" width="15.6640625" style="443" bestFit="1" customWidth="1"/>
    <col min="1811" max="2048" width="12" style="443"/>
    <col min="2049" max="2049" width="2.5" style="443" customWidth="1"/>
    <col min="2050" max="2050" width="4.33203125" style="443" customWidth="1"/>
    <col min="2051" max="2051" width="1.83203125" style="443" customWidth="1"/>
    <col min="2052" max="2052" width="20.83203125" style="443" customWidth="1"/>
    <col min="2053" max="2053" width="14.83203125" style="443" customWidth="1"/>
    <col min="2054" max="2054" width="31.6640625" style="443" customWidth="1"/>
    <col min="2055" max="2055" width="14.5" style="443" customWidth="1"/>
    <col min="2056" max="2056" width="17.83203125" style="443" customWidth="1"/>
    <col min="2057" max="2057" width="18.83203125" style="443" customWidth="1"/>
    <col min="2058" max="2059" width="18.5" style="443" customWidth="1"/>
    <col min="2060" max="2060" width="17" style="443" bestFit="1" customWidth="1"/>
    <col min="2061" max="2061" width="17" style="443" customWidth="1"/>
    <col min="2062" max="2062" width="17" style="443" bestFit="1" customWidth="1"/>
    <col min="2063" max="2063" width="18.5" style="443" customWidth="1"/>
    <col min="2064" max="2064" width="17" style="443" customWidth="1"/>
    <col min="2065" max="2065" width="16.33203125" style="443" customWidth="1"/>
    <col min="2066" max="2066" width="15.6640625" style="443" bestFit="1" customWidth="1"/>
    <col min="2067" max="2304" width="12" style="443"/>
    <col min="2305" max="2305" width="2.5" style="443" customWidth="1"/>
    <col min="2306" max="2306" width="4.33203125" style="443" customWidth="1"/>
    <col min="2307" max="2307" width="1.83203125" style="443" customWidth="1"/>
    <col min="2308" max="2308" width="20.83203125" style="443" customWidth="1"/>
    <col min="2309" max="2309" width="14.83203125" style="443" customWidth="1"/>
    <col min="2310" max="2310" width="31.6640625" style="443" customWidth="1"/>
    <col min="2311" max="2311" width="14.5" style="443" customWidth="1"/>
    <col min="2312" max="2312" width="17.83203125" style="443" customWidth="1"/>
    <col min="2313" max="2313" width="18.83203125" style="443" customWidth="1"/>
    <col min="2314" max="2315" width="18.5" style="443" customWidth="1"/>
    <col min="2316" max="2316" width="17" style="443" bestFit="1" customWidth="1"/>
    <col min="2317" max="2317" width="17" style="443" customWidth="1"/>
    <col min="2318" max="2318" width="17" style="443" bestFit="1" customWidth="1"/>
    <col min="2319" max="2319" width="18.5" style="443" customWidth="1"/>
    <col min="2320" max="2320" width="17" style="443" customWidth="1"/>
    <col min="2321" max="2321" width="16.33203125" style="443" customWidth="1"/>
    <col min="2322" max="2322" width="15.6640625" style="443" bestFit="1" customWidth="1"/>
    <col min="2323" max="2560" width="12" style="443"/>
    <col min="2561" max="2561" width="2.5" style="443" customWidth="1"/>
    <col min="2562" max="2562" width="4.33203125" style="443" customWidth="1"/>
    <col min="2563" max="2563" width="1.83203125" style="443" customWidth="1"/>
    <col min="2564" max="2564" width="20.83203125" style="443" customWidth="1"/>
    <col min="2565" max="2565" width="14.83203125" style="443" customWidth="1"/>
    <col min="2566" max="2566" width="31.6640625" style="443" customWidth="1"/>
    <col min="2567" max="2567" width="14.5" style="443" customWidth="1"/>
    <col min="2568" max="2568" width="17.83203125" style="443" customWidth="1"/>
    <col min="2569" max="2569" width="18.83203125" style="443" customWidth="1"/>
    <col min="2570" max="2571" width="18.5" style="443" customWidth="1"/>
    <col min="2572" max="2572" width="17" style="443" bestFit="1" customWidth="1"/>
    <col min="2573" max="2573" width="17" style="443" customWidth="1"/>
    <col min="2574" max="2574" width="17" style="443" bestFit="1" customWidth="1"/>
    <col min="2575" max="2575" width="18.5" style="443" customWidth="1"/>
    <col min="2576" max="2576" width="17" style="443" customWidth="1"/>
    <col min="2577" max="2577" width="16.33203125" style="443" customWidth="1"/>
    <col min="2578" max="2578" width="15.6640625" style="443" bestFit="1" customWidth="1"/>
    <col min="2579" max="2816" width="12" style="443"/>
    <col min="2817" max="2817" width="2.5" style="443" customWidth="1"/>
    <col min="2818" max="2818" width="4.33203125" style="443" customWidth="1"/>
    <col min="2819" max="2819" width="1.83203125" style="443" customWidth="1"/>
    <col min="2820" max="2820" width="20.83203125" style="443" customWidth="1"/>
    <col min="2821" max="2821" width="14.83203125" style="443" customWidth="1"/>
    <col min="2822" max="2822" width="31.6640625" style="443" customWidth="1"/>
    <col min="2823" max="2823" width="14.5" style="443" customWidth="1"/>
    <col min="2824" max="2824" width="17.83203125" style="443" customWidth="1"/>
    <col min="2825" max="2825" width="18.83203125" style="443" customWidth="1"/>
    <col min="2826" max="2827" width="18.5" style="443" customWidth="1"/>
    <col min="2828" max="2828" width="17" style="443" bestFit="1" customWidth="1"/>
    <col min="2829" max="2829" width="17" style="443" customWidth="1"/>
    <col min="2830" max="2830" width="17" style="443" bestFit="1" customWidth="1"/>
    <col min="2831" max="2831" width="18.5" style="443" customWidth="1"/>
    <col min="2832" max="2832" width="17" style="443" customWidth="1"/>
    <col min="2833" max="2833" width="16.33203125" style="443" customWidth="1"/>
    <col min="2834" max="2834" width="15.6640625" style="443" bestFit="1" customWidth="1"/>
    <col min="2835" max="3072" width="12" style="443"/>
    <col min="3073" max="3073" width="2.5" style="443" customWidth="1"/>
    <col min="3074" max="3074" width="4.33203125" style="443" customWidth="1"/>
    <col min="3075" max="3075" width="1.83203125" style="443" customWidth="1"/>
    <col min="3076" max="3076" width="20.83203125" style="443" customWidth="1"/>
    <col min="3077" max="3077" width="14.83203125" style="443" customWidth="1"/>
    <col min="3078" max="3078" width="31.6640625" style="443" customWidth="1"/>
    <col min="3079" max="3079" width="14.5" style="443" customWidth="1"/>
    <col min="3080" max="3080" width="17.83203125" style="443" customWidth="1"/>
    <col min="3081" max="3081" width="18.83203125" style="443" customWidth="1"/>
    <col min="3082" max="3083" width="18.5" style="443" customWidth="1"/>
    <col min="3084" max="3084" width="17" style="443" bestFit="1" customWidth="1"/>
    <col min="3085" max="3085" width="17" style="443" customWidth="1"/>
    <col min="3086" max="3086" width="17" style="443" bestFit="1" customWidth="1"/>
    <col min="3087" max="3087" width="18.5" style="443" customWidth="1"/>
    <col min="3088" max="3088" width="17" style="443" customWidth="1"/>
    <col min="3089" max="3089" width="16.33203125" style="443" customWidth="1"/>
    <col min="3090" max="3090" width="15.6640625" style="443" bestFit="1" customWidth="1"/>
    <col min="3091" max="3328" width="12" style="443"/>
    <col min="3329" max="3329" width="2.5" style="443" customWidth="1"/>
    <col min="3330" max="3330" width="4.33203125" style="443" customWidth="1"/>
    <col min="3331" max="3331" width="1.83203125" style="443" customWidth="1"/>
    <col min="3332" max="3332" width="20.83203125" style="443" customWidth="1"/>
    <col min="3333" max="3333" width="14.83203125" style="443" customWidth="1"/>
    <col min="3334" max="3334" width="31.6640625" style="443" customWidth="1"/>
    <col min="3335" max="3335" width="14.5" style="443" customWidth="1"/>
    <col min="3336" max="3336" width="17.83203125" style="443" customWidth="1"/>
    <col min="3337" max="3337" width="18.83203125" style="443" customWidth="1"/>
    <col min="3338" max="3339" width="18.5" style="443" customWidth="1"/>
    <col min="3340" max="3340" width="17" style="443" bestFit="1" customWidth="1"/>
    <col min="3341" max="3341" width="17" style="443" customWidth="1"/>
    <col min="3342" max="3342" width="17" style="443" bestFit="1" customWidth="1"/>
    <col min="3343" max="3343" width="18.5" style="443" customWidth="1"/>
    <col min="3344" max="3344" width="17" style="443" customWidth="1"/>
    <col min="3345" max="3345" width="16.33203125" style="443" customWidth="1"/>
    <col min="3346" max="3346" width="15.6640625" style="443" bestFit="1" customWidth="1"/>
    <col min="3347" max="3584" width="12" style="443"/>
    <col min="3585" max="3585" width="2.5" style="443" customWidth="1"/>
    <col min="3586" max="3586" width="4.33203125" style="443" customWidth="1"/>
    <col min="3587" max="3587" width="1.83203125" style="443" customWidth="1"/>
    <col min="3588" max="3588" width="20.83203125" style="443" customWidth="1"/>
    <col min="3589" max="3589" width="14.83203125" style="443" customWidth="1"/>
    <col min="3590" max="3590" width="31.6640625" style="443" customWidth="1"/>
    <col min="3591" max="3591" width="14.5" style="443" customWidth="1"/>
    <col min="3592" max="3592" width="17.83203125" style="443" customWidth="1"/>
    <col min="3593" max="3593" width="18.83203125" style="443" customWidth="1"/>
    <col min="3594" max="3595" width="18.5" style="443" customWidth="1"/>
    <col min="3596" max="3596" width="17" style="443" bestFit="1" customWidth="1"/>
    <col min="3597" max="3597" width="17" style="443" customWidth="1"/>
    <col min="3598" max="3598" width="17" style="443" bestFit="1" customWidth="1"/>
    <col min="3599" max="3599" width="18.5" style="443" customWidth="1"/>
    <col min="3600" max="3600" width="17" style="443" customWidth="1"/>
    <col min="3601" max="3601" width="16.33203125" style="443" customWidth="1"/>
    <col min="3602" max="3602" width="15.6640625" style="443" bestFit="1" customWidth="1"/>
    <col min="3603" max="3840" width="12" style="443"/>
    <col min="3841" max="3841" width="2.5" style="443" customWidth="1"/>
    <col min="3842" max="3842" width="4.33203125" style="443" customWidth="1"/>
    <col min="3843" max="3843" width="1.83203125" style="443" customWidth="1"/>
    <col min="3844" max="3844" width="20.83203125" style="443" customWidth="1"/>
    <col min="3845" max="3845" width="14.83203125" style="443" customWidth="1"/>
    <col min="3846" max="3846" width="31.6640625" style="443" customWidth="1"/>
    <col min="3847" max="3847" width="14.5" style="443" customWidth="1"/>
    <col min="3848" max="3848" width="17.83203125" style="443" customWidth="1"/>
    <col min="3849" max="3849" width="18.83203125" style="443" customWidth="1"/>
    <col min="3850" max="3851" width="18.5" style="443" customWidth="1"/>
    <col min="3852" max="3852" width="17" style="443" bestFit="1" customWidth="1"/>
    <col min="3853" max="3853" width="17" style="443" customWidth="1"/>
    <col min="3854" max="3854" width="17" style="443" bestFit="1" customWidth="1"/>
    <col min="3855" max="3855" width="18.5" style="443" customWidth="1"/>
    <col min="3856" max="3856" width="17" style="443" customWidth="1"/>
    <col min="3857" max="3857" width="16.33203125" style="443" customWidth="1"/>
    <col min="3858" max="3858" width="15.6640625" style="443" bestFit="1" customWidth="1"/>
    <col min="3859" max="4096" width="12" style="443"/>
    <col min="4097" max="4097" width="2.5" style="443" customWidth="1"/>
    <col min="4098" max="4098" width="4.33203125" style="443" customWidth="1"/>
    <col min="4099" max="4099" width="1.83203125" style="443" customWidth="1"/>
    <col min="4100" max="4100" width="20.83203125" style="443" customWidth="1"/>
    <col min="4101" max="4101" width="14.83203125" style="443" customWidth="1"/>
    <col min="4102" max="4102" width="31.6640625" style="443" customWidth="1"/>
    <col min="4103" max="4103" width="14.5" style="443" customWidth="1"/>
    <col min="4104" max="4104" width="17.83203125" style="443" customWidth="1"/>
    <col min="4105" max="4105" width="18.83203125" style="443" customWidth="1"/>
    <col min="4106" max="4107" width="18.5" style="443" customWidth="1"/>
    <col min="4108" max="4108" width="17" style="443" bestFit="1" customWidth="1"/>
    <col min="4109" max="4109" width="17" style="443" customWidth="1"/>
    <col min="4110" max="4110" width="17" style="443" bestFit="1" customWidth="1"/>
    <col min="4111" max="4111" width="18.5" style="443" customWidth="1"/>
    <col min="4112" max="4112" width="17" style="443" customWidth="1"/>
    <col min="4113" max="4113" width="16.33203125" style="443" customWidth="1"/>
    <col min="4114" max="4114" width="15.6640625" style="443" bestFit="1" customWidth="1"/>
    <col min="4115" max="4352" width="12" style="443"/>
    <col min="4353" max="4353" width="2.5" style="443" customWidth="1"/>
    <col min="4354" max="4354" width="4.33203125" style="443" customWidth="1"/>
    <col min="4355" max="4355" width="1.83203125" style="443" customWidth="1"/>
    <col min="4356" max="4356" width="20.83203125" style="443" customWidth="1"/>
    <col min="4357" max="4357" width="14.83203125" style="443" customWidth="1"/>
    <col min="4358" max="4358" width="31.6640625" style="443" customWidth="1"/>
    <col min="4359" max="4359" width="14.5" style="443" customWidth="1"/>
    <col min="4360" max="4360" width="17.83203125" style="443" customWidth="1"/>
    <col min="4361" max="4361" width="18.83203125" style="443" customWidth="1"/>
    <col min="4362" max="4363" width="18.5" style="443" customWidth="1"/>
    <col min="4364" max="4364" width="17" style="443" bestFit="1" customWidth="1"/>
    <col min="4365" max="4365" width="17" style="443" customWidth="1"/>
    <col min="4366" max="4366" width="17" style="443" bestFit="1" customWidth="1"/>
    <col min="4367" max="4367" width="18.5" style="443" customWidth="1"/>
    <col min="4368" max="4368" width="17" style="443" customWidth="1"/>
    <col min="4369" max="4369" width="16.33203125" style="443" customWidth="1"/>
    <col min="4370" max="4370" width="15.6640625" style="443" bestFit="1" customWidth="1"/>
    <col min="4371" max="4608" width="12" style="443"/>
    <col min="4609" max="4609" width="2.5" style="443" customWidth="1"/>
    <col min="4610" max="4610" width="4.33203125" style="443" customWidth="1"/>
    <col min="4611" max="4611" width="1.83203125" style="443" customWidth="1"/>
    <col min="4612" max="4612" width="20.83203125" style="443" customWidth="1"/>
    <col min="4613" max="4613" width="14.83203125" style="443" customWidth="1"/>
    <col min="4614" max="4614" width="31.6640625" style="443" customWidth="1"/>
    <col min="4615" max="4615" width="14.5" style="443" customWidth="1"/>
    <col min="4616" max="4616" width="17.83203125" style="443" customWidth="1"/>
    <col min="4617" max="4617" width="18.83203125" style="443" customWidth="1"/>
    <col min="4618" max="4619" width="18.5" style="443" customWidth="1"/>
    <col min="4620" max="4620" width="17" style="443" bestFit="1" customWidth="1"/>
    <col min="4621" max="4621" width="17" style="443" customWidth="1"/>
    <col min="4622" max="4622" width="17" style="443" bestFit="1" customWidth="1"/>
    <col min="4623" max="4623" width="18.5" style="443" customWidth="1"/>
    <col min="4624" max="4624" width="17" style="443" customWidth="1"/>
    <col min="4625" max="4625" width="16.33203125" style="443" customWidth="1"/>
    <col min="4626" max="4626" width="15.6640625" style="443" bestFit="1" customWidth="1"/>
    <col min="4627" max="4864" width="12" style="443"/>
    <col min="4865" max="4865" width="2.5" style="443" customWidth="1"/>
    <col min="4866" max="4866" width="4.33203125" style="443" customWidth="1"/>
    <col min="4867" max="4867" width="1.83203125" style="443" customWidth="1"/>
    <col min="4868" max="4868" width="20.83203125" style="443" customWidth="1"/>
    <col min="4869" max="4869" width="14.83203125" style="443" customWidth="1"/>
    <col min="4870" max="4870" width="31.6640625" style="443" customWidth="1"/>
    <col min="4871" max="4871" width="14.5" style="443" customWidth="1"/>
    <col min="4872" max="4872" width="17.83203125" style="443" customWidth="1"/>
    <col min="4873" max="4873" width="18.83203125" style="443" customWidth="1"/>
    <col min="4874" max="4875" width="18.5" style="443" customWidth="1"/>
    <col min="4876" max="4876" width="17" style="443" bestFit="1" customWidth="1"/>
    <col min="4877" max="4877" width="17" style="443" customWidth="1"/>
    <col min="4878" max="4878" width="17" style="443" bestFit="1" customWidth="1"/>
    <col min="4879" max="4879" width="18.5" style="443" customWidth="1"/>
    <col min="4880" max="4880" width="17" style="443" customWidth="1"/>
    <col min="4881" max="4881" width="16.33203125" style="443" customWidth="1"/>
    <col min="4882" max="4882" width="15.6640625" style="443" bestFit="1" customWidth="1"/>
    <col min="4883" max="5120" width="12" style="443"/>
    <col min="5121" max="5121" width="2.5" style="443" customWidth="1"/>
    <col min="5122" max="5122" width="4.33203125" style="443" customWidth="1"/>
    <col min="5123" max="5123" width="1.83203125" style="443" customWidth="1"/>
    <col min="5124" max="5124" width="20.83203125" style="443" customWidth="1"/>
    <col min="5125" max="5125" width="14.83203125" style="443" customWidth="1"/>
    <col min="5126" max="5126" width="31.6640625" style="443" customWidth="1"/>
    <col min="5127" max="5127" width="14.5" style="443" customWidth="1"/>
    <col min="5128" max="5128" width="17.83203125" style="443" customWidth="1"/>
    <col min="5129" max="5129" width="18.83203125" style="443" customWidth="1"/>
    <col min="5130" max="5131" width="18.5" style="443" customWidth="1"/>
    <col min="5132" max="5132" width="17" style="443" bestFit="1" customWidth="1"/>
    <col min="5133" max="5133" width="17" style="443" customWidth="1"/>
    <col min="5134" max="5134" width="17" style="443" bestFit="1" customWidth="1"/>
    <col min="5135" max="5135" width="18.5" style="443" customWidth="1"/>
    <col min="5136" max="5136" width="17" style="443" customWidth="1"/>
    <col min="5137" max="5137" width="16.33203125" style="443" customWidth="1"/>
    <col min="5138" max="5138" width="15.6640625" style="443" bestFit="1" customWidth="1"/>
    <col min="5139" max="5376" width="12" style="443"/>
    <col min="5377" max="5377" width="2.5" style="443" customWidth="1"/>
    <col min="5378" max="5378" width="4.33203125" style="443" customWidth="1"/>
    <col min="5379" max="5379" width="1.83203125" style="443" customWidth="1"/>
    <col min="5380" max="5380" width="20.83203125" style="443" customWidth="1"/>
    <col min="5381" max="5381" width="14.83203125" style="443" customWidth="1"/>
    <col min="5382" max="5382" width="31.6640625" style="443" customWidth="1"/>
    <col min="5383" max="5383" width="14.5" style="443" customWidth="1"/>
    <col min="5384" max="5384" width="17.83203125" style="443" customWidth="1"/>
    <col min="5385" max="5385" width="18.83203125" style="443" customWidth="1"/>
    <col min="5386" max="5387" width="18.5" style="443" customWidth="1"/>
    <col min="5388" max="5388" width="17" style="443" bestFit="1" customWidth="1"/>
    <col min="5389" max="5389" width="17" style="443" customWidth="1"/>
    <col min="5390" max="5390" width="17" style="443" bestFit="1" customWidth="1"/>
    <col min="5391" max="5391" width="18.5" style="443" customWidth="1"/>
    <col min="5392" max="5392" width="17" style="443" customWidth="1"/>
    <col min="5393" max="5393" width="16.33203125" style="443" customWidth="1"/>
    <col min="5394" max="5394" width="15.6640625" style="443" bestFit="1" customWidth="1"/>
    <col min="5395" max="5632" width="12" style="443"/>
    <col min="5633" max="5633" width="2.5" style="443" customWidth="1"/>
    <col min="5634" max="5634" width="4.33203125" style="443" customWidth="1"/>
    <col min="5635" max="5635" width="1.83203125" style="443" customWidth="1"/>
    <col min="5636" max="5636" width="20.83203125" style="443" customWidth="1"/>
    <col min="5637" max="5637" width="14.83203125" style="443" customWidth="1"/>
    <col min="5638" max="5638" width="31.6640625" style="443" customWidth="1"/>
    <col min="5639" max="5639" width="14.5" style="443" customWidth="1"/>
    <col min="5640" max="5640" width="17.83203125" style="443" customWidth="1"/>
    <col min="5641" max="5641" width="18.83203125" style="443" customWidth="1"/>
    <col min="5642" max="5643" width="18.5" style="443" customWidth="1"/>
    <col min="5644" max="5644" width="17" style="443" bestFit="1" customWidth="1"/>
    <col min="5645" max="5645" width="17" style="443" customWidth="1"/>
    <col min="5646" max="5646" width="17" style="443" bestFit="1" customWidth="1"/>
    <col min="5647" max="5647" width="18.5" style="443" customWidth="1"/>
    <col min="5648" max="5648" width="17" style="443" customWidth="1"/>
    <col min="5649" max="5649" width="16.33203125" style="443" customWidth="1"/>
    <col min="5650" max="5650" width="15.6640625" style="443" bestFit="1" customWidth="1"/>
    <col min="5651" max="5888" width="12" style="443"/>
    <col min="5889" max="5889" width="2.5" style="443" customWidth="1"/>
    <col min="5890" max="5890" width="4.33203125" style="443" customWidth="1"/>
    <col min="5891" max="5891" width="1.83203125" style="443" customWidth="1"/>
    <col min="5892" max="5892" width="20.83203125" style="443" customWidth="1"/>
    <col min="5893" max="5893" width="14.83203125" style="443" customWidth="1"/>
    <col min="5894" max="5894" width="31.6640625" style="443" customWidth="1"/>
    <col min="5895" max="5895" width="14.5" style="443" customWidth="1"/>
    <col min="5896" max="5896" width="17.83203125" style="443" customWidth="1"/>
    <col min="5897" max="5897" width="18.83203125" style="443" customWidth="1"/>
    <col min="5898" max="5899" width="18.5" style="443" customWidth="1"/>
    <col min="5900" max="5900" width="17" style="443" bestFit="1" customWidth="1"/>
    <col min="5901" max="5901" width="17" style="443" customWidth="1"/>
    <col min="5902" max="5902" width="17" style="443" bestFit="1" customWidth="1"/>
    <col min="5903" max="5903" width="18.5" style="443" customWidth="1"/>
    <col min="5904" max="5904" width="17" style="443" customWidth="1"/>
    <col min="5905" max="5905" width="16.33203125" style="443" customWidth="1"/>
    <col min="5906" max="5906" width="15.6640625" style="443" bestFit="1" customWidth="1"/>
    <col min="5907" max="6144" width="12" style="443"/>
    <col min="6145" max="6145" width="2.5" style="443" customWidth="1"/>
    <col min="6146" max="6146" width="4.33203125" style="443" customWidth="1"/>
    <col min="6147" max="6147" width="1.83203125" style="443" customWidth="1"/>
    <col min="6148" max="6148" width="20.83203125" style="443" customWidth="1"/>
    <col min="6149" max="6149" width="14.83203125" style="443" customWidth="1"/>
    <col min="6150" max="6150" width="31.6640625" style="443" customWidth="1"/>
    <col min="6151" max="6151" width="14.5" style="443" customWidth="1"/>
    <col min="6152" max="6152" width="17.83203125" style="443" customWidth="1"/>
    <col min="6153" max="6153" width="18.83203125" style="443" customWidth="1"/>
    <col min="6154" max="6155" width="18.5" style="443" customWidth="1"/>
    <col min="6156" max="6156" width="17" style="443" bestFit="1" customWidth="1"/>
    <col min="6157" max="6157" width="17" style="443" customWidth="1"/>
    <col min="6158" max="6158" width="17" style="443" bestFit="1" customWidth="1"/>
    <col min="6159" max="6159" width="18.5" style="443" customWidth="1"/>
    <col min="6160" max="6160" width="17" style="443" customWidth="1"/>
    <col min="6161" max="6161" width="16.33203125" style="443" customWidth="1"/>
    <col min="6162" max="6162" width="15.6640625" style="443" bestFit="1" customWidth="1"/>
    <col min="6163" max="6400" width="12" style="443"/>
    <col min="6401" max="6401" width="2.5" style="443" customWidth="1"/>
    <col min="6402" max="6402" width="4.33203125" style="443" customWidth="1"/>
    <col min="6403" max="6403" width="1.83203125" style="443" customWidth="1"/>
    <col min="6404" max="6404" width="20.83203125" style="443" customWidth="1"/>
    <col min="6405" max="6405" width="14.83203125" style="443" customWidth="1"/>
    <col min="6406" max="6406" width="31.6640625" style="443" customWidth="1"/>
    <col min="6407" max="6407" width="14.5" style="443" customWidth="1"/>
    <col min="6408" max="6408" width="17.83203125" style="443" customWidth="1"/>
    <col min="6409" max="6409" width="18.83203125" style="443" customWidth="1"/>
    <col min="6410" max="6411" width="18.5" style="443" customWidth="1"/>
    <col min="6412" max="6412" width="17" style="443" bestFit="1" customWidth="1"/>
    <col min="6413" max="6413" width="17" style="443" customWidth="1"/>
    <col min="6414" max="6414" width="17" style="443" bestFit="1" customWidth="1"/>
    <col min="6415" max="6415" width="18.5" style="443" customWidth="1"/>
    <col min="6416" max="6416" width="17" style="443" customWidth="1"/>
    <col min="6417" max="6417" width="16.33203125" style="443" customWidth="1"/>
    <col min="6418" max="6418" width="15.6640625" style="443" bestFit="1" customWidth="1"/>
    <col min="6419" max="6656" width="12" style="443"/>
    <col min="6657" max="6657" width="2.5" style="443" customWidth="1"/>
    <col min="6658" max="6658" width="4.33203125" style="443" customWidth="1"/>
    <col min="6659" max="6659" width="1.83203125" style="443" customWidth="1"/>
    <col min="6660" max="6660" width="20.83203125" style="443" customWidth="1"/>
    <col min="6661" max="6661" width="14.83203125" style="443" customWidth="1"/>
    <col min="6662" max="6662" width="31.6640625" style="443" customWidth="1"/>
    <col min="6663" max="6663" width="14.5" style="443" customWidth="1"/>
    <col min="6664" max="6664" width="17.83203125" style="443" customWidth="1"/>
    <col min="6665" max="6665" width="18.83203125" style="443" customWidth="1"/>
    <col min="6666" max="6667" width="18.5" style="443" customWidth="1"/>
    <col min="6668" max="6668" width="17" style="443" bestFit="1" customWidth="1"/>
    <col min="6669" max="6669" width="17" style="443" customWidth="1"/>
    <col min="6670" max="6670" width="17" style="443" bestFit="1" customWidth="1"/>
    <col min="6671" max="6671" width="18.5" style="443" customWidth="1"/>
    <col min="6672" max="6672" width="17" style="443" customWidth="1"/>
    <col min="6673" max="6673" width="16.33203125" style="443" customWidth="1"/>
    <col min="6674" max="6674" width="15.6640625" style="443" bestFit="1" customWidth="1"/>
    <col min="6675" max="6912" width="12" style="443"/>
    <col min="6913" max="6913" width="2.5" style="443" customWidth="1"/>
    <col min="6914" max="6914" width="4.33203125" style="443" customWidth="1"/>
    <col min="6915" max="6915" width="1.83203125" style="443" customWidth="1"/>
    <col min="6916" max="6916" width="20.83203125" style="443" customWidth="1"/>
    <col min="6917" max="6917" width="14.83203125" style="443" customWidth="1"/>
    <col min="6918" max="6918" width="31.6640625" style="443" customWidth="1"/>
    <col min="6919" max="6919" width="14.5" style="443" customWidth="1"/>
    <col min="6920" max="6920" width="17.83203125" style="443" customWidth="1"/>
    <col min="6921" max="6921" width="18.83203125" style="443" customWidth="1"/>
    <col min="6922" max="6923" width="18.5" style="443" customWidth="1"/>
    <col min="6924" max="6924" width="17" style="443" bestFit="1" customWidth="1"/>
    <col min="6925" max="6925" width="17" style="443" customWidth="1"/>
    <col min="6926" max="6926" width="17" style="443" bestFit="1" customWidth="1"/>
    <col min="6927" max="6927" width="18.5" style="443" customWidth="1"/>
    <col min="6928" max="6928" width="17" style="443" customWidth="1"/>
    <col min="6929" max="6929" width="16.33203125" style="443" customWidth="1"/>
    <col min="6930" max="6930" width="15.6640625" style="443" bestFit="1" customWidth="1"/>
    <col min="6931" max="7168" width="12" style="443"/>
    <col min="7169" max="7169" width="2.5" style="443" customWidth="1"/>
    <col min="7170" max="7170" width="4.33203125" style="443" customWidth="1"/>
    <col min="7171" max="7171" width="1.83203125" style="443" customWidth="1"/>
    <col min="7172" max="7172" width="20.83203125" style="443" customWidth="1"/>
    <col min="7173" max="7173" width="14.83203125" style="443" customWidth="1"/>
    <col min="7174" max="7174" width="31.6640625" style="443" customWidth="1"/>
    <col min="7175" max="7175" width="14.5" style="443" customWidth="1"/>
    <col min="7176" max="7176" width="17.83203125" style="443" customWidth="1"/>
    <col min="7177" max="7177" width="18.83203125" style="443" customWidth="1"/>
    <col min="7178" max="7179" width="18.5" style="443" customWidth="1"/>
    <col min="7180" max="7180" width="17" style="443" bestFit="1" customWidth="1"/>
    <col min="7181" max="7181" width="17" style="443" customWidth="1"/>
    <col min="7182" max="7182" width="17" style="443" bestFit="1" customWidth="1"/>
    <col min="7183" max="7183" width="18.5" style="443" customWidth="1"/>
    <col min="7184" max="7184" width="17" style="443" customWidth="1"/>
    <col min="7185" max="7185" width="16.33203125" style="443" customWidth="1"/>
    <col min="7186" max="7186" width="15.6640625" style="443" bestFit="1" customWidth="1"/>
    <col min="7187" max="7424" width="12" style="443"/>
    <col min="7425" max="7425" width="2.5" style="443" customWidth="1"/>
    <col min="7426" max="7426" width="4.33203125" style="443" customWidth="1"/>
    <col min="7427" max="7427" width="1.83203125" style="443" customWidth="1"/>
    <col min="7428" max="7428" width="20.83203125" style="443" customWidth="1"/>
    <col min="7429" max="7429" width="14.83203125" style="443" customWidth="1"/>
    <col min="7430" max="7430" width="31.6640625" style="443" customWidth="1"/>
    <col min="7431" max="7431" width="14.5" style="443" customWidth="1"/>
    <col min="7432" max="7432" width="17.83203125" style="443" customWidth="1"/>
    <col min="7433" max="7433" width="18.83203125" style="443" customWidth="1"/>
    <col min="7434" max="7435" width="18.5" style="443" customWidth="1"/>
    <col min="7436" max="7436" width="17" style="443" bestFit="1" customWidth="1"/>
    <col min="7437" max="7437" width="17" style="443" customWidth="1"/>
    <col min="7438" max="7438" width="17" style="443" bestFit="1" customWidth="1"/>
    <col min="7439" max="7439" width="18.5" style="443" customWidth="1"/>
    <col min="7440" max="7440" width="17" style="443" customWidth="1"/>
    <col min="7441" max="7441" width="16.33203125" style="443" customWidth="1"/>
    <col min="7442" max="7442" width="15.6640625" style="443" bestFit="1" customWidth="1"/>
    <col min="7443" max="7680" width="12" style="443"/>
    <col min="7681" max="7681" width="2.5" style="443" customWidth="1"/>
    <col min="7682" max="7682" width="4.33203125" style="443" customWidth="1"/>
    <col min="7683" max="7683" width="1.83203125" style="443" customWidth="1"/>
    <col min="7684" max="7684" width="20.83203125" style="443" customWidth="1"/>
    <col min="7685" max="7685" width="14.83203125" style="443" customWidth="1"/>
    <col min="7686" max="7686" width="31.6640625" style="443" customWidth="1"/>
    <col min="7687" max="7687" width="14.5" style="443" customWidth="1"/>
    <col min="7688" max="7688" width="17.83203125" style="443" customWidth="1"/>
    <col min="7689" max="7689" width="18.83203125" style="443" customWidth="1"/>
    <col min="7690" max="7691" width="18.5" style="443" customWidth="1"/>
    <col min="7692" max="7692" width="17" style="443" bestFit="1" customWidth="1"/>
    <col min="7693" max="7693" width="17" style="443" customWidth="1"/>
    <col min="7694" max="7694" width="17" style="443" bestFit="1" customWidth="1"/>
    <col min="7695" max="7695" width="18.5" style="443" customWidth="1"/>
    <col min="7696" max="7696" width="17" style="443" customWidth="1"/>
    <col min="7697" max="7697" width="16.33203125" style="443" customWidth="1"/>
    <col min="7698" max="7698" width="15.6640625" style="443" bestFit="1" customWidth="1"/>
    <col min="7699" max="7936" width="12" style="443"/>
    <col min="7937" max="7937" width="2.5" style="443" customWidth="1"/>
    <col min="7938" max="7938" width="4.33203125" style="443" customWidth="1"/>
    <col min="7939" max="7939" width="1.83203125" style="443" customWidth="1"/>
    <col min="7940" max="7940" width="20.83203125" style="443" customWidth="1"/>
    <col min="7941" max="7941" width="14.83203125" style="443" customWidth="1"/>
    <col min="7942" max="7942" width="31.6640625" style="443" customWidth="1"/>
    <col min="7943" max="7943" width="14.5" style="443" customWidth="1"/>
    <col min="7944" max="7944" width="17.83203125" style="443" customWidth="1"/>
    <col min="7945" max="7945" width="18.83203125" style="443" customWidth="1"/>
    <col min="7946" max="7947" width="18.5" style="443" customWidth="1"/>
    <col min="7948" max="7948" width="17" style="443" bestFit="1" customWidth="1"/>
    <col min="7949" max="7949" width="17" style="443" customWidth="1"/>
    <col min="7950" max="7950" width="17" style="443" bestFit="1" customWidth="1"/>
    <col min="7951" max="7951" width="18.5" style="443" customWidth="1"/>
    <col min="7952" max="7952" width="17" style="443" customWidth="1"/>
    <col min="7953" max="7953" width="16.33203125" style="443" customWidth="1"/>
    <col min="7954" max="7954" width="15.6640625" style="443" bestFit="1" customWidth="1"/>
    <col min="7955" max="8192" width="12" style="443"/>
    <col min="8193" max="8193" width="2.5" style="443" customWidth="1"/>
    <col min="8194" max="8194" width="4.33203125" style="443" customWidth="1"/>
    <col min="8195" max="8195" width="1.83203125" style="443" customWidth="1"/>
    <col min="8196" max="8196" width="20.83203125" style="443" customWidth="1"/>
    <col min="8197" max="8197" width="14.83203125" style="443" customWidth="1"/>
    <col min="8198" max="8198" width="31.6640625" style="443" customWidth="1"/>
    <col min="8199" max="8199" width="14.5" style="443" customWidth="1"/>
    <col min="8200" max="8200" width="17.83203125" style="443" customWidth="1"/>
    <col min="8201" max="8201" width="18.83203125" style="443" customWidth="1"/>
    <col min="8202" max="8203" width="18.5" style="443" customWidth="1"/>
    <col min="8204" max="8204" width="17" style="443" bestFit="1" customWidth="1"/>
    <col min="8205" max="8205" width="17" style="443" customWidth="1"/>
    <col min="8206" max="8206" width="17" style="443" bestFit="1" customWidth="1"/>
    <col min="8207" max="8207" width="18.5" style="443" customWidth="1"/>
    <col min="8208" max="8208" width="17" style="443" customWidth="1"/>
    <col min="8209" max="8209" width="16.33203125" style="443" customWidth="1"/>
    <col min="8210" max="8210" width="15.6640625" style="443" bestFit="1" customWidth="1"/>
    <col min="8211" max="8448" width="12" style="443"/>
    <col min="8449" max="8449" width="2.5" style="443" customWidth="1"/>
    <col min="8450" max="8450" width="4.33203125" style="443" customWidth="1"/>
    <col min="8451" max="8451" width="1.83203125" style="443" customWidth="1"/>
    <col min="8452" max="8452" width="20.83203125" style="443" customWidth="1"/>
    <col min="8453" max="8453" width="14.83203125" style="443" customWidth="1"/>
    <col min="8454" max="8454" width="31.6640625" style="443" customWidth="1"/>
    <col min="8455" max="8455" width="14.5" style="443" customWidth="1"/>
    <col min="8456" max="8456" width="17.83203125" style="443" customWidth="1"/>
    <col min="8457" max="8457" width="18.83203125" style="443" customWidth="1"/>
    <col min="8458" max="8459" width="18.5" style="443" customWidth="1"/>
    <col min="8460" max="8460" width="17" style="443" bestFit="1" customWidth="1"/>
    <col min="8461" max="8461" width="17" style="443" customWidth="1"/>
    <col min="8462" max="8462" width="17" style="443" bestFit="1" customWidth="1"/>
    <col min="8463" max="8463" width="18.5" style="443" customWidth="1"/>
    <col min="8464" max="8464" width="17" style="443" customWidth="1"/>
    <col min="8465" max="8465" width="16.33203125" style="443" customWidth="1"/>
    <col min="8466" max="8466" width="15.6640625" style="443" bestFit="1" customWidth="1"/>
    <col min="8467" max="8704" width="12" style="443"/>
    <col min="8705" max="8705" width="2.5" style="443" customWidth="1"/>
    <col min="8706" max="8706" width="4.33203125" style="443" customWidth="1"/>
    <col min="8707" max="8707" width="1.83203125" style="443" customWidth="1"/>
    <col min="8708" max="8708" width="20.83203125" style="443" customWidth="1"/>
    <col min="8709" max="8709" width="14.83203125" style="443" customWidth="1"/>
    <col min="8710" max="8710" width="31.6640625" style="443" customWidth="1"/>
    <col min="8711" max="8711" width="14.5" style="443" customWidth="1"/>
    <col min="8712" max="8712" width="17.83203125" style="443" customWidth="1"/>
    <col min="8713" max="8713" width="18.83203125" style="443" customWidth="1"/>
    <col min="8714" max="8715" width="18.5" style="443" customWidth="1"/>
    <col min="8716" max="8716" width="17" style="443" bestFit="1" customWidth="1"/>
    <col min="8717" max="8717" width="17" style="443" customWidth="1"/>
    <col min="8718" max="8718" width="17" style="443" bestFit="1" customWidth="1"/>
    <col min="8719" max="8719" width="18.5" style="443" customWidth="1"/>
    <col min="8720" max="8720" width="17" style="443" customWidth="1"/>
    <col min="8721" max="8721" width="16.33203125" style="443" customWidth="1"/>
    <col min="8722" max="8722" width="15.6640625" style="443" bestFit="1" customWidth="1"/>
    <col min="8723" max="8960" width="12" style="443"/>
    <col min="8961" max="8961" width="2.5" style="443" customWidth="1"/>
    <col min="8962" max="8962" width="4.33203125" style="443" customWidth="1"/>
    <col min="8963" max="8963" width="1.83203125" style="443" customWidth="1"/>
    <col min="8964" max="8964" width="20.83203125" style="443" customWidth="1"/>
    <col min="8965" max="8965" width="14.83203125" style="443" customWidth="1"/>
    <col min="8966" max="8966" width="31.6640625" style="443" customWidth="1"/>
    <col min="8967" max="8967" width="14.5" style="443" customWidth="1"/>
    <col min="8968" max="8968" width="17.83203125" style="443" customWidth="1"/>
    <col min="8969" max="8969" width="18.83203125" style="443" customWidth="1"/>
    <col min="8970" max="8971" width="18.5" style="443" customWidth="1"/>
    <col min="8972" max="8972" width="17" style="443" bestFit="1" customWidth="1"/>
    <col min="8973" max="8973" width="17" style="443" customWidth="1"/>
    <col min="8974" max="8974" width="17" style="443" bestFit="1" customWidth="1"/>
    <col min="8975" max="8975" width="18.5" style="443" customWidth="1"/>
    <col min="8976" max="8976" width="17" style="443" customWidth="1"/>
    <col min="8977" max="8977" width="16.33203125" style="443" customWidth="1"/>
    <col min="8978" max="8978" width="15.6640625" style="443" bestFit="1" customWidth="1"/>
    <col min="8979" max="9216" width="12" style="443"/>
    <col min="9217" max="9217" width="2.5" style="443" customWidth="1"/>
    <col min="9218" max="9218" width="4.33203125" style="443" customWidth="1"/>
    <col min="9219" max="9219" width="1.83203125" style="443" customWidth="1"/>
    <col min="9220" max="9220" width="20.83203125" style="443" customWidth="1"/>
    <col min="9221" max="9221" width="14.83203125" style="443" customWidth="1"/>
    <col min="9222" max="9222" width="31.6640625" style="443" customWidth="1"/>
    <col min="9223" max="9223" width="14.5" style="443" customWidth="1"/>
    <col min="9224" max="9224" width="17.83203125" style="443" customWidth="1"/>
    <col min="9225" max="9225" width="18.83203125" style="443" customWidth="1"/>
    <col min="9226" max="9227" width="18.5" style="443" customWidth="1"/>
    <col min="9228" max="9228" width="17" style="443" bestFit="1" customWidth="1"/>
    <col min="9229" max="9229" width="17" style="443" customWidth="1"/>
    <col min="9230" max="9230" width="17" style="443" bestFit="1" customWidth="1"/>
    <col min="9231" max="9231" width="18.5" style="443" customWidth="1"/>
    <col min="9232" max="9232" width="17" style="443" customWidth="1"/>
    <col min="9233" max="9233" width="16.33203125" style="443" customWidth="1"/>
    <col min="9234" max="9234" width="15.6640625" style="443" bestFit="1" customWidth="1"/>
    <col min="9235" max="9472" width="12" style="443"/>
    <col min="9473" max="9473" width="2.5" style="443" customWidth="1"/>
    <col min="9474" max="9474" width="4.33203125" style="443" customWidth="1"/>
    <col min="9475" max="9475" width="1.83203125" style="443" customWidth="1"/>
    <col min="9476" max="9476" width="20.83203125" style="443" customWidth="1"/>
    <col min="9477" max="9477" width="14.83203125" style="443" customWidth="1"/>
    <col min="9478" max="9478" width="31.6640625" style="443" customWidth="1"/>
    <col min="9479" max="9479" width="14.5" style="443" customWidth="1"/>
    <col min="9480" max="9480" width="17.83203125" style="443" customWidth="1"/>
    <col min="9481" max="9481" width="18.83203125" style="443" customWidth="1"/>
    <col min="9482" max="9483" width="18.5" style="443" customWidth="1"/>
    <col min="9484" max="9484" width="17" style="443" bestFit="1" customWidth="1"/>
    <col min="9485" max="9485" width="17" style="443" customWidth="1"/>
    <col min="9486" max="9486" width="17" style="443" bestFit="1" customWidth="1"/>
    <col min="9487" max="9487" width="18.5" style="443" customWidth="1"/>
    <col min="9488" max="9488" width="17" style="443" customWidth="1"/>
    <col min="9489" max="9489" width="16.33203125" style="443" customWidth="1"/>
    <col min="9490" max="9490" width="15.6640625" style="443" bestFit="1" customWidth="1"/>
    <col min="9491" max="9728" width="12" style="443"/>
    <col min="9729" max="9729" width="2.5" style="443" customWidth="1"/>
    <col min="9730" max="9730" width="4.33203125" style="443" customWidth="1"/>
    <col min="9731" max="9731" width="1.83203125" style="443" customWidth="1"/>
    <col min="9732" max="9732" width="20.83203125" style="443" customWidth="1"/>
    <col min="9733" max="9733" width="14.83203125" style="443" customWidth="1"/>
    <col min="9734" max="9734" width="31.6640625" style="443" customWidth="1"/>
    <col min="9735" max="9735" width="14.5" style="443" customWidth="1"/>
    <col min="9736" max="9736" width="17.83203125" style="443" customWidth="1"/>
    <col min="9737" max="9737" width="18.83203125" style="443" customWidth="1"/>
    <col min="9738" max="9739" width="18.5" style="443" customWidth="1"/>
    <col min="9740" max="9740" width="17" style="443" bestFit="1" customWidth="1"/>
    <col min="9741" max="9741" width="17" style="443" customWidth="1"/>
    <col min="9742" max="9742" width="17" style="443" bestFit="1" customWidth="1"/>
    <col min="9743" max="9743" width="18.5" style="443" customWidth="1"/>
    <col min="9744" max="9744" width="17" style="443" customWidth="1"/>
    <col min="9745" max="9745" width="16.33203125" style="443" customWidth="1"/>
    <col min="9746" max="9746" width="15.6640625" style="443" bestFit="1" customWidth="1"/>
    <col min="9747" max="9984" width="12" style="443"/>
    <col min="9985" max="9985" width="2.5" style="443" customWidth="1"/>
    <col min="9986" max="9986" width="4.33203125" style="443" customWidth="1"/>
    <col min="9987" max="9987" width="1.83203125" style="443" customWidth="1"/>
    <col min="9988" max="9988" width="20.83203125" style="443" customWidth="1"/>
    <col min="9989" max="9989" width="14.83203125" style="443" customWidth="1"/>
    <col min="9990" max="9990" width="31.6640625" style="443" customWidth="1"/>
    <col min="9991" max="9991" width="14.5" style="443" customWidth="1"/>
    <col min="9992" max="9992" width="17.83203125" style="443" customWidth="1"/>
    <col min="9993" max="9993" width="18.83203125" style="443" customWidth="1"/>
    <col min="9994" max="9995" width="18.5" style="443" customWidth="1"/>
    <col min="9996" max="9996" width="17" style="443" bestFit="1" customWidth="1"/>
    <col min="9997" max="9997" width="17" style="443" customWidth="1"/>
    <col min="9998" max="9998" width="17" style="443" bestFit="1" customWidth="1"/>
    <col min="9999" max="9999" width="18.5" style="443" customWidth="1"/>
    <col min="10000" max="10000" width="17" style="443" customWidth="1"/>
    <col min="10001" max="10001" width="16.33203125" style="443" customWidth="1"/>
    <col min="10002" max="10002" width="15.6640625" style="443" bestFit="1" customWidth="1"/>
    <col min="10003" max="10240" width="12" style="443"/>
    <col min="10241" max="10241" width="2.5" style="443" customWidth="1"/>
    <col min="10242" max="10242" width="4.33203125" style="443" customWidth="1"/>
    <col min="10243" max="10243" width="1.83203125" style="443" customWidth="1"/>
    <col min="10244" max="10244" width="20.83203125" style="443" customWidth="1"/>
    <col min="10245" max="10245" width="14.83203125" style="443" customWidth="1"/>
    <col min="10246" max="10246" width="31.6640625" style="443" customWidth="1"/>
    <col min="10247" max="10247" width="14.5" style="443" customWidth="1"/>
    <col min="10248" max="10248" width="17.83203125" style="443" customWidth="1"/>
    <col min="10249" max="10249" width="18.83203125" style="443" customWidth="1"/>
    <col min="10250" max="10251" width="18.5" style="443" customWidth="1"/>
    <col min="10252" max="10252" width="17" style="443" bestFit="1" customWidth="1"/>
    <col min="10253" max="10253" width="17" style="443" customWidth="1"/>
    <col min="10254" max="10254" width="17" style="443" bestFit="1" customWidth="1"/>
    <col min="10255" max="10255" width="18.5" style="443" customWidth="1"/>
    <col min="10256" max="10256" width="17" style="443" customWidth="1"/>
    <col min="10257" max="10257" width="16.33203125" style="443" customWidth="1"/>
    <col min="10258" max="10258" width="15.6640625" style="443" bestFit="1" customWidth="1"/>
    <col min="10259" max="10496" width="12" style="443"/>
    <col min="10497" max="10497" width="2.5" style="443" customWidth="1"/>
    <col min="10498" max="10498" width="4.33203125" style="443" customWidth="1"/>
    <col min="10499" max="10499" width="1.83203125" style="443" customWidth="1"/>
    <col min="10500" max="10500" width="20.83203125" style="443" customWidth="1"/>
    <col min="10501" max="10501" width="14.83203125" style="443" customWidth="1"/>
    <col min="10502" max="10502" width="31.6640625" style="443" customWidth="1"/>
    <col min="10503" max="10503" width="14.5" style="443" customWidth="1"/>
    <col min="10504" max="10504" width="17.83203125" style="443" customWidth="1"/>
    <col min="10505" max="10505" width="18.83203125" style="443" customWidth="1"/>
    <col min="10506" max="10507" width="18.5" style="443" customWidth="1"/>
    <col min="10508" max="10508" width="17" style="443" bestFit="1" customWidth="1"/>
    <col min="10509" max="10509" width="17" style="443" customWidth="1"/>
    <col min="10510" max="10510" width="17" style="443" bestFit="1" customWidth="1"/>
    <col min="10511" max="10511" width="18.5" style="443" customWidth="1"/>
    <col min="10512" max="10512" width="17" style="443" customWidth="1"/>
    <col min="10513" max="10513" width="16.33203125" style="443" customWidth="1"/>
    <col min="10514" max="10514" width="15.6640625" style="443" bestFit="1" customWidth="1"/>
    <col min="10515" max="10752" width="12" style="443"/>
    <col min="10753" max="10753" width="2.5" style="443" customWidth="1"/>
    <col min="10754" max="10754" width="4.33203125" style="443" customWidth="1"/>
    <col min="10755" max="10755" width="1.83203125" style="443" customWidth="1"/>
    <col min="10756" max="10756" width="20.83203125" style="443" customWidth="1"/>
    <col min="10757" max="10757" width="14.83203125" style="443" customWidth="1"/>
    <col min="10758" max="10758" width="31.6640625" style="443" customWidth="1"/>
    <col min="10759" max="10759" width="14.5" style="443" customWidth="1"/>
    <col min="10760" max="10760" width="17.83203125" style="443" customWidth="1"/>
    <col min="10761" max="10761" width="18.83203125" style="443" customWidth="1"/>
    <col min="10762" max="10763" width="18.5" style="443" customWidth="1"/>
    <col min="10764" max="10764" width="17" style="443" bestFit="1" customWidth="1"/>
    <col min="10765" max="10765" width="17" style="443" customWidth="1"/>
    <col min="10766" max="10766" width="17" style="443" bestFit="1" customWidth="1"/>
    <col min="10767" max="10767" width="18.5" style="443" customWidth="1"/>
    <col min="10768" max="10768" width="17" style="443" customWidth="1"/>
    <col min="10769" max="10769" width="16.33203125" style="443" customWidth="1"/>
    <col min="10770" max="10770" width="15.6640625" style="443" bestFit="1" customWidth="1"/>
    <col min="10771" max="11008" width="12" style="443"/>
    <col min="11009" max="11009" width="2.5" style="443" customWidth="1"/>
    <col min="11010" max="11010" width="4.33203125" style="443" customWidth="1"/>
    <col min="11011" max="11011" width="1.83203125" style="443" customWidth="1"/>
    <col min="11012" max="11012" width="20.83203125" style="443" customWidth="1"/>
    <col min="11013" max="11013" width="14.83203125" style="443" customWidth="1"/>
    <col min="11014" max="11014" width="31.6640625" style="443" customWidth="1"/>
    <col min="11015" max="11015" width="14.5" style="443" customWidth="1"/>
    <col min="11016" max="11016" width="17.83203125" style="443" customWidth="1"/>
    <col min="11017" max="11017" width="18.83203125" style="443" customWidth="1"/>
    <col min="11018" max="11019" width="18.5" style="443" customWidth="1"/>
    <col min="11020" max="11020" width="17" style="443" bestFit="1" customWidth="1"/>
    <col min="11021" max="11021" width="17" style="443" customWidth="1"/>
    <col min="11022" max="11022" width="17" style="443" bestFit="1" customWidth="1"/>
    <col min="11023" max="11023" width="18.5" style="443" customWidth="1"/>
    <col min="11024" max="11024" width="17" style="443" customWidth="1"/>
    <col min="11025" max="11025" width="16.33203125" style="443" customWidth="1"/>
    <col min="11026" max="11026" width="15.6640625" style="443" bestFit="1" customWidth="1"/>
    <col min="11027" max="11264" width="12" style="443"/>
    <col min="11265" max="11265" width="2.5" style="443" customWidth="1"/>
    <col min="11266" max="11266" width="4.33203125" style="443" customWidth="1"/>
    <col min="11267" max="11267" width="1.83203125" style="443" customWidth="1"/>
    <col min="11268" max="11268" width="20.83203125" style="443" customWidth="1"/>
    <col min="11269" max="11269" width="14.83203125" style="443" customWidth="1"/>
    <col min="11270" max="11270" width="31.6640625" style="443" customWidth="1"/>
    <col min="11271" max="11271" width="14.5" style="443" customWidth="1"/>
    <col min="11272" max="11272" width="17.83203125" style="443" customWidth="1"/>
    <col min="11273" max="11273" width="18.83203125" style="443" customWidth="1"/>
    <col min="11274" max="11275" width="18.5" style="443" customWidth="1"/>
    <col min="11276" max="11276" width="17" style="443" bestFit="1" customWidth="1"/>
    <col min="11277" max="11277" width="17" style="443" customWidth="1"/>
    <col min="11278" max="11278" width="17" style="443" bestFit="1" customWidth="1"/>
    <col min="11279" max="11279" width="18.5" style="443" customWidth="1"/>
    <col min="11280" max="11280" width="17" style="443" customWidth="1"/>
    <col min="11281" max="11281" width="16.33203125" style="443" customWidth="1"/>
    <col min="11282" max="11282" width="15.6640625" style="443" bestFit="1" customWidth="1"/>
    <col min="11283" max="11520" width="12" style="443"/>
    <col min="11521" max="11521" width="2.5" style="443" customWidth="1"/>
    <col min="11522" max="11522" width="4.33203125" style="443" customWidth="1"/>
    <col min="11523" max="11523" width="1.83203125" style="443" customWidth="1"/>
    <col min="11524" max="11524" width="20.83203125" style="443" customWidth="1"/>
    <col min="11525" max="11525" width="14.83203125" style="443" customWidth="1"/>
    <col min="11526" max="11526" width="31.6640625" style="443" customWidth="1"/>
    <col min="11527" max="11527" width="14.5" style="443" customWidth="1"/>
    <col min="11528" max="11528" width="17.83203125" style="443" customWidth="1"/>
    <col min="11529" max="11529" width="18.83203125" style="443" customWidth="1"/>
    <col min="11530" max="11531" width="18.5" style="443" customWidth="1"/>
    <col min="11532" max="11532" width="17" style="443" bestFit="1" customWidth="1"/>
    <col min="11533" max="11533" width="17" style="443" customWidth="1"/>
    <col min="11534" max="11534" width="17" style="443" bestFit="1" customWidth="1"/>
    <col min="11535" max="11535" width="18.5" style="443" customWidth="1"/>
    <col min="11536" max="11536" width="17" style="443" customWidth="1"/>
    <col min="11537" max="11537" width="16.33203125" style="443" customWidth="1"/>
    <col min="11538" max="11538" width="15.6640625" style="443" bestFit="1" customWidth="1"/>
    <col min="11539" max="11776" width="12" style="443"/>
    <col min="11777" max="11777" width="2.5" style="443" customWidth="1"/>
    <col min="11778" max="11778" width="4.33203125" style="443" customWidth="1"/>
    <col min="11779" max="11779" width="1.83203125" style="443" customWidth="1"/>
    <col min="11780" max="11780" width="20.83203125" style="443" customWidth="1"/>
    <col min="11781" max="11781" width="14.83203125" style="443" customWidth="1"/>
    <col min="11782" max="11782" width="31.6640625" style="443" customWidth="1"/>
    <col min="11783" max="11783" width="14.5" style="443" customWidth="1"/>
    <col min="11784" max="11784" width="17.83203125" style="443" customWidth="1"/>
    <col min="11785" max="11785" width="18.83203125" style="443" customWidth="1"/>
    <col min="11786" max="11787" width="18.5" style="443" customWidth="1"/>
    <col min="11788" max="11788" width="17" style="443" bestFit="1" customWidth="1"/>
    <col min="11789" max="11789" width="17" style="443" customWidth="1"/>
    <col min="11790" max="11790" width="17" style="443" bestFit="1" customWidth="1"/>
    <col min="11791" max="11791" width="18.5" style="443" customWidth="1"/>
    <col min="11792" max="11792" width="17" style="443" customWidth="1"/>
    <col min="11793" max="11793" width="16.33203125" style="443" customWidth="1"/>
    <col min="11794" max="11794" width="15.6640625" style="443" bestFit="1" customWidth="1"/>
    <col min="11795" max="12032" width="12" style="443"/>
    <col min="12033" max="12033" width="2.5" style="443" customWidth="1"/>
    <col min="12034" max="12034" width="4.33203125" style="443" customWidth="1"/>
    <col min="12035" max="12035" width="1.83203125" style="443" customWidth="1"/>
    <col min="12036" max="12036" width="20.83203125" style="443" customWidth="1"/>
    <col min="12037" max="12037" width="14.83203125" style="443" customWidth="1"/>
    <col min="12038" max="12038" width="31.6640625" style="443" customWidth="1"/>
    <col min="12039" max="12039" width="14.5" style="443" customWidth="1"/>
    <col min="12040" max="12040" width="17.83203125" style="443" customWidth="1"/>
    <col min="12041" max="12041" width="18.83203125" style="443" customWidth="1"/>
    <col min="12042" max="12043" width="18.5" style="443" customWidth="1"/>
    <col min="12044" max="12044" width="17" style="443" bestFit="1" customWidth="1"/>
    <col min="12045" max="12045" width="17" style="443" customWidth="1"/>
    <col min="12046" max="12046" width="17" style="443" bestFit="1" customWidth="1"/>
    <col min="12047" max="12047" width="18.5" style="443" customWidth="1"/>
    <col min="12048" max="12048" width="17" style="443" customWidth="1"/>
    <col min="12049" max="12049" width="16.33203125" style="443" customWidth="1"/>
    <col min="12050" max="12050" width="15.6640625" style="443" bestFit="1" customWidth="1"/>
    <col min="12051" max="12288" width="12" style="443"/>
    <col min="12289" max="12289" width="2.5" style="443" customWidth="1"/>
    <col min="12290" max="12290" width="4.33203125" style="443" customWidth="1"/>
    <col min="12291" max="12291" width="1.83203125" style="443" customWidth="1"/>
    <col min="12292" max="12292" width="20.83203125" style="443" customWidth="1"/>
    <col min="12293" max="12293" width="14.83203125" style="443" customWidth="1"/>
    <col min="12294" max="12294" width="31.6640625" style="443" customWidth="1"/>
    <col min="12295" max="12295" width="14.5" style="443" customWidth="1"/>
    <col min="12296" max="12296" width="17.83203125" style="443" customWidth="1"/>
    <col min="12297" max="12297" width="18.83203125" style="443" customWidth="1"/>
    <col min="12298" max="12299" width="18.5" style="443" customWidth="1"/>
    <col min="12300" max="12300" width="17" style="443" bestFit="1" customWidth="1"/>
    <col min="12301" max="12301" width="17" style="443" customWidth="1"/>
    <col min="12302" max="12302" width="17" style="443" bestFit="1" customWidth="1"/>
    <col min="12303" max="12303" width="18.5" style="443" customWidth="1"/>
    <col min="12304" max="12304" width="17" style="443" customWidth="1"/>
    <col min="12305" max="12305" width="16.33203125" style="443" customWidth="1"/>
    <col min="12306" max="12306" width="15.6640625" style="443" bestFit="1" customWidth="1"/>
    <col min="12307" max="12544" width="12" style="443"/>
    <col min="12545" max="12545" width="2.5" style="443" customWidth="1"/>
    <col min="12546" max="12546" width="4.33203125" style="443" customWidth="1"/>
    <col min="12547" max="12547" width="1.83203125" style="443" customWidth="1"/>
    <col min="12548" max="12548" width="20.83203125" style="443" customWidth="1"/>
    <col min="12549" max="12549" width="14.83203125" style="443" customWidth="1"/>
    <col min="12550" max="12550" width="31.6640625" style="443" customWidth="1"/>
    <col min="12551" max="12551" width="14.5" style="443" customWidth="1"/>
    <col min="12552" max="12552" width="17.83203125" style="443" customWidth="1"/>
    <col min="12553" max="12553" width="18.83203125" style="443" customWidth="1"/>
    <col min="12554" max="12555" width="18.5" style="443" customWidth="1"/>
    <col min="12556" max="12556" width="17" style="443" bestFit="1" customWidth="1"/>
    <col min="12557" max="12557" width="17" style="443" customWidth="1"/>
    <col min="12558" max="12558" width="17" style="443" bestFit="1" customWidth="1"/>
    <col min="12559" max="12559" width="18.5" style="443" customWidth="1"/>
    <col min="12560" max="12560" width="17" style="443" customWidth="1"/>
    <col min="12561" max="12561" width="16.33203125" style="443" customWidth="1"/>
    <col min="12562" max="12562" width="15.6640625" style="443" bestFit="1" customWidth="1"/>
    <col min="12563" max="12800" width="12" style="443"/>
    <col min="12801" max="12801" width="2.5" style="443" customWidth="1"/>
    <col min="12802" max="12802" width="4.33203125" style="443" customWidth="1"/>
    <col min="12803" max="12803" width="1.83203125" style="443" customWidth="1"/>
    <col min="12804" max="12804" width="20.83203125" style="443" customWidth="1"/>
    <col min="12805" max="12805" width="14.83203125" style="443" customWidth="1"/>
    <col min="12806" max="12806" width="31.6640625" style="443" customWidth="1"/>
    <col min="12807" max="12807" width="14.5" style="443" customWidth="1"/>
    <col min="12808" max="12808" width="17.83203125" style="443" customWidth="1"/>
    <col min="12809" max="12809" width="18.83203125" style="443" customWidth="1"/>
    <col min="12810" max="12811" width="18.5" style="443" customWidth="1"/>
    <col min="12812" max="12812" width="17" style="443" bestFit="1" customWidth="1"/>
    <col min="12813" max="12813" width="17" style="443" customWidth="1"/>
    <col min="12814" max="12814" width="17" style="443" bestFit="1" customWidth="1"/>
    <col min="12815" max="12815" width="18.5" style="443" customWidth="1"/>
    <col min="12816" max="12816" width="17" style="443" customWidth="1"/>
    <col min="12817" max="12817" width="16.33203125" style="443" customWidth="1"/>
    <col min="12818" max="12818" width="15.6640625" style="443" bestFit="1" customWidth="1"/>
    <col min="12819" max="13056" width="12" style="443"/>
    <col min="13057" max="13057" width="2.5" style="443" customWidth="1"/>
    <col min="13058" max="13058" width="4.33203125" style="443" customWidth="1"/>
    <col min="13059" max="13059" width="1.83203125" style="443" customWidth="1"/>
    <col min="13060" max="13060" width="20.83203125" style="443" customWidth="1"/>
    <col min="13061" max="13061" width="14.83203125" style="443" customWidth="1"/>
    <col min="13062" max="13062" width="31.6640625" style="443" customWidth="1"/>
    <col min="13063" max="13063" width="14.5" style="443" customWidth="1"/>
    <col min="13064" max="13064" width="17.83203125" style="443" customWidth="1"/>
    <col min="13065" max="13065" width="18.83203125" style="443" customWidth="1"/>
    <col min="13066" max="13067" width="18.5" style="443" customWidth="1"/>
    <col min="13068" max="13068" width="17" style="443" bestFit="1" customWidth="1"/>
    <col min="13069" max="13069" width="17" style="443" customWidth="1"/>
    <col min="13070" max="13070" width="17" style="443" bestFit="1" customWidth="1"/>
    <col min="13071" max="13071" width="18.5" style="443" customWidth="1"/>
    <col min="13072" max="13072" width="17" style="443" customWidth="1"/>
    <col min="13073" max="13073" width="16.33203125" style="443" customWidth="1"/>
    <col min="13074" max="13074" width="15.6640625" style="443" bestFit="1" customWidth="1"/>
    <col min="13075" max="13312" width="12" style="443"/>
    <col min="13313" max="13313" width="2.5" style="443" customWidth="1"/>
    <col min="13314" max="13314" width="4.33203125" style="443" customWidth="1"/>
    <col min="13315" max="13315" width="1.83203125" style="443" customWidth="1"/>
    <col min="13316" max="13316" width="20.83203125" style="443" customWidth="1"/>
    <col min="13317" max="13317" width="14.83203125" style="443" customWidth="1"/>
    <col min="13318" max="13318" width="31.6640625" style="443" customWidth="1"/>
    <col min="13319" max="13319" width="14.5" style="443" customWidth="1"/>
    <col min="13320" max="13320" width="17.83203125" style="443" customWidth="1"/>
    <col min="13321" max="13321" width="18.83203125" style="443" customWidth="1"/>
    <col min="13322" max="13323" width="18.5" style="443" customWidth="1"/>
    <col min="13324" max="13324" width="17" style="443" bestFit="1" customWidth="1"/>
    <col min="13325" max="13325" width="17" style="443" customWidth="1"/>
    <col min="13326" max="13326" width="17" style="443" bestFit="1" customWidth="1"/>
    <col min="13327" max="13327" width="18.5" style="443" customWidth="1"/>
    <col min="13328" max="13328" width="17" style="443" customWidth="1"/>
    <col min="13329" max="13329" width="16.33203125" style="443" customWidth="1"/>
    <col min="13330" max="13330" width="15.6640625" style="443" bestFit="1" customWidth="1"/>
    <col min="13331" max="13568" width="12" style="443"/>
    <col min="13569" max="13569" width="2.5" style="443" customWidth="1"/>
    <col min="13570" max="13570" width="4.33203125" style="443" customWidth="1"/>
    <col min="13571" max="13571" width="1.83203125" style="443" customWidth="1"/>
    <col min="13572" max="13572" width="20.83203125" style="443" customWidth="1"/>
    <col min="13573" max="13573" width="14.83203125" style="443" customWidth="1"/>
    <col min="13574" max="13574" width="31.6640625" style="443" customWidth="1"/>
    <col min="13575" max="13575" width="14.5" style="443" customWidth="1"/>
    <col min="13576" max="13576" width="17.83203125" style="443" customWidth="1"/>
    <col min="13577" max="13577" width="18.83203125" style="443" customWidth="1"/>
    <col min="13578" max="13579" width="18.5" style="443" customWidth="1"/>
    <col min="13580" max="13580" width="17" style="443" bestFit="1" customWidth="1"/>
    <col min="13581" max="13581" width="17" style="443" customWidth="1"/>
    <col min="13582" max="13582" width="17" style="443" bestFit="1" customWidth="1"/>
    <col min="13583" max="13583" width="18.5" style="443" customWidth="1"/>
    <col min="13584" max="13584" width="17" style="443" customWidth="1"/>
    <col min="13585" max="13585" width="16.33203125" style="443" customWidth="1"/>
    <col min="13586" max="13586" width="15.6640625" style="443" bestFit="1" customWidth="1"/>
    <col min="13587" max="13824" width="12" style="443"/>
    <col min="13825" max="13825" width="2.5" style="443" customWidth="1"/>
    <col min="13826" max="13826" width="4.33203125" style="443" customWidth="1"/>
    <col min="13827" max="13827" width="1.83203125" style="443" customWidth="1"/>
    <col min="13828" max="13828" width="20.83203125" style="443" customWidth="1"/>
    <col min="13829" max="13829" width="14.83203125" style="443" customWidth="1"/>
    <col min="13830" max="13830" width="31.6640625" style="443" customWidth="1"/>
    <col min="13831" max="13831" width="14.5" style="443" customWidth="1"/>
    <col min="13832" max="13832" width="17.83203125" style="443" customWidth="1"/>
    <col min="13833" max="13833" width="18.83203125" style="443" customWidth="1"/>
    <col min="13834" max="13835" width="18.5" style="443" customWidth="1"/>
    <col min="13836" max="13836" width="17" style="443" bestFit="1" customWidth="1"/>
    <col min="13837" max="13837" width="17" style="443" customWidth="1"/>
    <col min="13838" max="13838" width="17" style="443" bestFit="1" customWidth="1"/>
    <col min="13839" max="13839" width="18.5" style="443" customWidth="1"/>
    <col min="13840" max="13840" width="17" style="443" customWidth="1"/>
    <col min="13841" max="13841" width="16.33203125" style="443" customWidth="1"/>
    <col min="13842" max="13842" width="15.6640625" style="443" bestFit="1" customWidth="1"/>
    <col min="13843" max="14080" width="12" style="443"/>
    <col min="14081" max="14081" width="2.5" style="443" customWidth="1"/>
    <col min="14082" max="14082" width="4.33203125" style="443" customWidth="1"/>
    <col min="14083" max="14083" width="1.83203125" style="443" customWidth="1"/>
    <col min="14084" max="14084" width="20.83203125" style="443" customWidth="1"/>
    <col min="14085" max="14085" width="14.83203125" style="443" customWidth="1"/>
    <col min="14086" max="14086" width="31.6640625" style="443" customWidth="1"/>
    <col min="14087" max="14087" width="14.5" style="443" customWidth="1"/>
    <col min="14088" max="14088" width="17.83203125" style="443" customWidth="1"/>
    <col min="14089" max="14089" width="18.83203125" style="443" customWidth="1"/>
    <col min="14090" max="14091" width="18.5" style="443" customWidth="1"/>
    <col min="14092" max="14092" width="17" style="443" bestFit="1" customWidth="1"/>
    <col min="14093" max="14093" width="17" style="443" customWidth="1"/>
    <col min="14094" max="14094" width="17" style="443" bestFit="1" customWidth="1"/>
    <col min="14095" max="14095" width="18.5" style="443" customWidth="1"/>
    <col min="14096" max="14096" width="17" style="443" customWidth="1"/>
    <col min="14097" max="14097" width="16.33203125" style="443" customWidth="1"/>
    <col min="14098" max="14098" width="15.6640625" style="443" bestFit="1" customWidth="1"/>
    <col min="14099" max="14336" width="12" style="443"/>
    <col min="14337" max="14337" width="2.5" style="443" customWidth="1"/>
    <col min="14338" max="14338" width="4.33203125" style="443" customWidth="1"/>
    <col min="14339" max="14339" width="1.83203125" style="443" customWidth="1"/>
    <col min="14340" max="14340" width="20.83203125" style="443" customWidth="1"/>
    <col min="14341" max="14341" width="14.83203125" style="443" customWidth="1"/>
    <col min="14342" max="14342" width="31.6640625" style="443" customWidth="1"/>
    <col min="14343" max="14343" width="14.5" style="443" customWidth="1"/>
    <col min="14344" max="14344" width="17.83203125" style="443" customWidth="1"/>
    <col min="14345" max="14345" width="18.83203125" style="443" customWidth="1"/>
    <col min="14346" max="14347" width="18.5" style="443" customWidth="1"/>
    <col min="14348" max="14348" width="17" style="443" bestFit="1" customWidth="1"/>
    <col min="14349" max="14349" width="17" style="443" customWidth="1"/>
    <col min="14350" max="14350" width="17" style="443" bestFit="1" customWidth="1"/>
    <col min="14351" max="14351" width="18.5" style="443" customWidth="1"/>
    <col min="14352" max="14352" width="17" style="443" customWidth="1"/>
    <col min="14353" max="14353" width="16.33203125" style="443" customWidth="1"/>
    <col min="14354" max="14354" width="15.6640625" style="443" bestFit="1" customWidth="1"/>
    <col min="14355" max="14592" width="12" style="443"/>
    <col min="14593" max="14593" width="2.5" style="443" customWidth="1"/>
    <col min="14594" max="14594" width="4.33203125" style="443" customWidth="1"/>
    <col min="14595" max="14595" width="1.83203125" style="443" customWidth="1"/>
    <col min="14596" max="14596" width="20.83203125" style="443" customWidth="1"/>
    <col min="14597" max="14597" width="14.83203125" style="443" customWidth="1"/>
    <col min="14598" max="14598" width="31.6640625" style="443" customWidth="1"/>
    <col min="14599" max="14599" width="14.5" style="443" customWidth="1"/>
    <col min="14600" max="14600" width="17.83203125" style="443" customWidth="1"/>
    <col min="14601" max="14601" width="18.83203125" style="443" customWidth="1"/>
    <col min="14602" max="14603" width="18.5" style="443" customWidth="1"/>
    <col min="14604" max="14604" width="17" style="443" bestFit="1" customWidth="1"/>
    <col min="14605" max="14605" width="17" style="443" customWidth="1"/>
    <col min="14606" max="14606" width="17" style="443" bestFit="1" customWidth="1"/>
    <col min="14607" max="14607" width="18.5" style="443" customWidth="1"/>
    <col min="14608" max="14608" width="17" style="443" customWidth="1"/>
    <col min="14609" max="14609" width="16.33203125" style="443" customWidth="1"/>
    <col min="14610" max="14610" width="15.6640625" style="443" bestFit="1" customWidth="1"/>
    <col min="14611" max="14848" width="12" style="443"/>
    <col min="14849" max="14849" width="2.5" style="443" customWidth="1"/>
    <col min="14850" max="14850" width="4.33203125" style="443" customWidth="1"/>
    <col min="14851" max="14851" width="1.83203125" style="443" customWidth="1"/>
    <col min="14852" max="14852" width="20.83203125" style="443" customWidth="1"/>
    <col min="14853" max="14853" width="14.83203125" style="443" customWidth="1"/>
    <col min="14854" max="14854" width="31.6640625" style="443" customWidth="1"/>
    <col min="14855" max="14855" width="14.5" style="443" customWidth="1"/>
    <col min="14856" max="14856" width="17.83203125" style="443" customWidth="1"/>
    <col min="14857" max="14857" width="18.83203125" style="443" customWidth="1"/>
    <col min="14858" max="14859" width="18.5" style="443" customWidth="1"/>
    <col min="14860" max="14860" width="17" style="443" bestFit="1" customWidth="1"/>
    <col min="14861" max="14861" width="17" style="443" customWidth="1"/>
    <col min="14862" max="14862" width="17" style="443" bestFit="1" customWidth="1"/>
    <col min="14863" max="14863" width="18.5" style="443" customWidth="1"/>
    <col min="14864" max="14864" width="17" style="443" customWidth="1"/>
    <col min="14865" max="14865" width="16.33203125" style="443" customWidth="1"/>
    <col min="14866" max="14866" width="15.6640625" style="443" bestFit="1" customWidth="1"/>
    <col min="14867" max="15104" width="12" style="443"/>
    <col min="15105" max="15105" width="2.5" style="443" customWidth="1"/>
    <col min="15106" max="15106" width="4.33203125" style="443" customWidth="1"/>
    <col min="15107" max="15107" width="1.83203125" style="443" customWidth="1"/>
    <col min="15108" max="15108" width="20.83203125" style="443" customWidth="1"/>
    <col min="15109" max="15109" width="14.83203125" style="443" customWidth="1"/>
    <col min="15110" max="15110" width="31.6640625" style="443" customWidth="1"/>
    <col min="15111" max="15111" width="14.5" style="443" customWidth="1"/>
    <col min="15112" max="15112" width="17.83203125" style="443" customWidth="1"/>
    <col min="15113" max="15113" width="18.83203125" style="443" customWidth="1"/>
    <col min="15114" max="15115" width="18.5" style="443" customWidth="1"/>
    <col min="15116" max="15116" width="17" style="443" bestFit="1" customWidth="1"/>
    <col min="15117" max="15117" width="17" style="443" customWidth="1"/>
    <col min="15118" max="15118" width="17" style="443" bestFit="1" customWidth="1"/>
    <col min="15119" max="15119" width="18.5" style="443" customWidth="1"/>
    <col min="15120" max="15120" width="17" style="443" customWidth="1"/>
    <col min="15121" max="15121" width="16.33203125" style="443" customWidth="1"/>
    <col min="15122" max="15122" width="15.6640625" style="443" bestFit="1" customWidth="1"/>
    <col min="15123" max="15360" width="12" style="443"/>
    <col min="15361" max="15361" width="2.5" style="443" customWidth="1"/>
    <col min="15362" max="15362" width="4.33203125" style="443" customWidth="1"/>
    <col min="15363" max="15363" width="1.83203125" style="443" customWidth="1"/>
    <col min="15364" max="15364" width="20.83203125" style="443" customWidth="1"/>
    <col min="15365" max="15365" width="14.83203125" style="443" customWidth="1"/>
    <col min="15366" max="15366" width="31.6640625" style="443" customWidth="1"/>
    <col min="15367" max="15367" width="14.5" style="443" customWidth="1"/>
    <col min="15368" max="15368" width="17.83203125" style="443" customWidth="1"/>
    <col min="15369" max="15369" width="18.83203125" style="443" customWidth="1"/>
    <col min="15370" max="15371" width="18.5" style="443" customWidth="1"/>
    <col min="15372" max="15372" width="17" style="443" bestFit="1" customWidth="1"/>
    <col min="15373" max="15373" width="17" style="443" customWidth="1"/>
    <col min="15374" max="15374" width="17" style="443" bestFit="1" customWidth="1"/>
    <col min="15375" max="15375" width="18.5" style="443" customWidth="1"/>
    <col min="15376" max="15376" width="17" style="443" customWidth="1"/>
    <col min="15377" max="15377" width="16.33203125" style="443" customWidth="1"/>
    <col min="15378" max="15378" width="15.6640625" style="443" bestFit="1" customWidth="1"/>
    <col min="15379" max="15616" width="12" style="443"/>
    <col min="15617" max="15617" width="2.5" style="443" customWidth="1"/>
    <col min="15618" max="15618" width="4.33203125" style="443" customWidth="1"/>
    <col min="15619" max="15619" width="1.83203125" style="443" customWidth="1"/>
    <col min="15620" max="15620" width="20.83203125" style="443" customWidth="1"/>
    <col min="15621" max="15621" width="14.83203125" style="443" customWidth="1"/>
    <col min="15622" max="15622" width="31.6640625" style="443" customWidth="1"/>
    <col min="15623" max="15623" width="14.5" style="443" customWidth="1"/>
    <col min="15624" max="15624" width="17.83203125" style="443" customWidth="1"/>
    <col min="15625" max="15625" width="18.83203125" style="443" customWidth="1"/>
    <col min="15626" max="15627" width="18.5" style="443" customWidth="1"/>
    <col min="15628" max="15628" width="17" style="443" bestFit="1" customWidth="1"/>
    <col min="15629" max="15629" width="17" style="443" customWidth="1"/>
    <col min="15630" max="15630" width="17" style="443" bestFit="1" customWidth="1"/>
    <col min="15631" max="15631" width="18.5" style="443" customWidth="1"/>
    <col min="15632" max="15632" width="17" style="443" customWidth="1"/>
    <col min="15633" max="15633" width="16.33203125" style="443" customWidth="1"/>
    <col min="15634" max="15634" width="15.6640625" style="443" bestFit="1" customWidth="1"/>
    <col min="15635" max="15872" width="12" style="443"/>
    <col min="15873" max="15873" width="2.5" style="443" customWidth="1"/>
    <col min="15874" max="15874" width="4.33203125" style="443" customWidth="1"/>
    <col min="15875" max="15875" width="1.83203125" style="443" customWidth="1"/>
    <col min="15876" max="15876" width="20.83203125" style="443" customWidth="1"/>
    <col min="15877" max="15877" width="14.83203125" style="443" customWidth="1"/>
    <col min="15878" max="15878" width="31.6640625" style="443" customWidth="1"/>
    <col min="15879" max="15879" width="14.5" style="443" customWidth="1"/>
    <col min="15880" max="15880" width="17.83203125" style="443" customWidth="1"/>
    <col min="15881" max="15881" width="18.83203125" style="443" customWidth="1"/>
    <col min="15882" max="15883" width="18.5" style="443" customWidth="1"/>
    <col min="15884" max="15884" width="17" style="443" bestFit="1" customWidth="1"/>
    <col min="15885" max="15885" width="17" style="443" customWidth="1"/>
    <col min="15886" max="15886" width="17" style="443" bestFit="1" customWidth="1"/>
    <col min="15887" max="15887" width="18.5" style="443" customWidth="1"/>
    <col min="15888" max="15888" width="17" style="443" customWidth="1"/>
    <col min="15889" max="15889" width="16.33203125" style="443" customWidth="1"/>
    <col min="15890" max="15890" width="15.6640625" style="443" bestFit="1" customWidth="1"/>
    <col min="15891" max="16128" width="12" style="443"/>
    <col min="16129" max="16129" width="2.5" style="443" customWidth="1"/>
    <col min="16130" max="16130" width="4.33203125" style="443" customWidth="1"/>
    <col min="16131" max="16131" width="1.83203125" style="443" customWidth="1"/>
    <col min="16132" max="16132" width="20.83203125" style="443" customWidth="1"/>
    <col min="16133" max="16133" width="14.83203125" style="443" customWidth="1"/>
    <col min="16134" max="16134" width="31.6640625" style="443" customWidth="1"/>
    <col min="16135" max="16135" width="14.5" style="443" customWidth="1"/>
    <col min="16136" max="16136" width="17.83203125" style="443" customWidth="1"/>
    <col min="16137" max="16137" width="18.83203125" style="443" customWidth="1"/>
    <col min="16138" max="16139" width="18.5" style="443" customWidth="1"/>
    <col min="16140" max="16140" width="17" style="443" bestFit="1" customWidth="1"/>
    <col min="16141" max="16141" width="17" style="443" customWidth="1"/>
    <col min="16142" max="16142" width="17" style="443" bestFit="1" customWidth="1"/>
    <col min="16143" max="16143" width="18.5" style="443" customWidth="1"/>
    <col min="16144" max="16144" width="17" style="443" customWidth="1"/>
    <col min="16145" max="16145" width="16.33203125" style="443" customWidth="1"/>
    <col min="16146" max="16146" width="15.6640625" style="443" bestFit="1" customWidth="1"/>
    <col min="16147" max="16384" width="12" style="443"/>
  </cols>
  <sheetData>
    <row r="1" spans="2:19" ht="3" customHeight="1" x14ac:dyDescent="0.2">
      <c r="B1" s="1037"/>
      <c r="C1" s="1038"/>
      <c r="D1" s="1038"/>
      <c r="E1" s="1038"/>
      <c r="F1" s="1038"/>
      <c r="G1" s="1038"/>
      <c r="H1" s="1038"/>
      <c r="I1" s="1038"/>
      <c r="J1" s="1038"/>
      <c r="K1" s="1038"/>
      <c r="L1" s="1038"/>
      <c r="M1" s="1038"/>
      <c r="N1" s="1038"/>
      <c r="O1" s="1038"/>
      <c r="P1" s="1038"/>
      <c r="Q1" s="1039"/>
    </row>
    <row r="2" spans="2:19" ht="12.75" customHeight="1" x14ac:dyDescent="0.2">
      <c r="B2" s="1040" t="s">
        <v>731</v>
      </c>
      <c r="C2" s="1041"/>
      <c r="D2" s="1041"/>
      <c r="E2" s="1041"/>
      <c r="F2" s="1041"/>
      <c r="G2" s="1041"/>
      <c r="H2" s="1041"/>
      <c r="I2" s="1041"/>
      <c r="J2" s="1041"/>
      <c r="K2" s="1041"/>
      <c r="L2" s="1041"/>
      <c r="M2" s="1041"/>
      <c r="N2" s="1041"/>
      <c r="O2" s="1041"/>
      <c r="P2" s="1041"/>
      <c r="Q2" s="1042"/>
    </row>
    <row r="3" spans="2:19" ht="11.25" customHeight="1" x14ac:dyDescent="0.2">
      <c r="B3" s="1040" t="s">
        <v>732</v>
      </c>
      <c r="C3" s="1041"/>
      <c r="D3" s="1041"/>
      <c r="E3" s="1041"/>
      <c r="F3" s="1041"/>
      <c r="G3" s="1041"/>
      <c r="H3" s="1041"/>
      <c r="I3" s="1041"/>
      <c r="J3" s="1041"/>
      <c r="K3" s="1041"/>
      <c r="L3" s="1041"/>
      <c r="M3" s="1041"/>
      <c r="N3" s="1041"/>
      <c r="O3" s="1041"/>
      <c r="P3" s="1041"/>
      <c r="Q3" s="1042"/>
    </row>
    <row r="4" spans="2:19" ht="12" customHeight="1" x14ac:dyDescent="0.2">
      <c r="B4" s="1043" t="s">
        <v>717</v>
      </c>
      <c r="C4" s="1044"/>
      <c r="D4" s="1044"/>
      <c r="E4" s="1044"/>
      <c r="F4" s="1044"/>
      <c r="G4" s="1044"/>
      <c r="H4" s="1044"/>
      <c r="I4" s="1044"/>
      <c r="J4" s="1044"/>
      <c r="K4" s="1044"/>
      <c r="L4" s="1044"/>
      <c r="M4" s="1044"/>
      <c r="N4" s="1044"/>
      <c r="O4" s="1044"/>
      <c r="P4" s="1044"/>
      <c r="Q4" s="1045"/>
    </row>
    <row r="5" spans="2:19" x14ac:dyDescent="0.2">
      <c r="B5" s="1046" t="s">
        <v>733</v>
      </c>
      <c r="C5" s="1047"/>
      <c r="D5" s="1048"/>
      <c r="E5" s="1052" t="s">
        <v>734</v>
      </c>
      <c r="F5" s="699"/>
      <c r="G5" s="1052" t="s">
        <v>735</v>
      </c>
      <c r="H5" s="1049" t="s">
        <v>215</v>
      </c>
      <c r="I5" s="1050"/>
      <c r="J5" s="1050"/>
      <c r="K5" s="1050"/>
      <c r="L5" s="1050"/>
      <c r="M5" s="1050"/>
      <c r="N5" s="1051"/>
      <c r="O5" s="1052" t="s">
        <v>216</v>
      </c>
      <c r="P5" s="1054" t="s">
        <v>736</v>
      </c>
      <c r="Q5" s="1055"/>
    </row>
    <row r="6" spans="2:19" ht="33.75" x14ac:dyDescent="0.2">
      <c r="B6" s="1046"/>
      <c r="C6" s="1047"/>
      <c r="D6" s="1048"/>
      <c r="E6" s="1052"/>
      <c r="F6" s="699" t="s">
        <v>737</v>
      </c>
      <c r="G6" s="1052"/>
      <c r="H6" s="700" t="s">
        <v>217</v>
      </c>
      <c r="I6" s="700" t="s">
        <v>218</v>
      </c>
      <c r="J6" s="700" t="s">
        <v>181</v>
      </c>
      <c r="K6" s="700" t="s">
        <v>738</v>
      </c>
      <c r="L6" s="700" t="s">
        <v>182</v>
      </c>
      <c r="M6" s="700" t="s">
        <v>739</v>
      </c>
      <c r="N6" s="700" t="s">
        <v>219</v>
      </c>
      <c r="O6" s="1053"/>
      <c r="P6" s="701" t="s">
        <v>740</v>
      </c>
      <c r="Q6" s="701" t="s">
        <v>741</v>
      </c>
    </row>
    <row r="7" spans="2:19" x14ac:dyDescent="0.2">
      <c r="B7" s="1049"/>
      <c r="C7" s="1050"/>
      <c r="D7" s="1051"/>
      <c r="E7" s="1053"/>
      <c r="F7" s="702"/>
      <c r="G7" s="1053"/>
      <c r="H7" s="700">
        <v>1</v>
      </c>
      <c r="I7" s="700">
        <v>2</v>
      </c>
      <c r="J7" s="700" t="s">
        <v>220</v>
      </c>
      <c r="K7" s="700">
        <v>4</v>
      </c>
      <c r="L7" s="700">
        <v>5</v>
      </c>
      <c r="M7" s="700">
        <v>6</v>
      </c>
      <c r="N7" s="700">
        <v>7</v>
      </c>
      <c r="O7" s="700" t="s">
        <v>742</v>
      </c>
      <c r="P7" s="703" t="s">
        <v>743</v>
      </c>
      <c r="Q7" s="703" t="s">
        <v>744</v>
      </c>
    </row>
    <row r="8" spans="2:19" ht="22.5" x14ac:dyDescent="0.2">
      <c r="B8" s="705"/>
      <c r="C8" s="706"/>
      <c r="D8" s="707" t="s">
        <v>2105</v>
      </c>
      <c r="E8" s="708" t="s">
        <v>745</v>
      </c>
      <c r="F8" s="708" t="s">
        <v>746</v>
      </c>
      <c r="G8" s="709" t="s">
        <v>747</v>
      </c>
      <c r="H8" s="710">
        <v>16688893.68</v>
      </c>
      <c r="I8" s="710">
        <v>5172443.8300000019</v>
      </c>
      <c r="J8" s="710">
        <v>21861337.509999998</v>
      </c>
      <c r="K8" s="710">
        <v>21858237.509999998</v>
      </c>
      <c r="L8" s="710">
        <v>21844615.509999998</v>
      </c>
      <c r="M8" s="710">
        <v>21844615.509999998</v>
      </c>
      <c r="N8" s="717">
        <v>21844615.509999998</v>
      </c>
      <c r="O8" s="710">
        <v>16722</v>
      </c>
      <c r="P8" s="788">
        <f>L8/H8</f>
        <v>1.3089313125757776</v>
      </c>
      <c r="Q8" s="789">
        <f>L8/J8</f>
        <v>0.99923508797243765</v>
      </c>
    </row>
    <row r="9" spans="2:19" ht="22.5" x14ac:dyDescent="0.2">
      <c r="B9" s="705"/>
      <c r="C9" s="706"/>
      <c r="D9" s="707" t="s">
        <v>2105</v>
      </c>
      <c r="E9" s="708" t="s">
        <v>748</v>
      </c>
      <c r="F9" s="708" t="s">
        <v>749</v>
      </c>
      <c r="G9" s="704" t="s">
        <v>750</v>
      </c>
      <c r="H9" s="712">
        <v>2130649</v>
      </c>
      <c r="I9" s="712">
        <v>167514.01999999996</v>
      </c>
      <c r="J9" s="710">
        <v>2298163.02</v>
      </c>
      <c r="K9" s="710">
        <v>2226012.9900000002</v>
      </c>
      <c r="L9" s="713">
        <v>2226012.9900000002</v>
      </c>
      <c r="M9" s="713">
        <v>2226012.9900000002</v>
      </c>
      <c r="N9" s="713">
        <v>2226012.9900000002</v>
      </c>
      <c r="O9" s="710">
        <v>72150.029999999941</v>
      </c>
      <c r="P9" s="788">
        <f t="shared" ref="P9:P72" si="0">L9/H9</f>
        <v>1.044758188702128</v>
      </c>
      <c r="Q9" s="789">
        <f t="shared" ref="Q9:Q72" si="1">L9/J9</f>
        <v>0.96860534723946612</v>
      </c>
      <c r="R9" s="711"/>
      <c r="S9" s="711"/>
    </row>
    <row r="10" spans="2:19" ht="22.5" x14ac:dyDescent="0.2">
      <c r="B10" s="705"/>
      <c r="C10" s="706"/>
      <c r="D10" s="707" t="s">
        <v>2105</v>
      </c>
      <c r="E10" s="708" t="s">
        <v>751</v>
      </c>
      <c r="F10" s="708" t="s">
        <v>752</v>
      </c>
      <c r="G10" s="714" t="s">
        <v>753</v>
      </c>
      <c r="H10" s="713">
        <v>70627184.25999999</v>
      </c>
      <c r="I10" s="713">
        <v>29405518.840000004</v>
      </c>
      <c r="J10" s="710">
        <v>100032703.10000002</v>
      </c>
      <c r="K10" s="710">
        <v>69059971.200000018</v>
      </c>
      <c r="L10" s="713">
        <v>66921313.199999996</v>
      </c>
      <c r="M10" s="713">
        <v>66921313.199999996</v>
      </c>
      <c r="N10" s="713">
        <v>66423540.289999992</v>
      </c>
      <c r="O10" s="710">
        <v>33111389.900000002</v>
      </c>
      <c r="P10" s="788">
        <f t="shared" si="0"/>
        <v>0.9475291122132582</v>
      </c>
      <c r="Q10" s="789">
        <f t="shared" si="1"/>
        <v>0.66899435010868935</v>
      </c>
      <c r="R10" s="711"/>
    </row>
    <row r="11" spans="2:19" ht="56.25" x14ac:dyDescent="0.2">
      <c r="B11" s="705"/>
      <c r="C11" s="706"/>
      <c r="D11" s="707" t="s">
        <v>2105</v>
      </c>
      <c r="E11" s="708" t="s">
        <v>754</v>
      </c>
      <c r="F11" s="708" t="s">
        <v>755</v>
      </c>
      <c r="G11" s="714" t="s">
        <v>756</v>
      </c>
      <c r="H11" s="713">
        <v>57815594.620000005</v>
      </c>
      <c r="I11" s="713">
        <v>55532550.239999987</v>
      </c>
      <c r="J11" s="710">
        <v>113348144.85999998</v>
      </c>
      <c r="K11" s="710">
        <v>107232591.88</v>
      </c>
      <c r="L11" s="713">
        <v>106351017.85999998</v>
      </c>
      <c r="M11" s="713">
        <v>106351017.85999998</v>
      </c>
      <c r="N11" s="713">
        <v>106351017.85999998</v>
      </c>
      <c r="O11" s="710">
        <v>6997126.9999999981</v>
      </c>
      <c r="P11" s="788">
        <f t="shared" si="0"/>
        <v>1.8394867087159601</v>
      </c>
      <c r="Q11" s="789">
        <f t="shared" si="1"/>
        <v>0.93826871177607374</v>
      </c>
      <c r="R11" s="711"/>
    </row>
    <row r="12" spans="2:19" ht="22.5" x14ac:dyDescent="0.2">
      <c r="B12" s="705"/>
      <c r="C12" s="706"/>
      <c r="D12" s="707" t="s">
        <v>2105</v>
      </c>
      <c r="E12" s="708" t="s">
        <v>757</v>
      </c>
      <c r="F12" s="714" t="s">
        <v>758</v>
      </c>
      <c r="G12" s="715" t="s">
        <v>759</v>
      </c>
      <c r="H12" s="713">
        <v>205781767.77000001</v>
      </c>
      <c r="I12" s="713">
        <v>-112354533.34</v>
      </c>
      <c r="J12" s="710">
        <v>93427234.430000007</v>
      </c>
      <c r="K12" s="710">
        <v>92390312.149999991</v>
      </c>
      <c r="L12" s="713">
        <v>92346388.149999991</v>
      </c>
      <c r="M12" s="713">
        <v>92346388.149999991</v>
      </c>
      <c r="N12" s="713">
        <v>92346388.149999991</v>
      </c>
      <c r="O12" s="710">
        <v>1080846.2799999998</v>
      </c>
      <c r="P12" s="788">
        <f t="shared" si="0"/>
        <v>0.44875884365622964</v>
      </c>
      <c r="Q12" s="789">
        <f t="shared" si="1"/>
        <v>0.98843114337490279</v>
      </c>
      <c r="R12" s="711"/>
    </row>
    <row r="13" spans="2:19" ht="22.5" x14ac:dyDescent="0.2">
      <c r="B13" s="705"/>
      <c r="C13" s="706"/>
      <c r="D13" s="707" t="s">
        <v>2105</v>
      </c>
      <c r="E13" s="708" t="s">
        <v>760</v>
      </c>
      <c r="F13" s="709" t="s">
        <v>761</v>
      </c>
      <c r="G13" s="709" t="s">
        <v>762</v>
      </c>
      <c r="H13" s="713">
        <v>4147684.4799999995</v>
      </c>
      <c r="I13" s="713">
        <v>-801756.39999999991</v>
      </c>
      <c r="J13" s="710">
        <v>3345928.0799999996</v>
      </c>
      <c r="K13" s="710">
        <v>3345861.9199999995</v>
      </c>
      <c r="L13" s="713">
        <v>3343359.9199999995</v>
      </c>
      <c r="M13" s="713">
        <v>3343359.9199999995</v>
      </c>
      <c r="N13" s="713">
        <v>3343359.9199999995</v>
      </c>
      <c r="O13" s="710">
        <v>2568.1600000000035</v>
      </c>
      <c r="P13" s="788">
        <f t="shared" si="0"/>
        <v>0.80607865331164241</v>
      </c>
      <c r="Q13" s="789">
        <f t="shared" si="1"/>
        <v>0.99923245212132583</v>
      </c>
      <c r="R13" s="711"/>
    </row>
    <row r="14" spans="2:19" ht="22.5" x14ac:dyDescent="0.2">
      <c r="B14" s="705"/>
      <c r="C14" s="706"/>
      <c r="D14" s="707" t="s">
        <v>2105</v>
      </c>
      <c r="E14" s="708" t="s">
        <v>763</v>
      </c>
      <c r="F14" s="708" t="s">
        <v>764</v>
      </c>
      <c r="G14" s="716" t="s">
        <v>756</v>
      </c>
      <c r="H14" s="713">
        <v>35842768.590000004</v>
      </c>
      <c r="I14" s="713">
        <v>7707676.3399999999</v>
      </c>
      <c r="J14" s="710">
        <v>43550444.930000007</v>
      </c>
      <c r="K14" s="710">
        <v>43323235.799999997</v>
      </c>
      <c r="L14" s="713">
        <v>43304983.799999997</v>
      </c>
      <c r="M14" s="713">
        <v>43304983.799999997</v>
      </c>
      <c r="N14" s="713">
        <v>42681364.720000006</v>
      </c>
      <c r="O14" s="710">
        <v>245461.12999999995</v>
      </c>
      <c r="P14" s="788">
        <f t="shared" si="0"/>
        <v>1.2081930471208611</v>
      </c>
      <c r="Q14" s="789">
        <f t="shared" si="1"/>
        <v>0.99436375149795719</v>
      </c>
      <c r="R14" s="711"/>
    </row>
    <row r="15" spans="2:19" ht="22.5" x14ac:dyDescent="0.2">
      <c r="B15" s="705"/>
      <c r="C15" s="706"/>
      <c r="D15" s="707" t="s">
        <v>2105</v>
      </c>
      <c r="E15" s="708" t="s">
        <v>765</v>
      </c>
      <c r="F15" s="708" t="s">
        <v>766</v>
      </c>
      <c r="G15" s="709" t="s">
        <v>767</v>
      </c>
      <c r="H15" s="717">
        <v>14141524.560000001</v>
      </c>
      <c r="I15" s="717">
        <v>4096155.72</v>
      </c>
      <c r="J15" s="710">
        <v>18237680.279999997</v>
      </c>
      <c r="K15" s="710">
        <v>18105621.759999998</v>
      </c>
      <c r="L15" s="717">
        <v>17883207.109999999</v>
      </c>
      <c r="M15" s="717">
        <v>17883207.109999999</v>
      </c>
      <c r="N15" s="717">
        <v>17857418.52</v>
      </c>
      <c r="O15" s="710">
        <v>354473.17000000004</v>
      </c>
      <c r="P15" s="788">
        <f t="shared" si="0"/>
        <v>1.2645883429417173</v>
      </c>
      <c r="Q15" s="789">
        <f t="shared" si="1"/>
        <v>0.98056369206182847</v>
      </c>
      <c r="R15" s="711"/>
    </row>
    <row r="16" spans="2:19" ht="22.5" x14ac:dyDescent="0.2">
      <c r="B16" s="705"/>
      <c r="C16" s="706"/>
      <c r="D16" s="707" t="s">
        <v>2105</v>
      </c>
      <c r="E16" s="708" t="s">
        <v>768</v>
      </c>
      <c r="F16" s="708" t="s">
        <v>769</v>
      </c>
      <c r="G16" s="714" t="s">
        <v>770</v>
      </c>
      <c r="H16" s="713">
        <v>23003032.18</v>
      </c>
      <c r="I16" s="713">
        <v>661510.46000000008</v>
      </c>
      <c r="J16" s="710">
        <v>23664542.639999997</v>
      </c>
      <c r="K16" s="710">
        <v>23664542.639999997</v>
      </c>
      <c r="L16" s="713">
        <v>23648140.639999997</v>
      </c>
      <c r="M16" s="713">
        <v>23648140.639999997</v>
      </c>
      <c r="N16" s="713">
        <v>23648140.639999997</v>
      </c>
      <c r="O16" s="710">
        <v>16402</v>
      </c>
      <c r="P16" s="788">
        <f t="shared" si="0"/>
        <v>1.0280444966973044</v>
      </c>
      <c r="Q16" s="789">
        <f t="shared" si="1"/>
        <v>0.99930689554201335</v>
      </c>
      <c r="R16" s="711"/>
    </row>
    <row r="17" spans="2:18" ht="22.5" x14ac:dyDescent="0.2">
      <c r="B17" s="705"/>
      <c r="C17" s="706"/>
      <c r="D17" s="707" t="s">
        <v>2105</v>
      </c>
      <c r="E17" s="708" t="s">
        <v>771</v>
      </c>
      <c r="F17" s="714" t="s">
        <v>772</v>
      </c>
      <c r="G17" s="715" t="s">
        <v>773</v>
      </c>
      <c r="H17" s="713">
        <v>8956511.6600000001</v>
      </c>
      <c r="I17" s="713">
        <v>51649463.050000019</v>
      </c>
      <c r="J17" s="710">
        <v>60605974.710000016</v>
      </c>
      <c r="K17" s="710">
        <v>59962395.890000008</v>
      </c>
      <c r="L17" s="713">
        <v>59956835.890000008</v>
      </c>
      <c r="M17" s="713">
        <v>59956835.890000008</v>
      </c>
      <c r="N17" s="713">
        <v>59956835.890000008</v>
      </c>
      <c r="O17" s="710">
        <v>649138.82000000263</v>
      </c>
      <c r="P17" s="788">
        <f t="shared" si="0"/>
        <v>6.694217365647912</v>
      </c>
      <c r="Q17" s="789">
        <f t="shared" si="1"/>
        <v>0.98928919428973561</v>
      </c>
      <c r="R17" s="711"/>
    </row>
    <row r="18" spans="2:18" ht="33.75" x14ac:dyDescent="0.2">
      <c r="B18" s="705"/>
      <c r="C18" s="706"/>
      <c r="D18" s="707" t="s">
        <v>2105</v>
      </c>
      <c r="E18" s="708" t="s">
        <v>774</v>
      </c>
      <c r="F18" s="708" t="s">
        <v>775</v>
      </c>
      <c r="G18" s="714" t="s">
        <v>776</v>
      </c>
      <c r="H18" s="713">
        <v>5151053.05</v>
      </c>
      <c r="I18" s="713">
        <v>-1119969.7699999998</v>
      </c>
      <c r="J18" s="710">
        <v>4031083.2799999993</v>
      </c>
      <c r="K18" s="710">
        <v>4031083.2799999993</v>
      </c>
      <c r="L18" s="713">
        <v>4030805.2799999993</v>
      </c>
      <c r="M18" s="713">
        <v>4030805.2799999993</v>
      </c>
      <c r="N18" s="713">
        <v>4009016.9999999995</v>
      </c>
      <c r="O18" s="710">
        <v>278</v>
      </c>
      <c r="P18" s="788">
        <f t="shared" si="0"/>
        <v>0.78252063041750264</v>
      </c>
      <c r="Q18" s="789">
        <f t="shared" si="1"/>
        <v>0.99993103590754895</v>
      </c>
      <c r="R18" s="711"/>
    </row>
    <row r="19" spans="2:18" ht="45" x14ac:dyDescent="0.2">
      <c r="B19" s="705"/>
      <c r="C19" s="706"/>
      <c r="D19" s="707" t="s">
        <v>2105</v>
      </c>
      <c r="E19" s="708" t="s">
        <v>777</v>
      </c>
      <c r="F19" s="708" t="s">
        <v>778</v>
      </c>
      <c r="G19" s="714" t="s">
        <v>779</v>
      </c>
      <c r="H19" s="712">
        <v>9989318.8900000006</v>
      </c>
      <c r="I19" s="712">
        <v>14810448.380000001</v>
      </c>
      <c r="J19" s="710">
        <v>24799767.269999996</v>
      </c>
      <c r="K19" s="710">
        <v>24702027.869999997</v>
      </c>
      <c r="L19" s="713">
        <v>24314685.269999996</v>
      </c>
      <c r="M19" s="713">
        <v>24314685.269999996</v>
      </c>
      <c r="N19" s="713">
        <v>24314685.269999996</v>
      </c>
      <c r="O19" s="710">
        <v>485082</v>
      </c>
      <c r="P19" s="788">
        <f t="shared" si="0"/>
        <v>2.4340683822137943</v>
      </c>
      <c r="Q19" s="789">
        <f t="shared" si="1"/>
        <v>0.98044005837962844</v>
      </c>
      <c r="R19" s="711"/>
    </row>
    <row r="20" spans="2:18" ht="22.5" x14ac:dyDescent="0.2">
      <c r="B20" s="705"/>
      <c r="C20" s="706"/>
      <c r="D20" s="707" t="s">
        <v>2105</v>
      </c>
      <c r="E20" s="708" t="s">
        <v>780</v>
      </c>
      <c r="F20" s="708" t="s">
        <v>781</v>
      </c>
      <c r="G20" s="714" t="s">
        <v>782</v>
      </c>
      <c r="H20" s="712">
        <v>50947441.990000002</v>
      </c>
      <c r="I20" s="712">
        <v>6455599.5700000012</v>
      </c>
      <c r="J20" s="710">
        <v>57403041.559999995</v>
      </c>
      <c r="K20" s="710">
        <v>56982288.459999993</v>
      </c>
      <c r="L20" s="713">
        <v>56943626.459999993</v>
      </c>
      <c r="M20" s="713">
        <v>56943626.459999993</v>
      </c>
      <c r="N20" s="713">
        <v>56943626.459999993</v>
      </c>
      <c r="O20" s="710">
        <v>459415.1</v>
      </c>
      <c r="P20" s="788">
        <f t="shared" si="0"/>
        <v>1.1176935334884317</v>
      </c>
      <c r="Q20" s="789">
        <f t="shared" si="1"/>
        <v>0.99199667670013958</v>
      </c>
      <c r="R20" s="711"/>
    </row>
    <row r="21" spans="2:18" x14ac:dyDescent="0.2">
      <c r="B21" s="705"/>
      <c r="C21" s="706"/>
      <c r="D21" s="707" t="s">
        <v>783</v>
      </c>
      <c r="E21" s="708" t="s">
        <v>784</v>
      </c>
      <c r="F21" s="708" t="s">
        <v>785</v>
      </c>
      <c r="G21" s="714" t="s">
        <v>786</v>
      </c>
      <c r="H21" s="712">
        <v>36268359.890000001</v>
      </c>
      <c r="I21" s="712">
        <v>-3459257.7399999988</v>
      </c>
      <c r="J21" s="710">
        <v>32809102.150000006</v>
      </c>
      <c r="K21" s="710">
        <v>32809102.150000006</v>
      </c>
      <c r="L21" s="713">
        <v>32763347.650000006</v>
      </c>
      <c r="M21" s="713">
        <v>32763347.650000006</v>
      </c>
      <c r="N21" s="713">
        <v>32763347.650000006</v>
      </c>
      <c r="O21" s="710">
        <v>45754.5</v>
      </c>
      <c r="P21" s="788">
        <f t="shared" si="0"/>
        <v>0.90335895390278165</v>
      </c>
      <c r="Q21" s="789">
        <f t="shared" si="1"/>
        <v>0.99860543273050217</v>
      </c>
      <c r="R21" s="711"/>
    </row>
    <row r="22" spans="2:18" ht="22.5" x14ac:dyDescent="0.2">
      <c r="B22" s="705"/>
      <c r="C22" s="706"/>
      <c r="D22" s="707" t="s">
        <v>783</v>
      </c>
      <c r="E22" s="708" t="s">
        <v>787</v>
      </c>
      <c r="F22" s="708" t="s">
        <v>788</v>
      </c>
      <c r="G22" s="714" t="s">
        <v>789</v>
      </c>
      <c r="H22" s="712">
        <v>34379357.75</v>
      </c>
      <c r="I22" s="712">
        <v>-6601343.8400000008</v>
      </c>
      <c r="J22" s="710">
        <v>27778013.909999989</v>
      </c>
      <c r="K22" s="710">
        <v>27768995.899999991</v>
      </c>
      <c r="L22" s="713">
        <v>27731201.399999991</v>
      </c>
      <c r="M22" s="713">
        <v>27731201.399999991</v>
      </c>
      <c r="N22" s="713">
        <v>27731201.399999991</v>
      </c>
      <c r="O22" s="710">
        <v>46812.509999999995</v>
      </c>
      <c r="P22" s="788">
        <f t="shared" si="0"/>
        <v>0.80662360250170728</v>
      </c>
      <c r="Q22" s="789">
        <f t="shared" si="1"/>
        <v>0.99831476396578711</v>
      </c>
      <c r="R22" s="711"/>
    </row>
    <row r="23" spans="2:18" x14ac:dyDescent="0.2">
      <c r="B23" s="705"/>
      <c r="C23" s="706"/>
      <c r="D23" s="707" t="s">
        <v>783</v>
      </c>
      <c r="E23" s="708" t="s">
        <v>790</v>
      </c>
      <c r="F23" s="708" t="s">
        <v>791</v>
      </c>
      <c r="G23" s="714" t="s">
        <v>792</v>
      </c>
      <c r="H23" s="712">
        <v>49441286.289999999</v>
      </c>
      <c r="I23" s="712">
        <v>-5918568.6900000023</v>
      </c>
      <c r="J23" s="710">
        <v>43522717.600000031</v>
      </c>
      <c r="K23" s="710">
        <v>43522717.560000025</v>
      </c>
      <c r="L23" s="713">
        <v>43481720.060000025</v>
      </c>
      <c r="M23" s="713">
        <v>43481720.060000025</v>
      </c>
      <c r="N23" s="713">
        <v>43481720.060000025</v>
      </c>
      <c r="O23" s="710">
        <v>40997.539999999994</v>
      </c>
      <c r="P23" s="788">
        <f t="shared" si="0"/>
        <v>0.87946174791966614</v>
      </c>
      <c r="Q23" s="789">
        <f t="shared" si="1"/>
        <v>0.99905801975931741</v>
      </c>
      <c r="R23" s="711"/>
    </row>
    <row r="24" spans="2:18" x14ac:dyDescent="0.2">
      <c r="B24" s="705"/>
      <c r="C24" s="706"/>
      <c r="D24" s="707" t="s">
        <v>783</v>
      </c>
      <c r="E24" s="708" t="s">
        <v>793</v>
      </c>
      <c r="F24" s="708" t="s">
        <v>794</v>
      </c>
      <c r="G24" s="714" t="s">
        <v>795</v>
      </c>
      <c r="H24" s="712">
        <v>27198038.23</v>
      </c>
      <c r="I24" s="712">
        <v>-2209115.2700000005</v>
      </c>
      <c r="J24" s="710">
        <v>24988922.960000001</v>
      </c>
      <c r="K24" s="710">
        <v>24988922.960000001</v>
      </c>
      <c r="L24" s="713">
        <v>24961895.460000001</v>
      </c>
      <c r="M24" s="713">
        <v>24961895.460000001</v>
      </c>
      <c r="N24" s="713">
        <v>24961895.460000001</v>
      </c>
      <c r="O24" s="710">
        <v>27027.5</v>
      </c>
      <c r="P24" s="788">
        <f t="shared" si="0"/>
        <v>0.91778293893515128</v>
      </c>
      <c r="Q24" s="789">
        <f t="shared" si="1"/>
        <v>0.99891842077214521</v>
      </c>
      <c r="R24" s="711"/>
    </row>
    <row r="25" spans="2:18" x14ac:dyDescent="0.2">
      <c r="B25" s="705"/>
      <c r="C25" s="706"/>
      <c r="D25" s="707" t="s">
        <v>783</v>
      </c>
      <c r="E25" s="708" t="s">
        <v>796</v>
      </c>
      <c r="F25" s="708" t="s">
        <v>797</v>
      </c>
      <c r="G25" s="714" t="s">
        <v>798</v>
      </c>
      <c r="H25" s="712">
        <v>40801079.409999996</v>
      </c>
      <c r="I25" s="712">
        <v>-3663580.4900000012</v>
      </c>
      <c r="J25" s="710">
        <v>37137498.919999972</v>
      </c>
      <c r="K25" s="710">
        <v>37122319.81999997</v>
      </c>
      <c r="L25" s="713">
        <v>37073564.81999997</v>
      </c>
      <c r="M25" s="713">
        <v>37073564.81999997</v>
      </c>
      <c r="N25" s="713">
        <v>37073564.81999997</v>
      </c>
      <c r="O25" s="710">
        <v>63934.1</v>
      </c>
      <c r="P25" s="788">
        <f t="shared" si="0"/>
        <v>0.90864176526941476</v>
      </c>
      <c r="Q25" s="789">
        <f t="shared" si="1"/>
        <v>0.99827844895700368</v>
      </c>
      <c r="R25" s="711"/>
    </row>
    <row r="26" spans="2:18" x14ac:dyDescent="0.2">
      <c r="B26" s="705"/>
      <c r="C26" s="706"/>
      <c r="D26" s="707" t="s">
        <v>783</v>
      </c>
      <c r="E26" s="708" t="s">
        <v>799</v>
      </c>
      <c r="F26" s="708" t="s">
        <v>800</v>
      </c>
      <c r="G26" s="714" t="s">
        <v>801</v>
      </c>
      <c r="H26" s="712">
        <v>35596419.590000004</v>
      </c>
      <c r="I26" s="712">
        <v>-5539722.5399999991</v>
      </c>
      <c r="J26" s="710">
        <v>30056697.050000004</v>
      </c>
      <c r="K26" s="710">
        <v>30026314.900000006</v>
      </c>
      <c r="L26" s="713">
        <v>29981578.900000006</v>
      </c>
      <c r="M26" s="713">
        <v>29981578.900000006</v>
      </c>
      <c r="N26" s="713">
        <v>29981578.900000006</v>
      </c>
      <c r="O26" s="710">
        <v>75118.149999999994</v>
      </c>
      <c r="P26" s="788">
        <f t="shared" si="0"/>
        <v>0.84226389185564721</v>
      </c>
      <c r="Q26" s="789">
        <f t="shared" si="1"/>
        <v>0.99750078493737893</v>
      </c>
      <c r="R26" s="711"/>
    </row>
    <row r="27" spans="2:18" x14ac:dyDescent="0.2">
      <c r="B27" s="705"/>
      <c r="C27" s="706"/>
      <c r="D27" s="707" t="s">
        <v>783</v>
      </c>
      <c r="E27" s="708" t="s">
        <v>802</v>
      </c>
      <c r="F27" s="708" t="s">
        <v>803</v>
      </c>
      <c r="G27" s="714" t="s">
        <v>804</v>
      </c>
      <c r="H27" s="712">
        <v>50560348.019999996</v>
      </c>
      <c r="I27" s="712">
        <v>12749169.67</v>
      </c>
      <c r="J27" s="710">
        <v>63309517.689999968</v>
      </c>
      <c r="K27" s="710">
        <v>57020967.609999977</v>
      </c>
      <c r="L27" s="713">
        <v>56905809.609999977</v>
      </c>
      <c r="M27" s="713">
        <v>56905809.609999977</v>
      </c>
      <c r="N27" s="713">
        <v>56905809.609999977</v>
      </c>
      <c r="O27" s="710">
        <v>6403708.0800000001</v>
      </c>
      <c r="P27" s="788">
        <f t="shared" si="0"/>
        <v>1.1255027277005674</v>
      </c>
      <c r="Q27" s="789">
        <f t="shared" si="1"/>
        <v>0.89885078399497131</v>
      </c>
      <c r="R27" s="711"/>
    </row>
    <row r="28" spans="2:18" ht="22.5" x14ac:dyDescent="0.2">
      <c r="B28" s="705"/>
      <c r="C28" s="706"/>
      <c r="D28" s="707" t="s">
        <v>783</v>
      </c>
      <c r="E28" s="708" t="s">
        <v>805</v>
      </c>
      <c r="F28" s="708" t="s">
        <v>806</v>
      </c>
      <c r="G28" s="714" t="s">
        <v>807</v>
      </c>
      <c r="H28" s="712">
        <v>29297782.800000001</v>
      </c>
      <c r="I28" s="712">
        <v>-4733366.830000001</v>
      </c>
      <c r="J28" s="710">
        <v>24564415.96999998</v>
      </c>
      <c r="K28" s="710">
        <v>24548805.96999998</v>
      </c>
      <c r="L28" s="713">
        <v>24517870.96999998</v>
      </c>
      <c r="M28" s="713">
        <v>24517870.96999998</v>
      </c>
      <c r="N28" s="713">
        <v>24517870.96999998</v>
      </c>
      <c r="O28" s="710">
        <v>46545</v>
      </c>
      <c r="P28" s="788">
        <f t="shared" si="0"/>
        <v>0.83685073158505285</v>
      </c>
      <c r="Q28" s="789">
        <f t="shared" si="1"/>
        <v>0.9981051859707617</v>
      </c>
      <c r="R28" s="711"/>
    </row>
    <row r="29" spans="2:18" ht="33.75" x14ac:dyDescent="0.2">
      <c r="B29" s="705"/>
      <c r="C29" s="706"/>
      <c r="D29" s="707" t="s">
        <v>783</v>
      </c>
      <c r="E29" s="708" t="s">
        <v>808</v>
      </c>
      <c r="F29" s="708" t="s">
        <v>809</v>
      </c>
      <c r="G29" s="714" t="s">
        <v>810</v>
      </c>
      <c r="H29" s="712">
        <v>69228207.310000002</v>
      </c>
      <c r="I29" s="712">
        <v>-315834.00999999791</v>
      </c>
      <c r="J29" s="710">
        <v>68912373.300000027</v>
      </c>
      <c r="K29" s="710">
        <v>68823836.500000015</v>
      </c>
      <c r="L29" s="713">
        <v>68104402.500000015</v>
      </c>
      <c r="M29" s="713">
        <v>68104402.500000015</v>
      </c>
      <c r="N29" s="713">
        <v>67171482</v>
      </c>
      <c r="O29" s="710">
        <v>807970.8</v>
      </c>
      <c r="P29" s="788">
        <f t="shared" si="0"/>
        <v>0.98376666313244754</v>
      </c>
      <c r="Q29" s="789">
        <f t="shared" si="1"/>
        <v>0.98827538856508934</v>
      </c>
      <c r="R29" s="711"/>
    </row>
    <row r="30" spans="2:18" ht="22.5" x14ac:dyDescent="0.2">
      <c r="B30" s="705"/>
      <c r="C30" s="706"/>
      <c r="D30" s="707" t="s">
        <v>783</v>
      </c>
      <c r="E30" s="708" t="s">
        <v>811</v>
      </c>
      <c r="F30" s="708" t="s">
        <v>812</v>
      </c>
      <c r="G30" s="714" t="s">
        <v>813</v>
      </c>
      <c r="H30" s="712">
        <v>131857716.52</v>
      </c>
      <c r="I30" s="712">
        <v>-21015403.949999996</v>
      </c>
      <c r="J30" s="710">
        <v>110842312.56999999</v>
      </c>
      <c r="K30" s="710">
        <v>110816886.53</v>
      </c>
      <c r="L30" s="713">
        <v>110637443.53</v>
      </c>
      <c r="M30" s="713">
        <v>110637443.53</v>
      </c>
      <c r="N30" s="713">
        <v>108132453.12</v>
      </c>
      <c r="O30" s="710">
        <v>204869.04000000004</v>
      </c>
      <c r="P30" s="788">
        <f t="shared" si="0"/>
        <v>0.83906688550319819</v>
      </c>
      <c r="Q30" s="789">
        <f t="shared" si="1"/>
        <v>0.99815170727450664</v>
      </c>
      <c r="R30" s="711"/>
    </row>
    <row r="31" spans="2:18" ht="22.5" x14ac:dyDescent="0.2">
      <c r="B31" s="705"/>
      <c r="C31" s="706"/>
      <c r="D31" s="707" t="s">
        <v>783</v>
      </c>
      <c r="E31" s="708" t="s">
        <v>814</v>
      </c>
      <c r="F31" s="708" t="s">
        <v>815</v>
      </c>
      <c r="G31" s="714" t="s">
        <v>816</v>
      </c>
      <c r="H31" s="712">
        <v>146485983.30000001</v>
      </c>
      <c r="I31" s="712">
        <v>-28120161.249999996</v>
      </c>
      <c r="J31" s="710">
        <v>118365822.05</v>
      </c>
      <c r="K31" s="710">
        <v>117714809.81999999</v>
      </c>
      <c r="L31" s="713">
        <v>98497972.189999983</v>
      </c>
      <c r="M31" s="713">
        <v>98497972.189999983</v>
      </c>
      <c r="N31" s="713">
        <v>98482689.349999979</v>
      </c>
      <c r="O31" s="710">
        <v>19867849.860000003</v>
      </c>
      <c r="P31" s="788">
        <f t="shared" si="0"/>
        <v>0.67240544092384824</v>
      </c>
      <c r="Q31" s="789">
        <f t="shared" si="1"/>
        <v>0.83214876122258119</v>
      </c>
      <c r="R31" s="711"/>
    </row>
    <row r="32" spans="2:18" x14ac:dyDescent="0.2">
      <c r="B32" s="705"/>
      <c r="C32" s="706"/>
      <c r="D32" s="707" t="s">
        <v>783</v>
      </c>
      <c r="E32" s="708" t="s">
        <v>817</v>
      </c>
      <c r="F32" s="708" t="s">
        <v>818</v>
      </c>
      <c r="G32" s="714" t="s">
        <v>819</v>
      </c>
      <c r="H32" s="712">
        <v>16569011.439999999</v>
      </c>
      <c r="I32" s="712">
        <v>-9127986.4199999981</v>
      </c>
      <c r="J32" s="710">
        <v>7441025.0199999986</v>
      </c>
      <c r="K32" s="710">
        <v>7441025.0199999986</v>
      </c>
      <c r="L32" s="713">
        <v>7427511.5199999977</v>
      </c>
      <c r="M32" s="713">
        <v>7427511.5199999977</v>
      </c>
      <c r="N32" s="713">
        <v>7427511.5199999977</v>
      </c>
      <c r="O32" s="710">
        <v>13513.5</v>
      </c>
      <c r="P32" s="788">
        <f t="shared" si="0"/>
        <v>0.44827728841256675</v>
      </c>
      <c r="Q32" s="789">
        <f t="shared" si="1"/>
        <v>0.99818391955897479</v>
      </c>
      <c r="R32" s="711"/>
    </row>
    <row r="33" spans="2:18" ht="22.5" x14ac:dyDescent="0.2">
      <c r="B33" s="705"/>
      <c r="C33" s="706"/>
      <c r="D33" s="707" t="s">
        <v>783</v>
      </c>
      <c r="E33" s="708" t="s">
        <v>820</v>
      </c>
      <c r="F33" s="708" t="s">
        <v>821</v>
      </c>
      <c r="G33" s="714" t="s">
        <v>822</v>
      </c>
      <c r="H33" s="712">
        <v>77710484.949999988</v>
      </c>
      <c r="I33" s="712">
        <v>5948560.209999999</v>
      </c>
      <c r="J33" s="710">
        <v>83659045.160000011</v>
      </c>
      <c r="K33" s="710">
        <v>83642365.160000026</v>
      </c>
      <c r="L33" s="713">
        <v>83526479.160000026</v>
      </c>
      <c r="M33" s="713">
        <v>83526479.160000026</v>
      </c>
      <c r="N33" s="713">
        <v>83526479.160000026</v>
      </c>
      <c r="O33" s="710">
        <v>132566</v>
      </c>
      <c r="P33" s="788">
        <f t="shared" si="0"/>
        <v>1.0748418210714055</v>
      </c>
      <c r="Q33" s="789">
        <f t="shared" si="1"/>
        <v>0.99841540146978192</v>
      </c>
      <c r="R33" s="711"/>
    </row>
    <row r="34" spans="2:18" ht="22.5" x14ac:dyDescent="0.2">
      <c r="B34" s="705"/>
      <c r="C34" s="706"/>
      <c r="D34" s="707" t="s">
        <v>783</v>
      </c>
      <c r="E34" s="708" t="s">
        <v>823</v>
      </c>
      <c r="F34" s="708" t="s">
        <v>824</v>
      </c>
      <c r="G34" s="714" t="s">
        <v>825</v>
      </c>
      <c r="H34" s="712">
        <v>42540700.930000007</v>
      </c>
      <c r="I34" s="712">
        <v>1826705.0899999996</v>
      </c>
      <c r="J34" s="710">
        <v>44367406.020000003</v>
      </c>
      <c r="K34" s="710">
        <v>44333119.990000002</v>
      </c>
      <c r="L34" s="713">
        <v>44333119.990000002</v>
      </c>
      <c r="M34" s="713">
        <v>44333119.990000002</v>
      </c>
      <c r="N34" s="713">
        <v>44333119.990000002</v>
      </c>
      <c r="O34" s="710">
        <v>34286.029999999941</v>
      </c>
      <c r="P34" s="788">
        <f t="shared" si="0"/>
        <v>1.042134215488113</v>
      </c>
      <c r="Q34" s="789">
        <f t="shared" si="1"/>
        <v>0.99922722482390458</v>
      </c>
      <c r="R34" s="711"/>
    </row>
    <row r="35" spans="2:18" ht="22.5" x14ac:dyDescent="0.2">
      <c r="B35" s="705"/>
      <c r="C35" s="706"/>
      <c r="D35" s="707" t="s">
        <v>783</v>
      </c>
      <c r="E35" s="708" t="s">
        <v>826</v>
      </c>
      <c r="F35" s="708" t="s">
        <v>827</v>
      </c>
      <c r="G35" s="714" t="s">
        <v>828</v>
      </c>
      <c r="H35" s="712">
        <v>21287377.529999997</v>
      </c>
      <c r="I35" s="712">
        <v>882471.47</v>
      </c>
      <c r="J35" s="710">
        <v>22169849</v>
      </c>
      <c r="K35" s="710">
        <v>22159029.240000002</v>
      </c>
      <c r="L35" s="713">
        <v>22159029.240000002</v>
      </c>
      <c r="M35" s="713">
        <v>22159029.240000002</v>
      </c>
      <c r="N35" s="713">
        <v>22159029.240000002</v>
      </c>
      <c r="O35" s="710">
        <v>10819.760000000066</v>
      </c>
      <c r="P35" s="788">
        <f t="shared" si="0"/>
        <v>1.0409468807875277</v>
      </c>
      <c r="Q35" s="789">
        <f t="shared" si="1"/>
        <v>0.99951196059116154</v>
      </c>
      <c r="R35" s="711"/>
    </row>
    <row r="36" spans="2:18" ht="22.5" x14ac:dyDescent="0.2">
      <c r="B36" s="705"/>
      <c r="C36" s="706"/>
      <c r="D36" s="707" t="s">
        <v>783</v>
      </c>
      <c r="E36" s="708" t="s">
        <v>829</v>
      </c>
      <c r="F36" s="708" t="s">
        <v>830</v>
      </c>
      <c r="G36" s="714" t="s">
        <v>831</v>
      </c>
      <c r="H36" s="712">
        <v>42974415.530000001</v>
      </c>
      <c r="I36" s="712">
        <v>-113663.23999999976</v>
      </c>
      <c r="J36" s="710">
        <v>42860752.289999999</v>
      </c>
      <c r="K36" s="710">
        <v>42707148.06000001</v>
      </c>
      <c r="L36" s="713">
        <v>42707148.06000001</v>
      </c>
      <c r="M36" s="713">
        <v>42707148.06000001</v>
      </c>
      <c r="N36" s="713">
        <v>42707148.06000001</v>
      </c>
      <c r="O36" s="710">
        <v>153604.22999999978</v>
      </c>
      <c r="P36" s="788">
        <f t="shared" si="0"/>
        <v>0.99378077708087931</v>
      </c>
      <c r="Q36" s="789">
        <f t="shared" si="1"/>
        <v>0.99641620312773116</v>
      </c>
      <c r="R36" s="711"/>
    </row>
    <row r="37" spans="2:18" ht="22.5" x14ac:dyDescent="0.2">
      <c r="B37" s="705"/>
      <c r="C37" s="706"/>
      <c r="D37" s="707" t="s">
        <v>783</v>
      </c>
      <c r="E37" s="708" t="s">
        <v>832</v>
      </c>
      <c r="F37" s="708" t="s">
        <v>833</v>
      </c>
      <c r="G37" s="714" t="s">
        <v>834</v>
      </c>
      <c r="H37" s="712">
        <v>21063556.410000004</v>
      </c>
      <c r="I37" s="712">
        <v>-853213.57000000076</v>
      </c>
      <c r="J37" s="710">
        <v>20210342.840000004</v>
      </c>
      <c r="K37" s="710">
        <v>20161867.460000005</v>
      </c>
      <c r="L37" s="713">
        <v>20161867.460000005</v>
      </c>
      <c r="M37" s="713">
        <v>20161867.460000005</v>
      </c>
      <c r="N37" s="713">
        <v>20161867.460000005</v>
      </c>
      <c r="O37" s="710">
        <v>48475.380000000005</v>
      </c>
      <c r="P37" s="788">
        <f t="shared" si="0"/>
        <v>0.95719198921356319</v>
      </c>
      <c r="Q37" s="789">
        <f t="shared" si="1"/>
        <v>0.99760145681922541</v>
      </c>
      <c r="R37" s="711"/>
    </row>
    <row r="38" spans="2:18" ht="22.5" x14ac:dyDescent="0.2">
      <c r="B38" s="705"/>
      <c r="C38" s="706"/>
      <c r="D38" s="707" t="s">
        <v>783</v>
      </c>
      <c r="E38" s="708" t="s">
        <v>835</v>
      </c>
      <c r="F38" s="708" t="s">
        <v>836</v>
      </c>
      <c r="G38" s="714" t="s">
        <v>837</v>
      </c>
      <c r="H38" s="712">
        <v>49065914.799999997</v>
      </c>
      <c r="I38" s="712">
        <v>1373982.6599999983</v>
      </c>
      <c r="J38" s="710">
        <v>50439897.460000001</v>
      </c>
      <c r="K38" s="710">
        <v>50366615.520000003</v>
      </c>
      <c r="L38" s="713">
        <v>50366615.520000003</v>
      </c>
      <c r="M38" s="713">
        <v>50366615.520000003</v>
      </c>
      <c r="N38" s="713">
        <v>50366615.520000003</v>
      </c>
      <c r="O38" s="710">
        <v>73281.940000000031</v>
      </c>
      <c r="P38" s="788">
        <f t="shared" si="0"/>
        <v>1.0265092524067239</v>
      </c>
      <c r="Q38" s="789">
        <f t="shared" si="1"/>
        <v>0.99854714335892314</v>
      </c>
      <c r="R38" s="711"/>
    </row>
    <row r="39" spans="2:18" ht="22.5" x14ac:dyDescent="0.2">
      <c r="B39" s="705"/>
      <c r="C39" s="706"/>
      <c r="D39" s="707" t="s">
        <v>783</v>
      </c>
      <c r="E39" s="708" t="s">
        <v>838</v>
      </c>
      <c r="F39" s="708" t="s">
        <v>839</v>
      </c>
      <c r="G39" s="714" t="s">
        <v>840</v>
      </c>
      <c r="H39" s="712">
        <v>18256596.560000002</v>
      </c>
      <c r="I39" s="712">
        <v>831855.83000000007</v>
      </c>
      <c r="J39" s="710">
        <v>19088452.390000001</v>
      </c>
      <c r="K39" s="710">
        <v>19086490.190000001</v>
      </c>
      <c r="L39" s="713">
        <v>19086490.190000001</v>
      </c>
      <c r="M39" s="713">
        <v>19086490.190000001</v>
      </c>
      <c r="N39" s="713">
        <v>19086490.190000001</v>
      </c>
      <c r="O39" s="710">
        <v>1962.2</v>
      </c>
      <c r="P39" s="788">
        <f t="shared" si="0"/>
        <v>1.0454571928164467</v>
      </c>
      <c r="Q39" s="789">
        <f t="shared" si="1"/>
        <v>0.99989720486711497</v>
      </c>
      <c r="R39" s="711"/>
    </row>
    <row r="40" spans="2:18" ht="22.5" x14ac:dyDescent="0.2">
      <c r="B40" s="705"/>
      <c r="C40" s="706"/>
      <c r="D40" s="707" t="s">
        <v>783</v>
      </c>
      <c r="E40" s="708" t="s">
        <v>841</v>
      </c>
      <c r="F40" s="708" t="s">
        <v>842</v>
      </c>
      <c r="G40" s="714" t="s">
        <v>843</v>
      </c>
      <c r="H40" s="712">
        <v>30353682.48</v>
      </c>
      <c r="I40" s="712">
        <v>182114.46999999951</v>
      </c>
      <c r="J40" s="710">
        <v>30535796.949999999</v>
      </c>
      <c r="K40" s="710">
        <v>30531951.150000002</v>
      </c>
      <c r="L40" s="713">
        <v>30531951.150000002</v>
      </c>
      <c r="M40" s="713">
        <v>30531951.150000002</v>
      </c>
      <c r="N40" s="713">
        <v>30531951.150000002</v>
      </c>
      <c r="O40" s="710">
        <v>3845.8000000000088</v>
      </c>
      <c r="P40" s="788">
        <f t="shared" si="0"/>
        <v>1.0058730491800283</v>
      </c>
      <c r="Q40" s="789">
        <f t="shared" si="1"/>
        <v>0.99987405601346202</v>
      </c>
      <c r="R40" s="711"/>
    </row>
    <row r="41" spans="2:18" ht="22.5" x14ac:dyDescent="0.2">
      <c r="B41" s="705"/>
      <c r="C41" s="706"/>
      <c r="D41" s="707" t="s">
        <v>783</v>
      </c>
      <c r="E41" s="708" t="s">
        <v>844</v>
      </c>
      <c r="F41" s="708" t="s">
        <v>845</v>
      </c>
      <c r="G41" s="714" t="s">
        <v>846</v>
      </c>
      <c r="H41" s="712">
        <v>43635059.349999994</v>
      </c>
      <c r="I41" s="712">
        <v>5150591.8900000025</v>
      </c>
      <c r="J41" s="710">
        <v>48785651.24000001</v>
      </c>
      <c r="K41" s="710">
        <v>48760760.109999999</v>
      </c>
      <c r="L41" s="713">
        <v>48760760.109999999</v>
      </c>
      <c r="M41" s="713">
        <v>48760760.109999999</v>
      </c>
      <c r="N41" s="713">
        <v>48760760.109999999</v>
      </c>
      <c r="O41" s="710">
        <v>24891.12999999943</v>
      </c>
      <c r="P41" s="788">
        <f t="shared" si="0"/>
        <v>1.1174674868409455</v>
      </c>
      <c r="Q41" s="789">
        <f t="shared" si="1"/>
        <v>0.99948978584138282</v>
      </c>
      <c r="R41" s="711"/>
    </row>
    <row r="42" spans="2:18" ht="22.5" x14ac:dyDescent="0.2">
      <c r="B42" s="705"/>
      <c r="C42" s="706"/>
      <c r="D42" s="707" t="s">
        <v>783</v>
      </c>
      <c r="E42" s="708" t="s">
        <v>847</v>
      </c>
      <c r="F42" s="708" t="s">
        <v>848</v>
      </c>
      <c r="G42" s="714" t="s">
        <v>849</v>
      </c>
      <c r="H42" s="712">
        <v>22235077.289999999</v>
      </c>
      <c r="I42" s="712">
        <v>848404.09999999963</v>
      </c>
      <c r="J42" s="710">
        <v>23083481.390000004</v>
      </c>
      <c r="K42" s="710">
        <v>23068197.030000001</v>
      </c>
      <c r="L42" s="713">
        <v>23068197.030000001</v>
      </c>
      <c r="M42" s="713">
        <v>23068197.030000001</v>
      </c>
      <c r="N42" s="713">
        <v>23068197.030000001</v>
      </c>
      <c r="O42" s="710">
        <v>15284.359999999999</v>
      </c>
      <c r="P42" s="788">
        <f t="shared" si="0"/>
        <v>1.0374687134716949</v>
      </c>
      <c r="Q42" s="789">
        <f t="shared" si="1"/>
        <v>0.99933786590758256</v>
      </c>
      <c r="R42" s="711"/>
    </row>
    <row r="43" spans="2:18" ht="22.5" x14ac:dyDescent="0.2">
      <c r="B43" s="705"/>
      <c r="C43" s="706"/>
      <c r="D43" s="707" t="s">
        <v>783</v>
      </c>
      <c r="E43" s="708" t="s">
        <v>850</v>
      </c>
      <c r="F43" s="708" t="s">
        <v>851</v>
      </c>
      <c r="G43" s="714" t="s">
        <v>852</v>
      </c>
      <c r="H43" s="712">
        <v>22154549.870000001</v>
      </c>
      <c r="I43" s="712">
        <v>5282731.3199999994</v>
      </c>
      <c r="J43" s="710">
        <v>27437281.190000001</v>
      </c>
      <c r="K43" s="710">
        <v>27434286.18</v>
      </c>
      <c r="L43" s="713">
        <v>27434286.18</v>
      </c>
      <c r="M43" s="713">
        <v>27434286.18</v>
      </c>
      <c r="N43" s="713">
        <v>27434286.18</v>
      </c>
      <c r="O43" s="710">
        <v>2995.0100000000039</v>
      </c>
      <c r="P43" s="788">
        <f t="shared" si="0"/>
        <v>1.238313860628214</v>
      </c>
      <c r="Q43" s="789">
        <f t="shared" si="1"/>
        <v>0.9998908415896145</v>
      </c>
      <c r="R43" s="711"/>
    </row>
    <row r="44" spans="2:18" ht="22.5" x14ac:dyDescent="0.2">
      <c r="B44" s="705"/>
      <c r="C44" s="706"/>
      <c r="D44" s="707" t="s">
        <v>783</v>
      </c>
      <c r="E44" s="708" t="s">
        <v>853</v>
      </c>
      <c r="F44" s="708" t="s">
        <v>854</v>
      </c>
      <c r="G44" s="714" t="s">
        <v>855</v>
      </c>
      <c r="H44" s="712">
        <v>11802116.289999999</v>
      </c>
      <c r="I44" s="712">
        <v>493491.82000000007</v>
      </c>
      <c r="J44" s="710">
        <v>12295608.109999999</v>
      </c>
      <c r="K44" s="710">
        <v>12029188.309999999</v>
      </c>
      <c r="L44" s="713">
        <v>12029188.309999999</v>
      </c>
      <c r="M44" s="713">
        <v>12029188.309999999</v>
      </c>
      <c r="N44" s="713">
        <v>12029188.309999999</v>
      </c>
      <c r="O44" s="710">
        <v>266419.80000000005</v>
      </c>
      <c r="P44" s="788">
        <f t="shared" si="0"/>
        <v>1.0192399409072421</v>
      </c>
      <c r="Q44" s="789">
        <f t="shared" si="1"/>
        <v>0.97833211683256871</v>
      </c>
      <c r="R44" s="711"/>
    </row>
    <row r="45" spans="2:18" ht="22.5" x14ac:dyDescent="0.2">
      <c r="B45" s="705"/>
      <c r="C45" s="706"/>
      <c r="D45" s="707" t="s">
        <v>783</v>
      </c>
      <c r="E45" s="708" t="s">
        <v>856</v>
      </c>
      <c r="F45" s="708" t="s">
        <v>857</v>
      </c>
      <c r="G45" s="714" t="s">
        <v>858</v>
      </c>
      <c r="H45" s="712">
        <v>17138316.580000002</v>
      </c>
      <c r="I45" s="712">
        <v>-1023845.58</v>
      </c>
      <c r="J45" s="710">
        <v>16114471</v>
      </c>
      <c r="K45" s="710">
        <v>16113672.650000002</v>
      </c>
      <c r="L45" s="713">
        <v>16113672.650000002</v>
      </c>
      <c r="M45" s="713">
        <v>16113672.650000002</v>
      </c>
      <c r="N45" s="713">
        <v>16113672.650000002</v>
      </c>
      <c r="O45" s="710">
        <v>798.35000000003265</v>
      </c>
      <c r="P45" s="788">
        <f t="shared" si="0"/>
        <v>0.94021326860097021</v>
      </c>
      <c r="Q45" s="789">
        <f t="shared" si="1"/>
        <v>0.99995045757319634</v>
      </c>
      <c r="R45" s="711"/>
    </row>
    <row r="46" spans="2:18" ht="22.5" x14ac:dyDescent="0.2">
      <c r="B46" s="705"/>
      <c r="C46" s="706"/>
      <c r="D46" s="707" t="s">
        <v>783</v>
      </c>
      <c r="E46" s="708" t="s">
        <v>859</v>
      </c>
      <c r="F46" s="708" t="s">
        <v>860</v>
      </c>
      <c r="G46" s="714" t="s">
        <v>861</v>
      </c>
      <c r="H46" s="712">
        <v>109673162.22</v>
      </c>
      <c r="I46" s="712">
        <v>5466058.2199999997</v>
      </c>
      <c r="J46" s="710">
        <v>115139220.43999998</v>
      </c>
      <c r="K46" s="710">
        <v>114800315.49999997</v>
      </c>
      <c r="L46" s="713">
        <v>114800315.49999997</v>
      </c>
      <c r="M46" s="713">
        <v>114800315.49999997</v>
      </c>
      <c r="N46" s="713">
        <v>114800315.49999997</v>
      </c>
      <c r="O46" s="710">
        <v>338904.94000000029</v>
      </c>
      <c r="P46" s="788">
        <f t="shared" si="0"/>
        <v>1.0467493886035228</v>
      </c>
      <c r="Q46" s="789">
        <f t="shared" si="1"/>
        <v>0.99705656388235997</v>
      </c>
      <c r="R46" s="711"/>
    </row>
    <row r="47" spans="2:18" ht="22.5" x14ac:dyDescent="0.2">
      <c r="B47" s="705"/>
      <c r="C47" s="706"/>
      <c r="D47" s="707" t="s">
        <v>783</v>
      </c>
      <c r="E47" s="708" t="s">
        <v>862</v>
      </c>
      <c r="F47" s="708" t="s">
        <v>863</v>
      </c>
      <c r="G47" s="714" t="s">
        <v>864</v>
      </c>
      <c r="H47" s="712">
        <v>25247096.5</v>
      </c>
      <c r="I47" s="712">
        <v>-55923.030000000028</v>
      </c>
      <c r="J47" s="710">
        <v>25191173.470000006</v>
      </c>
      <c r="K47" s="710">
        <v>25189662.300000004</v>
      </c>
      <c r="L47" s="713">
        <v>25189662.300000004</v>
      </c>
      <c r="M47" s="713">
        <v>25189662.300000004</v>
      </c>
      <c r="N47" s="713">
        <v>25189662.300000004</v>
      </c>
      <c r="O47" s="710">
        <v>1511.1699999999996</v>
      </c>
      <c r="P47" s="788">
        <f t="shared" si="0"/>
        <v>0.99772511662875785</v>
      </c>
      <c r="Q47" s="789">
        <f t="shared" si="1"/>
        <v>0.99994001192513715</v>
      </c>
      <c r="R47" s="711"/>
    </row>
    <row r="48" spans="2:18" ht="22.5" x14ac:dyDescent="0.2">
      <c r="B48" s="705"/>
      <c r="C48" s="706"/>
      <c r="D48" s="707" t="s">
        <v>783</v>
      </c>
      <c r="E48" s="708" t="s">
        <v>865</v>
      </c>
      <c r="F48" s="708" t="s">
        <v>866</v>
      </c>
      <c r="G48" s="714" t="s">
        <v>867</v>
      </c>
      <c r="H48" s="712">
        <v>24784282.269999996</v>
      </c>
      <c r="I48" s="712">
        <v>2254852.5099999988</v>
      </c>
      <c r="J48" s="710">
        <v>27039134.780000001</v>
      </c>
      <c r="K48" s="710">
        <v>26892280.07</v>
      </c>
      <c r="L48" s="713">
        <v>26892280.07</v>
      </c>
      <c r="M48" s="713">
        <v>26892280.07</v>
      </c>
      <c r="N48" s="713">
        <v>26892280.07</v>
      </c>
      <c r="O48" s="710">
        <v>146854.70999999985</v>
      </c>
      <c r="P48" s="788">
        <f t="shared" si="0"/>
        <v>1.085053816650225</v>
      </c>
      <c r="Q48" s="789">
        <f t="shared" si="1"/>
        <v>0.99456880883227727</v>
      </c>
      <c r="R48" s="711"/>
    </row>
    <row r="49" spans="2:18" ht="22.5" x14ac:dyDescent="0.2">
      <c r="B49" s="705"/>
      <c r="C49" s="706"/>
      <c r="D49" s="707" t="s">
        <v>783</v>
      </c>
      <c r="E49" s="708" t="s">
        <v>868</v>
      </c>
      <c r="F49" s="708" t="s">
        <v>869</v>
      </c>
      <c r="G49" s="714" t="s">
        <v>870</v>
      </c>
      <c r="H49" s="712">
        <v>34300785.439999998</v>
      </c>
      <c r="I49" s="712">
        <v>-5335473.71</v>
      </c>
      <c r="J49" s="710">
        <v>28965311.73</v>
      </c>
      <c r="K49" s="710">
        <v>28959367.520000007</v>
      </c>
      <c r="L49" s="713">
        <v>28959367.520000007</v>
      </c>
      <c r="M49" s="713">
        <v>28959367.520000007</v>
      </c>
      <c r="N49" s="713">
        <v>28959367.520000007</v>
      </c>
      <c r="O49" s="710">
        <v>5944.20999999995</v>
      </c>
      <c r="P49" s="788">
        <f t="shared" si="0"/>
        <v>0.84427709594745681</v>
      </c>
      <c r="Q49" s="789">
        <f t="shared" si="1"/>
        <v>0.99979478177016001</v>
      </c>
      <c r="R49" s="711"/>
    </row>
    <row r="50" spans="2:18" ht="22.5" x14ac:dyDescent="0.2">
      <c r="B50" s="705"/>
      <c r="C50" s="706"/>
      <c r="D50" s="707" t="s">
        <v>783</v>
      </c>
      <c r="E50" s="708" t="s">
        <v>871</v>
      </c>
      <c r="F50" s="708" t="s">
        <v>872</v>
      </c>
      <c r="G50" s="714" t="s">
        <v>873</v>
      </c>
      <c r="H50" s="712">
        <v>26834423.200000003</v>
      </c>
      <c r="I50" s="712">
        <v>1596886.5599999998</v>
      </c>
      <c r="J50" s="710">
        <v>28431309.759999987</v>
      </c>
      <c r="K50" s="710">
        <v>28408709.979999989</v>
      </c>
      <c r="L50" s="713">
        <v>28408709.979999989</v>
      </c>
      <c r="M50" s="713">
        <v>28408709.979999989</v>
      </c>
      <c r="N50" s="713">
        <v>28408709.979999989</v>
      </c>
      <c r="O50" s="710">
        <v>22599.779999999981</v>
      </c>
      <c r="P50" s="788">
        <f t="shared" si="0"/>
        <v>1.0586666897315677</v>
      </c>
      <c r="Q50" s="789">
        <f t="shared" si="1"/>
        <v>0.99920510943073781</v>
      </c>
      <c r="R50" s="711"/>
    </row>
    <row r="51" spans="2:18" ht="22.5" x14ac:dyDescent="0.2">
      <c r="B51" s="705"/>
      <c r="C51" s="706"/>
      <c r="D51" s="707" t="s">
        <v>783</v>
      </c>
      <c r="E51" s="708" t="s">
        <v>874</v>
      </c>
      <c r="F51" s="708" t="s">
        <v>875</v>
      </c>
      <c r="G51" s="714" t="s">
        <v>876</v>
      </c>
      <c r="H51" s="712">
        <v>5264119.5700000012</v>
      </c>
      <c r="I51" s="712">
        <v>505657.29999999987</v>
      </c>
      <c r="J51" s="710">
        <v>5769776.8700000001</v>
      </c>
      <c r="K51" s="710">
        <v>5769076.3799999999</v>
      </c>
      <c r="L51" s="713">
        <v>5769076.3799999999</v>
      </c>
      <c r="M51" s="713">
        <v>5769076.3799999999</v>
      </c>
      <c r="N51" s="713">
        <v>5769076.3799999999</v>
      </c>
      <c r="O51" s="710">
        <v>700.4900000000016</v>
      </c>
      <c r="P51" s="788">
        <f t="shared" si="0"/>
        <v>1.0959242667810447</v>
      </c>
      <c r="Q51" s="789">
        <f t="shared" si="1"/>
        <v>0.99987859322539097</v>
      </c>
      <c r="R51" s="711"/>
    </row>
    <row r="52" spans="2:18" ht="22.5" x14ac:dyDescent="0.2">
      <c r="B52" s="705"/>
      <c r="C52" s="706"/>
      <c r="D52" s="707" t="s">
        <v>783</v>
      </c>
      <c r="E52" s="708" t="s">
        <v>877</v>
      </c>
      <c r="F52" s="708" t="s">
        <v>878</v>
      </c>
      <c r="G52" s="714" t="s">
        <v>879</v>
      </c>
      <c r="H52" s="712">
        <v>22083651.899999999</v>
      </c>
      <c r="I52" s="712">
        <v>657765.70999999973</v>
      </c>
      <c r="J52" s="710">
        <v>22741417.610000003</v>
      </c>
      <c r="K52" s="710">
        <v>22735232.730000008</v>
      </c>
      <c r="L52" s="713">
        <v>22735232.730000008</v>
      </c>
      <c r="M52" s="713">
        <v>22735232.730000008</v>
      </c>
      <c r="N52" s="713">
        <v>22735232.730000008</v>
      </c>
      <c r="O52" s="710">
        <v>6184.8800000000138</v>
      </c>
      <c r="P52" s="788">
        <f t="shared" si="0"/>
        <v>1.0295051213880078</v>
      </c>
      <c r="Q52" s="789">
        <f t="shared" si="1"/>
        <v>0.99972803454445713</v>
      </c>
      <c r="R52" s="711"/>
    </row>
    <row r="53" spans="2:18" ht="22.5" x14ac:dyDescent="0.2">
      <c r="B53" s="705"/>
      <c r="C53" s="706"/>
      <c r="D53" s="707" t="s">
        <v>783</v>
      </c>
      <c r="E53" s="708" t="s">
        <v>880</v>
      </c>
      <c r="F53" s="708" t="s">
        <v>881</v>
      </c>
      <c r="G53" s="714" t="s">
        <v>882</v>
      </c>
      <c r="H53" s="712">
        <v>29356521.549999997</v>
      </c>
      <c r="I53" s="712">
        <v>-1375764.7199999997</v>
      </c>
      <c r="J53" s="710">
        <v>27980756.829999998</v>
      </c>
      <c r="K53" s="710">
        <v>27974263.469999999</v>
      </c>
      <c r="L53" s="713">
        <v>27974263.469999999</v>
      </c>
      <c r="M53" s="713">
        <v>27974263.469999999</v>
      </c>
      <c r="N53" s="713">
        <v>27974263.469999999</v>
      </c>
      <c r="O53" s="710">
        <v>6493.3600000000106</v>
      </c>
      <c r="P53" s="788">
        <f t="shared" si="0"/>
        <v>0.95291478666347651</v>
      </c>
      <c r="Q53" s="789">
        <f t="shared" si="1"/>
        <v>0.99976793479749493</v>
      </c>
      <c r="R53" s="711"/>
    </row>
    <row r="54" spans="2:18" ht="22.5" x14ac:dyDescent="0.2">
      <c r="B54" s="705"/>
      <c r="C54" s="706"/>
      <c r="D54" s="707" t="s">
        <v>783</v>
      </c>
      <c r="E54" s="708" t="s">
        <v>883</v>
      </c>
      <c r="F54" s="708" t="s">
        <v>884</v>
      </c>
      <c r="G54" s="714" t="s">
        <v>885</v>
      </c>
      <c r="H54" s="712">
        <v>46663334.479999997</v>
      </c>
      <c r="I54" s="712">
        <v>3615173.2500000009</v>
      </c>
      <c r="J54" s="710">
        <v>50278507.730000004</v>
      </c>
      <c r="K54" s="710">
        <v>50269683.229999997</v>
      </c>
      <c r="L54" s="713">
        <v>50269683.229999997</v>
      </c>
      <c r="M54" s="713">
        <v>50269683.229999997</v>
      </c>
      <c r="N54" s="713">
        <v>50269683.229999997</v>
      </c>
      <c r="O54" s="710">
        <v>8824.4999999999673</v>
      </c>
      <c r="P54" s="788">
        <f t="shared" si="0"/>
        <v>1.0772844202024545</v>
      </c>
      <c r="Q54" s="789">
        <f t="shared" si="1"/>
        <v>0.99982448763102927</v>
      </c>
      <c r="R54" s="711"/>
    </row>
    <row r="55" spans="2:18" ht="22.5" x14ac:dyDescent="0.2">
      <c r="B55" s="705"/>
      <c r="C55" s="706"/>
      <c r="D55" s="707" t="s">
        <v>783</v>
      </c>
      <c r="E55" s="708" t="s">
        <v>886</v>
      </c>
      <c r="F55" s="708" t="s">
        <v>887</v>
      </c>
      <c r="G55" s="714" t="s">
        <v>888</v>
      </c>
      <c r="H55" s="712">
        <v>42668935.560000002</v>
      </c>
      <c r="I55" s="712">
        <v>-970672.04</v>
      </c>
      <c r="J55" s="710">
        <v>41698263.519999996</v>
      </c>
      <c r="K55" s="710">
        <v>41685467.829999998</v>
      </c>
      <c r="L55" s="713">
        <v>41685467.829999998</v>
      </c>
      <c r="M55" s="713">
        <v>41685467.829999998</v>
      </c>
      <c r="N55" s="713">
        <v>41685467.829999998</v>
      </c>
      <c r="O55" s="710">
        <v>12795.689999999962</v>
      </c>
      <c r="P55" s="788">
        <f t="shared" si="0"/>
        <v>0.97695120074844433</v>
      </c>
      <c r="Q55" s="789">
        <f t="shared" si="1"/>
        <v>0.99969313614237532</v>
      </c>
      <c r="R55" s="711"/>
    </row>
    <row r="56" spans="2:18" ht="22.5" x14ac:dyDescent="0.2">
      <c r="B56" s="705"/>
      <c r="C56" s="706"/>
      <c r="D56" s="707" t="s">
        <v>783</v>
      </c>
      <c r="E56" s="708" t="s">
        <v>889</v>
      </c>
      <c r="F56" s="708" t="s">
        <v>890</v>
      </c>
      <c r="G56" s="714" t="s">
        <v>891</v>
      </c>
      <c r="H56" s="712">
        <v>20068598.219999999</v>
      </c>
      <c r="I56" s="712">
        <v>556552.54000000015</v>
      </c>
      <c r="J56" s="710">
        <v>20625150.759999998</v>
      </c>
      <c r="K56" s="710">
        <v>20614235.200000003</v>
      </c>
      <c r="L56" s="713">
        <v>20614235.200000003</v>
      </c>
      <c r="M56" s="713">
        <v>20614235.200000003</v>
      </c>
      <c r="N56" s="713">
        <v>20614235.200000003</v>
      </c>
      <c r="O56" s="710">
        <v>10915.559999999907</v>
      </c>
      <c r="P56" s="788">
        <f t="shared" si="0"/>
        <v>1.0271885945405113</v>
      </c>
      <c r="Q56" s="789">
        <f t="shared" si="1"/>
        <v>0.99947076459575923</v>
      </c>
      <c r="R56" s="711"/>
    </row>
    <row r="57" spans="2:18" ht="22.5" x14ac:dyDescent="0.2">
      <c r="B57" s="705"/>
      <c r="C57" s="706"/>
      <c r="D57" s="707" t="s">
        <v>783</v>
      </c>
      <c r="E57" s="708" t="s">
        <v>892</v>
      </c>
      <c r="F57" s="708" t="s">
        <v>893</v>
      </c>
      <c r="G57" s="714" t="s">
        <v>894</v>
      </c>
      <c r="H57" s="712">
        <v>18398965.210000001</v>
      </c>
      <c r="I57" s="712">
        <v>-2481082.7700000014</v>
      </c>
      <c r="J57" s="710">
        <v>15917882.439999996</v>
      </c>
      <c r="K57" s="710">
        <v>15915709.899999995</v>
      </c>
      <c r="L57" s="713">
        <v>15915709.899999995</v>
      </c>
      <c r="M57" s="713">
        <v>15915709.899999995</v>
      </c>
      <c r="N57" s="713">
        <v>15915709.899999995</v>
      </c>
      <c r="O57" s="710">
        <v>2172.5399999999995</v>
      </c>
      <c r="P57" s="788">
        <f t="shared" si="0"/>
        <v>0.86503288192260208</v>
      </c>
      <c r="Q57" s="789">
        <f t="shared" si="1"/>
        <v>0.99986351576548016</v>
      </c>
      <c r="R57" s="711"/>
    </row>
    <row r="58" spans="2:18" ht="22.5" x14ac:dyDescent="0.2">
      <c r="B58" s="705"/>
      <c r="C58" s="706"/>
      <c r="D58" s="707" t="s">
        <v>783</v>
      </c>
      <c r="E58" s="708" t="s">
        <v>895</v>
      </c>
      <c r="F58" s="708" t="s">
        <v>896</v>
      </c>
      <c r="G58" s="714" t="s">
        <v>897</v>
      </c>
      <c r="H58" s="712">
        <v>20167669.689999998</v>
      </c>
      <c r="I58" s="712">
        <v>-748173.08</v>
      </c>
      <c r="J58" s="710">
        <v>19419496.610000003</v>
      </c>
      <c r="K58" s="710">
        <v>19416225.199999999</v>
      </c>
      <c r="L58" s="713">
        <v>19416225.199999999</v>
      </c>
      <c r="M58" s="713">
        <v>19416225.199999999</v>
      </c>
      <c r="N58" s="713">
        <v>19416225.199999999</v>
      </c>
      <c r="O58" s="710">
        <v>3271.4100000000003</v>
      </c>
      <c r="P58" s="788">
        <f t="shared" si="0"/>
        <v>0.96274014293418353</v>
      </c>
      <c r="Q58" s="789">
        <f t="shared" si="1"/>
        <v>0.9998315399175528</v>
      </c>
      <c r="R58" s="711"/>
    </row>
    <row r="59" spans="2:18" ht="22.5" x14ac:dyDescent="0.2">
      <c r="B59" s="705"/>
      <c r="C59" s="706"/>
      <c r="D59" s="707" t="s">
        <v>783</v>
      </c>
      <c r="E59" s="708" t="s">
        <v>898</v>
      </c>
      <c r="F59" s="708" t="s">
        <v>899</v>
      </c>
      <c r="G59" s="714" t="s">
        <v>900</v>
      </c>
      <c r="H59" s="712">
        <v>30298761.890000015</v>
      </c>
      <c r="I59" s="712">
        <v>1510448.2400000007</v>
      </c>
      <c r="J59" s="710">
        <v>31809210.130000003</v>
      </c>
      <c r="K59" s="710">
        <v>31804251.719999999</v>
      </c>
      <c r="L59" s="713">
        <v>31804251.719999999</v>
      </c>
      <c r="M59" s="713">
        <v>31804251.719999999</v>
      </c>
      <c r="N59" s="713">
        <v>31804251.719999999</v>
      </c>
      <c r="O59" s="710">
        <v>4958.4100000000144</v>
      </c>
      <c r="P59" s="788">
        <f t="shared" si="0"/>
        <v>1.0496881633469275</v>
      </c>
      <c r="Q59" s="789">
        <f t="shared" si="1"/>
        <v>0.99984412030415915</v>
      </c>
      <c r="R59" s="711"/>
    </row>
    <row r="60" spans="2:18" ht="22.5" x14ac:dyDescent="0.2">
      <c r="B60" s="705"/>
      <c r="C60" s="706"/>
      <c r="D60" s="707" t="s">
        <v>783</v>
      </c>
      <c r="E60" s="708" t="s">
        <v>901</v>
      </c>
      <c r="F60" s="708" t="s">
        <v>902</v>
      </c>
      <c r="G60" s="714" t="s">
        <v>903</v>
      </c>
      <c r="H60" s="712">
        <v>77714373.770000011</v>
      </c>
      <c r="I60" s="712">
        <v>6474750.7200000016</v>
      </c>
      <c r="J60" s="710">
        <v>84189124.48999998</v>
      </c>
      <c r="K60" s="710">
        <v>84182231.839999974</v>
      </c>
      <c r="L60" s="713">
        <v>84182231.839999974</v>
      </c>
      <c r="M60" s="713">
        <v>84182231.839999974</v>
      </c>
      <c r="N60" s="713">
        <v>84182231.839999974</v>
      </c>
      <c r="O60" s="710">
        <v>6892.6500000004598</v>
      </c>
      <c r="P60" s="788">
        <f t="shared" si="0"/>
        <v>1.083226020570428</v>
      </c>
      <c r="Q60" s="789">
        <f t="shared" si="1"/>
        <v>0.99991812897400034</v>
      </c>
      <c r="R60" s="711"/>
    </row>
    <row r="61" spans="2:18" ht="22.5" x14ac:dyDescent="0.2">
      <c r="B61" s="705"/>
      <c r="C61" s="706"/>
      <c r="D61" s="707" t="s">
        <v>783</v>
      </c>
      <c r="E61" s="708" t="s">
        <v>904</v>
      </c>
      <c r="F61" s="708" t="s">
        <v>905</v>
      </c>
      <c r="G61" s="714" t="s">
        <v>906</v>
      </c>
      <c r="H61" s="712">
        <v>47431649.609999992</v>
      </c>
      <c r="I61" s="712">
        <v>5991685.25</v>
      </c>
      <c r="J61" s="710">
        <v>53423334.859999992</v>
      </c>
      <c r="K61" s="710">
        <v>53252303.719999999</v>
      </c>
      <c r="L61" s="713">
        <v>53252303.719999999</v>
      </c>
      <c r="M61" s="713">
        <v>53252303.719999999</v>
      </c>
      <c r="N61" s="713">
        <v>53252303.719999999</v>
      </c>
      <c r="O61" s="710">
        <v>171031.14000000022</v>
      </c>
      <c r="P61" s="788">
        <f t="shared" si="0"/>
        <v>1.1227166703637657</v>
      </c>
      <c r="Q61" s="789">
        <f t="shared" si="1"/>
        <v>0.9967985686320745</v>
      </c>
      <c r="R61" s="711"/>
    </row>
    <row r="62" spans="2:18" ht="22.5" x14ac:dyDescent="0.2">
      <c r="B62" s="705"/>
      <c r="C62" s="706"/>
      <c r="D62" s="707" t="s">
        <v>783</v>
      </c>
      <c r="E62" s="708" t="s">
        <v>907</v>
      </c>
      <c r="F62" s="708" t="s">
        <v>908</v>
      </c>
      <c r="G62" s="714" t="s">
        <v>909</v>
      </c>
      <c r="H62" s="712">
        <v>36943518.950000003</v>
      </c>
      <c r="I62" s="712">
        <v>-1624296.7200000002</v>
      </c>
      <c r="J62" s="710">
        <v>35319222.229999997</v>
      </c>
      <c r="K62" s="710">
        <v>35307478.669999994</v>
      </c>
      <c r="L62" s="713">
        <v>35307478.669999994</v>
      </c>
      <c r="M62" s="713">
        <v>35307478.669999994</v>
      </c>
      <c r="N62" s="713">
        <v>35307478.669999994</v>
      </c>
      <c r="O62" s="710">
        <v>11743.559999999998</v>
      </c>
      <c r="P62" s="788">
        <f t="shared" si="0"/>
        <v>0.9557150935671761</v>
      </c>
      <c r="Q62" s="789">
        <f t="shared" si="1"/>
        <v>0.99966750230445256</v>
      </c>
      <c r="R62" s="711"/>
    </row>
    <row r="63" spans="2:18" ht="22.5" x14ac:dyDescent="0.2">
      <c r="B63" s="705"/>
      <c r="C63" s="706"/>
      <c r="D63" s="707" t="s">
        <v>783</v>
      </c>
      <c r="E63" s="708" t="s">
        <v>910</v>
      </c>
      <c r="F63" s="708" t="s">
        <v>911</v>
      </c>
      <c r="G63" s="714" t="s">
        <v>912</v>
      </c>
      <c r="H63" s="712">
        <v>25852629.169999994</v>
      </c>
      <c r="I63" s="712">
        <v>1919240.4900000005</v>
      </c>
      <c r="J63" s="710">
        <v>27771869.660000008</v>
      </c>
      <c r="K63" s="710">
        <v>27718664.980000008</v>
      </c>
      <c r="L63" s="713">
        <v>27718664.980000008</v>
      </c>
      <c r="M63" s="713">
        <v>27718664.980000008</v>
      </c>
      <c r="N63" s="713">
        <v>27718664.980000008</v>
      </c>
      <c r="O63" s="710">
        <v>53204.679999999789</v>
      </c>
      <c r="P63" s="788">
        <f t="shared" si="0"/>
        <v>1.0721797306467153</v>
      </c>
      <c r="Q63" s="789">
        <f t="shared" si="1"/>
        <v>0.99808422404932173</v>
      </c>
      <c r="R63" s="711"/>
    </row>
    <row r="64" spans="2:18" ht="22.5" x14ac:dyDescent="0.2">
      <c r="B64" s="705"/>
      <c r="C64" s="706"/>
      <c r="D64" s="707" t="s">
        <v>783</v>
      </c>
      <c r="E64" s="708" t="s">
        <v>913</v>
      </c>
      <c r="F64" s="708" t="s">
        <v>914</v>
      </c>
      <c r="G64" s="714" t="s">
        <v>915</v>
      </c>
      <c r="H64" s="712">
        <v>21511289.25</v>
      </c>
      <c r="I64" s="712">
        <v>2009606.0100000012</v>
      </c>
      <c r="J64" s="710">
        <v>23520895.259999998</v>
      </c>
      <c r="K64" s="710">
        <v>23500514.199999996</v>
      </c>
      <c r="L64" s="713">
        <v>23500514.199999996</v>
      </c>
      <c r="M64" s="713">
        <v>23500514.199999996</v>
      </c>
      <c r="N64" s="713">
        <v>23500514.199999996</v>
      </c>
      <c r="O64" s="710">
        <v>20381.059999999845</v>
      </c>
      <c r="P64" s="788">
        <f t="shared" si="0"/>
        <v>1.092473534565112</v>
      </c>
      <c r="Q64" s="789">
        <f t="shared" si="1"/>
        <v>0.99913349131592522</v>
      </c>
      <c r="R64" s="711"/>
    </row>
    <row r="65" spans="2:18" ht="22.5" x14ac:dyDescent="0.2">
      <c r="B65" s="705"/>
      <c r="C65" s="706"/>
      <c r="D65" s="707" t="s">
        <v>783</v>
      </c>
      <c r="E65" s="708" t="s">
        <v>916</v>
      </c>
      <c r="F65" s="708" t="s">
        <v>917</v>
      </c>
      <c r="G65" s="714" t="s">
        <v>918</v>
      </c>
      <c r="H65" s="712">
        <v>161900463.58999997</v>
      </c>
      <c r="I65" s="712">
        <v>9568826.5600000005</v>
      </c>
      <c r="J65" s="710">
        <v>171469290.14999995</v>
      </c>
      <c r="K65" s="710">
        <v>171286192.91</v>
      </c>
      <c r="L65" s="713">
        <v>171286192.91</v>
      </c>
      <c r="M65" s="713">
        <v>171286192.91</v>
      </c>
      <c r="N65" s="713">
        <v>171286192.91</v>
      </c>
      <c r="O65" s="710">
        <v>183097.24000000075</v>
      </c>
      <c r="P65" s="788">
        <f t="shared" si="0"/>
        <v>1.0579722201646602</v>
      </c>
      <c r="Q65" s="789">
        <f t="shared" si="1"/>
        <v>0.99893218640002668</v>
      </c>
      <c r="R65" s="711"/>
    </row>
    <row r="66" spans="2:18" ht="22.5" x14ac:dyDescent="0.2">
      <c r="B66" s="705"/>
      <c r="C66" s="706"/>
      <c r="D66" s="707" t="s">
        <v>783</v>
      </c>
      <c r="E66" s="708" t="s">
        <v>919</v>
      </c>
      <c r="F66" s="708" t="s">
        <v>920</v>
      </c>
      <c r="G66" s="714" t="s">
        <v>921</v>
      </c>
      <c r="H66" s="712">
        <v>31258366.299999997</v>
      </c>
      <c r="I66" s="712">
        <v>1538651.4999999993</v>
      </c>
      <c r="J66" s="710">
        <v>32797017.799999997</v>
      </c>
      <c r="K66" s="710">
        <v>32776045.389999997</v>
      </c>
      <c r="L66" s="713">
        <v>32776045.389999997</v>
      </c>
      <c r="M66" s="713">
        <v>32776045.389999997</v>
      </c>
      <c r="N66" s="713">
        <v>32776045.389999997</v>
      </c>
      <c r="O66" s="710">
        <v>20972.409999999974</v>
      </c>
      <c r="P66" s="788">
        <f t="shared" si="0"/>
        <v>1.0485527322648336</v>
      </c>
      <c r="Q66" s="789">
        <f t="shared" si="1"/>
        <v>0.9993605391158461</v>
      </c>
      <c r="R66" s="711"/>
    </row>
    <row r="67" spans="2:18" ht="22.5" x14ac:dyDescent="0.2">
      <c r="B67" s="705"/>
      <c r="C67" s="706"/>
      <c r="D67" s="707" t="s">
        <v>783</v>
      </c>
      <c r="E67" s="708" t="s">
        <v>922</v>
      </c>
      <c r="F67" s="708" t="s">
        <v>923</v>
      </c>
      <c r="G67" s="714" t="s">
        <v>924</v>
      </c>
      <c r="H67" s="712">
        <v>24116545.970000003</v>
      </c>
      <c r="I67" s="712">
        <v>-740428.0399999998</v>
      </c>
      <c r="J67" s="710">
        <v>23376117.929999996</v>
      </c>
      <c r="K67" s="710">
        <v>23374714.34999999</v>
      </c>
      <c r="L67" s="713">
        <v>23374714.34999999</v>
      </c>
      <c r="M67" s="713">
        <v>23374714.34999999</v>
      </c>
      <c r="N67" s="713">
        <v>23374714.34999999</v>
      </c>
      <c r="O67" s="710">
        <v>1403.5799999999501</v>
      </c>
      <c r="P67" s="788">
        <f t="shared" si="0"/>
        <v>0.96923972359380073</v>
      </c>
      <c r="Q67" s="789">
        <f t="shared" si="1"/>
        <v>0.99993995666841651</v>
      </c>
      <c r="R67" s="711"/>
    </row>
    <row r="68" spans="2:18" ht="22.5" x14ac:dyDescent="0.2">
      <c r="B68" s="705"/>
      <c r="C68" s="706"/>
      <c r="D68" s="707" t="s">
        <v>783</v>
      </c>
      <c r="E68" s="708" t="s">
        <v>925</v>
      </c>
      <c r="F68" s="708" t="s">
        <v>926</v>
      </c>
      <c r="G68" s="714" t="s">
        <v>927</v>
      </c>
      <c r="H68" s="712">
        <v>19175699.390000001</v>
      </c>
      <c r="I68" s="712">
        <v>-9364456.0499999989</v>
      </c>
      <c r="J68" s="710">
        <v>9811243.3400000017</v>
      </c>
      <c r="K68" s="710">
        <v>9811243.3400000017</v>
      </c>
      <c r="L68" s="713">
        <v>9778468.3400000017</v>
      </c>
      <c r="M68" s="713">
        <v>9778468.3400000017</v>
      </c>
      <c r="N68" s="713">
        <v>9778468.3400000017</v>
      </c>
      <c r="O68" s="710">
        <v>32775</v>
      </c>
      <c r="P68" s="788">
        <f t="shared" si="0"/>
        <v>0.50994063586016625</v>
      </c>
      <c r="Q68" s="789">
        <f t="shared" si="1"/>
        <v>0.99665944479570923</v>
      </c>
      <c r="R68" s="711"/>
    </row>
    <row r="69" spans="2:18" ht="22.5" x14ac:dyDescent="0.2">
      <c r="B69" s="705"/>
      <c r="C69" s="706"/>
      <c r="D69" s="707" t="s">
        <v>783</v>
      </c>
      <c r="E69" s="708" t="s">
        <v>928</v>
      </c>
      <c r="F69" s="708" t="s">
        <v>929</v>
      </c>
      <c r="G69" s="714" t="s">
        <v>930</v>
      </c>
      <c r="H69" s="712">
        <v>14650604.800000003</v>
      </c>
      <c r="I69" s="712">
        <v>-1176050.2699999996</v>
      </c>
      <c r="J69" s="710">
        <v>13474554.529999996</v>
      </c>
      <c r="K69" s="710">
        <v>13471873.999999994</v>
      </c>
      <c r="L69" s="713">
        <v>13471873.999999994</v>
      </c>
      <c r="M69" s="713">
        <v>13471873.999999994</v>
      </c>
      <c r="N69" s="713">
        <v>13471873.999999994</v>
      </c>
      <c r="O69" s="710">
        <v>2680.53</v>
      </c>
      <c r="P69" s="788">
        <f t="shared" si="0"/>
        <v>0.91954388121915565</v>
      </c>
      <c r="Q69" s="789">
        <f t="shared" si="1"/>
        <v>0.99980106726392826</v>
      </c>
      <c r="R69" s="711"/>
    </row>
    <row r="70" spans="2:18" ht="22.5" x14ac:dyDescent="0.2">
      <c r="B70" s="705"/>
      <c r="C70" s="706"/>
      <c r="D70" s="707" t="s">
        <v>783</v>
      </c>
      <c r="E70" s="708" t="s">
        <v>931</v>
      </c>
      <c r="F70" s="708" t="s">
        <v>932</v>
      </c>
      <c r="G70" s="714" t="s">
        <v>933</v>
      </c>
      <c r="H70" s="712">
        <v>77430054.439999998</v>
      </c>
      <c r="I70" s="712">
        <v>67330.690000000643</v>
      </c>
      <c r="J70" s="710">
        <v>77497385.129999995</v>
      </c>
      <c r="K70" s="710">
        <v>77484992.519999996</v>
      </c>
      <c r="L70" s="713">
        <v>77484992.519999996</v>
      </c>
      <c r="M70" s="713">
        <v>77484992.519999996</v>
      </c>
      <c r="N70" s="713">
        <v>77484992.519999996</v>
      </c>
      <c r="O70" s="710">
        <v>12392.61000000007</v>
      </c>
      <c r="P70" s="788">
        <f t="shared" si="0"/>
        <v>1.0007095188089086</v>
      </c>
      <c r="Q70" s="789">
        <f t="shared" si="1"/>
        <v>0.99984008995943263</v>
      </c>
      <c r="R70" s="711"/>
    </row>
    <row r="71" spans="2:18" ht="22.5" x14ac:dyDescent="0.2">
      <c r="B71" s="705"/>
      <c r="C71" s="706"/>
      <c r="D71" s="707" t="s">
        <v>783</v>
      </c>
      <c r="E71" s="708" t="s">
        <v>934</v>
      </c>
      <c r="F71" s="708" t="s">
        <v>935</v>
      </c>
      <c r="G71" s="714" t="s">
        <v>936</v>
      </c>
      <c r="H71" s="712">
        <v>330485487.35000002</v>
      </c>
      <c r="I71" s="712">
        <v>26658559.839999996</v>
      </c>
      <c r="J71" s="710">
        <v>357144047.19000006</v>
      </c>
      <c r="K71" s="710">
        <v>354187572.39999998</v>
      </c>
      <c r="L71" s="713">
        <v>354187572.39999998</v>
      </c>
      <c r="M71" s="713">
        <v>354187572.39999998</v>
      </c>
      <c r="N71" s="713">
        <v>354187572.39999998</v>
      </c>
      <c r="O71" s="710">
        <v>2956474.7899999986</v>
      </c>
      <c r="P71" s="788">
        <f t="shared" si="0"/>
        <v>1.0717189890547245</v>
      </c>
      <c r="Q71" s="789">
        <f t="shared" si="1"/>
        <v>0.99172189817172773</v>
      </c>
      <c r="R71" s="711"/>
    </row>
    <row r="72" spans="2:18" ht="22.5" x14ac:dyDescent="0.2">
      <c r="B72" s="705"/>
      <c r="C72" s="706"/>
      <c r="D72" s="707" t="s">
        <v>783</v>
      </c>
      <c r="E72" s="708" t="s">
        <v>937</v>
      </c>
      <c r="F72" s="708" t="s">
        <v>938</v>
      </c>
      <c r="G72" s="714" t="s">
        <v>939</v>
      </c>
      <c r="H72" s="712">
        <v>45157220.419999994</v>
      </c>
      <c r="I72" s="712">
        <v>2309672.759999997</v>
      </c>
      <c r="J72" s="710">
        <v>47466893.180000015</v>
      </c>
      <c r="K72" s="710">
        <v>47416551.680000015</v>
      </c>
      <c r="L72" s="713">
        <v>47416551.680000015</v>
      </c>
      <c r="M72" s="713">
        <v>47416551.680000015</v>
      </c>
      <c r="N72" s="713">
        <v>47416551.680000015</v>
      </c>
      <c r="O72" s="710">
        <v>50341.499999999913</v>
      </c>
      <c r="P72" s="788">
        <f t="shared" si="0"/>
        <v>1.0500325582262668</v>
      </c>
      <c r="Q72" s="789">
        <f t="shared" si="1"/>
        <v>0.99893943975205834</v>
      </c>
      <c r="R72" s="711"/>
    </row>
    <row r="73" spans="2:18" ht="22.5" x14ac:dyDescent="0.2">
      <c r="B73" s="705"/>
      <c r="C73" s="706"/>
      <c r="D73" s="707" t="s">
        <v>783</v>
      </c>
      <c r="E73" s="708" t="s">
        <v>940</v>
      </c>
      <c r="F73" s="708" t="s">
        <v>941</v>
      </c>
      <c r="G73" s="714" t="s">
        <v>942</v>
      </c>
      <c r="H73" s="712">
        <v>28781567.540000007</v>
      </c>
      <c r="I73" s="712">
        <v>-40288.410000000382</v>
      </c>
      <c r="J73" s="710">
        <v>28741279.129999995</v>
      </c>
      <c r="K73" s="710">
        <v>28727464.249999996</v>
      </c>
      <c r="L73" s="713">
        <v>28727464.249999996</v>
      </c>
      <c r="M73" s="713">
        <v>28727464.249999996</v>
      </c>
      <c r="N73" s="713">
        <v>28727464.249999996</v>
      </c>
      <c r="O73" s="710">
        <v>13814.87999999991</v>
      </c>
      <c r="P73" s="788">
        <f t="shared" ref="P73:P136" si="2">L73/H73</f>
        <v>0.99812021044632759</v>
      </c>
      <c r="Q73" s="789">
        <f t="shared" ref="Q73:Q136" si="3">L73/J73</f>
        <v>0.99951933663294834</v>
      </c>
      <c r="R73" s="711"/>
    </row>
    <row r="74" spans="2:18" ht="22.5" x14ac:dyDescent="0.2">
      <c r="B74" s="705"/>
      <c r="C74" s="706"/>
      <c r="D74" s="707" t="s">
        <v>783</v>
      </c>
      <c r="E74" s="708" t="s">
        <v>943</v>
      </c>
      <c r="F74" s="708" t="s">
        <v>944</v>
      </c>
      <c r="G74" s="714" t="s">
        <v>945</v>
      </c>
      <c r="H74" s="712">
        <v>68774229.739999995</v>
      </c>
      <c r="I74" s="712">
        <v>1597707.6200000006</v>
      </c>
      <c r="J74" s="710">
        <v>70371937.360000029</v>
      </c>
      <c r="K74" s="710">
        <v>70304228.440000027</v>
      </c>
      <c r="L74" s="713">
        <v>70304228.440000027</v>
      </c>
      <c r="M74" s="713">
        <v>70304228.440000027</v>
      </c>
      <c r="N74" s="713">
        <v>70304228.440000027</v>
      </c>
      <c r="O74" s="710">
        <v>67708.919999999765</v>
      </c>
      <c r="P74" s="788">
        <f t="shared" si="2"/>
        <v>1.02224668608844</v>
      </c>
      <c r="Q74" s="789">
        <f t="shared" si="3"/>
        <v>0.99903784203561674</v>
      </c>
      <c r="R74" s="711"/>
    </row>
    <row r="75" spans="2:18" ht="22.5" x14ac:dyDescent="0.2">
      <c r="B75" s="705"/>
      <c r="C75" s="706"/>
      <c r="D75" s="707" t="s">
        <v>783</v>
      </c>
      <c r="E75" s="708" t="s">
        <v>946</v>
      </c>
      <c r="F75" s="708" t="s">
        <v>947</v>
      </c>
      <c r="G75" s="714" t="s">
        <v>948</v>
      </c>
      <c r="H75" s="712">
        <v>29472865.379999999</v>
      </c>
      <c r="I75" s="712">
        <v>1231432.6399999997</v>
      </c>
      <c r="J75" s="710">
        <v>30704298.019999996</v>
      </c>
      <c r="K75" s="710">
        <v>30701177.269999996</v>
      </c>
      <c r="L75" s="713">
        <v>30701177.269999996</v>
      </c>
      <c r="M75" s="713">
        <v>30701177.269999996</v>
      </c>
      <c r="N75" s="713">
        <v>30701177.269999996</v>
      </c>
      <c r="O75" s="710">
        <v>3120.7499999999882</v>
      </c>
      <c r="P75" s="788">
        <f t="shared" si="2"/>
        <v>1.0416760255293507</v>
      </c>
      <c r="Q75" s="789">
        <f t="shared" si="3"/>
        <v>0.99989836113504482</v>
      </c>
      <c r="R75" s="711"/>
    </row>
    <row r="76" spans="2:18" ht="22.5" x14ac:dyDescent="0.2">
      <c r="B76" s="705"/>
      <c r="C76" s="706"/>
      <c r="D76" s="707" t="s">
        <v>783</v>
      </c>
      <c r="E76" s="708" t="s">
        <v>949</v>
      </c>
      <c r="F76" s="708" t="s">
        <v>950</v>
      </c>
      <c r="G76" s="714" t="s">
        <v>951</v>
      </c>
      <c r="H76" s="712">
        <v>22052975.539999999</v>
      </c>
      <c r="I76" s="712">
        <v>-2546656.48</v>
      </c>
      <c r="J76" s="710">
        <v>19506319.060000006</v>
      </c>
      <c r="K76" s="710">
        <v>19419449.070000004</v>
      </c>
      <c r="L76" s="713">
        <v>19419449.070000004</v>
      </c>
      <c r="M76" s="713">
        <v>19419449.070000004</v>
      </c>
      <c r="N76" s="713">
        <v>19419449.070000004</v>
      </c>
      <c r="O76" s="710">
        <v>86869.990000000049</v>
      </c>
      <c r="P76" s="788">
        <f t="shared" si="2"/>
        <v>0.88058180787335172</v>
      </c>
      <c r="Q76" s="789">
        <f t="shared" si="3"/>
        <v>0.99554657187074624</v>
      </c>
      <c r="R76" s="711"/>
    </row>
    <row r="77" spans="2:18" ht="22.5" x14ac:dyDescent="0.2">
      <c r="B77" s="705"/>
      <c r="C77" s="706"/>
      <c r="D77" s="707" t="s">
        <v>783</v>
      </c>
      <c r="E77" s="708" t="s">
        <v>952</v>
      </c>
      <c r="F77" s="708" t="s">
        <v>953</v>
      </c>
      <c r="G77" s="714" t="s">
        <v>954</v>
      </c>
      <c r="H77" s="712">
        <v>156799151.17000002</v>
      </c>
      <c r="I77" s="712">
        <v>8051639.0799999982</v>
      </c>
      <c r="J77" s="710">
        <v>164850790.25</v>
      </c>
      <c r="K77" s="710">
        <v>164849055.88999999</v>
      </c>
      <c r="L77" s="713">
        <v>164635783.38999999</v>
      </c>
      <c r="M77" s="713">
        <v>164635783.38999999</v>
      </c>
      <c r="N77" s="713">
        <v>164635783.38999999</v>
      </c>
      <c r="O77" s="710">
        <v>215006.86</v>
      </c>
      <c r="P77" s="788">
        <f t="shared" si="2"/>
        <v>1.0499787923692494</v>
      </c>
      <c r="Q77" s="789">
        <f t="shared" si="3"/>
        <v>0.99869574868477151</v>
      </c>
      <c r="R77" s="711"/>
    </row>
    <row r="78" spans="2:18" ht="22.5" x14ac:dyDescent="0.2">
      <c r="B78" s="705"/>
      <c r="C78" s="706"/>
      <c r="D78" s="707" t="s">
        <v>783</v>
      </c>
      <c r="E78" s="708" t="s">
        <v>955</v>
      </c>
      <c r="F78" s="708" t="s">
        <v>956</v>
      </c>
      <c r="G78" s="714" t="s">
        <v>957</v>
      </c>
      <c r="H78" s="712">
        <v>290494091.45000005</v>
      </c>
      <c r="I78" s="712">
        <v>6135029.9900000077</v>
      </c>
      <c r="J78" s="710">
        <v>296629121.44000012</v>
      </c>
      <c r="K78" s="710">
        <v>295903362.49000013</v>
      </c>
      <c r="L78" s="713">
        <v>295225675.99000013</v>
      </c>
      <c r="M78" s="713">
        <v>295225675.99000013</v>
      </c>
      <c r="N78" s="713">
        <v>295225675.99000013</v>
      </c>
      <c r="O78" s="710">
        <v>1403445.45</v>
      </c>
      <c r="P78" s="788">
        <f t="shared" si="2"/>
        <v>1.0162880577583606</v>
      </c>
      <c r="Q78" s="789">
        <f t="shared" si="3"/>
        <v>0.99526868621938769</v>
      </c>
      <c r="R78" s="711"/>
    </row>
    <row r="79" spans="2:18" ht="22.5" x14ac:dyDescent="0.2">
      <c r="B79" s="705"/>
      <c r="C79" s="706"/>
      <c r="D79" s="707" t="s">
        <v>783</v>
      </c>
      <c r="E79" s="708" t="s">
        <v>958</v>
      </c>
      <c r="F79" s="708" t="s">
        <v>959</v>
      </c>
      <c r="G79" s="714" t="s">
        <v>960</v>
      </c>
      <c r="H79" s="712">
        <v>104413840.13000001</v>
      </c>
      <c r="I79" s="712">
        <v>3503328.8000000003</v>
      </c>
      <c r="J79" s="710">
        <v>107917168.93000002</v>
      </c>
      <c r="K79" s="710">
        <v>107901576.90000002</v>
      </c>
      <c r="L79" s="713">
        <v>107701772.40000002</v>
      </c>
      <c r="M79" s="713">
        <v>107701772.40000002</v>
      </c>
      <c r="N79" s="713">
        <v>107701772.40000002</v>
      </c>
      <c r="O79" s="710">
        <v>215396.53000000003</v>
      </c>
      <c r="P79" s="788">
        <f t="shared" si="2"/>
        <v>1.0314894296187784</v>
      </c>
      <c r="Q79" s="789">
        <f t="shared" si="3"/>
        <v>0.99800405688792937</v>
      </c>
      <c r="R79" s="711"/>
    </row>
    <row r="80" spans="2:18" ht="22.5" x14ac:dyDescent="0.2">
      <c r="B80" s="705"/>
      <c r="C80" s="706"/>
      <c r="D80" s="707" t="s">
        <v>783</v>
      </c>
      <c r="E80" s="708" t="s">
        <v>961</v>
      </c>
      <c r="F80" s="708" t="s">
        <v>962</v>
      </c>
      <c r="G80" s="714" t="s">
        <v>963</v>
      </c>
      <c r="H80" s="712">
        <v>162994586.59999996</v>
      </c>
      <c r="I80" s="712">
        <v>2957131.9499999997</v>
      </c>
      <c r="J80" s="710">
        <v>165951718.54999998</v>
      </c>
      <c r="K80" s="710">
        <v>165411155.89999998</v>
      </c>
      <c r="L80" s="713">
        <v>165151588.39999998</v>
      </c>
      <c r="M80" s="713">
        <v>165151588.39999998</v>
      </c>
      <c r="N80" s="713">
        <v>165151588.39999998</v>
      </c>
      <c r="O80" s="710">
        <v>800130.14999999991</v>
      </c>
      <c r="P80" s="788">
        <f t="shared" si="2"/>
        <v>1.0132335793782736</v>
      </c>
      <c r="Q80" s="789">
        <f t="shared" si="3"/>
        <v>0.99517853652260346</v>
      </c>
      <c r="R80" s="711"/>
    </row>
    <row r="81" spans="2:18" ht="22.5" x14ac:dyDescent="0.2">
      <c r="B81" s="705"/>
      <c r="C81" s="706"/>
      <c r="D81" s="707" t="s">
        <v>783</v>
      </c>
      <c r="E81" s="708" t="s">
        <v>964</v>
      </c>
      <c r="F81" s="708" t="s">
        <v>965</v>
      </c>
      <c r="G81" s="714" t="s">
        <v>966</v>
      </c>
      <c r="H81" s="712">
        <v>136360104.37</v>
      </c>
      <c r="I81" s="712">
        <v>2822205.0500000021</v>
      </c>
      <c r="J81" s="710">
        <v>139182309.41999999</v>
      </c>
      <c r="K81" s="710">
        <v>139047243.06999999</v>
      </c>
      <c r="L81" s="713">
        <v>138856317.56999999</v>
      </c>
      <c r="M81" s="713">
        <v>138856317.56999999</v>
      </c>
      <c r="N81" s="713">
        <v>138856317.56999999</v>
      </c>
      <c r="O81" s="710">
        <v>325991.85000000003</v>
      </c>
      <c r="P81" s="788">
        <f t="shared" si="2"/>
        <v>1.0183060376165947</v>
      </c>
      <c r="Q81" s="789">
        <f t="shared" si="3"/>
        <v>0.99765780686239169</v>
      </c>
      <c r="R81" s="711"/>
    </row>
    <row r="82" spans="2:18" ht="22.5" x14ac:dyDescent="0.2">
      <c r="B82" s="705"/>
      <c r="C82" s="706"/>
      <c r="D82" s="707" t="s">
        <v>783</v>
      </c>
      <c r="E82" s="708" t="s">
        <v>967</v>
      </c>
      <c r="F82" s="708" t="s">
        <v>968</v>
      </c>
      <c r="G82" s="714" t="s">
        <v>969</v>
      </c>
      <c r="H82" s="712">
        <v>172251072.95000002</v>
      </c>
      <c r="I82" s="712">
        <v>4775781.0500000026</v>
      </c>
      <c r="J82" s="710">
        <v>177026854.00000003</v>
      </c>
      <c r="K82" s="710">
        <v>177026726.71000001</v>
      </c>
      <c r="L82" s="713">
        <v>176796303.71000001</v>
      </c>
      <c r="M82" s="713">
        <v>176796303.71000001</v>
      </c>
      <c r="N82" s="713">
        <v>176796303.71000001</v>
      </c>
      <c r="O82" s="710">
        <v>230550.29</v>
      </c>
      <c r="P82" s="788">
        <f t="shared" si="2"/>
        <v>1.0263872420772633</v>
      </c>
      <c r="Q82" s="789">
        <f t="shared" si="3"/>
        <v>0.99869765357746221</v>
      </c>
      <c r="R82" s="711"/>
    </row>
    <row r="83" spans="2:18" ht="22.5" x14ac:dyDescent="0.2">
      <c r="B83" s="705"/>
      <c r="C83" s="706"/>
      <c r="D83" s="707" t="s">
        <v>783</v>
      </c>
      <c r="E83" s="708" t="s">
        <v>970</v>
      </c>
      <c r="F83" s="708" t="s">
        <v>971</v>
      </c>
      <c r="G83" s="714" t="s">
        <v>972</v>
      </c>
      <c r="H83" s="712">
        <v>269310984.94999999</v>
      </c>
      <c r="I83" s="712">
        <v>12933910.74</v>
      </c>
      <c r="J83" s="710">
        <v>282244895.69</v>
      </c>
      <c r="K83" s="710">
        <v>282221898.88</v>
      </c>
      <c r="L83" s="713">
        <v>281872883.88</v>
      </c>
      <c r="M83" s="713">
        <v>281872883.88</v>
      </c>
      <c r="N83" s="713">
        <v>281872883.88</v>
      </c>
      <c r="O83" s="710">
        <v>372011.81</v>
      </c>
      <c r="P83" s="788">
        <f t="shared" si="2"/>
        <v>1.0466445842613223</v>
      </c>
      <c r="Q83" s="789">
        <f t="shared" si="3"/>
        <v>0.99868195380791369</v>
      </c>
      <c r="R83" s="711"/>
    </row>
    <row r="84" spans="2:18" ht="22.5" x14ac:dyDescent="0.2">
      <c r="B84" s="705"/>
      <c r="C84" s="706"/>
      <c r="D84" s="707" t="s">
        <v>783</v>
      </c>
      <c r="E84" s="708" t="s">
        <v>973</v>
      </c>
      <c r="F84" s="708" t="s">
        <v>974</v>
      </c>
      <c r="G84" s="714" t="s">
        <v>975</v>
      </c>
      <c r="H84" s="712">
        <v>769000265.45000005</v>
      </c>
      <c r="I84" s="712">
        <v>46025773.269999981</v>
      </c>
      <c r="J84" s="710">
        <v>815026038.72000003</v>
      </c>
      <c r="K84" s="710">
        <v>814228855.94000006</v>
      </c>
      <c r="L84" s="713">
        <v>810242659.44000006</v>
      </c>
      <c r="M84" s="713">
        <v>810242659.44000006</v>
      </c>
      <c r="N84" s="713">
        <v>810242659.44000006</v>
      </c>
      <c r="O84" s="710">
        <v>4783379.2799999993</v>
      </c>
      <c r="P84" s="788">
        <f t="shared" si="2"/>
        <v>1.0536311830345937</v>
      </c>
      <c r="Q84" s="789">
        <f t="shared" si="3"/>
        <v>0.99413101047972374</v>
      </c>
      <c r="R84" s="711"/>
    </row>
    <row r="85" spans="2:18" ht="22.5" x14ac:dyDescent="0.2">
      <c r="B85" s="705"/>
      <c r="C85" s="706"/>
      <c r="D85" s="707" t="s">
        <v>783</v>
      </c>
      <c r="E85" s="708" t="s">
        <v>976</v>
      </c>
      <c r="F85" s="708" t="s">
        <v>977</v>
      </c>
      <c r="G85" s="714" t="s">
        <v>978</v>
      </c>
      <c r="H85" s="712">
        <v>131483460.00999999</v>
      </c>
      <c r="I85" s="712">
        <v>13552095.280000007</v>
      </c>
      <c r="J85" s="710">
        <v>145035555.29000002</v>
      </c>
      <c r="K85" s="710">
        <v>145033038.71000004</v>
      </c>
      <c r="L85" s="713">
        <v>144757686.21000004</v>
      </c>
      <c r="M85" s="713">
        <v>144757686.21000004</v>
      </c>
      <c r="N85" s="713">
        <v>144757686.21000004</v>
      </c>
      <c r="O85" s="710">
        <v>277869.07999999996</v>
      </c>
      <c r="P85" s="788">
        <f t="shared" si="2"/>
        <v>1.1009573842899363</v>
      </c>
      <c r="Q85" s="789">
        <f t="shared" si="3"/>
        <v>0.99808413130529006</v>
      </c>
      <c r="R85" s="711"/>
    </row>
    <row r="86" spans="2:18" ht="22.5" x14ac:dyDescent="0.2">
      <c r="B86" s="705"/>
      <c r="C86" s="706"/>
      <c r="D86" s="707" t="s">
        <v>783</v>
      </c>
      <c r="E86" s="708" t="s">
        <v>979</v>
      </c>
      <c r="F86" s="708" t="s">
        <v>980</v>
      </c>
      <c r="G86" s="714" t="s">
        <v>981</v>
      </c>
      <c r="H86" s="712">
        <v>127182631.68000001</v>
      </c>
      <c r="I86" s="712">
        <v>4767319.2400000021</v>
      </c>
      <c r="J86" s="710">
        <v>131949950.92</v>
      </c>
      <c r="K86" s="710">
        <v>131913019.28</v>
      </c>
      <c r="L86" s="713">
        <v>131742271.78</v>
      </c>
      <c r="M86" s="713">
        <v>131742271.78</v>
      </c>
      <c r="N86" s="713">
        <v>131742271.78</v>
      </c>
      <c r="O86" s="710">
        <v>207679.14</v>
      </c>
      <c r="P86" s="788">
        <f t="shared" si="2"/>
        <v>1.0358511224352736</v>
      </c>
      <c r="Q86" s="789">
        <f t="shared" si="3"/>
        <v>0.99842607641342807</v>
      </c>
      <c r="R86" s="711"/>
    </row>
    <row r="87" spans="2:18" ht="22.5" x14ac:dyDescent="0.2">
      <c r="B87" s="705"/>
      <c r="C87" s="706"/>
      <c r="D87" s="707" t="s">
        <v>783</v>
      </c>
      <c r="E87" s="708" t="s">
        <v>982</v>
      </c>
      <c r="F87" s="708" t="s">
        <v>983</v>
      </c>
      <c r="G87" s="714" t="s">
        <v>984</v>
      </c>
      <c r="H87" s="712">
        <v>136077913.90999997</v>
      </c>
      <c r="I87" s="712">
        <v>8780540.5099999961</v>
      </c>
      <c r="J87" s="710">
        <v>144858454.42000002</v>
      </c>
      <c r="K87" s="710">
        <v>144837896.33000001</v>
      </c>
      <c r="L87" s="713">
        <v>144639637.83000001</v>
      </c>
      <c r="M87" s="713">
        <v>144639637.83000001</v>
      </c>
      <c r="N87" s="713">
        <v>144639637.83000001</v>
      </c>
      <c r="O87" s="710">
        <v>218816.59000000003</v>
      </c>
      <c r="P87" s="788">
        <f t="shared" si="2"/>
        <v>1.0629178069680187</v>
      </c>
      <c r="Q87" s="789">
        <f t="shared" si="3"/>
        <v>0.99848944550129215</v>
      </c>
      <c r="R87" s="711"/>
    </row>
    <row r="88" spans="2:18" ht="22.5" x14ac:dyDescent="0.2">
      <c r="B88" s="705"/>
      <c r="C88" s="706"/>
      <c r="D88" s="707" t="s">
        <v>783</v>
      </c>
      <c r="E88" s="708" t="s">
        <v>985</v>
      </c>
      <c r="F88" s="708" t="s">
        <v>986</v>
      </c>
      <c r="G88" s="714" t="s">
        <v>987</v>
      </c>
      <c r="H88" s="712">
        <v>95876900.469999954</v>
      </c>
      <c r="I88" s="712">
        <v>-3242227.93</v>
      </c>
      <c r="J88" s="710">
        <v>92634672.539999977</v>
      </c>
      <c r="K88" s="710">
        <v>92587750.059999973</v>
      </c>
      <c r="L88" s="713">
        <v>92460741.559999973</v>
      </c>
      <c r="M88" s="713">
        <v>92460741.559999973</v>
      </c>
      <c r="N88" s="713">
        <v>92460741.559999973</v>
      </c>
      <c r="O88" s="710">
        <v>173930.98</v>
      </c>
      <c r="P88" s="788">
        <f t="shared" si="2"/>
        <v>0.96436932260791108</v>
      </c>
      <c r="Q88" s="789">
        <f t="shared" si="3"/>
        <v>0.99812239871712294</v>
      </c>
      <c r="R88" s="711"/>
    </row>
    <row r="89" spans="2:18" ht="22.5" x14ac:dyDescent="0.2">
      <c r="B89" s="705"/>
      <c r="C89" s="706"/>
      <c r="D89" s="707" t="s">
        <v>783</v>
      </c>
      <c r="E89" s="708" t="s">
        <v>988</v>
      </c>
      <c r="F89" s="708" t="s">
        <v>989</v>
      </c>
      <c r="G89" s="714" t="s">
        <v>990</v>
      </c>
      <c r="H89" s="712">
        <v>144845618.48000002</v>
      </c>
      <c r="I89" s="712">
        <v>1777155.210000003</v>
      </c>
      <c r="J89" s="710">
        <v>146622773.68999994</v>
      </c>
      <c r="K89" s="710">
        <v>146285093.79999995</v>
      </c>
      <c r="L89" s="713">
        <v>146088685.29999995</v>
      </c>
      <c r="M89" s="713">
        <v>146088685.29999995</v>
      </c>
      <c r="N89" s="713">
        <v>146088685.29999995</v>
      </c>
      <c r="O89" s="710">
        <v>534088.39</v>
      </c>
      <c r="P89" s="788">
        <f t="shared" si="2"/>
        <v>1.0085820118899322</v>
      </c>
      <c r="Q89" s="789">
        <f t="shared" si="3"/>
        <v>0.99635739812746149</v>
      </c>
      <c r="R89" s="711"/>
    </row>
    <row r="90" spans="2:18" ht="22.5" x14ac:dyDescent="0.2">
      <c r="B90" s="705"/>
      <c r="C90" s="706"/>
      <c r="D90" s="707" t="s">
        <v>783</v>
      </c>
      <c r="E90" s="708" t="s">
        <v>991</v>
      </c>
      <c r="F90" s="708" t="s">
        <v>992</v>
      </c>
      <c r="G90" s="714" t="s">
        <v>993</v>
      </c>
      <c r="H90" s="712">
        <v>131037379.76000001</v>
      </c>
      <c r="I90" s="712">
        <v>8455621.4200000055</v>
      </c>
      <c r="J90" s="710">
        <v>139493001.17999995</v>
      </c>
      <c r="K90" s="710">
        <v>139406485.16999996</v>
      </c>
      <c r="L90" s="713">
        <v>137920571.66999996</v>
      </c>
      <c r="M90" s="713">
        <v>137920571.66999996</v>
      </c>
      <c r="N90" s="713">
        <v>137920571.66999996</v>
      </c>
      <c r="O90" s="710">
        <v>1572429.51</v>
      </c>
      <c r="P90" s="788">
        <f t="shared" si="2"/>
        <v>1.05252846113534</v>
      </c>
      <c r="Q90" s="789">
        <f t="shared" si="3"/>
        <v>0.9887275383230808</v>
      </c>
      <c r="R90" s="711"/>
    </row>
    <row r="91" spans="2:18" ht="22.5" x14ac:dyDescent="0.2">
      <c r="B91" s="705"/>
      <c r="C91" s="706"/>
      <c r="D91" s="707" t="s">
        <v>783</v>
      </c>
      <c r="E91" s="708" t="s">
        <v>994</v>
      </c>
      <c r="F91" s="708" t="s">
        <v>995</v>
      </c>
      <c r="G91" s="714" t="s">
        <v>996</v>
      </c>
      <c r="H91" s="712">
        <v>44210451.219999999</v>
      </c>
      <c r="I91" s="712">
        <v>-2252498.1500000018</v>
      </c>
      <c r="J91" s="710">
        <v>41957953.069999993</v>
      </c>
      <c r="K91" s="710">
        <v>41957953.069999993</v>
      </c>
      <c r="L91" s="713">
        <v>41836389.069999993</v>
      </c>
      <c r="M91" s="713">
        <v>41836389.069999993</v>
      </c>
      <c r="N91" s="713">
        <v>41836389.069999993</v>
      </c>
      <c r="O91" s="710">
        <v>121564</v>
      </c>
      <c r="P91" s="788">
        <f t="shared" si="2"/>
        <v>0.94630088396550849</v>
      </c>
      <c r="Q91" s="789">
        <f t="shared" si="3"/>
        <v>0.99710271852878074</v>
      </c>
      <c r="R91" s="711"/>
    </row>
    <row r="92" spans="2:18" ht="22.5" x14ac:dyDescent="0.2">
      <c r="B92" s="705"/>
      <c r="C92" s="706"/>
      <c r="D92" s="707" t="s">
        <v>783</v>
      </c>
      <c r="E92" s="708" t="s">
        <v>997</v>
      </c>
      <c r="F92" s="708" t="s">
        <v>998</v>
      </c>
      <c r="G92" s="714" t="s">
        <v>999</v>
      </c>
      <c r="H92" s="712">
        <v>117253048.39</v>
      </c>
      <c r="I92" s="712">
        <v>78535.820000000065</v>
      </c>
      <c r="J92" s="710">
        <v>117331584.20999998</v>
      </c>
      <c r="K92" s="710">
        <v>117076074.18999998</v>
      </c>
      <c r="L92" s="713">
        <v>116888941.18999998</v>
      </c>
      <c r="M92" s="713">
        <v>116888941.18999998</v>
      </c>
      <c r="N92" s="713">
        <v>116888941.18999998</v>
      </c>
      <c r="O92" s="710">
        <v>442643.02</v>
      </c>
      <c r="P92" s="788">
        <f t="shared" si="2"/>
        <v>0.99689468883752219</v>
      </c>
      <c r="Q92" s="789">
        <f t="shared" si="3"/>
        <v>0.99622741802234804</v>
      </c>
      <c r="R92" s="711"/>
    </row>
    <row r="93" spans="2:18" ht="22.5" x14ac:dyDescent="0.2">
      <c r="B93" s="705"/>
      <c r="C93" s="706"/>
      <c r="D93" s="707" t="s">
        <v>783</v>
      </c>
      <c r="E93" s="708" t="s">
        <v>1000</v>
      </c>
      <c r="F93" s="708" t="s">
        <v>1001</v>
      </c>
      <c r="G93" s="714" t="s">
        <v>1002</v>
      </c>
      <c r="H93" s="712">
        <v>153383231.25000003</v>
      </c>
      <c r="I93" s="712">
        <v>13154514.059999997</v>
      </c>
      <c r="J93" s="710">
        <v>166537745.31</v>
      </c>
      <c r="K93" s="710">
        <v>166349226.61000001</v>
      </c>
      <c r="L93" s="713">
        <v>165714736.11000001</v>
      </c>
      <c r="M93" s="713">
        <v>165714736.11000001</v>
      </c>
      <c r="N93" s="713">
        <v>165714736.11000001</v>
      </c>
      <c r="O93" s="710">
        <v>823009.2</v>
      </c>
      <c r="P93" s="788">
        <f t="shared" si="2"/>
        <v>1.0803966949939972</v>
      </c>
      <c r="Q93" s="789">
        <f t="shared" si="3"/>
        <v>0.99505812211839417</v>
      </c>
      <c r="R93" s="711"/>
    </row>
    <row r="94" spans="2:18" ht="22.5" x14ac:dyDescent="0.2">
      <c r="B94" s="705"/>
      <c r="C94" s="706"/>
      <c r="D94" s="707" t="s">
        <v>783</v>
      </c>
      <c r="E94" s="708" t="s">
        <v>1003</v>
      </c>
      <c r="F94" s="708" t="s">
        <v>1004</v>
      </c>
      <c r="G94" s="714" t="s">
        <v>1005</v>
      </c>
      <c r="H94" s="712">
        <v>163828701.40000001</v>
      </c>
      <c r="I94" s="712">
        <v>23305844.640000015</v>
      </c>
      <c r="J94" s="710">
        <v>187134546.03999999</v>
      </c>
      <c r="K94" s="710">
        <v>186346081.10999998</v>
      </c>
      <c r="L94" s="713">
        <v>185912633.60999998</v>
      </c>
      <c r="M94" s="713">
        <v>185912633.60999998</v>
      </c>
      <c r="N94" s="713">
        <v>185912633.60999998</v>
      </c>
      <c r="O94" s="710">
        <v>1221912.4300000002</v>
      </c>
      <c r="P94" s="788">
        <f t="shared" si="2"/>
        <v>1.1347989211980654</v>
      </c>
      <c r="Q94" s="789">
        <f t="shared" si="3"/>
        <v>0.99347040695661382</v>
      </c>
      <c r="R94" s="711"/>
    </row>
    <row r="95" spans="2:18" ht="22.5" x14ac:dyDescent="0.2">
      <c r="B95" s="705"/>
      <c r="C95" s="706"/>
      <c r="D95" s="707" t="s">
        <v>783</v>
      </c>
      <c r="E95" s="708" t="s">
        <v>1006</v>
      </c>
      <c r="F95" s="708" t="s">
        <v>1007</v>
      </c>
      <c r="G95" s="714" t="s">
        <v>1008</v>
      </c>
      <c r="H95" s="712">
        <v>44869827</v>
      </c>
      <c r="I95" s="712">
        <v>-2411977.7699999986</v>
      </c>
      <c r="J95" s="710">
        <v>42457849.229999989</v>
      </c>
      <c r="K95" s="710">
        <v>42450146.419999994</v>
      </c>
      <c r="L95" s="713">
        <v>42203527.419999994</v>
      </c>
      <c r="M95" s="713">
        <v>42203527.419999994</v>
      </c>
      <c r="N95" s="713">
        <v>42203527.419999994</v>
      </c>
      <c r="O95" s="710">
        <v>254321.81</v>
      </c>
      <c r="P95" s="788">
        <f t="shared" si="2"/>
        <v>0.94057700333901428</v>
      </c>
      <c r="Q95" s="789">
        <f t="shared" si="3"/>
        <v>0.99401001664916422</v>
      </c>
      <c r="R95" s="711"/>
    </row>
    <row r="96" spans="2:18" ht="22.5" x14ac:dyDescent="0.2">
      <c r="B96" s="705"/>
      <c r="C96" s="706"/>
      <c r="D96" s="707" t="s">
        <v>783</v>
      </c>
      <c r="E96" s="708" t="s">
        <v>1009</v>
      </c>
      <c r="F96" s="708" t="s">
        <v>1010</v>
      </c>
      <c r="G96" s="714" t="s">
        <v>1011</v>
      </c>
      <c r="H96" s="712">
        <v>89557698.859999999</v>
      </c>
      <c r="I96" s="712">
        <v>-3644872.8699999936</v>
      </c>
      <c r="J96" s="710">
        <v>85912825.98999998</v>
      </c>
      <c r="K96" s="710">
        <v>85906793.989999995</v>
      </c>
      <c r="L96" s="713">
        <v>85707257.989999995</v>
      </c>
      <c r="M96" s="713">
        <v>85707257.989999995</v>
      </c>
      <c r="N96" s="713">
        <v>85707257.989999995</v>
      </c>
      <c r="O96" s="710">
        <v>205568</v>
      </c>
      <c r="P96" s="788">
        <f t="shared" si="2"/>
        <v>0.95700603165318976</v>
      </c>
      <c r="Q96" s="789">
        <f t="shared" si="3"/>
        <v>0.99760724900349673</v>
      </c>
      <c r="R96" s="711"/>
    </row>
    <row r="97" spans="2:18" ht="22.5" x14ac:dyDescent="0.2">
      <c r="B97" s="705"/>
      <c r="C97" s="706"/>
      <c r="D97" s="707" t="s">
        <v>783</v>
      </c>
      <c r="E97" s="708" t="s">
        <v>1012</v>
      </c>
      <c r="F97" s="708" t="s">
        <v>1013</v>
      </c>
      <c r="G97" s="714" t="s">
        <v>1014</v>
      </c>
      <c r="H97" s="712">
        <v>47243037.57</v>
      </c>
      <c r="I97" s="712">
        <v>2512179.5099999988</v>
      </c>
      <c r="J97" s="710">
        <v>49755217.079999998</v>
      </c>
      <c r="K97" s="710">
        <v>49702437.419999994</v>
      </c>
      <c r="L97" s="713">
        <v>49527464.919999994</v>
      </c>
      <c r="M97" s="713">
        <v>49527464.919999994</v>
      </c>
      <c r="N97" s="713">
        <v>49527464.919999994</v>
      </c>
      <c r="O97" s="710">
        <v>227752.16000000003</v>
      </c>
      <c r="P97" s="788">
        <f t="shared" si="2"/>
        <v>1.0483547940077975</v>
      </c>
      <c r="Q97" s="789">
        <f t="shared" si="3"/>
        <v>0.99542254715452638</v>
      </c>
      <c r="R97" s="711"/>
    </row>
    <row r="98" spans="2:18" ht="22.5" x14ac:dyDescent="0.2">
      <c r="B98" s="705"/>
      <c r="C98" s="706"/>
      <c r="D98" s="707" t="s">
        <v>783</v>
      </c>
      <c r="E98" s="708" t="s">
        <v>1015</v>
      </c>
      <c r="F98" s="708" t="s">
        <v>1016</v>
      </c>
      <c r="G98" s="714" t="s">
        <v>1017</v>
      </c>
      <c r="H98" s="712">
        <v>35598733.940000013</v>
      </c>
      <c r="I98" s="712">
        <v>4623297.93</v>
      </c>
      <c r="J98" s="710">
        <v>40222031.869999975</v>
      </c>
      <c r="K98" s="710">
        <v>40193909.439999983</v>
      </c>
      <c r="L98" s="713">
        <v>40052974.439999983</v>
      </c>
      <c r="M98" s="713">
        <v>40052974.439999983</v>
      </c>
      <c r="N98" s="713">
        <v>40052974.439999983</v>
      </c>
      <c r="O98" s="710">
        <v>169057.43</v>
      </c>
      <c r="P98" s="788">
        <f t="shared" si="2"/>
        <v>1.1251235649983335</v>
      </c>
      <c r="Q98" s="789">
        <f t="shared" si="3"/>
        <v>0.99579689483250389</v>
      </c>
      <c r="R98" s="711"/>
    </row>
    <row r="99" spans="2:18" ht="22.5" x14ac:dyDescent="0.2">
      <c r="B99" s="705"/>
      <c r="C99" s="706"/>
      <c r="D99" s="707" t="s">
        <v>783</v>
      </c>
      <c r="E99" s="708" t="s">
        <v>1018</v>
      </c>
      <c r="F99" s="708" t="s">
        <v>1019</v>
      </c>
      <c r="G99" s="714" t="s">
        <v>1020</v>
      </c>
      <c r="H99" s="712">
        <v>40566979.350000001</v>
      </c>
      <c r="I99" s="712">
        <v>1290546.31</v>
      </c>
      <c r="J99" s="710">
        <v>41857525.660000026</v>
      </c>
      <c r="K99" s="710">
        <v>41853734.750000022</v>
      </c>
      <c r="L99" s="713">
        <v>41677659.750000022</v>
      </c>
      <c r="M99" s="713">
        <v>41677659.750000022</v>
      </c>
      <c r="N99" s="713">
        <v>41677659.750000022</v>
      </c>
      <c r="O99" s="710">
        <v>179865.91</v>
      </c>
      <c r="P99" s="788">
        <f t="shared" si="2"/>
        <v>1.0273789278323484</v>
      </c>
      <c r="Q99" s="789">
        <f t="shared" si="3"/>
        <v>0.9957029015173755</v>
      </c>
      <c r="R99" s="711"/>
    </row>
    <row r="100" spans="2:18" ht="22.5" x14ac:dyDescent="0.2">
      <c r="B100" s="705"/>
      <c r="C100" s="706"/>
      <c r="D100" s="707" t="s">
        <v>783</v>
      </c>
      <c r="E100" s="708" t="s">
        <v>1021</v>
      </c>
      <c r="F100" s="708" t="s">
        <v>1022</v>
      </c>
      <c r="G100" s="714" t="s">
        <v>1023</v>
      </c>
      <c r="H100" s="712">
        <v>46951021.750000007</v>
      </c>
      <c r="I100" s="712">
        <v>7502050.5299999993</v>
      </c>
      <c r="J100" s="710">
        <v>54453072.279999994</v>
      </c>
      <c r="K100" s="710">
        <v>54450755.049999997</v>
      </c>
      <c r="L100" s="713">
        <v>54328756.549999997</v>
      </c>
      <c r="M100" s="713">
        <v>54328756.549999997</v>
      </c>
      <c r="N100" s="713">
        <v>54328756.549999997</v>
      </c>
      <c r="O100" s="710">
        <v>124315.72999999992</v>
      </c>
      <c r="P100" s="788">
        <f t="shared" si="2"/>
        <v>1.1571368316388129</v>
      </c>
      <c r="Q100" s="789">
        <f t="shared" si="3"/>
        <v>0.99771701164333282</v>
      </c>
      <c r="R100" s="711"/>
    </row>
    <row r="101" spans="2:18" ht="22.5" x14ac:dyDescent="0.2">
      <c r="B101" s="705"/>
      <c r="C101" s="706"/>
      <c r="D101" s="707" t="s">
        <v>783</v>
      </c>
      <c r="E101" s="708" t="s">
        <v>1024</v>
      </c>
      <c r="F101" s="708" t="s">
        <v>1025</v>
      </c>
      <c r="G101" s="714" t="s">
        <v>1026</v>
      </c>
      <c r="H101" s="712">
        <v>14402638.050000003</v>
      </c>
      <c r="I101" s="712">
        <v>5561739.9899999993</v>
      </c>
      <c r="J101" s="710">
        <v>19964378.039999988</v>
      </c>
      <c r="K101" s="710">
        <v>19964378.039999988</v>
      </c>
      <c r="L101" s="713">
        <v>19924304.039999988</v>
      </c>
      <c r="M101" s="713">
        <v>19924304.039999988</v>
      </c>
      <c r="N101" s="713">
        <v>19924304.039999988</v>
      </c>
      <c r="O101" s="710">
        <v>40074</v>
      </c>
      <c r="P101" s="788">
        <f t="shared" si="2"/>
        <v>1.3833787928871812</v>
      </c>
      <c r="Q101" s="789">
        <f t="shared" si="3"/>
        <v>0.99799272484623813</v>
      </c>
      <c r="R101" s="711"/>
    </row>
    <row r="102" spans="2:18" ht="22.5" x14ac:dyDescent="0.2">
      <c r="B102" s="705"/>
      <c r="C102" s="706"/>
      <c r="D102" s="707" t="s">
        <v>783</v>
      </c>
      <c r="E102" s="708" t="s">
        <v>1027</v>
      </c>
      <c r="F102" s="708" t="s">
        <v>1028</v>
      </c>
      <c r="G102" s="714" t="s">
        <v>1029</v>
      </c>
      <c r="H102" s="712">
        <v>15604473.840000004</v>
      </c>
      <c r="I102" s="712">
        <v>3324704.2199999988</v>
      </c>
      <c r="J102" s="710">
        <v>18929178.060000002</v>
      </c>
      <c r="K102" s="710">
        <v>18914697.720000003</v>
      </c>
      <c r="L102" s="713">
        <v>18857978.220000003</v>
      </c>
      <c r="M102" s="713">
        <v>18857978.220000003</v>
      </c>
      <c r="N102" s="713">
        <v>18857978.220000003</v>
      </c>
      <c r="O102" s="710">
        <v>71199.839999999997</v>
      </c>
      <c r="P102" s="788">
        <f t="shared" si="2"/>
        <v>1.2084981790068481</v>
      </c>
      <c r="Q102" s="789">
        <f t="shared" si="3"/>
        <v>0.99623861956529136</v>
      </c>
      <c r="R102" s="711"/>
    </row>
    <row r="103" spans="2:18" ht="22.5" x14ac:dyDescent="0.2">
      <c r="B103" s="705"/>
      <c r="C103" s="706"/>
      <c r="D103" s="707" t="s">
        <v>783</v>
      </c>
      <c r="E103" s="708" t="s">
        <v>1030</v>
      </c>
      <c r="F103" s="708" t="s">
        <v>1031</v>
      </c>
      <c r="G103" s="714" t="s">
        <v>1032</v>
      </c>
      <c r="H103" s="712">
        <v>42291854.839999996</v>
      </c>
      <c r="I103" s="712">
        <v>3160139.8399999989</v>
      </c>
      <c r="J103" s="710">
        <v>45451994.679999992</v>
      </c>
      <c r="K103" s="710">
        <v>45441684.399999991</v>
      </c>
      <c r="L103" s="713">
        <v>45281102.729999989</v>
      </c>
      <c r="M103" s="713">
        <v>45281102.729999989</v>
      </c>
      <c r="N103" s="713">
        <v>45281102.729999989</v>
      </c>
      <c r="O103" s="710">
        <v>170891.95</v>
      </c>
      <c r="P103" s="788">
        <f t="shared" si="2"/>
        <v>1.0706814090162047</v>
      </c>
      <c r="Q103" s="789">
        <f t="shared" si="3"/>
        <v>0.99624016610925115</v>
      </c>
      <c r="R103" s="711"/>
    </row>
    <row r="104" spans="2:18" ht="22.5" x14ac:dyDescent="0.2">
      <c r="B104" s="705"/>
      <c r="C104" s="706"/>
      <c r="D104" s="707" t="s">
        <v>783</v>
      </c>
      <c r="E104" s="708" t="s">
        <v>1033</v>
      </c>
      <c r="F104" s="708" t="s">
        <v>1034</v>
      </c>
      <c r="G104" s="714" t="s">
        <v>1035</v>
      </c>
      <c r="H104" s="712">
        <v>42555463.06000001</v>
      </c>
      <c r="I104" s="712">
        <v>1894358.08</v>
      </c>
      <c r="J104" s="710">
        <v>44449821.140000008</v>
      </c>
      <c r="K104" s="710">
        <v>44401771.74000001</v>
      </c>
      <c r="L104" s="713">
        <v>44247109.24000001</v>
      </c>
      <c r="M104" s="713">
        <v>44247109.24000001</v>
      </c>
      <c r="N104" s="713">
        <v>44247109.24000001</v>
      </c>
      <c r="O104" s="710">
        <v>202711.9</v>
      </c>
      <c r="P104" s="788">
        <f t="shared" si="2"/>
        <v>1.03975156321563</v>
      </c>
      <c r="Q104" s="789">
        <f t="shared" si="3"/>
        <v>0.99543953395534412</v>
      </c>
      <c r="R104" s="711"/>
    </row>
    <row r="105" spans="2:18" ht="22.5" x14ac:dyDescent="0.2">
      <c r="B105" s="705"/>
      <c r="C105" s="706"/>
      <c r="D105" s="707" t="s">
        <v>783</v>
      </c>
      <c r="E105" s="708" t="s">
        <v>1036</v>
      </c>
      <c r="F105" s="708" t="s">
        <v>1037</v>
      </c>
      <c r="G105" s="714" t="s">
        <v>1038</v>
      </c>
      <c r="H105" s="712">
        <v>47024719.579999991</v>
      </c>
      <c r="I105" s="712">
        <v>53812.990000000456</v>
      </c>
      <c r="J105" s="710">
        <v>47078532.57</v>
      </c>
      <c r="K105" s="710">
        <v>46969426.930000015</v>
      </c>
      <c r="L105" s="713">
        <v>46870705.930000015</v>
      </c>
      <c r="M105" s="713">
        <v>46870705.930000015</v>
      </c>
      <c r="N105" s="713">
        <v>46870705.930000015</v>
      </c>
      <c r="O105" s="710">
        <v>207826.64</v>
      </c>
      <c r="P105" s="788">
        <f t="shared" si="2"/>
        <v>0.99672483639720677</v>
      </c>
      <c r="Q105" s="789">
        <f t="shared" si="3"/>
        <v>0.9955855327544253</v>
      </c>
      <c r="R105" s="711"/>
    </row>
    <row r="106" spans="2:18" ht="22.5" x14ac:dyDescent="0.2">
      <c r="B106" s="705"/>
      <c r="C106" s="706"/>
      <c r="D106" s="707" t="s">
        <v>783</v>
      </c>
      <c r="E106" s="708" t="s">
        <v>1039</v>
      </c>
      <c r="F106" s="708" t="s">
        <v>1040</v>
      </c>
      <c r="G106" s="714" t="s">
        <v>1041</v>
      </c>
      <c r="H106" s="712">
        <v>37540907.670000002</v>
      </c>
      <c r="I106" s="712">
        <v>117165.21000000002</v>
      </c>
      <c r="J106" s="710">
        <v>37658072.880000003</v>
      </c>
      <c r="K106" s="710">
        <v>37653227.890000001</v>
      </c>
      <c r="L106" s="713">
        <v>37443231.740000002</v>
      </c>
      <c r="M106" s="713">
        <v>37443231.740000002</v>
      </c>
      <c r="N106" s="713">
        <v>37443231.740000002</v>
      </c>
      <c r="O106" s="710">
        <v>214841.13999999998</v>
      </c>
      <c r="P106" s="788">
        <f t="shared" si="2"/>
        <v>0.99739814682003403</v>
      </c>
      <c r="Q106" s="789">
        <f t="shared" si="3"/>
        <v>0.99429495129279166</v>
      </c>
      <c r="R106" s="711"/>
    </row>
    <row r="107" spans="2:18" ht="22.5" x14ac:dyDescent="0.2">
      <c r="B107" s="705"/>
      <c r="C107" s="706"/>
      <c r="D107" s="707" t="s">
        <v>783</v>
      </c>
      <c r="E107" s="708" t="s">
        <v>1042</v>
      </c>
      <c r="F107" s="708" t="s">
        <v>1043</v>
      </c>
      <c r="G107" s="714" t="s">
        <v>1044</v>
      </c>
      <c r="H107" s="712">
        <v>44341245.340000004</v>
      </c>
      <c r="I107" s="712">
        <v>582250.99000000034</v>
      </c>
      <c r="J107" s="710">
        <v>44923496.329999998</v>
      </c>
      <c r="K107" s="710">
        <v>44807075.079999998</v>
      </c>
      <c r="L107" s="713">
        <v>44535919.579999998</v>
      </c>
      <c r="M107" s="713">
        <v>44535919.579999998</v>
      </c>
      <c r="N107" s="713">
        <v>44535919.579999998</v>
      </c>
      <c r="O107" s="710">
        <v>387576.75</v>
      </c>
      <c r="P107" s="788">
        <f t="shared" si="2"/>
        <v>1.0043903647384567</v>
      </c>
      <c r="Q107" s="789">
        <f t="shared" si="3"/>
        <v>0.99137251590675557</v>
      </c>
      <c r="R107" s="711"/>
    </row>
    <row r="108" spans="2:18" ht="22.5" x14ac:dyDescent="0.2">
      <c r="B108" s="705"/>
      <c r="C108" s="706"/>
      <c r="D108" s="707" t="s">
        <v>783</v>
      </c>
      <c r="E108" s="708" t="s">
        <v>1045</v>
      </c>
      <c r="F108" s="708" t="s">
        <v>1046</v>
      </c>
      <c r="G108" s="714" t="s">
        <v>1047</v>
      </c>
      <c r="H108" s="712">
        <v>35803667.599999994</v>
      </c>
      <c r="I108" s="712">
        <v>543437.19000000006</v>
      </c>
      <c r="J108" s="710">
        <v>36347104.790000007</v>
      </c>
      <c r="K108" s="710">
        <v>36333960.820000008</v>
      </c>
      <c r="L108" s="713">
        <v>36237516.320000008</v>
      </c>
      <c r="M108" s="713">
        <v>36237516.320000008</v>
      </c>
      <c r="N108" s="713">
        <v>36237516.320000008</v>
      </c>
      <c r="O108" s="710">
        <v>109588.47000000002</v>
      </c>
      <c r="P108" s="788">
        <f t="shared" si="2"/>
        <v>1.0121174379353253</v>
      </c>
      <c r="Q108" s="789">
        <f t="shared" si="3"/>
        <v>0.99698494637652268</v>
      </c>
      <c r="R108" s="711"/>
    </row>
    <row r="109" spans="2:18" ht="22.5" x14ac:dyDescent="0.2">
      <c r="B109" s="705"/>
      <c r="C109" s="706"/>
      <c r="D109" s="707" t="s">
        <v>783</v>
      </c>
      <c r="E109" s="708" t="s">
        <v>1048</v>
      </c>
      <c r="F109" s="708" t="s">
        <v>1049</v>
      </c>
      <c r="G109" s="714" t="s">
        <v>1050</v>
      </c>
      <c r="H109" s="712">
        <v>24883722.940000005</v>
      </c>
      <c r="I109" s="712">
        <v>1720853.1200000013</v>
      </c>
      <c r="J109" s="710">
        <v>26604576.060000002</v>
      </c>
      <c r="K109" s="710">
        <v>26595331.350000001</v>
      </c>
      <c r="L109" s="713">
        <v>26526104.349999998</v>
      </c>
      <c r="M109" s="713">
        <v>26526104.349999998</v>
      </c>
      <c r="N109" s="713">
        <v>26526104.349999998</v>
      </c>
      <c r="O109" s="710">
        <v>78471.709999999992</v>
      </c>
      <c r="P109" s="788">
        <f t="shared" si="2"/>
        <v>1.0660022382486787</v>
      </c>
      <c r="Q109" s="789">
        <f t="shared" si="3"/>
        <v>0.99705044313342817</v>
      </c>
      <c r="R109" s="711"/>
    </row>
    <row r="110" spans="2:18" ht="22.5" x14ac:dyDescent="0.2">
      <c r="B110" s="705"/>
      <c r="C110" s="706"/>
      <c r="D110" s="707" t="s">
        <v>783</v>
      </c>
      <c r="E110" s="708" t="s">
        <v>1051</v>
      </c>
      <c r="F110" s="708" t="s">
        <v>1052</v>
      </c>
      <c r="G110" s="714" t="s">
        <v>1053</v>
      </c>
      <c r="H110" s="712">
        <v>40498273.920000002</v>
      </c>
      <c r="I110" s="712">
        <v>-1540443.6500000022</v>
      </c>
      <c r="J110" s="710">
        <v>38957830.269999996</v>
      </c>
      <c r="K110" s="710">
        <v>38952532.269999996</v>
      </c>
      <c r="L110" s="713">
        <v>38816535.769999996</v>
      </c>
      <c r="M110" s="713">
        <v>38816535.769999996</v>
      </c>
      <c r="N110" s="713">
        <v>38816535.769999996</v>
      </c>
      <c r="O110" s="710">
        <v>141294.5</v>
      </c>
      <c r="P110" s="788">
        <f t="shared" si="2"/>
        <v>0.95847383142002296</v>
      </c>
      <c r="Q110" s="789">
        <f t="shared" si="3"/>
        <v>0.99637314247172526</v>
      </c>
      <c r="R110" s="711"/>
    </row>
    <row r="111" spans="2:18" ht="22.5" x14ac:dyDescent="0.2">
      <c r="B111" s="705"/>
      <c r="C111" s="706"/>
      <c r="D111" s="707" t="s">
        <v>783</v>
      </c>
      <c r="E111" s="708" t="s">
        <v>1054</v>
      </c>
      <c r="F111" s="708" t="s">
        <v>1055</v>
      </c>
      <c r="G111" s="714" t="s">
        <v>1056</v>
      </c>
      <c r="H111" s="712">
        <v>35356001.38000001</v>
      </c>
      <c r="I111" s="712">
        <v>798217.74</v>
      </c>
      <c r="J111" s="710">
        <v>36154219.119999997</v>
      </c>
      <c r="K111" s="710">
        <v>36069808.539999999</v>
      </c>
      <c r="L111" s="713">
        <v>35846539.039999999</v>
      </c>
      <c r="M111" s="713">
        <v>35846539.039999999</v>
      </c>
      <c r="N111" s="713">
        <v>35846539.039999999</v>
      </c>
      <c r="O111" s="710">
        <v>307680.07999999996</v>
      </c>
      <c r="P111" s="788">
        <f t="shared" si="2"/>
        <v>1.0138742403228176</v>
      </c>
      <c r="Q111" s="789">
        <f t="shared" si="3"/>
        <v>0.99148978770696794</v>
      </c>
      <c r="R111" s="711"/>
    </row>
    <row r="112" spans="2:18" ht="22.5" x14ac:dyDescent="0.2">
      <c r="B112" s="705"/>
      <c r="C112" s="706"/>
      <c r="D112" s="707" t="s">
        <v>783</v>
      </c>
      <c r="E112" s="708" t="s">
        <v>1057</v>
      </c>
      <c r="F112" s="708" t="s">
        <v>1058</v>
      </c>
      <c r="G112" s="714" t="s">
        <v>1059</v>
      </c>
      <c r="H112" s="712">
        <v>225366592.28</v>
      </c>
      <c r="I112" s="712">
        <v>15981007.790000001</v>
      </c>
      <c r="J112" s="710">
        <v>241347600.06999996</v>
      </c>
      <c r="K112" s="710">
        <v>241270103.65999997</v>
      </c>
      <c r="L112" s="713">
        <v>240646276.75999996</v>
      </c>
      <c r="M112" s="713">
        <v>240646276.75999996</v>
      </c>
      <c r="N112" s="713">
        <v>240646276.75999996</v>
      </c>
      <c r="O112" s="710">
        <v>701323.31</v>
      </c>
      <c r="P112" s="788">
        <f t="shared" si="2"/>
        <v>1.0677992435587622</v>
      </c>
      <c r="Q112" s="789">
        <f t="shared" si="3"/>
        <v>0.99709413596904795</v>
      </c>
      <c r="R112" s="711"/>
    </row>
    <row r="113" spans="2:18" ht="22.5" x14ac:dyDescent="0.2">
      <c r="B113" s="705"/>
      <c r="C113" s="706"/>
      <c r="D113" s="707" t="s">
        <v>783</v>
      </c>
      <c r="E113" s="708" t="s">
        <v>1060</v>
      </c>
      <c r="F113" s="708" t="s">
        <v>1061</v>
      </c>
      <c r="G113" s="714" t="s">
        <v>1062</v>
      </c>
      <c r="H113" s="712">
        <v>182942732.14999998</v>
      </c>
      <c r="I113" s="712">
        <v>35750897.320000015</v>
      </c>
      <c r="J113" s="710">
        <v>218693629.46999988</v>
      </c>
      <c r="K113" s="710">
        <v>218308020.54999992</v>
      </c>
      <c r="L113" s="713">
        <v>217863579.04999992</v>
      </c>
      <c r="M113" s="713">
        <v>217863579.04999992</v>
      </c>
      <c r="N113" s="713">
        <v>217863579.04999992</v>
      </c>
      <c r="O113" s="710">
        <v>830050.41999999981</v>
      </c>
      <c r="P113" s="788">
        <f t="shared" si="2"/>
        <v>1.1908840350726113</v>
      </c>
      <c r="Q113" s="789">
        <f t="shared" si="3"/>
        <v>0.99620450571874652</v>
      </c>
      <c r="R113" s="711"/>
    </row>
    <row r="114" spans="2:18" ht="22.5" x14ac:dyDescent="0.2">
      <c r="B114" s="705"/>
      <c r="C114" s="706"/>
      <c r="D114" s="707" t="s">
        <v>783</v>
      </c>
      <c r="E114" s="708" t="s">
        <v>1063</v>
      </c>
      <c r="F114" s="708" t="s">
        <v>1064</v>
      </c>
      <c r="G114" s="714" t="s">
        <v>1065</v>
      </c>
      <c r="H114" s="712">
        <v>129852046.54999998</v>
      </c>
      <c r="I114" s="712">
        <v>425727.16000000195</v>
      </c>
      <c r="J114" s="710">
        <v>130277773.71000004</v>
      </c>
      <c r="K114" s="710">
        <v>130111240.99000002</v>
      </c>
      <c r="L114" s="713">
        <v>128566371.49000002</v>
      </c>
      <c r="M114" s="713">
        <v>128566371.49000002</v>
      </c>
      <c r="N114" s="713">
        <v>128519637.91000003</v>
      </c>
      <c r="O114" s="710">
        <v>1711402.22</v>
      </c>
      <c r="P114" s="788">
        <f t="shared" si="2"/>
        <v>0.99009892339659888</v>
      </c>
      <c r="Q114" s="789">
        <f t="shared" si="3"/>
        <v>0.9868634367070962</v>
      </c>
      <c r="R114" s="711"/>
    </row>
    <row r="115" spans="2:18" ht="22.5" x14ac:dyDescent="0.2">
      <c r="B115" s="705"/>
      <c r="C115" s="706"/>
      <c r="D115" s="707" t="s">
        <v>783</v>
      </c>
      <c r="E115" s="708" t="s">
        <v>1066</v>
      </c>
      <c r="F115" s="708" t="s">
        <v>1067</v>
      </c>
      <c r="G115" s="714" t="s">
        <v>1068</v>
      </c>
      <c r="H115" s="712">
        <v>94845663.980000004</v>
      </c>
      <c r="I115" s="712">
        <v>-32134655.179999989</v>
      </c>
      <c r="J115" s="710">
        <v>62711008.799999997</v>
      </c>
      <c r="K115" s="710">
        <v>62587223.539999992</v>
      </c>
      <c r="L115" s="713">
        <v>62494708.539999992</v>
      </c>
      <c r="M115" s="713">
        <v>62494708.539999992</v>
      </c>
      <c r="N115" s="713">
        <v>62494708.539999992</v>
      </c>
      <c r="O115" s="710">
        <v>216300.26</v>
      </c>
      <c r="P115" s="788">
        <f t="shared" si="2"/>
        <v>0.65890949483128902</v>
      </c>
      <c r="Q115" s="789">
        <f t="shared" si="3"/>
        <v>0.99655084068748057</v>
      </c>
      <c r="R115" s="711"/>
    </row>
    <row r="116" spans="2:18" ht="22.5" x14ac:dyDescent="0.2">
      <c r="B116" s="705"/>
      <c r="C116" s="706"/>
      <c r="D116" s="707" t="s">
        <v>783</v>
      </c>
      <c r="E116" s="708" t="s">
        <v>1069</v>
      </c>
      <c r="F116" s="708" t="s">
        <v>1070</v>
      </c>
      <c r="G116" s="714" t="s">
        <v>1071</v>
      </c>
      <c r="H116" s="712">
        <v>20565851.130000006</v>
      </c>
      <c r="I116" s="712">
        <v>-3700189.3900000006</v>
      </c>
      <c r="J116" s="710">
        <v>16865661.740000002</v>
      </c>
      <c r="K116" s="710">
        <v>16852351.510000002</v>
      </c>
      <c r="L116" s="713">
        <v>16829970.510000002</v>
      </c>
      <c r="M116" s="713">
        <v>16829970.510000002</v>
      </c>
      <c r="N116" s="713">
        <v>16829970.510000002</v>
      </c>
      <c r="O116" s="710">
        <v>35691.23000000001</v>
      </c>
      <c r="P116" s="788">
        <f t="shared" si="2"/>
        <v>0.81834544087745698</v>
      </c>
      <c r="Q116" s="789">
        <f t="shared" si="3"/>
        <v>0.99788379308501418</v>
      </c>
      <c r="R116" s="711"/>
    </row>
    <row r="117" spans="2:18" ht="22.5" x14ac:dyDescent="0.2">
      <c r="B117" s="705"/>
      <c r="C117" s="706"/>
      <c r="D117" s="707" t="s">
        <v>783</v>
      </c>
      <c r="E117" s="708" t="s">
        <v>1072</v>
      </c>
      <c r="F117" s="708" t="s">
        <v>1073</v>
      </c>
      <c r="G117" s="714" t="s">
        <v>1074</v>
      </c>
      <c r="H117" s="712">
        <v>43283261.909999996</v>
      </c>
      <c r="I117" s="712">
        <v>2134634.4399999995</v>
      </c>
      <c r="J117" s="710">
        <v>45417896.350000009</v>
      </c>
      <c r="K117" s="710">
        <v>45417896.350000009</v>
      </c>
      <c r="L117" s="713">
        <v>45337733.350000009</v>
      </c>
      <c r="M117" s="713">
        <v>45337733.350000009</v>
      </c>
      <c r="N117" s="713">
        <v>45337733.350000009</v>
      </c>
      <c r="O117" s="710">
        <v>80163</v>
      </c>
      <c r="P117" s="788">
        <f t="shared" si="2"/>
        <v>1.0474657257641979</v>
      </c>
      <c r="Q117" s="789">
        <f t="shared" si="3"/>
        <v>0.99823499090793977</v>
      </c>
      <c r="R117" s="711"/>
    </row>
    <row r="118" spans="2:18" ht="22.5" x14ac:dyDescent="0.2">
      <c r="B118" s="705"/>
      <c r="C118" s="706"/>
      <c r="D118" s="707" t="s">
        <v>783</v>
      </c>
      <c r="E118" s="708" t="s">
        <v>1075</v>
      </c>
      <c r="F118" s="708" t="s">
        <v>1076</v>
      </c>
      <c r="G118" s="714" t="s">
        <v>1077</v>
      </c>
      <c r="H118" s="712">
        <v>14282202.940000001</v>
      </c>
      <c r="I118" s="712">
        <v>1638017.0899999992</v>
      </c>
      <c r="J118" s="710">
        <v>15920220.029999997</v>
      </c>
      <c r="K118" s="710">
        <v>15918697.419999998</v>
      </c>
      <c r="L118" s="713">
        <v>15918697.419999998</v>
      </c>
      <c r="M118" s="713">
        <v>15918697.419999998</v>
      </c>
      <c r="N118" s="713">
        <v>15918697.419999998</v>
      </c>
      <c r="O118" s="710">
        <v>1522.6099999999992</v>
      </c>
      <c r="P118" s="788">
        <f t="shared" si="2"/>
        <v>1.1145827773821002</v>
      </c>
      <c r="Q118" s="789">
        <f t="shared" si="3"/>
        <v>0.99990435999018035</v>
      </c>
      <c r="R118" s="711"/>
    </row>
    <row r="119" spans="2:18" ht="22.5" x14ac:dyDescent="0.2">
      <c r="B119" s="705"/>
      <c r="C119" s="706"/>
      <c r="D119" s="707" t="s">
        <v>783</v>
      </c>
      <c r="E119" s="708" t="s">
        <v>1078</v>
      </c>
      <c r="F119" s="708" t="s">
        <v>1079</v>
      </c>
      <c r="G119" s="714" t="s">
        <v>1080</v>
      </c>
      <c r="H119" s="712">
        <v>74168</v>
      </c>
      <c r="I119" s="712">
        <v>-54310.3</v>
      </c>
      <c r="J119" s="710">
        <v>19857.7</v>
      </c>
      <c r="K119" s="710">
        <v>19857.7</v>
      </c>
      <c r="L119" s="713">
        <v>19857.7</v>
      </c>
      <c r="M119" s="713">
        <v>19857.7</v>
      </c>
      <c r="N119" s="713">
        <v>19857.7</v>
      </c>
      <c r="O119" s="710">
        <v>0</v>
      </c>
      <c r="P119" s="788">
        <f t="shared" si="2"/>
        <v>0.26773945636932373</v>
      </c>
      <c r="Q119" s="789">
        <f t="shared" si="3"/>
        <v>1</v>
      </c>
      <c r="R119" s="711"/>
    </row>
    <row r="120" spans="2:18" ht="22.5" x14ac:dyDescent="0.2">
      <c r="B120" s="705"/>
      <c r="C120" s="706"/>
      <c r="D120" s="707" t="s">
        <v>783</v>
      </c>
      <c r="E120" s="708" t="s">
        <v>1081</v>
      </c>
      <c r="F120" s="708" t="s">
        <v>1082</v>
      </c>
      <c r="G120" s="714" t="s">
        <v>810</v>
      </c>
      <c r="H120" s="712">
        <v>321463305.75</v>
      </c>
      <c r="I120" s="712">
        <v>-32676178.400000039</v>
      </c>
      <c r="J120" s="710">
        <v>288787127.35000002</v>
      </c>
      <c r="K120" s="710">
        <v>281869504.63</v>
      </c>
      <c r="L120" s="713">
        <v>281869504.63</v>
      </c>
      <c r="M120" s="713">
        <v>281869504.63</v>
      </c>
      <c r="N120" s="713">
        <v>272109470.22000003</v>
      </c>
      <c r="O120" s="710">
        <v>6917622.7200000007</v>
      </c>
      <c r="P120" s="788">
        <f t="shared" si="2"/>
        <v>0.87683259516160184</v>
      </c>
      <c r="Q120" s="789">
        <f t="shared" si="3"/>
        <v>0.97604594504097786</v>
      </c>
      <c r="R120" s="711"/>
    </row>
    <row r="121" spans="2:18" ht="22.5" x14ac:dyDescent="0.2">
      <c r="B121" s="705"/>
      <c r="C121" s="706"/>
      <c r="D121" s="707" t="s">
        <v>783</v>
      </c>
      <c r="E121" s="708" t="s">
        <v>1083</v>
      </c>
      <c r="F121" s="708" t="s">
        <v>1084</v>
      </c>
      <c r="G121" s="714" t="s">
        <v>1085</v>
      </c>
      <c r="H121" s="712">
        <v>22464402.520000003</v>
      </c>
      <c r="I121" s="712">
        <v>1166435.04</v>
      </c>
      <c r="J121" s="710">
        <v>23630837.560000002</v>
      </c>
      <c r="K121" s="710">
        <v>23629118.219999999</v>
      </c>
      <c r="L121" s="713">
        <v>23629118.219999999</v>
      </c>
      <c r="M121" s="713">
        <v>23629118.219999999</v>
      </c>
      <c r="N121" s="713">
        <v>23629118.219999999</v>
      </c>
      <c r="O121" s="710">
        <v>1719.3400000001111</v>
      </c>
      <c r="P121" s="788">
        <f t="shared" si="2"/>
        <v>1.0518471701601257</v>
      </c>
      <c r="Q121" s="789">
        <f t="shared" si="3"/>
        <v>0.9999272416817373</v>
      </c>
      <c r="R121" s="711"/>
    </row>
    <row r="122" spans="2:18" ht="33.75" x14ac:dyDescent="0.2">
      <c r="B122" s="705"/>
      <c r="C122" s="706"/>
      <c r="D122" s="707" t="s">
        <v>783</v>
      </c>
      <c r="E122" s="708" t="s">
        <v>1086</v>
      </c>
      <c r="F122" s="708" t="s">
        <v>1087</v>
      </c>
      <c r="G122" s="714" t="s">
        <v>750</v>
      </c>
      <c r="H122" s="712">
        <v>231177045.90000001</v>
      </c>
      <c r="I122" s="712">
        <v>91885896.75</v>
      </c>
      <c r="J122" s="710">
        <v>323062942.65000004</v>
      </c>
      <c r="K122" s="710">
        <v>299269031.59000003</v>
      </c>
      <c r="L122" s="713">
        <v>299082889.58999997</v>
      </c>
      <c r="M122" s="713">
        <v>299082889.58999997</v>
      </c>
      <c r="N122" s="713">
        <v>288883327.58999997</v>
      </c>
      <c r="O122" s="710">
        <v>23980053.060000002</v>
      </c>
      <c r="P122" s="788">
        <f t="shared" si="2"/>
        <v>1.2937395597631001</v>
      </c>
      <c r="Q122" s="789">
        <f t="shared" si="3"/>
        <v>0.92577281422840385</v>
      </c>
      <c r="R122" s="711"/>
    </row>
    <row r="123" spans="2:18" ht="33.75" x14ac:dyDescent="0.2">
      <c r="B123" s="705"/>
      <c r="C123" s="706"/>
      <c r="D123" s="707" t="s">
        <v>783</v>
      </c>
      <c r="E123" s="708" t="s">
        <v>1088</v>
      </c>
      <c r="F123" s="708" t="s">
        <v>1089</v>
      </c>
      <c r="G123" s="714" t="s">
        <v>750</v>
      </c>
      <c r="H123" s="712">
        <v>566244903.06999993</v>
      </c>
      <c r="I123" s="712">
        <v>-77494309.549999997</v>
      </c>
      <c r="J123" s="710">
        <v>488750593.51999992</v>
      </c>
      <c r="K123" s="710">
        <v>479349736.07999992</v>
      </c>
      <c r="L123" s="713">
        <v>479348344.07999992</v>
      </c>
      <c r="M123" s="713">
        <v>479348344.07999992</v>
      </c>
      <c r="N123" s="713">
        <v>475127047.19999999</v>
      </c>
      <c r="O123" s="710">
        <v>9402249.4400000013</v>
      </c>
      <c r="P123" s="788">
        <f t="shared" si="2"/>
        <v>0.8465389118403106</v>
      </c>
      <c r="Q123" s="789">
        <f t="shared" si="3"/>
        <v>0.98076268435341496</v>
      </c>
      <c r="R123" s="711"/>
    </row>
    <row r="124" spans="2:18" ht="22.5" x14ac:dyDescent="0.2">
      <c r="B124" s="705"/>
      <c r="C124" s="706"/>
      <c r="D124" s="707" t="s">
        <v>783</v>
      </c>
      <c r="E124" s="708" t="s">
        <v>1090</v>
      </c>
      <c r="F124" s="708" t="s">
        <v>1091</v>
      </c>
      <c r="G124" s="714" t="s">
        <v>1092</v>
      </c>
      <c r="H124" s="712">
        <v>30423870.170000002</v>
      </c>
      <c r="I124" s="712">
        <v>-242943.92999999982</v>
      </c>
      <c r="J124" s="710">
        <v>30180926.240000002</v>
      </c>
      <c r="K124" s="710">
        <v>29279609.299999997</v>
      </c>
      <c r="L124" s="713">
        <v>29260149.299999997</v>
      </c>
      <c r="M124" s="713">
        <v>29260149.299999997</v>
      </c>
      <c r="N124" s="713">
        <v>29215225.969999999</v>
      </c>
      <c r="O124" s="710">
        <v>920776.94</v>
      </c>
      <c r="P124" s="788">
        <f t="shared" si="2"/>
        <v>0.96174974243916167</v>
      </c>
      <c r="Q124" s="789">
        <f t="shared" si="3"/>
        <v>0.96949142870308391</v>
      </c>
      <c r="R124" s="711"/>
    </row>
    <row r="125" spans="2:18" ht="22.5" x14ac:dyDescent="0.2">
      <c r="B125" s="705"/>
      <c r="C125" s="706"/>
      <c r="D125" s="707" t="s">
        <v>783</v>
      </c>
      <c r="E125" s="708" t="s">
        <v>1093</v>
      </c>
      <c r="F125" s="708" t="s">
        <v>1094</v>
      </c>
      <c r="G125" s="714" t="s">
        <v>1095</v>
      </c>
      <c r="H125" s="712">
        <v>73610765.220000014</v>
      </c>
      <c r="I125" s="712">
        <v>2177608.9799999995</v>
      </c>
      <c r="J125" s="710">
        <v>75788374.199999988</v>
      </c>
      <c r="K125" s="710">
        <v>75757292.269999996</v>
      </c>
      <c r="L125" s="713">
        <v>75619999.269999996</v>
      </c>
      <c r="M125" s="713">
        <v>75619999.269999996</v>
      </c>
      <c r="N125" s="713">
        <v>75619999.269999996</v>
      </c>
      <c r="O125" s="710">
        <v>168374.92999999996</v>
      </c>
      <c r="P125" s="788">
        <f t="shared" si="2"/>
        <v>1.0272953832770926</v>
      </c>
      <c r="Q125" s="789">
        <f t="shared" si="3"/>
        <v>0.99777835411067584</v>
      </c>
      <c r="R125" s="711"/>
    </row>
    <row r="126" spans="2:18" ht="33.75" x14ac:dyDescent="0.2">
      <c r="B126" s="705"/>
      <c r="C126" s="706"/>
      <c r="D126" s="707" t="s">
        <v>783</v>
      </c>
      <c r="E126" s="708" t="s">
        <v>1096</v>
      </c>
      <c r="F126" s="708" t="s">
        <v>1097</v>
      </c>
      <c r="G126" s="714" t="s">
        <v>782</v>
      </c>
      <c r="H126" s="712">
        <v>227059979</v>
      </c>
      <c r="I126" s="712">
        <v>54528170.809999995</v>
      </c>
      <c r="J126" s="710">
        <v>281588149.81</v>
      </c>
      <c r="K126" s="710">
        <v>281582041.12</v>
      </c>
      <c r="L126" s="713">
        <v>281582041.12</v>
      </c>
      <c r="M126" s="713">
        <v>281582041.12</v>
      </c>
      <c r="N126" s="713">
        <v>281582041.12</v>
      </c>
      <c r="O126" s="710">
        <v>6108.6900000000023</v>
      </c>
      <c r="P126" s="788">
        <f t="shared" si="2"/>
        <v>1.2401218495664532</v>
      </c>
      <c r="Q126" s="789">
        <f t="shared" si="3"/>
        <v>0.99997830629590012</v>
      </c>
      <c r="R126" s="711"/>
    </row>
    <row r="127" spans="2:18" ht="22.5" x14ac:dyDescent="0.2">
      <c r="B127" s="705"/>
      <c r="C127" s="706"/>
      <c r="D127" s="707" t="s">
        <v>783</v>
      </c>
      <c r="E127" s="708" t="s">
        <v>1098</v>
      </c>
      <c r="F127" s="708" t="s">
        <v>1099</v>
      </c>
      <c r="G127" s="714" t="s">
        <v>1100</v>
      </c>
      <c r="H127" s="712">
        <v>45433285.199999996</v>
      </c>
      <c r="I127" s="712">
        <v>2238351.9599999995</v>
      </c>
      <c r="J127" s="710">
        <v>47671637.160000004</v>
      </c>
      <c r="K127" s="710">
        <v>47655901.190000005</v>
      </c>
      <c r="L127" s="713">
        <v>47554857.190000005</v>
      </c>
      <c r="M127" s="713">
        <v>47554857.190000005</v>
      </c>
      <c r="N127" s="713">
        <v>47554857.190000005</v>
      </c>
      <c r="O127" s="710">
        <v>116779.97</v>
      </c>
      <c r="P127" s="788">
        <f t="shared" si="2"/>
        <v>1.0466964248933512</v>
      </c>
      <c r="Q127" s="789">
        <f t="shared" si="3"/>
        <v>0.99755032600185201</v>
      </c>
      <c r="R127" s="711"/>
    </row>
    <row r="128" spans="2:18" ht="39.75" customHeight="1" x14ac:dyDescent="0.2">
      <c r="B128" s="705"/>
      <c r="C128" s="706"/>
      <c r="D128" s="707" t="s">
        <v>783</v>
      </c>
      <c r="E128" s="708" t="s">
        <v>1101</v>
      </c>
      <c r="F128" s="708" t="s">
        <v>1102</v>
      </c>
      <c r="G128" s="714" t="s">
        <v>786</v>
      </c>
      <c r="H128" s="712">
        <v>61671</v>
      </c>
      <c r="I128" s="712">
        <v>337105.55</v>
      </c>
      <c r="J128" s="710">
        <v>398776.55</v>
      </c>
      <c r="K128" s="710">
        <v>398776.55</v>
      </c>
      <c r="L128" s="713">
        <v>398776.55</v>
      </c>
      <c r="M128" s="713">
        <v>398776.55</v>
      </c>
      <c r="N128" s="713">
        <v>398776.55</v>
      </c>
      <c r="O128" s="710">
        <v>0</v>
      </c>
      <c r="P128" s="788">
        <f t="shared" si="2"/>
        <v>6.4661923756708983</v>
      </c>
      <c r="Q128" s="789">
        <f t="shared" si="3"/>
        <v>1</v>
      </c>
      <c r="R128" s="711"/>
    </row>
    <row r="129" spans="2:18" ht="39.75" customHeight="1" x14ac:dyDescent="0.2">
      <c r="B129" s="705"/>
      <c r="C129" s="706"/>
      <c r="D129" s="707" t="s">
        <v>783</v>
      </c>
      <c r="E129" s="708" t="s">
        <v>1103</v>
      </c>
      <c r="F129" s="708" t="s">
        <v>1104</v>
      </c>
      <c r="G129" s="714" t="s">
        <v>789</v>
      </c>
      <c r="H129" s="712">
        <v>32500</v>
      </c>
      <c r="I129" s="712">
        <v>38354.58</v>
      </c>
      <c r="J129" s="710">
        <v>70854.58</v>
      </c>
      <c r="K129" s="710">
        <v>70854.58</v>
      </c>
      <c r="L129" s="713">
        <v>70854.58</v>
      </c>
      <c r="M129" s="713">
        <v>70854.58</v>
      </c>
      <c r="N129" s="713">
        <v>70854.58</v>
      </c>
      <c r="O129" s="710">
        <v>0</v>
      </c>
      <c r="P129" s="788">
        <f t="shared" si="2"/>
        <v>2.1801409230769231</v>
      </c>
      <c r="Q129" s="789">
        <f t="shared" si="3"/>
        <v>1</v>
      </c>
      <c r="R129" s="711"/>
    </row>
    <row r="130" spans="2:18" ht="39.75" customHeight="1" x14ac:dyDescent="0.2">
      <c r="B130" s="705"/>
      <c r="C130" s="706"/>
      <c r="D130" s="707" t="s">
        <v>783</v>
      </c>
      <c r="E130" s="708" t="s">
        <v>1105</v>
      </c>
      <c r="F130" s="708" t="s">
        <v>1106</v>
      </c>
      <c r="G130" s="714" t="s">
        <v>792</v>
      </c>
      <c r="H130" s="712">
        <v>20098</v>
      </c>
      <c r="I130" s="712">
        <v>6172.5699999999943</v>
      </c>
      <c r="J130" s="710">
        <v>26270.57</v>
      </c>
      <c r="K130" s="710">
        <v>26270.57</v>
      </c>
      <c r="L130" s="713">
        <v>26270.57</v>
      </c>
      <c r="M130" s="713">
        <v>26270.57</v>
      </c>
      <c r="N130" s="713">
        <v>26270.57</v>
      </c>
      <c r="O130" s="710">
        <v>0</v>
      </c>
      <c r="P130" s="788">
        <f t="shared" si="2"/>
        <v>1.3071235943875013</v>
      </c>
      <c r="Q130" s="789">
        <f t="shared" si="3"/>
        <v>1</v>
      </c>
      <c r="R130" s="711"/>
    </row>
    <row r="131" spans="2:18" ht="39.75" customHeight="1" x14ac:dyDescent="0.2">
      <c r="B131" s="705"/>
      <c r="C131" s="706"/>
      <c r="D131" s="707" t="s">
        <v>783</v>
      </c>
      <c r="E131" s="708" t="s">
        <v>1107</v>
      </c>
      <c r="F131" s="708" t="s">
        <v>1108</v>
      </c>
      <c r="G131" s="714" t="s">
        <v>795</v>
      </c>
      <c r="H131" s="712">
        <v>77646</v>
      </c>
      <c r="I131" s="712">
        <v>67220.7</v>
      </c>
      <c r="J131" s="710">
        <v>144866.70000000001</v>
      </c>
      <c r="K131" s="710">
        <v>144866.70000000001</v>
      </c>
      <c r="L131" s="713">
        <v>144866.70000000001</v>
      </c>
      <c r="M131" s="713">
        <v>144866.70000000001</v>
      </c>
      <c r="N131" s="713">
        <v>144866.70000000001</v>
      </c>
      <c r="O131" s="710">
        <v>0</v>
      </c>
      <c r="P131" s="788">
        <f t="shared" si="2"/>
        <v>1.865732941812843</v>
      </c>
      <c r="Q131" s="789">
        <f t="shared" si="3"/>
        <v>1</v>
      </c>
      <c r="R131" s="711"/>
    </row>
    <row r="132" spans="2:18" ht="39.75" customHeight="1" x14ac:dyDescent="0.2">
      <c r="B132" s="705"/>
      <c r="C132" s="706"/>
      <c r="D132" s="707" t="s">
        <v>783</v>
      </c>
      <c r="E132" s="708" t="s">
        <v>1109</v>
      </c>
      <c r="F132" s="708" t="s">
        <v>1110</v>
      </c>
      <c r="G132" s="714" t="s">
        <v>798</v>
      </c>
      <c r="H132" s="712">
        <v>163285.51</v>
      </c>
      <c r="I132" s="712">
        <v>72105.89</v>
      </c>
      <c r="J132" s="710">
        <v>235391.4</v>
      </c>
      <c r="K132" s="710">
        <v>230552.00999999998</v>
      </c>
      <c r="L132" s="713">
        <v>230552.00999999998</v>
      </c>
      <c r="M132" s="713">
        <v>230552.00999999998</v>
      </c>
      <c r="N132" s="713">
        <v>230552.00999999998</v>
      </c>
      <c r="O132" s="710">
        <v>4839.3899999999994</v>
      </c>
      <c r="P132" s="788">
        <f t="shared" si="2"/>
        <v>1.4119563334186847</v>
      </c>
      <c r="Q132" s="789">
        <f t="shared" si="3"/>
        <v>0.97944109258027268</v>
      </c>
      <c r="R132" s="711"/>
    </row>
    <row r="133" spans="2:18" ht="39.75" customHeight="1" x14ac:dyDescent="0.2">
      <c r="B133" s="705"/>
      <c r="C133" s="706"/>
      <c r="D133" s="707" t="s">
        <v>783</v>
      </c>
      <c r="E133" s="708" t="s">
        <v>1111</v>
      </c>
      <c r="F133" s="708" t="s">
        <v>1112</v>
      </c>
      <c r="G133" s="714" t="s">
        <v>801</v>
      </c>
      <c r="H133" s="712">
        <v>40600</v>
      </c>
      <c r="I133" s="712">
        <v>47219.46</v>
      </c>
      <c r="J133" s="710">
        <v>87819.459999999992</v>
      </c>
      <c r="K133" s="710">
        <v>87819.459999999992</v>
      </c>
      <c r="L133" s="713">
        <v>87819.459999999992</v>
      </c>
      <c r="M133" s="713">
        <v>87819.459999999992</v>
      </c>
      <c r="N133" s="713">
        <v>87819.459999999992</v>
      </c>
      <c r="O133" s="710">
        <v>0</v>
      </c>
      <c r="P133" s="788">
        <f t="shared" si="2"/>
        <v>2.1630408866995072</v>
      </c>
      <c r="Q133" s="789">
        <f t="shared" si="3"/>
        <v>1</v>
      </c>
      <c r="R133" s="711"/>
    </row>
    <row r="134" spans="2:18" ht="39.75" customHeight="1" x14ac:dyDescent="0.2">
      <c r="B134" s="705"/>
      <c r="C134" s="706"/>
      <c r="D134" s="707" t="s">
        <v>783</v>
      </c>
      <c r="E134" s="708" t="s">
        <v>1113</v>
      </c>
      <c r="F134" s="708" t="s">
        <v>1114</v>
      </c>
      <c r="G134" s="714" t="s">
        <v>804</v>
      </c>
      <c r="H134" s="712">
        <v>125839</v>
      </c>
      <c r="I134" s="712">
        <v>-40309.360000000001</v>
      </c>
      <c r="J134" s="710">
        <v>85529.64</v>
      </c>
      <c r="K134" s="710">
        <v>85529.64</v>
      </c>
      <c r="L134" s="713">
        <v>85529.64</v>
      </c>
      <c r="M134" s="713">
        <v>85529.64</v>
      </c>
      <c r="N134" s="713">
        <v>85529.64</v>
      </c>
      <c r="O134" s="710">
        <v>0</v>
      </c>
      <c r="P134" s="788">
        <f t="shared" si="2"/>
        <v>0.67967514045725097</v>
      </c>
      <c r="Q134" s="789">
        <f t="shared" si="3"/>
        <v>1</v>
      </c>
      <c r="R134" s="711"/>
    </row>
    <row r="135" spans="2:18" ht="45" x14ac:dyDescent="0.2">
      <c r="B135" s="705"/>
      <c r="C135" s="706"/>
      <c r="D135" s="707" t="s">
        <v>783</v>
      </c>
      <c r="E135" s="708" t="s">
        <v>1115</v>
      </c>
      <c r="F135" s="708" t="s">
        <v>1116</v>
      </c>
      <c r="G135" s="714" t="s">
        <v>807</v>
      </c>
      <c r="H135" s="712">
        <v>85834</v>
      </c>
      <c r="I135" s="712">
        <v>25067.330000000005</v>
      </c>
      <c r="J135" s="710">
        <v>110901.33000000002</v>
      </c>
      <c r="K135" s="710">
        <v>110901.33000000002</v>
      </c>
      <c r="L135" s="713">
        <v>110901.33000000002</v>
      </c>
      <c r="M135" s="713">
        <v>110901.33000000002</v>
      </c>
      <c r="N135" s="713">
        <v>110901.33000000002</v>
      </c>
      <c r="O135" s="710">
        <v>0</v>
      </c>
      <c r="P135" s="788">
        <f t="shared" si="2"/>
        <v>1.292044294801594</v>
      </c>
      <c r="Q135" s="789">
        <f t="shared" si="3"/>
        <v>1</v>
      </c>
      <c r="R135" s="711"/>
    </row>
    <row r="136" spans="2:18" ht="33.75" x14ac:dyDescent="0.2">
      <c r="B136" s="705"/>
      <c r="C136" s="706"/>
      <c r="D136" s="707" t="s">
        <v>783</v>
      </c>
      <c r="E136" s="708" t="s">
        <v>1117</v>
      </c>
      <c r="F136" s="708" t="s">
        <v>1118</v>
      </c>
      <c r="G136" s="714" t="s">
        <v>825</v>
      </c>
      <c r="H136" s="712">
        <v>10195646</v>
      </c>
      <c r="I136" s="712">
        <v>1320429.2400000002</v>
      </c>
      <c r="J136" s="710">
        <v>11516075.240000002</v>
      </c>
      <c r="K136" s="710">
        <v>11516075.240000002</v>
      </c>
      <c r="L136" s="713">
        <v>11422173.240000002</v>
      </c>
      <c r="M136" s="713">
        <v>11422173.240000002</v>
      </c>
      <c r="N136" s="713">
        <v>11422173.240000002</v>
      </c>
      <c r="O136" s="710">
        <v>93902</v>
      </c>
      <c r="P136" s="788">
        <f t="shared" si="2"/>
        <v>1.120299119839979</v>
      </c>
      <c r="Q136" s="789">
        <f t="shared" si="3"/>
        <v>0.99184600673032763</v>
      </c>
      <c r="R136" s="711"/>
    </row>
    <row r="137" spans="2:18" ht="33.75" x14ac:dyDescent="0.2">
      <c r="B137" s="705"/>
      <c r="C137" s="706"/>
      <c r="D137" s="707" t="s">
        <v>783</v>
      </c>
      <c r="E137" s="708" t="s">
        <v>1119</v>
      </c>
      <c r="F137" s="708" t="s">
        <v>1120</v>
      </c>
      <c r="G137" s="714" t="s">
        <v>828</v>
      </c>
      <c r="H137" s="712">
        <v>3361195</v>
      </c>
      <c r="I137" s="712">
        <v>1396301.79</v>
      </c>
      <c r="J137" s="710">
        <v>4757496.79</v>
      </c>
      <c r="K137" s="710">
        <v>4757496.79</v>
      </c>
      <c r="L137" s="713">
        <v>4714889.29</v>
      </c>
      <c r="M137" s="713">
        <v>4714889.29</v>
      </c>
      <c r="N137" s="713">
        <v>4714889.29</v>
      </c>
      <c r="O137" s="710">
        <v>42607.5</v>
      </c>
      <c r="P137" s="788">
        <f t="shared" ref="P137:P196" si="4">L137/H137</f>
        <v>1.4027419682583129</v>
      </c>
      <c r="Q137" s="789">
        <f t="shared" ref="Q137:Q200" si="5">L137/J137</f>
        <v>0.99104413478752973</v>
      </c>
      <c r="R137" s="711"/>
    </row>
    <row r="138" spans="2:18" ht="22.5" x14ac:dyDescent="0.2">
      <c r="B138" s="705"/>
      <c r="C138" s="706"/>
      <c r="D138" s="707" t="s">
        <v>783</v>
      </c>
      <c r="E138" s="708" t="s">
        <v>1121</v>
      </c>
      <c r="F138" s="708" t="s">
        <v>1122</v>
      </c>
      <c r="G138" s="714" t="s">
        <v>831</v>
      </c>
      <c r="H138" s="712">
        <v>8634911</v>
      </c>
      <c r="I138" s="712">
        <v>2083061.9899999995</v>
      </c>
      <c r="J138" s="710">
        <v>10717972.989999998</v>
      </c>
      <c r="K138" s="710">
        <v>10717972.989999998</v>
      </c>
      <c r="L138" s="713">
        <v>10619114.989999998</v>
      </c>
      <c r="M138" s="713">
        <v>10619114.989999998</v>
      </c>
      <c r="N138" s="713">
        <v>10619114.989999998</v>
      </c>
      <c r="O138" s="710">
        <v>98858</v>
      </c>
      <c r="P138" s="788">
        <f t="shared" si="4"/>
        <v>1.2297885861243965</v>
      </c>
      <c r="Q138" s="789">
        <f t="shared" si="5"/>
        <v>0.99077642758642559</v>
      </c>
      <c r="R138" s="711"/>
    </row>
    <row r="139" spans="2:18" ht="22.5" x14ac:dyDescent="0.2">
      <c r="B139" s="705"/>
      <c r="C139" s="706"/>
      <c r="D139" s="707" t="s">
        <v>783</v>
      </c>
      <c r="E139" s="708" t="s">
        <v>1123</v>
      </c>
      <c r="F139" s="708" t="s">
        <v>1124</v>
      </c>
      <c r="G139" s="714" t="s">
        <v>834</v>
      </c>
      <c r="H139" s="712">
        <v>4140753</v>
      </c>
      <c r="I139" s="712">
        <v>1701207.18</v>
      </c>
      <c r="J139" s="710">
        <v>5841960.1799999997</v>
      </c>
      <c r="K139" s="710">
        <v>5841960.1799999997</v>
      </c>
      <c r="L139" s="713">
        <v>5796785.1799999997</v>
      </c>
      <c r="M139" s="713">
        <v>5796785.1799999997</v>
      </c>
      <c r="N139" s="713">
        <v>5796785.1799999997</v>
      </c>
      <c r="O139" s="710">
        <v>45175</v>
      </c>
      <c r="P139" s="788">
        <f t="shared" si="4"/>
        <v>1.3999350311404712</v>
      </c>
      <c r="Q139" s="789">
        <f t="shared" si="5"/>
        <v>0.99226715030433499</v>
      </c>
      <c r="R139" s="711"/>
    </row>
    <row r="140" spans="2:18" ht="33.75" x14ac:dyDescent="0.2">
      <c r="B140" s="705"/>
      <c r="C140" s="706"/>
      <c r="D140" s="707" t="s">
        <v>783</v>
      </c>
      <c r="E140" s="708" t="s">
        <v>1125</v>
      </c>
      <c r="F140" s="708" t="s">
        <v>1126</v>
      </c>
      <c r="G140" s="714" t="s">
        <v>837</v>
      </c>
      <c r="H140" s="712">
        <v>10597150</v>
      </c>
      <c r="I140" s="712">
        <v>2370234.5700000003</v>
      </c>
      <c r="J140" s="710">
        <v>12967384.57</v>
      </c>
      <c r="K140" s="710">
        <v>12967384.57</v>
      </c>
      <c r="L140" s="713">
        <v>12863348.07</v>
      </c>
      <c r="M140" s="713">
        <v>12863348.07</v>
      </c>
      <c r="N140" s="713">
        <v>12863348.07</v>
      </c>
      <c r="O140" s="710">
        <v>104036.5</v>
      </c>
      <c r="P140" s="788">
        <f t="shared" si="4"/>
        <v>1.2138497680980265</v>
      </c>
      <c r="Q140" s="789">
        <f t="shared" si="5"/>
        <v>0.99197706372951355</v>
      </c>
      <c r="R140" s="711"/>
    </row>
    <row r="141" spans="2:18" ht="22.5" x14ac:dyDescent="0.2">
      <c r="B141" s="705"/>
      <c r="C141" s="706"/>
      <c r="D141" s="707" t="s">
        <v>783</v>
      </c>
      <c r="E141" s="708" t="s">
        <v>1127</v>
      </c>
      <c r="F141" s="708" t="s">
        <v>1128</v>
      </c>
      <c r="G141" s="714" t="s">
        <v>840</v>
      </c>
      <c r="H141" s="712">
        <v>3319225</v>
      </c>
      <c r="I141" s="712">
        <v>3371246.21</v>
      </c>
      <c r="J141" s="710">
        <v>6690471.21</v>
      </c>
      <c r="K141" s="710">
        <v>6690471.21</v>
      </c>
      <c r="L141" s="713">
        <v>6651261.71</v>
      </c>
      <c r="M141" s="713">
        <v>6651261.71</v>
      </c>
      <c r="N141" s="713">
        <v>6651261.71</v>
      </c>
      <c r="O141" s="710">
        <v>39209.5</v>
      </c>
      <c r="P141" s="788">
        <f t="shared" si="4"/>
        <v>2.0038598498143392</v>
      </c>
      <c r="Q141" s="789">
        <f t="shared" si="5"/>
        <v>0.99413950097544779</v>
      </c>
      <c r="R141" s="711"/>
    </row>
    <row r="142" spans="2:18" ht="33.75" x14ac:dyDescent="0.2">
      <c r="B142" s="705"/>
      <c r="C142" s="706"/>
      <c r="D142" s="707" t="s">
        <v>783</v>
      </c>
      <c r="E142" s="708" t="s">
        <v>1129</v>
      </c>
      <c r="F142" s="708" t="s">
        <v>1130</v>
      </c>
      <c r="G142" s="714" t="s">
        <v>843</v>
      </c>
      <c r="H142" s="712">
        <v>6718879</v>
      </c>
      <c r="I142" s="712">
        <v>4946277.8600000003</v>
      </c>
      <c r="J142" s="710">
        <v>11665156.859999999</v>
      </c>
      <c r="K142" s="710">
        <v>11665156.859999999</v>
      </c>
      <c r="L142" s="713">
        <v>11606322.359999999</v>
      </c>
      <c r="M142" s="713">
        <v>11606322.359999999</v>
      </c>
      <c r="N142" s="713">
        <v>11606322.359999999</v>
      </c>
      <c r="O142" s="710">
        <v>58834.5</v>
      </c>
      <c r="P142" s="788">
        <f t="shared" si="4"/>
        <v>1.7274194638718749</v>
      </c>
      <c r="Q142" s="789">
        <f t="shared" si="5"/>
        <v>0.99495639015350545</v>
      </c>
      <c r="R142" s="711"/>
    </row>
    <row r="143" spans="2:18" ht="33.75" x14ac:dyDescent="0.2">
      <c r="B143" s="705"/>
      <c r="C143" s="706"/>
      <c r="D143" s="707" t="s">
        <v>783</v>
      </c>
      <c r="E143" s="708" t="s">
        <v>1131</v>
      </c>
      <c r="F143" s="708" t="s">
        <v>1132</v>
      </c>
      <c r="G143" s="714" t="s">
        <v>846</v>
      </c>
      <c r="H143" s="712">
        <v>11427854</v>
      </c>
      <c r="I143" s="712">
        <v>4472147.6100000003</v>
      </c>
      <c r="J143" s="710">
        <v>15900001.609999999</v>
      </c>
      <c r="K143" s="710">
        <v>15900001.609999999</v>
      </c>
      <c r="L143" s="713">
        <v>15807313.609999999</v>
      </c>
      <c r="M143" s="713">
        <v>15807313.609999999</v>
      </c>
      <c r="N143" s="713">
        <v>15807313.609999999</v>
      </c>
      <c r="O143" s="710">
        <v>92688</v>
      </c>
      <c r="P143" s="788">
        <f t="shared" si="4"/>
        <v>1.3832267729356711</v>
      </c>
      <c r="Q143" s="789">
        <f t="shared" si="5"/>
        <v>0.99417056662801184</v>
      </c>
      <c r="R143" s="711"/>
    </row>
    <row r="144" spans="2:18" ht="22.5" x14ac:dyDescent="0.2">
      <c r="B144" s="705"/>
      <c r="C144" s="706"/>
      <c r="D144" s="707" t="s">
        <v>783</v>
      </c>
      <c r="E144" s="708" t="s">
        <v>1133</v>
      </c>
      <c r="F144" s="708" t="s">
        <v>1134</v>
      </c>
      <c r="G144" s="714" t="s">
        <v>849</v>
      </c>
      <c r="H144" s="712">
        <v>6614338</v>
      </c>
      <c r="I144" s="712">
        <v>2846047.7600000002</v>
      </c>
      <c r="J144" s="710">
        <v>9460385.7599999998</v>
      </c>
      <c r="K144" s="710">
        <v>9460385.7599999998</v>
      </c>
      <c r="L144" s="713">
        <v>9421348.2599999998</v>
      </c>
      <c r="M144" s="713">
        <v>9421348.2599999998</v>
      </c>
      <c r="N144" s="713">
        <v>9421348.2599999998</v>
      </c>
      <c r="O144" s="710">
        <v>39037.5</v>
      </c>
      <c r="P144" s="788">
        <f t="shared" si="4"/>
        <v>1.4243826457009001</v>
      </c>
      <c r="Q144" s="789">
        <f t="shared" si="5"/>
        <v>0.99587358264342063</v>
      </c>
      <c r="R144" s="711"/>
    </row>
    <row r="145" spans="2:18" ht="33.75" x14ac:dyDescent="0.2">
      <c r="B145" s="705"/>
      <c r="C145" s="706"/>
      <c r="D145" s="707" t="s">
        <v>783</v>
      </c>
      <c r="E145" s="708" t="s">
        <v>1135</v>
      </c>
      <c r="F145" s="708" t="s">
        <v>1136</v>
      </c>
      <c r="G145" s="714" t="s">
        <v>852</v>
      </c>
      <c r="H145" s="712">
        <v>5816113</v>
      </c>
      <c r="I145" s="712">
        <v>528899.43999999994</v>
      </c>
      <c r="J145" s="710">
        <v>6345012.4399999995</v>
      </c>
      <c r="K145" s="710">
        <v>6345012.4399999995</v>
      </c>
      <c r="L145" s="713">
        <v>6307331.4399999995</v>
      </c>
      <c r="M145" s="713">
        <v>6307331.4399999995</v>
      </c>
      <c r="N145" s="713">
        <v>6307331.4399999995</v>
      </c>
      <c r="O145" s="710">
        <v>37681</v>
      </c>
      <c r="P145" s="788">
        <f t="shared" si="4"/>
        <v>1.0844582008637038</v>
      </c>
      <c r="Q145" s="789">
        <f t="shared" si="5"/>
        <v>0.99406131975999723</v>
      </c>
      <c r="R145" s="711"/>
    </row>
    <row r="146" spans="2:18" ht="22.5" x14ac:dyDescent="0.2">
      <c r="B146" s="705"/>
      <c r="C146" s="706"/>
      <c r="D146" s="707" t="s">
        <v>783</v>
      </c>
      <c r="E146" s="708" t="s">
        <v>1137</v>
      </c>
      <c r="F146" s="708" t="s">
        <v>1138</v>
      </c>
      <c r="G146" s="714" t="s">
        <v>855</v>
      </c>
      <c r="H146" s="712">
        <v>2950573</v>
      </c>
      <c r="I146" s="712">
        <v>1448012.96</v>
      </c>
      <c r="J146" s="710">
        <v>4398585.96</v>
      </c>
      <c r="K146" s="710">
        <v>4398585.96</v>
      </c>
      <c r="L146" s="713">
        <v>4376398.96</v>
      </c>
      <c r="M146" s="713">
        <v>4376398.96</v>
      </c>
      <c r="N146" s="713">
        <v>4376398.96</v>
      </c>
      <c r="O146" s="710">
        <v>22187</v>
      </c>
      <c r="P146" s="788">
        <f t="shared" si="4"/>
        <v>1.4832369712594808</v>
      </c>
      <c r="Q146" s="789">
        <f t="shared" si="5"/>
        <v>0.99495587895706372</v>
      </c>
      <c r="R146" s="711"/>
    </row>
    <row r="147" spans="2:18" ht="22.5" x14ac:dyDescent="0.2">
      <c r="B147" s="705"/>
      <c r="C147" s="706"/>
      <c r="D147" s="707" t="s">
        <v>783</v>
      </c>
      <c r="E147" s="708" t="s">
        <v>1139</v>
      </c>
      <c r="F147" s="708" t="s">
        <v>1140</v>
      </c>
      <c r="G147" s="714" t="s">
        <v>858</v>
      </c>
      <c r="H147" s="712">
        <v>5465875</v>
      </c>
      <c r="I147" s="712">
        <v>5169031.5399999991</v>
      </c>
      <c r="J147" s="710">
        <v>10634906.539999999</v>
      </c>
      <c r="K147" s="710">
        <v>10634906.539999999</v>
      </c>
      <c r="L147" s="713">
        <v>10596411.539999999</v>
      </c>
      <c r="M147" s="713">
        <v>10596411.539999999</v>
      </c>
      <c r="N147" s="713">
        <v>10596411.539999999</v>
      </c>
      <c r="O147" s="710">
        <v>38495</v>
      </c>
      <c r="P147" s="788">
        <f t="shared" si="4"/>
        <v>1.9386487140668236</v>
      </c>
      <c r="Q147" s="789">
        <f t="shared" si="5"/>
        <v>0.99638031609819866</v>
      </c>
      <c r="R147" s="711"/>
    </row>
    <row r="148" spans="2:18" ht="22.5" x14ac:dyDescent="0.2">
      <c r="B148" s="705"/>
      <c r="C148" s="706"/>
      <c r="D148" s="707" t="s">
        <v>783</v>
      </c>
      <c r="E148" s="708" t="s">
        <v>1141</v>
      </c>
      <c r="F148" s="708" t="s">
        <v>1142</v>
      </c>
      <c r="G148" s="714" t="s">
        <v>861</v>
      </c>
      <c r="H148" s="712">
        <v>18762535</v>
      </c>
      <c r="I148" s="712">
        <v>5063700.66</v>
      </c>
      <c r="J148" s="710">
        <v>23826235.659999996</v>
      </c>
      <c r="K148" s="710">
        <v>23826235.659999996</v>
      </c>
      <c r="L148" s="713">
        <v>23599299.659999996</v>
      </c>
      <c r="M148" s="713">
        <v>23599299.659999996</v>
      </c>
      <c r="N148" s="713">
        <v>23599299.659999996</v>
      </c>
      <c r="O148" s="710">
        <v>226936</v>
      </c>
      <c r="P148" s="788">
        <f t="shared" si="4"/>
        <v>1.2577884417004417</v>
      </c>
      <c r="Q148" s="789">
        <f t="shared" si="5"/>
        <v>0.9904753733137549</v>
      </c>
      <c r="R148" s="711"/>
    </row>
    <row r="149" spans="2:18" ht="33.75" x14ac:dyDescent="0.2">
      <c r="B149" s="705"/>
      <c r="C149" s="706"/>
      <c r="D149" s="707" t="s">
        <v>783</v>
      </c>
      <c r="E149" s="708" t="s">
        <v>1143</v>
      </c>
      <c r="F149" s="708" t="s">
        <v>1144</v>
      </c>
      <c r="G149" s="714" t="s">
        <v>864</v>
      </c>
      <c r="H149" s="712">
        <v>5226759</v>
      </c>
      <c r="I149" s="712">
        <v>2287237.3199999998</v>
      </c>
      <c r="J149" s="710">
        <v>7513996.3199999994</v>
      </c>
      <c r="K149" s="710">
        <v>7513996.3199999994</v>
      </c>
      <c r="L149" s="713">
        <v>7460152.8199999994</v>
      </c>
      <c r="M149" s="713">
        <v>7460152.8199999994</v>
      </c>
      <c r="N149" s="713">
        <v>7460152.8199999994</v>
      </c>
      <c r="O149" s="710">
        <v>53843.5</v>
      </c>
      <c r="P149" s="788">
        <f t="shared" si="4"/>
        <v>1.4272999424691284</v>
      </c>
      <c r="Q149" s="789">
        <f t="shared" si="5"/>
        <v>0.99283423923742353</v>
      </c>
      <c r="R149" s="711"/>
    </row>
    <row r="150" spans="2:18" ht="22.5" x14ac:dyDescent="0.2">
      <c r="B150" s="705"/>
      <c r="C150" s="706"/>
      <c r="D150" s="707" t="s">
        <v>783</v>
      </c>
      <c r="E150" s="708" t="s">
        <v>1145</v>
      </c>
      <c r="F150" s="708" t="s">
        <v>1146</v>
      </c>
      <c r="G150" s="714" t="s">
        <v>867</v>
      </c>
      <c r="H150" s="712">
        <v>6079356</v>
      </c>
      <c r="I150" s="712">
        <v>3530879.5100000002</v>
      </c>
      <c r="J150" s="710">
        <v>9610235.5099999998</v>
      </c>
      <c r="K150" s="710">
        <v>9610235.5099999998</v>
      </c>
      <c r="L150" s="713">
        <v>9549923.5099999998</v>
      </c>
      <c r="M150" s="713">
        <v>9549923.5099999998</v>
      </c>
      <c r="N150" s="713">
        <v>9549923.5099999998</v>
      </c>
      <c r="O150" s="710">
        <v>60312</v>
      </c>
      <c r="P150" s="788">
        <f t="shared" si="4"/>
        <v>1.5708774926159941</v>
      </c>
      <c r="Q150" s="789">
        <f t="shared" si="5"/>
        <v>0.99372419126074052</v>
      </c>
      <c r="R150" s="711"/>
    </row>
    <row r="151" spans="2:18" ht="22.5" x14ac:dyDescent="0.2">
      <c r="B151" s="705"/>
      <c r="C151" s="706"/>
      <c r="D151" s="707" t="s">
        <v>783</v>
      </c>
      <c r="E151" s="708" t="s">
        <v>1147</v>
      </c>
      <c r="F151" s="708" t="s">
        <v>1148</v>
      </c>
      <c r="G151" s="714" t="s">
        <v>870</v>
      </c>
      <c r="H151" s="712">
        <v>8636552</v>
      </c>
      <c r="I151" s="712">
        <v>2221456.1800000002</v>
      </c>
      <c r="J151" s="710">
        <v>10858008.180000002</v>
      </c>
      <c r="K151" s="710">
        <v>10858008.180000002</v>
      </c>
      <c r="L151" s="713">
        <v>10798709.180000002</v>
      </c>
      <c r="M151" s="713">
        <v>10798709.180000002</v>
      </c>
      <c r="N151" s="713">
        <v>10798709.180000002</v>
      </c>
      <c r="O151" s="710">
        <v>59299</v>
      </c>
      <c r="P151" s="788">
        <f t="shared" si="4"/>
        <v>1.2503495816385986</v>
      </c>
      <c r="Q151" s="789">
        <f t="shared" si="5"/>
        <v>0.99453868527109546</v>
      </c>
      <c r="R151" s="711"/>
    </row>
    <row r="152" spans="2:18" ht="22.5" x14ac:dyDescent="0.2">
      <c r="B152" s="705"/>
      <c r="C152" s="706"/>
      <c r="D152" s="707" t="s">
        <v>783</v>
      </c>
      <c r="E152" s="708" t="s">
        <v>1149</v>
      </c>
      <c r="F152" s="708" t="s">
        <v>1150</v>
      </c>
      <c r="G152" s="714" t="s">
        <v>873</v>
      </c>
      <c r="H152" s="712">
        <v>6813140</v>
      </c>
      <c r="I152" s="712">
        <v>4248081.7699999996</v>
      </c>
      <c r="J152" s="710">
        <v>11061221.77</v>
      </c>
      <c r="K152" s="710">
        <v>11061221.77</v>
      </c>
      <c r="L152" s="713">
        <v>11004393.77</v>
      </c>
      <c r="M152" s="713">
        <v>11004393.77</v>
      </c>
      <c r="N152" s="713">
        <v>11004393.77</v>
      </c>
      <c r="O152" s="710">
        <v>56828</v>
      </c>
      <c r="P152" s="788">
        <f t="shared" si="4"/>
        <v>1.6151721188761716</v>
      </c>
      <c r="Q152" s="789">
        <f t="shared" si="5"/>
        <v>0.99486241202087389</v>
      </c>
      <c r="R152" s="711"/>
    </row>
    <row r="153" spans="2:18" ht="22.5" x14ac:dyDescent="0.2">
      <c r="B153" s="705"/>
      <c r="C153" s="706"/>
      <c r="D153" s="707" t="s">
        <v>783</v>
      </c>
      <c r="E153" s="708" t="s">
        <v>1151</v>
      </c>
      <c r="F153" s="708" t="s">
        <v>1152</v>
      </c>
      <c r="G153" s="714" t="s">
        <v>876</v>
      </c>
      <c r="H153" s="712">
        <v>1171722</v>
      </c>
      <c r="I153" s="712">
        <v>1129863.8899999999</v>
      </c>
      <c r="J153" s="710">
        <v>2301585.89</v>
      </c>
      <c r="K153" s="710">
        <v>2301585.89</v>
      </c>
      <c r="L153" s="713">
        <v>2290733.39</v>
      </c>
      <c r="M153" s="713">
        <v>2290733.39</v>
      </c>
      <c r="N153" s="713">
        <v>2290733.39</v>
      </c>
      <c r="O153" s="710">
        <v>10852.5</v>
      </c>
      <c r="P153" s="788">
        <f t="shared" si="4"/>
        <v>1.9550144061475334</v>
      </c>
      <c r="Q153" s="789">
        <f t="shared" si="5"/>
        <v>0.99528477297017148</v>
      </c>
      <c r="R153" s="711"/>
    </row>
    <row r="154" spans="2:18" ht="33.75" x14ac:dyDescent="0.2">
      <c r="B154" s="705"/>
      <c r="C154" s="706"/>
      <c r="D154" s="707" t="s">
        <v>783</v>
      </c>
      <c r="E154" s="708" t="s">
        <v>1153</v>
      </c>
      <c r="F154" s="708" t="s">
        <v>1154</v>
      </c>
      <c r="G154" s="714" t="s">
        <v>879</v>
      </c>
      <c r="H154" s="712">
        <v>5326547</v>
      </c>
      <c r="I154" s="712">
        <v>3231140.0399999996</v>
      </c>
      <c r="J154" s="710">
        <v>8557687.040000001</v>
      </c>
      <c r="K154" s="710">
        <v>8557687.040000001</v>
      </c>
      <c r="L154" s="713">
        <v>8512476.540000001</v>
      </c>
      <c r="M154" s="713">
        <v>8512476.540000001</v>
      </c>
      <c r="N154" s="713">
        <v>8512476.540000001</v>
      </c>
      <c r="O154" s="710">
        <v>45210.5</v>
      </c>
      <c r="P154" s="788">
        <f t="shared" si="4"/>
        <v>1.5981228627101198</v>
      </c>
      <c r="Q154" s="789">
        <f t="shared" si="5"/>
        <v>0.99471697202892806</v>
      </c>
      <c r="R154" s="711"/>
    </row>
    <row r="155" spans="2:18" ht="33.75" x14ac:dyDescent="0.2">
      <c r="B155" s="705"/>
      <c r="C155" s="706"/>
      <c r="D155" s="707" t="s">
        <v>783</v>
      </c>
      <c r="E155" s="708" t="s">
        <v>1155</v>
      </c>
      <c r="F155" s="708" t="s">
        <v>1156</v>
      </c>
      <c r="G155" s="714" t="s">
        <v>882</v>
      </c>
      <c r="H155" s="712">
        <v>6710658</v>
      </c>
      <c r="I155" s="712">
        <v>3756177.2000000007</v>
      </c>
      <c r="J155" s="710">
        <v>10466835.199999999</v>
      </c>
      <c r="K155" s="710">
        <v>10466835.199999999</v>
      </c>
      <c r="L155" s="713">
        <v>10382356.199999999</v>
      </c>
      <c r="M155" s="713">
        <v>10382356.199999999</v>
      </c>
      <c r="N155" s="713">
        <v>10382356.199999999</v>
      </c>
      <c r="O155" s="710">
        <v>84479</v>
      </c>
      <c r="P155" s="788">
        <f t="shared" si="4"/>
        <v>1.5471442889803055</v>
      </c>
      <c r="Q155" s="789">
        <f t="shared" si="5"/>
        <v>0.99192888792211042</v>
      </c>
      <c r="R155" s="711"/>
    </row>
    <row r="156" spans="2:18" ht="22.5" x14ac:dyDescent="0.2">
      <c r="B156" s="705"/>
      <c r="C156" s="706"/>
      <c r="D156" s="707" t="s">
        <v>783</v>
      </c>
      <c r="E156" s="708" t="s">
        <v>1157</v>
      </c>
      <c r="F156" s="708" t="s">
        <v>1158</v>
      </c>
      <c r="G156" s="714" t="s">
        <v>885</v>
      </c>
      <c r="H156" s="712">
        <v>11066067</v>
      </c>
      <c r="I156" s="712">
        <v>7125678.6600000001</v>
      </c>
      <c r="J156" s="710">
        <v>18191745.66</v>
      </c>
      <c r="K156" s="710">
        <v>18191745.66</v>
      </c>
      <c r="L156" s="713">
        <v>18091083.16</v>
      </c>
      <c r="M156" s="713">
        <v>18091083.16</v>
      </c>
      <c r="N156" s="713">
        <v>18091083.16</v>
      </c>
      <c r="O156" s="710">
        <v>100662.5</v>
      </c>
      <c r="P156" s="788">
        <f t="shared" si="4"/>
        <v>1.634825015969992</v>
      </c>
      <c r="Q156" s="789">
        <f t="shared" si="5"/>
        <v>0.99446658380776853</v>
      </c>
      <c r="R156" s="711"/>
    </row>
    <row r="157" spans="2:18" ht="33.75" x14ac:dyDescent="0.2">
      <c r="B157" s="705"/>
      <c r="C157" s="706"/>
      <c r="D157" s="707" t="s">
        <v>783</v>
      </c>
      <c r="E157" s="708" t="s">
        <v>1159</v>
      </c>
      <c r="F157" s="708" t="s">
        <v>1160</v>
      </c>
      <c r="G157" s="714" t="s">
        <v>888</v>
      </c>
      <c r="H157" s="712">
        <v>10514410</v>
      </c>
      <c r="I157" s="712">
        <v>6878585.0100000016</v>
      </c>
      <c r="J157" s="710">
        <v>17392995.009999998</v>
      </c>
      <c r="K157" s="710">
        <v>17392995.009999998</v>
      </c>
      <c r="L157" s="713">
        <v>17307126.509999998</v>
      </c>
      <c r="M157" s="713">
        <v>17307126.509999998</v>
      </c>
      <c r="N157" s="713">
        <v>17307126.509999998</v>
      </c>
      <c r="O157" s="710">
        <v>85868.5</v>
      </c>
      <c r="P157" s="788">
        <f t="shared" si="4"/>
        <v>1.6460387706014885</v>
      </c>
      <c r="Q157" s="789">
        <f t="shared" si="5"/>
        <v>0.99506304118694733</v>
      </c>
      <c r="R157" s="711"/>
    </row>
    <row r="158" spans="2:18" ht="22.5" x14ac:dyDescent="0.2">
      <c r="B158" s="705"/>
      <c r="C158" s="706"/>
      <c r="D158" s="707" t="s">
        <v>783</v>
      </c>
      <c r="E158" s="708" t="s">
        <v>1161</v>
      </c>
      <c r="F158" s="708" t="s">
        <v>1162</v>
      </c>
      <c r="G158" s="714" t="s">
        <v>891</v>
      </c>
      <c r="H158" s="712">
        <v>3374877</v>
      </c>
      <c r="I158" s="712">
        <v>3214942.43</v>
      </c>
      <c r="J158" s="710">
        <v>6589819.4299999997</v>
      </c>
      <c r="K158" s="710">
        <v>6589819.4299999997</v>
      </c>
      <c r="L158" s="713">
        <v>6548681.4299999997</v>
      </c>
      <c r="M158" s="713">
        <v>6548681.4299999997</v>
      </c>
      <c r="N158" s="713">
        <v>6548681.4299999997</v>
      </c>
      <c r="O158" s="710">
        <v>41138</v>
      </c>
      <c r="P158" s="788">
        <f t="shared" si="4"/>
        <v>1.9404207708903167</v>
      </c>
      <c r="Q158" s="789">
        <f t="shared" si="5"/>
        <v>0.99375734032821594</v>
      </c>
      <c r="R158" s="711"/>
    </row>
    <row r="159" spans="2:18" ht="33.75" x14ac:dyDescent="0.2">
      <c r="B159" s="705"/>
      <c r="C159" s="706"/>
      <c r="D159" s="707" t="s">
        <v>783</v>
      </c>
      <c r="E159" s="708" t="s">
        <v>1163</v>
      </c>
      <c r="F159" s="708" t="s">
        <v>1164</v>
      </c>
      <c r="G159" s="714" t="s">
        <v>894</v>
      </c>
      <c r="H159" s="712">
        <v>2399716</v>
      </c>
      <c r="I159" s="712">
        <v>2372284.7200000002</v>
      </c>
      <c r="J159" s="710">
        <v>4772000.7200000007</v>
      </c>
      <c r="K159" s="710">
        <v>4772000.7200000007</v>
      </c>
      <c r="L159" s="713">
        <v>4748310.2200000007</v>
      </c>
      <c r="M159" s="713">
        <v>4748310.2200000007</v>
      </c>
      <c r="N159" s="713">
        <v>4748310.2200000007</v>
      </c>
      <c r="O159" s="710">
        <v>23690.5</v>
      </c>
      <c r="P159" s="788">
        <f t="shared" si="4"/>
        <v>1.9786967374472648</v>
      </c>
      <c r="Q159" s="789">
        <f t="shared" si="5"/>
        <v>0.99503552044728105</v>
      </c>
      <c r="R159" s="711"/>
    </row>
    <row r="160" spans="2:18" ht="33.75" x14ac:dyDescent="0.2">
      <c r="B160" s="705"/>
      <c r="C160" s="706"/>
      <c r="D160" s="707" t="s">
        <v>783</v>
      </c>
      <c r="E160" s="708" t="s">
        <v>1165</v>
      </c>
      <c r="F160" s="708" t="s">
        <v>1166</v>
      </c>
      <c r="G160" s="714" t="s">
        <v>897</v>
      </c>
      <c r="H160" s="712">
        <v>3650171</v>
      </c>
      <c r="I160" s="712">
        <v>1946582.32</v>
      </c>
      <c r="J160" s="710">
        <v>5596753.3200000003</v>
      </c>
      <c r="K160" s="710">
        <v>5596753.3200000003</v>
      </c>
      <c r="L160" s="713">
        <v>5560773.8200000003</v>
      </c>
      <c r="M160" s="713">
        <v>5560773.8200000003</v>
      </c>
      <c r="N160" s="713">
        <v>5560773.8200000003</v>
      </c>
      <c r="O160" s="710">
        <v>35979.5</v>
      </c>
      <c r="P160" s="788">
        <f t="shared" si="4"/>
        <v>1.5234283051396771</v>
      </c>
      <c r="Q160" s="789">
        <f t="shared" si="5"/>
        <v>0.99357136219110687</v>
      </c>
      <c r="R160" s="711"/>
    </row>
    <row r="161" spans="2:18" ht="22.5" x14ac:dyDescent="0.2">
      <c r="B161" s="705"/>
      <c r="C161" s="706"/>
      <c r="D161" s="707" t="s">
        <v>783</v>
      </c>
      <c r="E161" s="708" t="s">
        <v>1167</v>
      </c>
      <c r="F161" s="708" t="s">
        <v>1168</v>
      </c>
      <c r="G161" s="714" t="s">
        <v>900</v>
      </c>
      <c r="H161" s="712">
        <v>6265571</v>
      </c>
      <c r="I161" s="712">
        <v>3380005.5700000003</v>
      </c>
      <c r="J161" s="710">
        <v>9645576.5700000003</v>
      </c>
      <c r="K161" s="710">
        <v>9645576.5700000003</v>
      </c>
      <c r="L161" s="713">
        <v>9579953.5700000003</v>
      </c>
      <c r="M161" s="713">
        <v>9579953.5700000003</v>
      </c>
      <c r="N161" s="713">
        <v>9579953.5700000003</v>
      </c>
      <c r="O161" s="710">
        <v>65623</v>
      </c>
      <c r="P161" s="788">
        <f t="shared" si="4"/>
        <v>1.5289833233076444</v>
      </c>
      <c r="Q161" s="789">
        <f t="shared" si="5"/>
        <v>0.99319657051874921</v>
      </c>
      <c r="R161" s="711"/>
    </row>
    <row r="162" spans="2:18" ht="33.75" x14ac:dyDescent="0.2">
      <c r="B162" s="705"/>
      <c r="C162" s="706"/>
      <c r="D162" s="707" t="s">
        <v>783</v>
      </c>
      <c r="E162" s="708" t="s">
        <v>1169</v>
      </c>
      <c r="F162" s="708" t="s">
        <v>1170</v>
      </c>
      <c r="G162" s="714" t="s">
        <v>903</v>
      </c>
      <c r="H162" s="712">
        <v>18912322</v>
      </c>
      <c r="I162" s="712">
        <v>4188240.1500000004</v>
      </c>
      <c r="J162" s="710">
        <v>23100562.149999999</v>
      </c>
      <c r="K162" s="710">
        <v>23100562.149999999</v>
      </c>
      <c r="L162" s="713">
        <v>22933097.149999999</v>
      </c>
      <c r="M162" s="713">
        <v>22933097.149999999</v>
      </c>
      <c r="N162" s="713">
        <v>22933097.149999999</v>
      </c>
      <c r="O162" s="710">
        <v>167465</v>
      </c>
      <c r="P162" s="788">
        <f t="shared" si="4"/>
        <v>1.21260081919079</v>
      </c>
      <c r="Q162" s="789">
        <f t="shared" si="5"/>
        <v>0.99275060931796411</v>
      </c>
      <c r="R162" s="711"/>
    </row>
    <row r="163" spans="2:18" ht="33.75" x14ac:dyDescent="0.2">
      <c r="B163" s="705"/>
      <c r="C163" s="706"/>
      <c r="D163" s="707" t="s">
        <v>783</v>
      </c>
      <c r="E163" s="708" t="s">
        <v>1171</v>
      </c>
      <c r="F163" s="708" t="s">
        <v>1172</v>
      </c>
      <c r="G163" s="714" t="s">
        <v>906</v>
      </c>
      <c r="H163" s="712">
        <v>11784237</v>
      </c>
      <c r="I163" s="712">
        <v>4335466.2600000007</v>
      </c>
      <c r="J163" s="710">
        <v>16119703.259999998</v>
      </c>
      <c r="K163" s="710">
        <v>16119703.259999998</v>
      </c>
      <c r="L163" s="713">
        <v>16007430.259999998</v>
      </c>
      <c r="M163" s="713">
        <v>16007430.259999998</v>
      </c>
      <c r="N163" s="713">
        <v>16007430.259999998</v>
      </c>
      <c r="O163" s="710">
        <v>112273</v>
      </c>
      <c r="P163" s="788">
        <f t="shared" si="4"/>
        <v>1.3583764701948882</v>
      </c>
      <c r="Q163" s="789">
        <f t="shared" si="5"/>
        <v>0.99303504548507426</v>
      </c>
      <c r="R163" s="711"/>
    </row>
    <row r="164" spans="2:18" ht="22.5" x14ac:dyDescent="0.2">
      <c r="B164" s="705"/>
      <c r="C164" s="706"/>
      <c r="D164" s="707" t="s">
        <v>783</v>
      </c>
      <c r="E164" s="708" t="s">
        <v>1173</v>
      </c>
      <c r="F164" s="708" t="s">
        <v>1174</v>
      </c>
      <c r="G164" s="714" t="s">
        <v>909</v>
      </c>
      <c r="H164" s="712">
        <v>7926506</v>
      </c>
      <c r="I164" s="712">
        <v>3023221.8199999994</v>
      </c>
      <c r="J164" s="710">
        <v>10949727.82</v>
      </c>
      <c r="K164" s="710">
        <v>10949727.82</v>
      </c>
      <c r="L164" s="713">
        <v>10870805.82</v>
      </c>
      <c r="M164" s="713">
        <v>10870805.82</v>
      </c>
      <c r="N164" s="713">
        <v>10870805.82</v>
      </c>
      <c r="O164" s="710">
        <v>78922</v>
      </c>
      <c r="P164" s="788">
        <f t="shared" si="4"/>
        <v>1.3714498948212492</v>
      </c>
      <c r="Q164" s="789">
        <f t="shared" si="5"/>
        <v>0.99279233225725971</v>
      </c>
      <c r="R164" s="711"/>
    </row>
    <row r="165" spans="2:18" ht="22.5" x14ac:dyDescent="0.2">
      <c r="B165" s="705"/>
      <c r="C165" s="706"/>
      <c r="D165" s="707" t="s">
        <v>783</v>
      </c>
      <c r="E165" s="708" t="s">
        <v>1175</v>
      </c>
      <c r="F165" s="708" t="s">
        <v>1176</v>
      </c>
      <c r="G165" s="714" t="s">
        <v>912</v>
      </c>
      <c r="H165" s="712">
        <v>4153263</v>
      </c>
      <c r="I165" s="712">
        <v>498156.62</v>
      </c>
      <c r="J165" s="710">
        <v>4651419.620000001</v>
      </c>
      <c r="K165" s="710">
        <v>4651419.620000001</v>
      </c>
      <c r="L165" s="713">
        <v>4598446.120000001</v>
      </c>
      <c r="M165" s="713">
        <v>4598446.120000001</v>
      </c>
      <c r="N165" s="713">
        <v>4598446.120000001</v>
      </c>
      <c r="O165" s="710">
        <v>52973.5</v>
      </c>
      <c r="P165" s="788">
        <f t="shared" si="4"/>
        <v>1.1071887621852989</v>
      </c>
      <c r="Q165" s="789">
        <f t="shared" si="5"/>
        <v>0.98861132636319748</v>
      </c>
      <c r="R165" s="711"/>
    </row>
    <row r="166" spans="2:18" ht="22.5" x14ac:dyDescent="0.2">
      <c r="B166" s="705"/>
      <c r="C166" s="706"/>
      <c r="D166" s="707" t="s">
        <v>783</v>
      </c>
      <c r="E166" s="708" t="s">
        <v>1177</v>
      </c>
      <c r="F166" s="708" t="s">
        <v>1178</v>
      </c>
      <c r="G166" s="714" t="s">
        <v>915</v>
      </c>
      <c r="H166" s="712">
        <v>4455288</v>
      </c>
      <c r="I166" s="712">
        <v>2092828.3699999999</v>
      </c>
      <c r="J166" s="710">
        <v>6548116.3699999992</v>
      </c>
      <c r="K166" s="710">
        <v>6548116.3699999992</v>
      </c>
      <c r="L166" s="713">
        <v>6500167.3699999992</v>
      </c>
      <c r="M166" s="713">
        <v>6500167.3699999992</v>
      </c>
      <c r="N166" s="713">
        <v>6500167.3699999992</v>
      </c>
      <c r="O166" s="710">
        <v>47949</v>
      </c>
      <c r="P166" s="788">
        <f t="shared" si="4"/>
        <v>1.4589780436191777</v>
      </c>
      <c r="Q166" s="789">
        <f t="shared" si="5"/>
        <v>0.99267743618307136</v>
      </c>
      <c r="R166" s="711"/>
    </row>
    <row r="167" spans="2:18" ht="22.5" x14ac:dyDescent="0.2">
      <c r="B167" s="705"/>
      <c r="C167" s="706"/>
      <c r="D167" s="707" t="s">
        <v>783</v>
      </c>
      <c r="E167" s="708" t="s">
        <v>1179</v>
      </c>
      <c r="F167" s="708" t="s">
        <v>1180</v>
      </c>
      <c r="G167" s="714" t="s">
        <v>918</v>
      </c>
      <c r="H167" s="712">
        <v>31643995</v>
      </c>
      <c r="I167" s="712">
        <v>11617142.629999999</v>
      </c>
      <c r="J167" s="710">
        <v>43261137.630000003</v>
      </c>
      <c r="K167" s="710">
        <v>43261137.630000003</v>
      </c>
      <c r="L167" s="713">
        <v>42976053.630000003</v>
      </c>
      <c r="M167" s="713">
        <v>42976053.630000003</v>
      </c>
      <c r="N167" s="713">
        <v>42976053.630000003</v>
      </c>
      <c r="O167" s="710">
        <v>285084</v>
      </c>
      <c r="P167" s="788">
        <f t="shared" si="4"/>
        <v>1.3581108715887487</v>
      </c>
      <c r="Q167" s="789">
        <f t="shared" si="5"/>
        <v>0.99341015942672983</v>
      </c>
      <c r="R167" s="711"/>
    </row>
    <row r="168" spans="2:18" ht="22.5" x14ac:dyDescent="0.2">
      <c r="B168" s="705"/>
      <c r="C168" s="706"/>
      <c r="D168" s="707" t="s">
        <v>783</v>
      </c>
      <c r="E168" s="708" t="s">
        <v>1181</v>
      </c>
      <c r="F168" s="708" t="s">
        <v>1182</v>
      </c>
      <c r="G168" s="714" t="s">
        <v>921</v>
      </c>
      <c r="H168" s="712">
        <v>5337341</v>
      </c>
      <c r="I168" s="712">
        <v>2924524.3300000005</v>
      </c>
      <c r="J168" s="710">
        <v>8261865.3299999991</v>
      </c>
      <c r="K168" s="710">
        <v>8261865.3299999991</v>
      </c>
      <c r="L168" s="713">
        <v>8198310.8299999991</v>
      </c>
      <c r="M168" s="713">
        <v>8198310.8299999991</v>
      </c>
      <c r="N168" s="713">
        <v>8198310.8299999991</v>
      </c>
      <c r="O168" s="710">
        <v>63554.5</v>
      </c>
      <c r="P168" s="788">
        <f t="shared" si="4"/>
        <v>1.5360290507951431</v>
      </c>
      <c r="Q168" s="789">
        <f t="shared" si="5"/>
        <v>0.99230748778133371</v>
      </c>
      <c r="R168" s="711"/>
    </row>
    <row r="169" spans="2:18" ht="33.75" x14ac:dyDescent="0.2">
      <c r="B169" s="705"/>
      <c r="C169" s="706"/>
      <c r="D169" s="707" t="s">
        <v>783</v>
      </c>
      <c r="E169" s="708" t="s">
        <v>1183</v>
      </c>
      <c r="F169" s="708" t="s">
        <v>1184</v>
      </c>
      <c r="G169" s="714" t="s">
        <v>924</v>
      </c>
      <c r="H169" s="712">
        <v>4531995</v>
      </c>
      <c r="I169" s="712">
        <v>2003125.6600000001</v>
      </c>
      <c r="J169" s="710">
        <v>6535120.6600000001</v>
      </c>
      <c r="K169" s="710">
        <v>6535120.6600000001</v>
      </c>
      <c r="L169" s="713">
        <v>6490270.1600000001</v>
      </c>
      <c r="M169" s="713">
        <v>6490270.1600000001</v>
      </c>
      <c r="N169" s="713">
        <v>6490270.1600000001</v>
      </c>
      <c r="O169" s="710">
        <v>44850.5</v>
      </c>
      <c r="P169" s="788">
        <f t="shared" si="4"/>
        <v>1.432100026588732</v>
      </c>
      <c r="Q169" s="789">
        <f t="shared" si="5"/>
        <v>0.99313700506334646</v>
      </c>
      <c r="R169" s="711"/>
    </row>
    <row r="170" spans="2:18" ht="33.75" x14ac:dyDescent="0.2">
      <c r="B170" s="705"/>
      <c r="C170" s="706"/>
      <c r="D170" s="707" t="s">
        <v>783</v>
      </c>
      <c r="E170" s="708" t="s">
        <v>1185</v>
      </c>
      <c r="F170" s="708" t="s">
        <v>1186</v>
      </c>
      <c r="G170" s="714" t="s">
        <v>930</v>
      </c>
      <c r="H170" s="712">
        <v>1917379</v>
      </c>
      <c r="I170" s="712">
        <v>1004222.91</v>
      </c>
      <c r="J170" s="710">
        <v>2921601.91</v>
      </c>
      <c r="K170" s="710">
        <v>2921601.91</v>
      </c>
      <c r="L170" s="713">
        <v>2895560.41</v>
      </c>
      <c r="M170" s="713">
        <v>2895560.41</v>
      </c>
      <c r="N170" s="713">
        <v>2895560.41</v>
      </c>
      <c r="O170" s="710">
        <v>26041.5</v>
      </c>
      <c r="P170" s="788">
        <f t="shared" si="4"/>
        <v>1.5101659139898789</v>
      </c>
      <c r="Q170" s="789">
        <f t="shared" si="5"/>
        <v>0.99108656798489014</v>
      </c>
      <c r="R170" s="711"/>
    </row>
    <row r="171" spans="2:18" ht="22.5" x14ac:dyDescent="0.2">
      <c r="B171" s="705"/>
      <c r="C171" s="706"/>
      <c r="D171" s="707" t="s">
        <v>783</v>
      </c>
      <c r="E171" s="708" t="s">
        <v>1187</v>
      </c>
      <c r="F171" s="708" t="s">
        <v>1188</v>
      </c>
      <c r="G171" s="714" t="s">
        <v>933</v>
      </c>
      <c r="H171" s="712">
        <v>15945221</v>
      </c>
      <c r="I171" s="712">
        <v>7137446.2999999998</v>
      </c>
      <c r="J171" s="710">
        <v>23082667.300000004</v>
      </c>
      <c r="K171" s="710">
        <v>23082667.300000004</v>
      </c>
      <c r="L171" s="713">
        <v>22919960.300000004</v>
      </c>
      <c r="M171" s="713">
        <v>22919960.300000004</v>
      </c>
      <c r="N171" s="713">
        <v>22919960.300000004</v>
      </c>
      <c r="O171" s="710">
        <v>162707</v>
      </c>
      <c r="P171" s="788">
        <f t="shared" si="4"/>
        <v>1.4374187914987195</v>
      </c>
      <c r="Q171" s="789">
        <f t="shared" si="5"/>
        <v>0.99295111791521595</v>
      </c>
      <c r="R171" s="711"/>
    </row>
    <row r="172" spans="2:18" ht="22.5" x14ac:dyDescent="0.2">
      <c r="B172" s="705"/>
      <c r="C172" s="706"/>
      <c r="D172" s="707" t="s">
        <v>783</v>
      </c>
      <c r="E172" s="708" t="s">
        <v>1189</v>
      </c>
      <c r="F172" s="708" t="s">
        <v>1190</v>
      </c>
      <c r="G172" s="714" t="s">
        <v>936</v>
      </c>
      <c r="H172" s="712">
        <v>65421578</v>
      </c>
      <c r="I172" s="712">
        <v>32637945.700000003</v>
      </c>
      <c r="J172" s="710">
        <v>98059523.700000003</v>
      </c>
      <c r="K172" s="710">
        <v>98059523.700000003</v>
      </c>
      <c r="L172" s="713">
        <v>97501168.200000003</v>
      </c>
      <c r="M172" s="713">
        <v>97501168.200000003</v>
      </c>
      <c r="N172" s="713">
        <v>97501168.200000003</v>
      </c>
      <c r="O172" s="710">
        <v>558355.5</v>
      </c>
      <c r="P172" s="788">
        <f t="shared" si="4"/>
        <v>1.4903518255093144</v>
      </c>
      <c r="Q172" s="789">
        <f t="shared" si="5"/>
        <v>0.9943059533747256</v>
      </c>
      <c r="R172" s="711"/>
    </row>
    <row r="173" spans="2:18" ht="22.5" x14ac:dyDescent="0.2">
      <c r="B173" s="705"/>
      <c r="C173" s="706"/>
      <c r="D173" s="707" t="s">
        <v>783</v>
      </c>
      <c r="E173" s="708" t="s">
        <v>1191</v>
      </c>
      <c r="F173" s="708" t="s">
        <v>1192</v>
      </c>
      <c r="G173" s="714" t="s">
        <v>939</v>
      </c>
      <c r="H173" s="712">
        <v>8889134</v>
      </c>
      <c r="I173" s="712">
        <v>6014888.96</v>
      </c>
      <c r="J173" s="710">
        <v>14904022.960000001</v>
      </c>
      <c r="K173" s="710">
        <v>14904022.960000001</v>
      </c>
      <c r="L173" s="713">
        <v>14796113.960000001</v>
      </c>
      <c r="M173" s="713">
        <v>14796113.960000001</v>
      </c>
      <c r="N173" s="713">
        <v>14796113.960000001</v>
      </c>
      <c r="O173" s="710">
        <v>107909</v>
      </c>
      <c r="P173" s="788">
        <f t="shared" si="4"/>
        <v>1.6645169214458913</v>
      </c>
      <c r="Q173" s="789">
        <f t="shared" si="5"/>
        <v>0.99275974008563928</v>
      </c>
      <c r="R173" s="711"/>
    </row>
    <row r="174" spans="2:18" ht="22.5" x14ac:dyDescent="0.2">
      <c r="B174" s="705"/>
      <c r="C174" s="706"/>
      <c r="D174" s="707" t="s">
        <v>783</v>
      </c>
      <c r="E174" s="708" t="s">
        <v>1193</v>
      </c>
      <c r="F174" s="708" t="s">
        <v>1194</v>
      </c>
      <c r="G174" s="714" t="s">
        <v>942</v>
      </c>
      <c r="H174" s="712">
        <v>5636714</v>
      </c>
      <c r="I174" s="712">
        <v>2939562.93</v>
      </c>
      <c r="J174" s="710">
        <v>8576276.9299999997</v>
      </c>
      <c r="K174" s="710">
        <v>8576276.9299999997</v>
      </c>
      <c r="L174" s="713">
        <v>8512215.4299999997</v>
      </c>
      <c r="M174" s="713">
        <v>8512215.4299999997</v>
      </c>
      <c r="N174" s="713">
        <v>8512215.4299999997</v>
      </c>
      <c r="O174" s="710">
        <v>64061.5</v>
      </c>
      <c r="P174" s="788">
        <f t="shared" si="4"/>
        <v>1.5101378977184223</v>
      </c>
      <c r="Q174" s="789">
        <f t="shared" si="5"/>
        <v>0.99253038346092681</v>
      </c>
      <c r="R174" s="711"/>
    </row>
    <row r="175" spans="2:18" ht="33.75" x14ac:dyDescent="0.2">
      <c r="B175" s="705"/>
      <c r="C175" s="706"/>
      <c r="D175" s="707" t="s">
        <v>783</v>
      </c>
      <c r="E175" s="708" t="s">
        <v>1195</v>
      </c>
      <c r="F175" s="708" t="s">
        <v>1196</v>
      </c>
      <c r="G175" s="714" t="s">
        <v>945</v>
      </c>
      <c r="H175" s="712">
        <v>12648542</v>
      </c>
      <c r="I175" s="712">
        <v>5567764.879999999</v>
      </c>
      <c r="J175" s="710">
        <v>18216306.879999999</v>
      </c>
      <c r="K175" s="710">
        <v>18216306.879999999</v>
      </c>
      <c r="L175" s="713">
        <v>18078757.879999999</v>
      </c>
      <c r="M175" s="713">
        <v>18078757.879999999</v>
      </c>
      <c r="N175" s="713">
        <v>18078757.879999999</v>
      </c>
      <c r="O175" s="710">
        <v>137549</v>
      </c>
      <c r="P175" s="788">
        <f t="shared" si="4"/>
        <v>1.429315559058111</v>
      </c>
      <c r="Q175" s="789">
        <f t="shared" si="5"/>
        <v>0.99244912808583519</v>
      </c>
      <c r="R175" s="711"/>
    </row>
    <row r="176" spans="2:18" ht="33.75" x14ac:dyDescent="0.2">
      <c r="B176" s="705"/>
      <c r="C176" s="706"/>
      <c r="D176" s="707" t="s">
        <v>783</v>
      </c>
      <c r="E176" s="708" t="s">
        <v>1197</v>
      </c>
      <c r="F176" s="708" t="s">
        <v>1198</v>
      </c>
      <c r="G176" s="714" t="s">
        <v>948</v>
      </c>
      <c r="H176" s="712">
        <v>5177375</v>
      </c>
      <c r="I176" s="712">
        <v>1412812.5699999998</v>
      </c>
      <c r="J176" s="710">
        <v>6590187.5700000003</v>
      </c>
      <c r="K176" s="710">
        <v>6590187.5700000003</v>
      </c>
      <c r="L176" s="713">
        <v>6528261.0700000003</v>
      </c>
      <c r="M176" s="713">
        <v>6528261.0700000003</v>
      </c>
      <c r="N176" s="713">
        <v>6528261.0700000003</v>
      </c>
      <c r="O176" s="710">
        <v>61926.5</v>
      </c>
      <c r="P176" s="788">
        <f t="shared" si="4"/>
        <v>1.2609210401023685</v>
      </c>
      <c r="Q176" s="789">
        <f t="shared" si="5"/>
        <v>0.99060322648752774</v>
      </c>
      <c r="R176" s="711"/>
    </row>
    <row r="177" spans="2:18" ht="33.75" x14ac:dyDescent="0.2">
      <c r="B177" s="705"/>
      <c r="C177" s="706"/>
      <c r="D177" s="707" t="s">
        <v>783</v>
      </c>
      <c r="E177" s="708" t="s">
        <v>1199</v>
      </c>
      <c r="F177" s="708" t="s">
        <v>1200</v>
      </c>
      <c r="G177" s="714" t="s">
        <v>951</v>
      </c>
      <c r="H177" s="712">
        <v>4168021</v>
      </c>
      <c r="I177" s="712">
        <v>1610100.42</v>
      </c>
      <c r="J177" s="710">
        <v>5778121.419999999</v>
      </c>
      <c r="K177" s="710">
        <v>5778121.419999999</v>
      </c>
      <c r="L177" s="713">
        <v>5728132.919999999</v>
      </c>
      <c r="M177" s="713">
        <v>5728132.919999999</v>
      </c>
      <c r="N177" s="713">
        <v>5728132.919999999</v>
      </c>
      <c r="O177" s="710">
        <v>49988.5</v>
      </c>
      <c r="P177" s="788">
        <f t="shared" si="4"/>
        <v>1.3743051966388842</v>
      </c>
      <c r="Q177" s="789">
        <f t="shared" si="5"/>
        <v>0.99134865878259792</v>
      </c>
      <c r="R177" s="711"/>
    </row>
    <row r="178" spans="2:18" ht="33.75" x14ac:dyDescent="0.2">
      <c r="B178" s="705"/>
      <c r="C178" s="706"/>
      <c r="D178" s="707" t="s">
        <v>783</v>
      </c>
      <c r="E178" s="708" t="s">
        <v>1201</v>
      </c>
      <c r="F178" s="708" t="s">
        <v>1202</v>
      </c>
      <c r="G178" s="714" t="s">
        <v>1077</v>
      </c>
      <c r="H178" s="712">
        <v>3402064</v>
      </c>
      <c r="I178" s="712">
        <v>1788284.53</v>
      </c>
      <c r="J178" s="710">
        <v>5190348.53</v>
      </c>
      <c r="K178" s="710">
        <v>5190348.53</v>
      </c>
      <c r="L178" s="713">
        <v>5159791.53</v>
      </c>
      <c r="M178" s="713">
        <v>5159791.53</v>
      </c>
      <c r="N178" s="713">
        <v>5159791.53</v>
      </c>
      <c r="O178" s="710">
        <v>30557</v>
      </c>
      <c r="P178" s="788">
        <f t="shared" si="4"/>
        <v>1.5166650392232481</v>
      </c>
      <c r="Q178" s="789">
        <f t="shared" si="5"/>
        <v>0.99411272676133755</v>
      </c>
      <c r="R178" s="711"/>
    </row>
    <row r="179" spans="2:18" ht="33.75" x14ac:dyDescent="0.2">
      <c r="B179" s="705"/>
      <c r="C179" s="706"/>
      <c r="D179" s="707" t="s">
        <v>783</v>
      </c>
      <c r="E179" s="708" t="s">
        <v>1203</v>
      </c>
      <c r="F179" s="708" t="s">
        <v>1204</v>
      </c>
      <c r="G179" s="714" t="s">
        <v>1085</v>
      </c>
      <c r="H179" s="712">
        <v>4668730</v>
      </c>
      <c r="I179" s="712">
        <v>2023908.4399999997</v>
      </c>
      <c r="J179" s="710">
        <v>6692638.4399999995</v>
      </c>
      <c r="K179" s="710">
        <v>6692638.4399999995</v>
      </c>
      <c r="L179" s="713">
        <v>6645212.4399999995</v>
      </c>
      <c r="M179" s="713">
        <v>6645212.4399999995</v>
      </c>
      <c r="N179" s="713">
        <v>6645212.4399999995</v>
      </c>
      <c r="O179" s="710">
        <v>47426</v>
      </c>
      <c r="P179" s="788">
        <f t="shared" si="4"/>
        <v>1.4233447725612747</v>
      </c>
      <c r="Q179" s="789">
        <f t="shared" si="5"/>
        <v>0.9929137065411231</v>
      </c>
      <c r="R179" s="711"/>
    </row>
    <row r="180" spans="2:18" ht="22.5" x14ac:dyDescent="0.2">
      <c r="B180" s="705"/>
      <c r="C180" s="706"/>
      <c r="D180" s="707" t="s">
        <v>783</v>
      </c>
      <c r="E180" s="708" t="s">
        <v>1205</v>
      </c>
      <c r="F180" s="708" t="s">
        <v>1206</v>
      </c>
      <c r="G180" s="714" t="s">
        <v>756</v>
      </c>
      <c r="H180" s="712">
        <v>547403617.62000012</v>
      </c>
      <c r="I180" s="712">
        <v>122508807.93000004</v>
      </c>
      <c r="J180" s="710">
        <v>669912425.54999995</v>
      </c>
      <c r="K180" s="710">
        <v>667834987.68000007</v>
      </c>
      <c r="L180" s="713">
        <v>665600695.09000003</v>
      </c>
      <c r="M180" s="713">
        <v>665600695.09000003</v>
      </c>
      <c r="N180" s="713">
        <v>653940590.55999994</v>
      </c>
      <c r="O180" s="710">
        <v>4311730.4600000018</v>
      </c>
      <c r="P180" s="788">
        <f t="shared" si="4"/>
        <v>1.2159230842936275</v>
      </c>
      <c r="Q180" s="789">
        <f t="shared" si="5"/>
        <v>0.99356374013146576</v>
      </c>
      <c r="R180" s="711"/>
    </row>
    <row r="181" spans="2:18" ht="22.5" x14ac:dyDescent="0.2">
      <c r="B181" s="705"/>
      <c r="C181" s="706"/>
      <c r="D181" s="707" t="s">
        <v>783</v>
      </c>
      <c r="E181" s="708" t="s">
        <v>1207</v>
      </c>
      <c r="F181" s="708" t="s">
        <v>1208</v>
      </c>
      <c r="G181" s="714" t="s">
        <v>756</v>
      </c>
      <c r="H181" s="712">
        <v>349613131.38</v>
      </c>
      <c r="I181" s="712">
        <v>113911297.51000004</v>
      </c>
      <c r="J181" s="710">
        <v>463524428.88999999</v>
      </c>
      <c r="K181" s="710">
        <v>463488412.20999998</v>
      </c>
      <c r="L181" s="713">
        <v>463446040.20999998</v>
      </c>
      <c r="M181" s="713">
        <v>463446040.20999998</v>
      </c>
      <c r="N181" s="713">
        <v>451189166.50999999</v>
      </c>
      <c r="O181" s="710">
        <v>78388.679999993838</v>
      </c>
      <c r="P181" s="788">
        <f t="shared" si="4"/>
        <v>1.3255967771595891</v>
      </c>
      <c r="Q181" s="789">
        <f t="shared" si="5"/>
        <v>0.99983088554752608</v>
      </c>
      <c r="R181" s="711"/>
    </row>
    <row r="182" spans="2:18" ht="33.75" x14ac:dyDescent="0.2">
      <c r="B182" s="705"/>
      <c r="C182" s="706"/>
      <c r="D182" s="707" t="s">
        <v>783</v>
      </c>
      <c r="E182" s="708" t="s">
        <v>1209</v>
      </c>
      <c r="F182" s="708" t="s">
        <v>1210</v>
      </c>
      <c r="G182" s="714" t="s">
        <v>750</v>
      </c>
      <c r="H182" s="712">
        <v>812493322.19000018</v>
      </c>
      <c r="I182" s="712">
        <v>-77295480.219999999</v>
      </c>
      <c r="J182" s="710">
        <v>735197841.97000003</v>
      </c>
      <c r="K182" s="710">
        <v>639216011.91999996</v>
      </c>
      <c r="L182" s="713">
        <v>639166306.13</v>
      </c>
      <c r="M182" s="713">
        <v>639166306.13</v>
      </c>
      <c r="N182" s="713">
        <v>521255122.16000003</v>
      </c>
      <c r="O182" s="710">
        <v>96031535.840000004</v>
      </c>
      <c r="P182" s="788">
        <f t="shared" si="4"/>
        <v>0.78667268846861005</v>
      </c>
      <c r="Q182" s="789">
        <f t="shared" si="5"/>
        <v>0.86938000853936315</v>
      </c>
      <c r="R182" s="711"/>
    </row>
    <row r="183" spans="2:18" ht="33.75" x14ac:dyDescent="0.2">
      <c r="B183" s="705"/>
      <c r="C183" s="706"/>
      <c r="D183" s="707" t="s">
        <v>783</v>
      </c>
      <c r="E183" s="708" t="s">
        <v>1211</v>
      </c>
      <c r="F183" s="708" t="s">
        <v>1212</v>
      </c>
      <c r="G183" s="714" t="s">
        <v>750</v>
      </c>
      <c r="H183" s="712">
        <v>223719012.09999999</v>
      </c>
      <c r="I183" s="712">
        <v>325008167.93999994</v>
      </c>
      <c r="J183" s="710">
        <v>548727180.04000008</v>
      </c>
      <c r="K183" s="710">
        <v>350185622.56</v>
      </c>
      <c r="L183" s="713">
        <v>348601346.90000004</v>
      </c>
      <c r="M183" s="713">
        <v>348601346.90000004</v>
      </c>
      <c r="N183" s="713">
        <v>296003264.10000002</v>
      </c>
      <c r="O183" s="710">
        <v>200125833.14000002</v>
      </c>
      <c r="P183" s="788">
        <f t="shared" si="4"/>
        <v>1.558210648383245</v>
      </c>
      <c r="Q183" s="789">
        <f t="shared" si="5"/>
        <v>0.63529083227586491</v>
      </c>
      <c r="R183" s="711"/>
    </row>
    <row r="184" spans="2:18" ht="22.5" x14ac:dyDescent="0.2">
      <c r="B184" s="705"/>
      <c r="C184" s="706"/>
      <c r="D184" s="707" t="s">
        <v>783</v>
      </c>
      <c r="E184" s="708" t="s">
        <v>1213</v>
      </c>
      <c r="F184" s="708" t="s">
        <v>1214</v>
      </c>
      <c r="G184" s="714" t="s">
        <v>750</v>
      </c>
      <c r="H184" s="712">
        <v>1085084.71</v>
      </c>
      <c r="I184" s="712">
        <v>468943.57000000007</v>
      </c>
      <c r="J184" s="710">
        <v>1554028.28</v>
      </c>
      <c r="K184" s="710">
        <v>1528086.69</v>
      </c>
      <c r="L184" s="713">
        <v>1398056.19</v>
      </c>
      <c r="M184" s="713">
        <v>1398056.19</v>
      </c>
      <c r="N184" s="713">
        <v>1387651.71</v>
      </c>
      <c r="O184" s="710">
        <v>155972.09000000003</v>
      </c>
      <c r="P184" s="788">
        <f t="shared" si="4"/>
        <v>1.2884304581160304</v>
      </c>
      <c r="Q184" s="789">
        <f t="shared" si="5"/>
        <v>0.8996336862029306</v>
      </c>
      <c r="R184" s="711"/>
    </row>
    <row r="185" spans="2:18" ht="22.5" x14ac:dyDescent="0.2">
      <c r="B185" s="705"/>
      <c r="C185" s="706"/>
      <c r="D185" s="707" t="s">
        <v>783</v>
      </c>
      <c r="E185" s="708" t="s">
        <v>1215</v>
      </c>
      <c r="F185" s="708" t="s">
        <v>1216</v>
      </c>
      <c r="G185" s="714" t="s">
        <v>756</v>
      </c>
      <c r="H185" s="712">
        <v>83628959.920000002</v>
      </c>
      <c r="I185" s="712">
        <v>-48184933.880000003</v>
      </c>
      <c r="J185" s="710">
        <v>35444026.039999999</v>
      </c>
      <c r="K185" s="710">
        <v>35377864.010000005</v>
      </c>
      <c r="L185" s="713">
        <v>35377864.010000005</v>
      </c>
      <c r="M185" s="713">
        <v>35377864.010000005</v>
      </c>
      <c r="N185" s="713">
        <v>35230145.780000001</v>
      </c>
      <c r="O185" s="710">
        <v>66162.0299999993</v>
      </c>
      <c r="P185" s="788">
        <f t="shared" si="4"/>
        <v>0.42303364819845535</v>
      </c>
      <c r="Q185" s="789">
        <f t="shared" si="5"/>
        <v>0.99813333762013023</v>
      </c>
      <c r="R185" s="711"/>
    </row>
    <row r="186" spans="2:18" ht="22.5" x14ac:dyDescent="0.2">
      <c r="B186" s="705"/>
      <c r="C186" s="706"/>
      <c r="D186" s="707" t="s">
        <v>783</v>
      </c>
      <c r="E186" s="708" t="s">
        <v>1217</v>
      </c>
      <c r="F186" s="708" t="s">
        <v>1218</v>
      </c>
      <c r="G186" s="714" t="s">
        <v>756</v>
      </c>
      <c r="H186" s="712">
        <v>144394220.52000001</v>
      </c>
      <c r="I186" s="712">
        <v>17245359.420000002</v>
      </c>
      <c r="J186" s="710">
        <v>161639579.94</v>
      </c>
      <c r="K186" s="710">
        <v>160857255.07999998</v>
      </c>
      <c r="L186" s="713">
        <v>160857255.07999998</v>
      </c>
      <c r="M186" s="713">
        <v>160857255.07999998</v>
      </c>
      <c r="N186" s="713">
        <v>158925541.67000002</v>
      </c>
      <c r="O186" s="710">
        <v>782324.8600000001</v>
      </c>
      <c r="P186" s="788">
        <f t="shared" si="4"/>
        <v>1.1140144979536746</v>
      </c>
      <c r="Q186" s="789">
        <f t="shared" si="5"/>
        <v>0.99516006623940489</v>
      </c>
      <c r="R186" s="711"/>
    </row>
    <row r="187" spans="2:18" ht="22.5" x14ac:dyDescent="0.2">
      <c r="B187" s="705"/>
      <c r="C187" s="706"/>
      <c r="D187" s="707" t="s">
        <v>783</v>
      </c>
      <c r="E187" s="708" t="s">
        <v>1219</v>
      </c>
      <c r="F187" s="708" t="s">
        <v>1220</v>
      </c>
      <c r="G187" s="714" t="s">
        <v>756</v>
      </c>
      <c r="H187" s="712">
        <v>29101575.209999993</v>
      </c>
      <c r="I187" s="712">
        <v>-5968478.7999999998</v>
      </c>
      <c r="J187" s="710">
        <v>23133096.410000004</v>
      </c>
      <c r="K187" s="710">
        <v>22879985.180000003</v>
      </c>
      <c r="L187" s="713">
        <v>22879985.180000003</v>
      </c>
      <c r="M187" s="713">
        <v>22879985.180000003</v>
      </c>
      <c r="N187" s="713">
        <v>22568460.260000002</v>
      </c>
      <c r="O187" s="710">
        <v>253111.23000000019</v>
      </c>
      <c r="P187" s="788">
        <f t="shared" si="4"/>
        <v>0.78621122791105469</v>
      </c>
      <c r="Q187" s="789">
        <f t="shared" si="5"/>
        <v>0.98905848030397758</v>
      </c>
      <c r="R187" s="711"/>
    </row>
    <row r="188" spans="2:18" ht="22.5" x14ac:dyDescent="0.2">
      <c r="B188" s="705"/>
      <c r="C188" s="706"/>
      <c r="D188" s="707" t="s">
        <v>783</v>
      </c>
      <c r="E188" s="708" t="s">
        <v>1221</v>
      </c>
      <c r="F188" s="708" t="s">
        <v>1222</v>
      </c>
      <c r="G188" s="714" t="s">
        <v>1223</v>
      </c>
      <c r="H188" s="712">
        <v>12736745.17</v>
      </c>
      <c r="I188" s="712">
        <v>-4173828.2899999991</v>
      </c>
      <c r="J188" s="710">
        <v>8562916.8800000008</v>
      </c>
      <c r="K188" s="710">
        <v>8380900.4000000004</v>
      </c>
      <c r="L188" s="713">
        <v>8380900.4000000004</v>
      </c>
      <c r="M188" s="713">
        <v>8380900.4000000004</v>
      </c>
      <c r="N188" s="713">
        <v>8380900.4000000004</v>
      </c>
      <c r="O188" s="710">
        <v>182016.48</v>
      </c>
      <c r="P188" s="788">
        <f t="shared" si="4"/>
        <v>0.65800958472030102</v>
      </c>
      <c r="Q188" s="789">
        <f t="shared" si="5"/>
        <v>0.97874363577846613</v>
      </c>
      <c r="R188" s="711"/>
    </row>
    <row r="189" spans="2:18" ht="33.75" x14ac:dyDescent="0.2">
      <c r="B189" s="705"/>
      <c r="C189" s="706"/>
      <c r="D189" s="707" t="s">
        <v>783</v>
      </c>
      <c r="E189" s="708" t="s">
        <v>1224</v>
      </c>
      <c r="F189" s="708" t="s">
        <v>1225</v>
      </c>
      <c r="G189" s="714" t="s">
        <v>750</v>
      </c>
      <c r="H189" s="712">
        <v>959312981.25999999</v>
      </c>
      <c r="I189" s="712">
        <v>414380367.41999996</v>
      </c>
      <c r="J189" s="710">
        <v>1373693348.6799998</v>
      </c>
      <c r="K189" s="710">
        <v>1156814349.4899998</v>
      </c>
      <c r="L189" s="713">
        <v>1151169190.7199998</v>
      </c>
      <c r="M189" s="713">
        <v>1151169190.7199998</v>
      </c>
      <c r="N189" s="713">
        <v>1011790050.27</v>
      </c>
      <c r="O189" s="710">
        <v>222524157.96000004</v>
      </c>
      <c r="P189" s="788">
        <f t="shared" si="4"/>
        <v>1.1999933423271394</v>
      </c>
      <c r="Q189" s="789">
        <f t="shared" si="5"/>
        <v>0.83801031127228909</v>
      </c>
      <c r="R189" s="711"/>
    </row>
    <row r="190" spans="2:18" ht="33.75" x14ac:dyDescent="0.2">
      <c r="B190" s="705"/>
      <c r="C190" s="706"/>
      <c r="D190" s="707" t="s">
        <v>783</v>
      </c>
      <c r="E190" s="708" t="s">
        <v>1226</v>
      </c>
      <c r="F190" s="708" t="s">
        <v>1227</v>
      </c>
      <c r="G190" s="714" t="s">
        <v>750</v>
      </c>
      <c r="H190" s="712">
        <v>89491532</v>
      </c>
      <c r="I190" s="712">
        <v>-316462.96000002226</v>
      </c>
      <c r="J190" s="710">
        <v>89175069.039999977</v>
      </c>
      <c r="K190" s="710">
        <v>89117069.039999977</v>
      </c>
      <c r="L190" s="713">
        <v>89101275.729999974</v>
      </c>
      <c r="M190" s="713">
        <v>89101275.729999974</v>
      </c>
      <c r="N190" s="713">
        <v>89095051.039999977</v>
      </c>
      <c r="O190" s="710">
        <v>73793.31</v>
      </c>
      <c r="P190" s="788">
        <f t="shared" si="4"/>
        <v>0.99563918215189318</v>
      </c>
      <c r="Q190" s="789">
        <f t="shared" si="5"/>
        <v>0.99917248945479475</v>
      </c>
      <c r="R190" s="711"/>
    </row>
    <row r="191" spans="2:18" x14ac:dyDescent="0.2">
      <c r="B191" s="705"/>
      <c r="C191" s="706"/>
      <c r="D191" s="707" t="s">
        <v>1228</v>
      </c>
      <c r="E191" s="708" t="s">
        <v>1229</v>
      </c>
      <c r="F191" s="708" t="s">
        <v>1230</v>
      </c>
      <c r="G191" s="714" t="s">
        <v>750</v>
      </c>
      <c r="H191" s="712">
        <v>52500000</v>
      </c>
      <c r="I191" s="712">
        <v>130320675.86999999</v>
      </c>
      <c r="J191" s="710">
        <v>182820675.87</v>
      </c>
      <c r="K191" s="710">
        <v>176472115.94</v>
      </c>
      <c r="L191" s="713">
        <v>176472115.94</v>
      </c>
      <c r="M191" s="713">
        <v>176472115.94</v>
      </c>
      <c r="N191" s="713">
        <v>167525547.94</v>
      </c>
      <c r="O191" s="710">
        <v>6348559.9299999941</v>
      </c>
      <c r="P191" s="788">
        <f t="shared" si="4"/>
        <v>3.361373636952381</v>
      </c>
      <c r="Q191" s="789">
        <f t="shared" si="5"/>
        <v>0.96527438759435313</v>
      </c>
      <c r="R191" s="711"/>
    </row>
    <row r="192" spans="2:18" x14ac:dyDescent="0.2">
      <c r="B192" s="705"/>
      <c r="C192" s="706"/>
      <c r="D192" s="707" t="s">
        <v>1228</v>
      </c>
      <c r="E192" s="708" t="s">
        <v>1231</v>
      </c>
      <c r="F192" s="708" t="s">
        <v>1232</v>
      </c>
      <c r="G192" s="714" t="s">
        <v>750</v>
      </c>
      <c r="H192" s="712">
        <v>8500000</v>
      </c>
      <c r="I192" s="712">
        <v>9640680.0899999999</v>
      </c>
      <c r="J192" s="710">
        <v>18140680.09</v>
      </c>
      <c r="K192" s="710">
        <v>18097332.550000001</v>
      </c>
      <c r="L192" s="713">
        <v>18097332.550000001</v>
      </c>
      <c r="M192" s="713">
        <v>18097332.550000001</v>
      </c>
      <c r="N192" s="713">
        <v>17797124.550000001</v>
      </c>
      <c r="O192" s="710">
        <v>43347.540000000503</v>
      </c>
      <c r="P192" s="788">
        <f t="shared" si="4"/>
        <v>2.1290979470588236</v>
      </c>
      <c r="Q192" s="789">
        <f t="shared" si="5"/>
        <v>0.9976104787811183</v>
      </c>
      <c r="R192" s="711"/>
    </row>
    <row r="193" spans="2:18" ht="33.75" x14ac:dyDescent="0.2">
      <c r="B193" s="705"/>
      <c r="C193" s="706"/>
      <c r="D193" s="707" t="s">
        <v>1228</v>
      </c>
      <c r="E193" s="708" t="s">
        <v>1233</v>
      </c>
      <c r="F193" s="708" t="s">
        <v>1234</v>
      </c>
      <c r="G193" s="714" t="s">
        <v>816</v>
      </c>
      <c r="H193" s="712">
        <v>0</v>
      </c>
      <c r="I193" s="712">
        <v>166953</v>
      </c>
      <c r="J193" s="710">
        <v>166953</v>
      </c>
      <c r="K193" s="710">
        <v>166953</v>
      </c>
      <c r="L193" s="713">
        <v>166953</v>
      </c>
      <c r="M193" s="713">
        <v>166953</v>
      </c>
      <c r="N193" s="713">
        <v>166953</v>
      </c>
      <c r="O193" s="710">
        <v>0</v>
      </c>
      <c r="P193" s="788"/>
      <c r="Q193" s="789">
        <f t="shared" si="5"/>
        <v>1</v>
      </c>
      <c r="R193" s="711"/>
    </row>
    <row r="194" spans="2:18" x14ac:dyDescent="0.2">
      <c r="B194" s="705"/>
      <c r="C194" s="706"/>
      <c r="D194" s="707" t="s">
        <v>1228</v>
      </c>
      <c r="E194" s="708" t="s">
        <v>1235</v>
      </c>
      <c r="F194" s="708" t="s">
        <v>1236</v>
      </c>
      <c r="G194" s="714" t="s">
        <v>819</v>
      </c>
      <c r="H194" s="712">
        <v>7700000</v>
      </c>
      <c r="I194" s="712">
        <v>0</v>
      </c>
      <c r="J194" s="710">
        <v>7700000</v>
      </c>
      <c r="K194" s="710">
        <v>6543719.3700000001</v>
      </c>
      <c r="L194" s="713">
        <v>6543719.3700000001</v>
      </c>
      <c r="M194" s="713">
        <v>6543719.3700000001</v>
      </c>
      <c r="N194" s="713">
        <v>6418439.3700000001</v>
      </c>
      <c r="O194" s="710">
        <v>1156280.6299999999</v>
      </c>
      <c r="P194" s="788">
        <f t="shared" si="4"/>
        <v>0.84983368441558438</v>
      </c>
      <c r="Q194" s="789">
        <f t="shared" si="5"/>
        <v>0.84983368441558438</v>
      </c>
      <c r="R194" s="711"/>
    </row>
    <row r="195" spans="2:18" x14ac:dyDescent="0.2">
      <c r="B195" s="705"/>
      <c r="C195" s="706"/>
      <c r="D195" s="707" t="s">
        <v>1228</v>
      </c>
      <c r="E195" s="708" t="s">
        <v>1237</v>
      </c>
      <c r="F195" s="708" t="s">
        <v>1238</v>
      </c>
      <c r="G195" s="714" t="s">
        <v>750</v>
      </c>
      <c r="H195" s="712">
        <v>500000</v>
      </c>
      <c r="I195" s="712">
        <v>690000</v>
      </c>
      <c r="J195" s="710">
        <v>1190000</v>
      </c>
      <c r="K195" s="710">
        <v>977023.98</v>
      </c>
      <c r="L195" s="713">
        <v>977023.98</v>
      </c>
      <c r="M195" s="713">
        <v>977023.98</v>
      </c>
      <c r="N195" s="713">
        <v>977023.98</v>
      </c>
      <c r="O195" s="710">
        <v>212976.02000000002</v>
      </c>
      <c r="P195" s="788">
        <f t="shared" si="4"/>
        <v>1.95404796</v>
      </c>
      <c r="Q195" s="789">
        <f t="shared" si="5"/>
        <v>0.82102855462184876</v>
      </c>
      <c r="R195" s="711"/>
    </row>
    <row r="196" spans="2:18" ht="22.5" x14ac:dyDescent="0.2">
      <c r="B196" s="705"/>
      <c r="C196" s="706"/>
      <c r="D196" s="707" t="s">
        <v>1228</v>
      </c>
      <c r="E196" s="708" t="s">
        <v>1239</v>
      </c>
      <c r="F196" s="708" t="s">
        <v>1240</v>
      </c>
      <c r="G196" s="714" t="s">
        <v>750</v>
      </c>
      <c r="H196" s="712">
        <v>2500000</v>
      </c>
      <c r="I196" s="712">
        <v>45588</v>
      </c>
      <c r="J196" s="710">
        <v>2545588</v>
      </c>
      <c r="K196" s="710">
        <v>2542344.69</v>
      </c>
      <c r="L196" s="713">
        <v>2542344.69</v>
      </c>
      <c r="M196" s="713">
        <v>2542344.69</v>
      </c>
      <c r="N196" s="713">
        <v>2542344.69</v>
      </c>
      <c r="O196" s="710">
        <v>3243.3100000000559</v>
      </c>
      <c r="P196" s="788">
        <f t="shared" si="4"/>
        <v>1.0169378760000001</v>
      </c>
      <c r="Q196" s="789">
        <f t="shared" si="5"/>
        <v>0.99872590929875527</v>
      </c>
      <c r="R196" s="711"/>
    </row>
    <row r="197" spans="2:18" ht="22.5" x14ac:dyDescent="0.2">
      <c r="B197" s="705"/>
      <c r="C197" s="706"/>
      <c r="D197" s="707" t="s">
        <v>1228</v>
      </c>
      <c r="E197" s="708" t="s">
        <v>1241</v>
      </c>
      <c r="F197" s="708" t="s">
        <v>1242</v>
      </c>
      <c r="G197" s="714" t="s">
        <v>1243</v>
      </c>
      <c r="H197" s="712">
        <v>0</v>
      </c>
      <c r="I197" s="712">
        <v>1036344</v>
      </c>
      <c r="J197" s="710">
        <v>1036344</v>
      </c>
      <c r="K197" s="710">
        <v>1036344</v>
      </c>
      <c r="L197" s="713">
        <v>1036344</v>
      </c>
      <c r="M197" s="713">
        <v>1036344</v>
      </c>
      <c r="N197" s="713">
        <v>1019640</v>
      </c>
      <c r="O197" s="710">
        <v>0</v>
      </c>
      <c r="P197" s="788"/>
      <c r="Q197" s="789">
        <f t="shared" si="5"/>
        <v>1</v>
      </c>
      <c r="R197" s="711"/>
    </row>
    <row r="198" spans="2:18" x14ac:dyDescent="0.2">
      <c r="B198" s="705"/>
      <c r="C198" s="706"/>
      <c r="D198" s="707" t="s">
        <v>1228</v>
      </c>
      <c r="E198" s="708" t="s">
        <v>1244</v>
      </c>
      <c r="F198" s="708" t="s">
        <v>1245</v>
      </c>
      <c r="G198" s="714" t="s">
        <v>1056</v>
      </c>
      <c r="H198" s="712">
        <v>0</v>
      </c>
      <c r="I198" s="712">
        <v>3068483.2699999991</v>
      </c>
      <c r="J198" s="710">
        <v>3068483.2699999996</v>
      </c>
      <c r="K198" s="710">
        <v>3068483.2699999996</v>
      </c>
      <c r="L198" s="713">
        <v>524082.16</v>
      </c>
      <c r="M198" s="713">
        <v>524082.16</v>
      </c>
      <c r="N198" s="713">
        <v>507378.16</v>
      </c>
      <c r="O198" s="710">
        <v>2544401.11</v>
      </c>
      <c r="P198" s="788"/>
      <c r="Q198" s="789">
        <f t="shared" si="5"/>
        <v>0.17079518246811234</v>
      </c>
      <c r="R198" s="711"/>
    </row>
    <row r="199" spans="2:18" x14ac:dyDescent="0.2">
      <c r="B199" s="705"/>
      <c r="C199" s="706"/>
      <c r="D199" s="707" t="s">
        <v>1228</v>
      </c>
      <c r="E199" s="708" t="s">
        <v>1246</v>
      </c>
      <c r="F199" s="708" t="s">
        <v>1247</v>
      </c>
      <c r="G199" s="714" t="s">
        <v>966</v>
      </c>
      <c r="H199" s="712">
        <v>0</v>
      </c>
      <c r="I199" s="712">
        <v>92760</v>
      </c>
      <c r="J199" s="710">
        <v>92760</v>
      </c>
      <c r="K199" s="710">
        <v>92760</v>
      </c>
      <c r="L199" s="713">
        <v>92760</v>
      </c>
      <c r="M199" s="713">
        <v>92760</v>
      </c>
      <c r="N199" s="713">
        <v>51000</v>
      </c>
      <c r="O199" s="710">
        <v>0</v>
      </c>
      <c r="P199" s="788"/>
      <c r="Q199" s="789">
        <f t="shared" si="5"/>
        <v>1</v>
      </c>
      <c r="R199" s="711"/>
    </row>
    <row r="200" spans="2:18" x14ac:dyDescent="0.2">
      <c r="B200" s="705"/>
      <c r="C200" s="706"/>
      <c r="D200" s="707" t="s">
        <v>1228</v>
      </c>
      <c r="E200" s="708" t="s">
        <v>1248</v>
      </c>
      <c r="F200" s="708" t="s">
        <v>1249</v>
      </c>
      <c r="G200" s="714" t="s">
        <v>972</v>
      </c>
      <c r="H200" s="712">
        <v>0</v>
      </c>
      <c r="I200" s="712">
        <v>3530101</v>
      </c>
      <c r="J200" s="710">
        <v>3530101</v>
      </c>
      <c r="K200" s="710">
        <v>3037139.46</v>
      </c>
      <c r="L200" s="713">
        <v>3008620.94</v>
      </c>
      <c r="M200" s="713">
        <v>3008620.94</v>
      </c>
      <c r="N200" s="713">
        <v>2966860.94</v>
      </c>
      <c r="O200" s="710">
        <v>521480.06000000006</v>
      </c>
      <c r="P200" s="788"/>
      <c r="Q200" s="789">
        <f t="shared" si="5"/>
        <v>0.85227616433637454</v>
      </c>
      <c r="R200" s="711"/>
    </row>
    <row r="201" spans="2:18" x14ac:dyDescent="0.2">
      <c r="B201" s="705"/>
      <c r="C201" s="706"/>
      <c r="D201" s="707" t="s">
        <v>1228</v>
      </c>
      <c r="E201" s="708" t="s">
        <v>1250</v>
      </c>
      <c r="F201" s="708" t="s">
        <v>1251</v>
      </c>
      <c r="G201" s="714" t="s">
        <v>909</v>
      </c>
      <c r="H201" s="712">
        <v>0</v>
      </c>
      <c r="I201" s="712">
        <v>180189.55</v>
      </c>
      <c r="J201" s="710">
        <v>180189.55</v>
      </c>
      <c r="K201" s="710">
        <v>180189.55</v>
      </c>
      <c r="L201" s="713">
        <v>180189.55</v>
      </c>
      <c r="M201" s="713">
        <v>180189.55</v>
      </c>
      <c r="N201" s="713">
        <v>180189.55</v>
      </c>
      <c r="O201" s="710">
        <v>0</v>
      </c>
      <c r="P201" s="788"/>
      <c r="Q201" s="789">
        <f t="shared" ref="Q201:Q264" si="6">L201/J201</f>
        <v>1</v>
      </c>
      <c r="R201" s="711"/>
    </row>
    <row r="202" spans="2:18" ht="22.5" x14ac:dyDescent="0.2">
      <c r="B202" s="705"/>
      <c r="C202" s="706"/>
      <c r="D202" s="707" t="s">
        <v>1228</v>
      </c>
      <c r="E202" s="708" t="s">
        <v>1252</v>
      </c>
      <c r="F202" s="708" t="s">
        <v>1253</v>
      </c>
      <c r="G202" s="714" t="s">
        <v>1020</v>
      </c>
      <c r="H202" s="712">
        <v>0</v>
      </c>
      <c r="I202" s="712">
        <v>18201065.530000001</v>
      </c>
      <c r="J202" s="710">
        <v>18201065.530000001</v>
      </c>
      <c r="K202" s="710">
        <v>5460319.6600000001</v>
      </c>
      <c r="L202" s="713">
        <v>0</v>
      </c>
      <c r="M202" s="713">
        <v>0</v>
      </c>
      <c r="N202" s="713">
        <v>0</v>
      </c>
      <c r="O202" s="710">
        <v>18201065.530000001</v>
      </c>
      <c r="P202" s="788"/>
      <c r="Q202" s="789">
        <f t="shared" si="6"/>
        <v>0</v>
      </c>
      <c r="R202" s="711"/>
    </row>
    <row r="203" spans="2:18" ht="22.5" x14ac:dyDescent="0.2">
      <c r="B203" s="705"/>
      <c r="C203" s="706"/>
      <c r="D203" s="707" t="s">
        <v>1228</v>
      </c>
      <c r="E203" s="708" t="s">
        <v>1254</v>
      </c>
      <c r="F203" s="708" t="s">
        <v>1255</v>
      </c>
      <c r="G203" s="714" t="s">
        <v>969</v>
      </c>
      <c r="H203" s="712">
        <v>0</v>
      </c>
      <c r="I203" s="712">
        <v>666018</v>
      </c>
      <c r="J203" s="710">
        <v>666018</v>
      </c>
      <c r="K203" s="710">
        <v>666018</v>
      </c>
      <c r="L203" s="713">
        <v>666018</v>
      </c>
      <c r="M203" s="713">
        <v>666018</v>
      </c>
      <c r="N203" s="713">
        <v>624258</v>
      </c>
      <c r="O203" s="710">
        <v>0</v>
      </c>
      <c r="P203" s="788"/>
      <c r="Q203" s="789">
        <f t="shared" si="6"/>
        <v>1</v>
      </c>
      <c r="R203" s="711"/>
    </row>
    <row r="204" spans="2:18" x14ac:dyDescent="0.2">
      <c r="B204" s="705"/>
      <c r="C204" s="706"/>
      <c r="D204" s="707" t="s">
        <v>1228</v>
      </c>
      <c r="E204" s="708" t="s">
        <v>1256</v>
      </c>
      <c r="F204" s="708" t="s">
        <v>1257</v>
      </c>
      <c r="G204" s="714" t="s">
        <v>1100</v>
      </c>
      <c r="H204" s="712">
        <v>0</v>
      </c>
      <c r="I204" s="712">
        <v>61224.800000000003</v>
      </c>
      <c r="J204" s="710">
        <v>61224.800000000003</v>
      </c>
      <c r="K204" s="710">
        <v>61224.800000000003</v>
      </c>
      <c r="L204" s="713">
        <v>61224.800000000003</v>
      </c>
      <c r="M204" s="713">
        <v>61224.800000000003</v>
      </c>
      <c r="N204" s="713">
        <v>44520.800000000003</v>
      </c>
      <c r="O204" s="710">
        <v>0</v>
      </c>
      <c r="P204" s="788"/>
      <c r="Q204" s="789">
        <f t="shared" si="6"/>
        <v>1</v>
      </c>
      <c r="R204" s="711"/>
    </row>
    <row r="205" spans="2:18" x14ac:dyDescent="0.2">
      <c r="B205" s="705"/>
      <c r="C205" s="706"/>
      <c r="D205" s="707" t="s">
        <v>1228</v>
      </c>
      <c r="E205" s="708" t="s">
        <v>1258</v>
      </c>
      <c r="F205" s="708" t="s">
        <v>1259</v>
      </c>
      <c r="G205" s="714" t="s">
        <v>828</v>
      </c>
      <c r="H205" s="712">
        <v>0</v>
      </c>
      <c r="I205" s="712">
        <v>18873.2</v>
      </c>
      <c r="J205" s="710">
        <v>18873.2</v>
      </c>
      <c r="K205" s="710">
        <v>18873.2</v>
      </c>
      <c r="L205" s="713">
        <v>18873.2</v>
      </c>
      <c r="M205" s="713">
        <v>18873.2</v>
      </c>
      <c r="N205" s="713">
        <v>18873.2</v>
      </c>
      <c r="O205" s="710">
        <v>0</v>
      </c>
      <c r="P205" s="788"/>
      <c r="Q205" s="789">
        <f t="shared" si="6"/>
        <v>1</v>
      </c>
      <c r="R205" s="711"/>
    </row>
    <row r="206" spans="2:18" x14ac:dyDescent="0.2">
      <c r="B206" s="705"/>
      <c r="C206" s="706"/>
      <c r="D206" s="707" t="s">
        <v>1228</v>
      </c>
      <c r="E206" s="708" t="s">
        <v>1260</v>
      </c>
      <c r="F206" s="708" t="s">
        <v>1261</v>
      </c>
      <c r="G206" s="714" t="s">
        <v>909</v>
      </c>
      <c r="H206" s="712">
        <v>0</v>
      </c>
      <c r="I206" s="712">
        <v>16994</v>
      </c>
      <c r="J206" s="710">
        <v>16994</v>
      </c>
      <c r="K206" s="710">
        <v>16994</v>
      </c>
      <c r="L206" s="713">
        <v>16994</v>
      </c>
      <c r="M206" s="713">
        <v>16994</v>
      </c>
      <c r="N206" s="713">
        <v>16994</v>
      </c>
      <c r="O206" s="710">
        <v>0</v>
      </c>
      <c r="P206" s="788"/>
      <c r="Q206" s="789">
        <f t="shared" si="6"/>
        <v>1</v>
      </c>
      <c r="R206" s="711"/>
    </row>
    <row r="207" spans="2:18" x14ac:dyDescent="0.2">
      <c r="B207" s="705"/>
      <c r="C207" s="706"/>
      <c r="D207" s="707" t="s">
        <v>1228</v>
      </c>
      <c r="E207" s="708" t="s">
        <v>1262</v>
      </c>
      <c r="F207" s="708" t="s">
        <v>1263</v>
      </c>
      <c r="G207" s="714" t="s">
        <v>975</v>
      </c>
      <c r="H207" s="712">
        <v>0</v>
      </c>
      <c r="I207" s="712">
        <v>19081151</v>
      </c>
      <c r="J207" s="710">
        <v>19081151</v>
      </c>
      <c r="K207" s="710">
        <v>17498790.580000002</v>
      </c>
      <c r="L207" s="713">
        <v>1854515.94</v>
      </c>
      <c r="M207" s="713">
        <v>1854515.94</v>
      </c>
      <c r="N207" s="713">
        <v>1812755.94</v>
      </c>
      <c r="O207" s="710">
        <v>17226635.060000002</v>
      </c>
      <c r="P207" s="788"/>
      <c r="Q207" s="789">
        <f t="shared" si="6"/>
        <v>9.7190989159930657E-2</v>
      </c>
      <c r="R207" s="711"/>
    </row>
    <row r="208" spans="2:18" x14ac:dyDescent="0.2">
      <c r="B208" s="705"/>
      <c r="C208" s="706"/>
      <c r="D208" s="707" t="s">
        <v>1228</v>
      </c>
      <c r="E208" s="708" t="s">
        <v>1264</v>
      </c>
      <c r="F208" s="708" t="s">
        <v>1265</v>
      </c>
      <c r="G208" s="714" t="s">
        <v>975</v>
      </c>
      <c r="H208" s="712">
        <v>0</v>
      </c>
      <c r="I208" s="712">
        <v>12578748.25</v>
      </c>
      <c r="J208" s="710">
        <v>12578748.25</v>
      </c>
      <c r="K208" s="710">
        <v>0</v>
      </c>
      <c r="L208" s="713">
        <v>0</v>
      </c>
      <c r="M208" s="713">
        <v>0</v>
      </c>
      <c r="N208" s="713">
        <v>0</v>
      </c>
      <c r="O208" s="710">
        <v>12578748.25</v>
      </c>
      <c r="P208" s="788"/>
      <c r="Q208" s="789">
        <f t="shared" si="6"/>
        <v>0</v>
      </c>
      <c r="R208" s="711"/>
    </row>
    <row r="209" spans="2:18" ht="22.5" x14ac:dyDescent="0.2">
      <c r="B209" s="705"/>
      <c r="C209" s="706"/>
      <c r="D209" s="707" t="s">
        <v>1228</v>
      </c>
      <c r="E209" s="708" t="s">
        <v>1266</v>
      </c>
      <c r="F209" s="708" t="s">
        <v>1267</v>
      </c>
      <c r="G209" s="714" t="s">
        <v>750</v>
      </c>
      <c r="H209" s="712">
        <v>7300000</v>
      </c>
      <c r="I209" s="712">
        <v>8067030.2999999998</v>
      </c>
      <c r="J209" s="710">
        <v>15367030.300000001</v>
      </c>
      <c r="K209" s="710">
        <v>14860704.039999999</v>
      </c>
      <c r="L209" s="713">
        <v>14860704.039999999</v>
      </c>
      <c r="M209" s="713">
        <v>14860704.039999999</v>
      </c>
      <c r="N209" s="713">
        <v>14860704.039999999</v>
      </c>
      <c r="O209" s="710">
        <v>506326.26000000013</v>
      </c>
      <c r="P209" s="788">
        <f t="shared" ref="P209:P237" si="7">L209/H209</f>
        <v>2.0357128821917807</v>
      </c>
      <c r="Q209" s="789">
        <f t="shared" si="6"/>
        <v>0.96705113153840783</v>
      </c>
      <c r="R209" s="711"/>
    </row>
    <row r="210" spans="2:18" ht="22.5" x14ac:dyDescent="0.2">
      <c r="B210" s="705"/>
      <c r="C210" s="706"/>
      <c r="D210" s="707" t="s">
        <v>1228</v>
      </c>
      <c r="E210" s="708" t="s">
        <v>1268</v>
      </c>
      <c r="F210" s="708" t="s">
        <v>1269</v>
      </c>
      <c r="G210" s="714" t="s">
        <v>849</v>
      </c>
      <c r="H210" s="712">
        <v>0</v>
      </c>
      <c r="I210" s="712">
        <v>10672945.75</v>
      </c>
      <c r="J210" s="710">
        <v>10672945.75</v>
      </c>
      <c r="K210" s="710">
        <v>9670244.2300000004</v>
      </c>
      <c r="L210" s="713">
        <v>6841773.8799999999</v>
      </c>
      <c r="M210" s="713">
        <v>6841773.8799999999</v>
      </c>
      <c r="N210" s="713">
        <v>6841773.8799999999</v>
      </c>
      <c r="O210" s="710">
        <v>3831171.87</v>
      </c>
      <c r="P210" s="788"/>
      <c r="Q210" s="789">
        <f t="shared" si="6"/>
        <v>0.6410389446606154</v>
      </c>
      <c r="R210" s="711"/>
    </row>
    <row r="211" spans="2:18" ht="22.5" x14ac:dyDescent="0.2">
      <c r="B211" s="705"/>
      <c r="C211" s="706"/>
      <c r="D211" s="707" t="s">
        <v>1228</v>
      </c>
      <c r="E211" s="708" t="s">
        <v>1270</v>
      </c>
      <c r="F211" s="708" t="s">
        <v>1271</v>
      </c>
      <c r="G211" s="714" t="s">
        <v>1062</v>
      </c>
      <c r="H211" s="712">
        <v>0</v>
      </c>
      <c r="I211" s="712">
        <v>5374027.2000000002</v>
      </c>
      <c r="J211" s="710">
        <v>5374027.2000000002</v>
      </c>
      <c r="K211" s="710">
        <v>5076535.6400000006</v>
      </c>
      <c r="L211" s="713">
        <v>5076535.6400000006</v>
      </c>
      <c r="M211" s="713">
        <v>5076535.6400000006</v>
      </c>
      <c r="N211" s="713">
        <v>5051479.6400000006</v>
      </c>
      <c r="O211" s="710">
        <v>297491.55999999959</v>
      </c>
      <c r="P211" s="788"/>
      <c r="Q211" s="789">
        <f t="shared" si="6"/>
        <v>0.94464271412694012</v>
      </c>
      <c r="R211" s="711"/>
    </row>
    <row r="212" spans="2:18" x14ac:dyDescent="0.2">
      <c r="B212" s="705"/>
      <c r="C212" s="706"/>
      <c r="D212" s="707" t="s">
        <v>1228</v>
      </c>
      <c r="E212" s="708" t="s">
        <v>1272</v>
      </c>
      <c r="F212" s="708" t="s">
        <v>1273</v>
      </c>
      <c r="G212" s="714" t="s">
        <v>963</v>
      </c>
      <c r="H212" s="712">
        <v>0</v>
      </c>
      <c r="I212" s="712">
        <v>17630429.669999998</v>
      </c>
      <c r="J212" s="710">
        <v>17630429.669999998</v>
      </c>
      <c r="K212" s="710">
        <v>16469810.810000001</v>
      </c>
      <c r="L212" s="713">
        <v>15896315.810000001</v>
      </c>
      <c r="M212" s="713">
        <v>15896315.810000001</v>
      </c>
      <c r="N212" s="713">
        <v>15854555.810000001</v>
      </c>
      <c r="O212" s="710">
        <v>1734113.8600000013</v>
      </c>
      <c r="P212" s="788"/>
      <c r="Q212" s="789">
        <f t="shared" si="6"/>
        <v>0.90164086227854268</v>
      </c>
      <c r="R212" s="711"/>
    </row>
    <row r="213" spans="2:18" x14ac:dyDescent="0.2">
      <c r="B213" s="705"/>
      <c r="C213" s="706"/>
      <c r="D213" s="707" t="s">
        <v>1228</v>
      </c>
      <c r="E213" s="708" t="s">
        <v>1274</v>
      </c>
      <c r="F213" s="708" t="s">
        <v>1275</v>
      </c>
      <c r="G213" s="714" t="s">
        <v>1065</v>
      </c>
      <c r="H213" s="712">
        <v>0</v>
      </c>
      <c r="I213" s="712">
        <v>1145627.24</v>
      </c>
      <c r="J213" s="710">
        <v>1145627.24</v>
      </c>
      <c r="K213" s="710">
        <v>959749.8899999999</v>
      </c>
      <c r="L213" s="713">
        <v>530173.8899999999</v>
      </c>
      <c r="M213" s="713">
        <v>530173.8899999999</v>
      </c>
      <c r="N213" s="713">
        <v>530173.8899999999</v>
      </c>
      <c r="O213" s="710">
        <v>615453.35000000009</v>
      </c>
      <c r="P213" s="788"/>
      <c r="Q213" s="789">
        <f t="shared" si="6"/>
        <v>0.46278045029725368</v>
      </c>
      <c r="R213" s="711"/>
    </row>
    <row r="214" spans="2:18" ht="22.5" x14ac:dyDescent="0.2">
      <c r="B214" s="705"/>
      <c r="C214" s="706"/>
      <c r="D214" s="707" t="s">
        <v>1228</v>
      </c>
      <c r="E214" s="708" t="s">
        <v>1276</v>
      </c>
      <c r="F214" s="708" t="s">
        <v>1277</v>
      </c>
      <c r="G214" s="714" t="s">
        <v>900</v>
      </c>
      <c r="H214" s="712">
        <v>0</v>
      </c>
      <c r="I214" s="712">
        <v>770536.48</v>
      </c>
      <c r="J214" s="710">
        <v>770536.48</v>
      </c>
      <c r="K214" s="710">
        <v>770536.48</v>
      </c>
      <c r="L214" s="713">
        <v>770536.48</v>
      </c>
      <c r="M214" s="713">
        <v>770536.48</v>
      </c>
      <c r="N214" s="713">
        <v>770536.48</v>
      </c>
      <c r="O214" s="710">
        <v>0</v>
      </c>
      <c r="P214" s="788"/>
      <c r="Q214" s="789">
        <f t="shared" si="6"/>
        <v>1</v>
      </c>
      <c r="R214" s="711"/>
    </row>
    <row r="215" spans="2:18" x14ac:dyDescent="0.2">
      <c r="B215" s="705"/>
      <c r="C215" s="706"/>
      <c r="D215" s="707" t="s">
        <v>1228</v>
      </c>
      <c r="E215" s="708" t="s">
        <v>1278</v>
      </c>
      <c r="F215" s="708" t="s">
        <v>1279</v>
      </c>
      <c r="G215" s="714" t="s">
        <v>885</v>
      </c>
      <c r="H215" s="712">
        <v>0</v>
      </c>
      <c r="I215" s="712">
        <v>20649.16</v>
      </c>
      <c r="J215" s="710">
        <v>20649.16</v>
      </c>
      <c r="K215" s="710">
        <v>20649.16</v>
      </c>
      <c r="L215" s="713">
        <v>20649.16</v>
      </c>
      <c r="M215" s="713">
        <v>20649.16</v>
      </c>
      <c r="N215" s="713">
        <v>20649.16</v>
      </c>
      <c r="O215" s="710">
        <v>0</v>
      </c>
      <c r="P215" s="788"/>
      <c r="Q215" s="789">
        <f t="shared" si="6"/>
        <v>1</v>
      </c>
      <c r="R215" s="711"/>
    </row>
    <row r="216" spans="2:18" ht="22.5" x14ac:dyDescent="0.2">
      <c r="B216" s="705"/>
      <c r="C216" s="706"/>
      <c r="D216" s="707" t="s">
        <v>1228</v>
      </c>
      <c r="E216" s="708" t="s">
        <v>1280</v>
      </c>
      <c r="F216" s="708" t="s">
        <v>1281</v>
      </c>
      <c r="G216" s="714" t="s">
        <v>939</v>
      </c>
      <c r="H216" s="712">
        <v>0</v>
      </c>
      <c r="I216" s="712">
        <v>131289.5</v>
      </c>
      <c r="J216" s="710">
        <v>131289.5</v>
      </c>
      <c r="K216" s="710">
        <v>131289.5</v>
      </c>
      <c r="L216" s="713">
        <v>131289.5</v>
      </c>
      <c r="M216" s="713">
        <v>131289.5</v>
      </c>
      <c r="N216" s="713">
        <v>131289.5</v>
      </c>
      <c r="O216" s="710">
        <v>0</v>
      </c>
      <c r="P216" s="788"/>
      <c r="Q216" s="789">
        <f t="shared" si="6"/>
        <v>1</v>
      </c>
      <c r="R216" s="711"/>
    </row>
    <row r="217" spans="2:18" ht="33.75" x14ac:dyDescent="0.2">
      <c r="B217" s="705"/>
      <c r="C217" s="706"/>
      <c r="D217" s="707" t="s">
        <v>1228</v>
      </c>
      <c r="E217" s="708" t="s">
        <v>1282</v>
      </c>
      <c r="F217" s="708" t="s">
        <v>1283</v>
      </c>
      <c r="G217" s="714" t="s">
        <v>843</v>
      </c>
      <c r="H217" s="712">
        <v>0</v>
      </c>
      <c r="I217" s="712">
        <v>3560475.35</v>
      </c>
      <c r="J217" s="710">
        <v>3560475.35</v>
      </c>
      <c r="K217" s="710">
        <v>3348872.93</v>
      </c>
      <c r="L217" s="713">
        <v>2412095.3200000003</v>
      </c>
      <c r="M217" s="713">
        <v>2412095.3200000003</v>
      </c>
      <c r="N217" s="713">
        <v>2412095.3200000003</v>
      </c>
      <c r="O217" s="710">
        <v>1148380.0299999998</v>
      </c>
      <c r="P217" s="788"/>
      <c r="Q217" s="789">
        <f t="shared" si="6"/>
        <v>0.67746440654335671</v>
      </c>
      <c r="R217" s="711"/>
    </row>
    <row r="218" spans="2:18" ht="33.75" x14ac:dyDescent="0.2">
      <c r="B218" s="705"/>
      <c r="C218" s="706"/>
      <c r="D218" s="707" t="s">
        <v>1228</v>
      </c>
      <c r="E218" s="708" t="s">
        <v>1284</v>
      </c>
      <c r="F218" s="708" t="s">
        <v>1285</v>
      </c>
      <c r="G218" s="714" t="s">
        <v>870</v>
      </c>
      <c r="H218" s="712">
        <v>0</v>
      </c>
      <c r="I218" s="712">
        <v>210016.52</v>
      </c>
      <c r="J218" s="710">
        <v>210016.52</v>
      </c>
      <c r="K218" s="710">
        <v>210016.52</v>
      </c>
      <c r="L218" s="713">
        <v>210016.52</v>
      </c>
      <c r="M218" s="713">
        <v>210016.52</v>
      </c>
      <c r="N218" s="713">
        <v>210016.52</v>
      </c>
      <c r="O218" s="710">
        <v>0</v>
      </c>
      <c r="P218" s="788"/>
      <c r="Q218" s="789">
        <f t="shared" si="6"/>
        <v>1</v>
      </c>
      <c r="R218" s="711"/>
    </row>
    <row r="219" spans="2:18" x14ac:dyDescent="0.2">
      <c r="B219" s="705"/>
      <c r="C219" s="706"/>
      <c r="D219" s="707" t="s">
        <v>1228</v>
      </c>
      <c r="E219" s="708" t="s">
        <v>1286</v>
      </c>
      <c r="F219" s="708" t="s">
        <v>1287</v>
      </c>
      <c r="G219" s="714" t="s">
        <v>879</v>
      </c>
      <c r="H219" s="712">
        <v>0</v>
      </c>
      <c r="I219" s="712">
        <v>85817.96</v>
      </c>
      <c r="J219" s="710">
        <v>85817.96</v>
      </c>
      <c r="K219" s="710">
        <v>85817.96</v>
      </c>
      <c r="L219" s="713">
        <v>85817.96</v>
      </c>
      <c r="M219" s="713">
        <v>85817.96</v>
      </c>
      <c r="N219" s="713">
        <v>85817.96</v>
      </c>
      <c r="O219" s="710">
        <v>0</v>
      </c>
      <c r="P219" s="788"/>
      <c r="Q219" s="789">
        <f t="shared" si="6"/>
        <v>1</v>
      </c>
      <c r="R219" s="711"/>
    </row>
    <row r="220" spans="2:18" x14ac:dyDescent="0.2">
      <c r="B220" s="705"/>
      <c r="C220" s="706"/>
      <c r="D220" s="707" t="s">
        <v>1228</v>
      </c>
      <c r="E220" s="708" t="s">
        <v>1288</v>
      </c>
      <c r="F220" s="708" t="s">
        <v>1289</v>
      </c>
      <c r="G220" s="714" t="s">
        <v>867</v>
      </c>
      <c r="H220" s="712">
        <v>0</v>
      </c>
      <c r="I220" s="712">
        <v>157668.35999999999</v>
      </c>
      <c r="J220" s="710">
        <v>157668.35999999999</v>
      </c>
      <c r="K220" s="710">
        <v>157668.35999999999</v>
      </c>
      <c r="L220" s="713">
        <v>157668.35999999999</v>
      </c>
      <c r="M220" s="713">
        <v>157668.35999999999</v>
      </c>
      <c r="N220" s="713">
        <v>157668.35999999999</v>
      </c>
      <c r="O220" s="710">
        <v>0</v>
      </c>
      <c r="P220" s="788"/>
      <c r="Q220" s="789">
        <f t="shared" si="6"/>
        <v>1</v>
      </c>
      <c r="R220" s="711"/>
    </row>
    <row r="221" spans="2:18" x14ac:dyDescent="0.2">
      <c r="B221" s="705"/>
      <c r="C221" s="706"/>
      <c r="D221" s="707" t="s">
        <v>1228</v>
      </c>
      <c r="E221" s="708" t="s">
        <v>1290</v>
      </c>
      <c r="F221" s="708" t="s">
        <v>1291</v>
      </c>
      <c r="G221" s="714" t="s">
        <v>936</v>
      </c>
      <c r="H221" s="712">
        <v>0</v>
      </c>
      <c r="I221" s="712">
        <v>58852.6</v>
      </c>
      <c r="J221" s="710">
        <v>58852.6</v>
      </c>
      <c r="K221" s="710">
        <v>58852.6</v>
      </c>
      <c r="L221" s="713">
        <v>58852.6</v>
      </c>
      <c r="M221" s="713">
        <v>58852.6</v>
      </c>
      <c r="N221" s="713">
        <v>58852.6</v>
      </c>
      <c r="O221" s="710">
        <v>0</v>
      </c>
      <c r="P221" s="788"/>
      <c r="Q221" s="789">
        <f t="shared" si="6"/>
        <v>1</v>
      </c>
      <c r="R221" s="711"/>
    </row>
    <row r="222" spans="2:18" x14ac:dyDescent="0.2">
      <c r="B222" s="705"/>
      <c r="C222" s="706"/>
      <c r="D222" s="707" t="s">
        <v>1228</v>
      </c>
      <c r="E222" s="708" t="s">
        <v>1292</v>
      </c>
      <c r="F222" s="708" t="s">
        <v>1293</v>
      </c>
      <c r="G222" s="714" t="s">
        <v>906</v>
      </c>
      <c r="H222" s="712">
        <v>0</v>
      </c>
      <c r="I222" s="712">
        <v>735560.76</v>
      </c>
      <c r="J222" s="710">
        <v>735560.76</v>
      </c>
      <c r="K222" s="710">
        <v>579973.75</v>
      </c>
      <c r="L222" s="713">
        <v>220025.75</v>
      </c>
      <c r="M222" s="713">
        <v>220025.75</v>
      </c>
      <c r="N222" s="713">
        <v>220025.75</v>
      </c>
      <c r="O222" s="710">
        <v>515535.01</v>
      </c>
      <c r="P222" s="788"/>
      <c r="Q222" s="789">
        <f t="shared" si="6"/>
        <v>0.29912654666352784</v>
      </c>
      <c r="R222" s="711"/>
    </row>
    <row r="223" spans="2:18" ht="22.5" x14ac:dyDescent="0.2">
      <c r="B223" s="705"/>
      <c r="C223" s="706"/>
      <c r="D223" s="707" t="s">
        <v>1228</v>
      </c>
      <c r="E223" s="708" t="s">
        <v>1294</v>
      </c>
      <c r="F223" s="708" t="s">
        <v>1295</v>
      </c>
      <c r="G223" s="714" t="s">
        <v>1059</v>
      </c>
      <c r="H223" s="712">
        <v>0</v>
      </c>
      <c r="I223" s="712">
        <v>3374731.34</v>
      </c>
      <c r="J223" s="710">
        <v>3374731.3400000003</v>
      </c>
      <c r="K223" s="710">
        <v>3160387.58</v>
      </c>
      <c r="L223" s="713">
        <v>3160387.58</v>
      </c>
      <c r="M223" s="713">
        <v>3160387.58</v>
      </c>
      <c r="N223" s="713">
        <v>3126979.58</v>
      </c>
      <c r="O223" s="710">
        <v>214343.76</v>
      </c>
      <c r="P223" s="788"/>
      <c r="Q223" s="789">
        <f t="shared" si="6"/>
        <v>0.93648568184986236</v>
      </c>
      <c r="R223" s="711"/>
    </row>
    <row r="224" spans="2:18" x14ac:dyDescent="0.2">
      <c r="B224" s="705"/>
      <c r="C224" s="706"/>
      <c r="D224" s="707" t="s">
        <v>1228</v>
      </c>
      <c r="E224" s="708" t="s">
        <v>1296</v>
      </c>
      <c r="F224" s="708" t="s">
        <v>1297</v>
      </c>
      <c r="G224" s="714" t="s">
        <v>1044</v>
      </c>
      <c r="H224" s="712">
        <v>0</v>
      </c>
      <c r="I224" s="712">
        <v>12177538.939999998</v>
      </c>
      <c r="J224" s="710">
        <v>12177538.939999998</v>
      </c>
      <c r="K224" s="710">
        <v>12027390.509999998</v>
      </c>
      <c r="L224" s="713">
        <v>12027390.509999998</v>
      </c>
      <c r="M224" s="713">
        <v>12027390.509999998</v>
      </c>
      <c r="N224" s="713">
        <v>12010686.509999998</v>
      </c>
      <c r="O224" s="710">
        <v>150148.43</v>
      </c>
      <c r="P224" s="788"/>
      <c r="Q224" s="789">
        <f t="shared" si="6"/>
        <v>0.9876700513346911</v>
      </c>
      <c r="R224" s="711"/>
    </row>
    <row r="225" spans="2:18" ht="22.5" x14ac:dyDescent="0.2">
      <c r="B225" s="705"/>
      <c r="C225" s="706"/>
      <c r="D225" s="707" t="s">
        <v>1228</v>
      </c>
      <c r="E225" s="708" t="s">
        <v>1298</v>
      </c>
      <c r="F225" s="708" t="s">
        <v>1299</v>
      </c>
      <c r="G225" s="714" t="s">
        <v>882</v>
      </c>
      <c r="H225" s="712">
        <v>0</v>
      </c>
      <c r="I225" s="712">
        <v>178468.32</v>
      </c>
      <c r="J225" s="710">
        <v>178468.32</v>
      </c>
      <c r="K225" s="710">
        <v>178468.32</v>
      </c>
      <c r="L225" s="713">
        <v>178468.32</v>
      </c>
      <c r="M225" s="713">
        <v>178468.32</v>
      </c>
      <c r="N225" s="713">
        <v>178468.32</v>
      </c>
      <c r="O225" s="710">
        <v>0</v>
      </c>
      <c r="P225" s="788"/>
      <c r="Q225" s="789">
        <f t="shared" si="6"/>
        <v>1</v>
      </c>
      <c r="R225" s="711"/>
    </row>
    <row r="226" spans="2:18" ht="22.5" x14ac:dyDescent="0.2">
      <c r="B226" s="705"/>
      <c r="C226" s="706"/>
      <c r="D226" s="707" t="s">
        <v>1228</v>
      </c>
      <c r="E226" s="708" t="s">
        <v>1300</v>
      </c>
      <c r="F226" s="708" t="s">
        <v>1301</v>
      </c>
      <c r="G226" s="714" t="s">
        <v>876</v>
      </c>
      <c r="H226" s="712">
        <v>0</v>
      </c>
      <c r="I226" s="712">
        <v>1390409.87</v>
      </c>
      <c r="J226" s="710">
        <v>1390409.87</v>
      </c>
      <c r="K226" s="710">
        <v>566770.08000000007</v>
      </c>
      <c r="L226" s="713">
        <v>566770.08000000007</v>
      </c>
      <c r="M226" s="713">
        <v>566770.08000000007</v>
      </c>
      <c r="N226" s="713">
        <v>566770.08000000007</v>
      </c>
      <c r="O226" s="710">
        <v>823639.79</v>
      </c>
      <c r="P226" s="788"/>
      <c r="Q226" s="789">
        <f t="shared" si="6"/>
        <v>0.40762806150103065</v>
      </c>
      <c r="R226" s="711"/>
    </row>
    <row r="227" spans="2:18" x14ac:dyDescent="0.2">
      <c r="B227" s="705"/>
      <c r="C227" s="706"/>
      <c r="D227" s="707" t="s">
        <v>1228</v>
      </c>
      <c r="E227" s="708" t="s">
        <v>1302</v>
      </c>
      <c r="F227" s="708" t="s">
        <v>1303</v>
      </c>
      <c r="G227" s="714" t="s">
        <v>855</v>
      </c>
      <c r="H227" s="712">
        <v>0</v>
      </c>
      <c r="I227" s="712">
        <v>5074141.6400000006</v>
      </c>
      <c r="J227" s="710">
        <v>5074141.6400000006</v>
      </c>
      <c r="K227" s="710">
        <v>5074141.6400000006</v>
      </c>
      <c r="L227" s="713">
        <v>4906352.1900000004</v>
      </c>
      <c r="M227" s="713">
        <v>4906352.1900000004</v>
      </c>
      <c r="N227" s="713">
        <v>4906352.1900000004</v>
      </c>
      <c r="O227" s="710">
        <v>167789.45000000007</v>
      </c>
      <c r="P227" s="788"/>
      <c r="Q227" s="789">
        <f t="shared" si="6"/>
        <v>0.9669324465290251</v>
      </c>
      <c r="R227" s="711"/>
    </row>
    <row r="228" spans="2:18" x14ac:dyDescent="0.2">
      <c r="B228" s="705"/>
      <c r="C228" s="706"/>
      <c r="D228" s="707" t="s">
        <v>1228</v>
      </c>
      <c r="E228" s="708" t="s">
        <v>1304</v>
      </c>
      <c r="F228" s="708" t="s">
        <v>1305</v>
      </c>
      <c r="G228" s="714" t="s">
        <v>936</v>
      </c>
      <c r="H228" s="712">
        <v>0</v>
      </c>
      <c r="I228" s="712">
        <v>250240.4</v>
      </c>
      <c r="J228" s="710">
        <v>250240.4</v>
      </c>
      <c r="K228" s="710">
        <v>155711.28</v>
      </c>
      <c r="L228" s="713">
        <v>155711.28</v>
      </c>
      <c r="M228" s="713">
        <v>155711.28</v>
      </c>
      <c r="N228" s="713">
        <v>155711.28</v>
      </c>
      <c r="O228" s="710">
        <v>94529.12</v>
      </c>
      <c r="P228" s="788"/>
      <c r="Q228" s="789">
        <f t="shared" si="6"/>
        <v>0.62224676750836394</v>
      </c>
      <c r="R228" s="711"/>
    </row>
    <row r="229" spans="2:18" x14ac:dyDescent="0.2">
      <c r="B229" s="705"/>
      <c r="C229" s="706"/>
      <c r="D229" s="707" t="s">
        <v>1228</v>
      </c>
      <c r="E229" s="708" t="s">
        <v>1306</v>
      </c>
      <c r="F229" s="708" t="s">
        <v>1307</v>
      </c>
      <c r="G229" s="714" t="s">
        <v>918</v>
      </c>
      <c r="H229" s="712">
        <v>0</v>
      </c>
      <c r="I229" s="712">
        <v>2817220.9400000004</v>
      </c>
      <c r="J229" s="710">
        <v>2817220.9400000004</v>
      </c>
      <c r="K229" s="710">
        <v>1698184.78</v>
      </c>
      <c r="L229" s="713">
        <v>1698184.78</v>
      </c>
      <c r="M229" s="713">
        <v>1698184.78</v>
      </c>
      <c r="N229" s="713">
        <v>1698184.78</v>
      </c>
      <c r="O229" s="710">
        <v>1119036.1600000004</v>
      </c>
      <c r="P229" s="788"/>
      <c r="Q229" s="789">
        <f t="shared" si="6"/>
        <v>0.60278722051526412</v>
      </c>
      <c r="R229" s="711"/>
    </row>
    <row r="230" spans="2:18" ht="22.5" x14ac:dyDescent="0.2">
      <c r="B230" s="705"/>
      <c r="C230" s="706"/>
      <c r="D230" s="707" t="s">
        <v>1228</v>
      </c>
      <c r="E230" s="708" t="s">
        <v>1308</v>
      </c>
      <c r="F230" s="708" t="s">
        <v>1309</v>
      </c>
      <c r="G230" s="714" t="s">
        <v>936</v>
      </c>
      <c r="H230" s="712">
        <v>0</v>
      </c>
      <c r="I230" s="712">
        <v>116178.64</v>
      </c>
      <c r="J230" s="710">
        <v>116178.64</v>
      </c>
      <c r="K230" s="710">
        <v>116178.64</v>
      </c>
      <c r="L230" s="713">
        <v>116178.64</v>
      </c>
      <c r="M230" s="713">
        <v>116178.64</v>
      </c>
      <c r="N230" s="713">
        <v>116178.64</v>
      </c>
      <c r="O230" s="710">
        <v>0</v>
      </c>
      <c r="P230" s="788"/>
      <c r="Q230" s="789">
        <f t="shared" si="6"/>
        <v>1</v>
      </c>
      <c r="R230" s="711"/>
    </row>
    <row r="231" spans="2:18" x14ac:dyDescent="0.2">
      <c r="B231" s="705"/>
      <c r="C231" s="706"/>
      <c r="D231" s="707" t="s">
        <v>1228</v>
      </c>
      <c r="E231" s="708" t="s">
        <v>1310</v>
      </c>
      <c r="F231" s="708" t="s">
        <v>1311</v>
      </c>
      <c r="G231" s="714" t="s">
        <v>861</v>
      </c>
      <c r="H231" s="712">
        <v>0</v>
      </c>
      <c r="I231" s="712">
        <v>116538.24000000001</v>
      </c>
      <c r="J231" s="710">
        <v>116538.24000000001</v>
      </c>
      <c r="K231" s="710">
        <v>116538.24000000001</v>
      </c>
      <c r="L231" s="713">
        <v>116538.24000000001</v>
      </c>
      <c r="M231" s="713">
        <v>116538.24000000001</v>
      </c>
      <c r="N231" s="713">
        <v>116538.24000000001</v>
      </c>
      <c r="O231" s="710">
        <v>0</v>
      </c>
      <c r="P231" s="788"/>
      <c r="Q231" s="789">
        <f t="shared" si="6"/>
        <v>1</v>
      </c>
      <c r="R231" s="711"/>
    </row>
    <row r="232" spans="2:18" x14ac:dyDescent="0.2">
      <c r="B232" s="705"/>
      <c r="C232" s="706"/>
      <c r="D232" s="707" t="s">
        <v>1228</v>
      </c>
      <c r="E232" s="708" t="s">
        <v>1312</v>
      </c>
      <c r="F232" s="708" t="s">
        <v>1313</v>
      </c>
      <c r="G232" s="714" t="s">
        <v>918</v>
      </c>
      <c r="H232" s="712">
        <v>0</v>
      </c>
      <c r="I232" s="712">
        <v>755487.56</v>
      </c>
      <c r="J232" s="710">
        <v>755487.56</v>
      </c>
      <c r="K232" s="710">
        <v>520769.04</v>
      </c>
      <c r="L232" s="713">
        <v>520769.04</v>
      </c>
      <c r="M232" s="713">
        <v>520769.04</v>
      </c>
      <c r="N232" s="713">
        <v>520769.04</v>
      </c>
      <c r="O232" s="710">
        <v>234718.52000000002</v>
      </c>
      <c r="P232" s="788"/>
      <c r="Q232" s="789">
        <f t="shared" si="6"/>
        <v>0.68931517548746923</v>
      </c>
      <c r="R232" s="711"/>
    </row>
    <row r="233" spans="2:18" x14ac:dyDescent="0.2">
      <c r="B233" s="705"/>
      <c r="C233" s="706"/>
      <c r="D233" s="707" t="s">
        <v>1228</v>
      </c>
      <c r="E233" s="708" t="s">
        <v>1314</v>
      </c>
      <c r="F233" s="708" t="s">
        <v>1315</v>
      </c>
      <c r="G233" s="714" t="s">
        <v>957</v>
      </c>
      <c r="H233" s="712">
        <v>0</v>
      </c>
      <c r="I233" s="712">
        <v>504960.8</v>
      </c>
      <c r="J233" s="710">
        <v>504960.8</v>
      </c>
      <c r="K233" s="710">
        <v>504960.8</v>
      </c>
      <c r="L233" s="713">
        <v>504960.8</v>
      </c>
      <c r="M233" s="713">
        <v>504960.8</v>
      </c>
      <c r="N233" s="713">
        <v>463200.8</v>
      </c>
      <c r="O233" s="710">
        <v>0</v>
      </c>
      <c r="P233" s="788"/>
      <c r="Q233" s="789">
        <f t="shared" si="6"/>
        <v>1</v>
      </c>
      <c r="R233" s="711"/>
    </row>
    <row r="234" spans="2:18" ht="22.5" x14ac:dyDescent="0.2">
      <c r="B234" s="705"/>
      <c r="C234" s="706"/>
      <c r="D234" s="707" t="s">
        <v>1228</v>
      </c>
      <c r="E234" s="708" t="s">
        <v>1316</v>
      </c>
      <c r="F234" s="708" t="s">
        <v>1317</v>
      </c>
      <c r="G234" s="714" t="s">
        <v>999</v>
      </c>
      <c r="H234" s="712">
        <v>0</v>
      </c>
      <c r="I234" s="712">
        <v>876554</v>
      </c>
      <c r="J234" s="710">
        <v>876554</v>
      </c>
      <c r="K234" s="710">
        <v>876554</v>
      </c>
      <c r="L234" s="713">
        <v>876554</v>
      </c>
      <c r="M234" s="713">
        <v>876554</v>
      </c>
      <c r="N234" s="713">
        <v>834794</v>
      </c>
      <c r="O234" s="710">
        <v>0</v>
      </c>
      <c r="P234" s="788"/>
      <c r="Q234" s="789">
        <f t="shared" si="6"/>
        <v>1</v>
      </c>
      <c r="R234" s="711"/>
    </row>
    <row r="235" spans="2:18" x14ac:dyDescent="0.2">
      <c r="B235" s="705"/>
      <c r="C235" s="706"/>
      <c r="D235" s="707" t="s">
        <v>1228</v>
      </c>
      <c r="E235" s="708" t="s">
        <v>1318</v>
      </c>
      <c r="F235" s="708" t="s">
        <v>1319</v>
      </c>
      <c r="G235" s="714" t="s">
        <v>918</v>
      </c>
      <c r="H235" s="712">
        <v>0</v>
      </c>
      <c r="I235" s="712">
        <v>548889.26</v>
      </c>
      <c r="J235" s="710">
        <v>548889.26</v>
      </c>
      <c r="K235" s="710">
        <v>548889.26</v>
      </c>
      <c r="L235" s="713">
        <v>548889.26</v>
      </c>
      <c r="M235" s="713">
        <v>548889.26</v>
      </c>
      <c r="N235" s="713">
        <v>548889.26</v>
      </c>
      <c r="O235" s="710">
        <v>0</v>
      </c>
      <c r="P235" s="788"/>
      <c r="Q235" s="789">
        <f t="shared" si="6"/>
        <v>1</v>
      </c>
      <c r="R235" s="711"/>
    </row>
    <row r="236" spans="2:18" x14ac:dyDescent="0.2">
      <c r="B236" s="705"/>
      <c r="C236" s="706"/>
      <c r="D236" s="707" t="s">
        <v>1228</v>
      </c>
      <c r="E236" s="708" t="s">
        <v>1320</v>
      </c>
      <c r="F236" s="708" t="s">
        <v>1321</v>
      </c>
      <c r="G236" s="714" t="s">
        <v>903</v>
      </c>
      <c r="H236" s="712">
        <v>0</v>
      </c>
      <c r="I236" s="712">
        <v>105474.56</v>
      </c>
      <c r="J236" s="710">
        <v>105474.56</v>
      </c>
      <c r="K236" s="710">
        <v>104024.56</v>
      </c>
      <c r="L236" s="713">
        <v>104024.56</v>
      </c>
      <c r="M236" s="713">
        <v>104024.56</v>
      </c>
      <c r="N236" s="713">
        <v>104024.56</v>
      </c>
      <c r="O236" s="710">
        <v>1450</v>
      </c>
      <c r="P236" s="788"/>
      <c r="Q236" s="789">
        <f t="shared" si="6"/>
        <v>0.98625260915997182</v>
      </c>
      <c r="R236" s="711"/>
    </row>
    <row r="237" spans="2:18" x14ac:dyDescent="0.2">
      <c r="B237" s="705"/>
      <c r="C237" s="706"/>
      <c r="D237" s="707" t="s">
        <v>1228</v>
      </c>
      <c r="E237" s="708" t="s">
        <v>1322</v>
      </c>
      <c r="F237" s="708" t="s">
        <v>1323</v>
      </c>
      <c r="G237" s="714" t="s">
        <v>750</v>
      </c>
      <c r="H237" s="712">
        <v>2500000</v>
      </c>
      <c r="I237" s="712">
        <v>203232</v>
      </c>
      <c r="J237" s="710">
        <v>2703232</v>
      </c>
      <c r="K237" s="710">
        <v>2239180.87</v>
      </c>
      <c r="L237" s="713">
        <v>2239180.87</v>
      </c>
      <c r="M237" s="713">
        <v>2239180.87</v>
      </c>
      <c r="N237" s="713">
        <v>2035948.87</v>
      </c>
      <c r="O237" s="710">
        <v>464051.12999999989</v>
      </c>
      <c r="P237" s="788">
        <f t="shared" si="7"/>
        <v>0.89567234800000006</v>
      </c>
      <c r="Q237" s="789">
        <f t="shared" si="6"/>
        <v>0.82833470083218907</v>
      </c>
      <c r="R237" s="711"/>
    </row>
    <row r="238" spans="2:18" x14ac:dyDescent="0.2">
      <c r="B238" s="705"/>
      <c r="C238" s="706"/>
      <c r="D238" s="707" t="s">
        <v>1228</v>
      </c>
      <c r="E238" s="708" t="s">
        <v>1324</v>
      </c>
      <c r="F238" s="708" t="s">
        <v>1325</v>
      </c>
      <c r="G238" s="714" t="s">
        <v>936</v>
      </c>
      <c r="H238" s="712">
        <v>0</v>
      </c>
      <c r="I238" s="712">
        <v>286818.7</v>
      </c>
      <c r="J238" s="710">
        <v>286818.7</v>
      </c>
      <c r="K238" s="710">
        <v>286818.7</v>
      </c>
      <c r="L238" s="713">
        <v>286818.7</v>
      </c>
      <c r="M238" s="713">
        <v>286818.7</v>
      </c>
      <c r="N238" s="713">
        <v>286818.7</v>
      </c>
      <c r="O238" s="710">
        <v>0</v>
      </c>
      <c r="P238" s="788"/>
      <c r="Q238" s="789">
        <f t="shared" si="6"/>
        <v>1</v>
      </c>
      <c r="R238" s="711"/>
    </row>
    <row r="239" spans="2:18" x14ac:dyDescent="0.2">
      <c r="B239" s="705"/>
      <c r="C239" s="706"/>
      <c r="D239" s="707" t="s">
        <v>1228</v>
      </c>
      <c r="E239" s="708" t="s">
        <v>1326</v>
      </c>
      <c r="F239" s="708" t="s">
        <v>1327</v>
      </c>
      <c r="G239" s="714" t="s">
        <v>861</v>
      </c>
      <c r="H239" s="712">
        <v>0</v>
      </c>
      <c r="I239" s="712">
        <v>583626.46</v>
      </c>
      <c r="J239" s="710">
        <v>583626.46</v>
      </c>
      <c r="K239" s="710">
        <v>583626.46</v>
      </c>
      <c r="L239" s="713">
        <v>583626.46</v>
      </c>
      <c r="M239" s="713">
        <v>583626.46</v>
      </c>
      <c r="N239" s="713">
        <v>583626.46</v>
      </c>
      <c r="O239" s="710">
        <v>0</v>
      </c>
      <c r="P239" s="788"/>
      <c r="Q239" s="789">
        <f t="shared" si="6"/>
        <v>1</v>
      </c>
      <c r="R239" s="711"/>
    </row>
    <row r="240" spans="2:18" ht="22.5" x14ac:dyDescent="0.2">
      <c r="B240" s="705"/>
      <c r="C240" s="706"/>
      <c r="D240" s="707" t="s">
        <v>1228</v>
      </c>
      <c r="E240" s="708" t="s">
        <v>1328</v>
      </c>
      <c r="F240" s="708" t="s">
        <v>1329</v>
      </c>
      <c r="G240" s="714" t="s">
        <v>993</v>
      </c>
      <c r="H240" s="712">
        <v>0</v>
      </c>
      <c r="I240" s="712">
        <v>24226685.330000006</v>
      </c>
      <c r="J240" s="710">
        <v>24226685.329999998</v>
      </c>
      <c r="K240" s="710">
        <v>24226685.329999998</v>
      </c>
      <c r="L240" s="713">
        <v>4463602.2099999972</v>
      </c>
      <c r="M240" s="713">
        <v>4463602.2099999972</v>
      </c>
      <c r="N240" s="713">
        <v>4421842.21</v>
      </c>
      <c r="O240" s="710">
        <v>19763083.120000001</v>
      </c>
      <c r="P240" s="788"/>
      <c r="Q240" s="789">
        <f t="shared" si="6"/>
        <v>0.18424320740537714</v>
      </c>
      <c r="R240" s="711"/>
    </row>
    <row r="241" spans="2:18" ht="33.75" x14ac:dyDescent="0.2">
      <c r="B241" s="705"/>
      <c r="C241" s="706"/>
      <c r="D241" s="707" t="s">
        <v>1228</v>
      </c>
      <c r="E241" s="708" t="s">
        <v>1330</v>
      </c>
      <c r="F241" s="708" t="s">
        <v>1331</v>
      </c>
      <c r="G241" s="714" t="s">
        <v>1038</v>
      </c>
      <c r="H241" s="712">
        <v>0</v>
      </c>
      <c r="I241" s="712">
        <v>666060.68000000005</v>
      </c>
      <c r="J241" s="710">
        <v>666060.68000000005</v>
      </c>
      <c r="K241" s="710">
        <v>666060.68000000005</v>
      </c>
      <c r="L241" s="713">
        <v>666060.68000000005</v>
      </c>
      <c r="M241" s="713">
        <v>666060.68000000005</v>
      </c>
      <c r="N241" s="713">
        <v>649356.68000000005</v>
      </c>
      <c r="O241" s="710">
        <v>0</v>
      </c>
      <c r="P241" s="788"/>
      <c r="Q241" s="789">
        <f t="shared" si="6"/>
        <v>1</v>
      </c>
      <c r="R241" s="711"/>
    </row>
    <row r="242" spans="2:18" x14ac:dyDescent="0.2">
      <c r="B242" s="705"/>
      <c r="C242" s="706"/>
      <c r="D242" s="707" t="s">
        <v>1228</v>
      </c>
      <c r="E242" s="708" t="s">
        <v>1332</v>
      </c>
      <c r="F242" s="708" t="s">
        <v>1333</v>
      </c>
      <c r="G242" s="714" t="s">
        <v>972</v>
      </c>
      <c r="H242" s="712">
        <v>0</v>
      </c>
      <c r="I242" s="712">
        <v>1720202.2200000002</v>
      </c>
      <c r="J242" s="710">
        <v>1720202.2200000002</v>
      </c>
      <c r="K242" s="710">
        <v>1720202.2200000002</v>
      </c>
      <c r="L242" s="713">
        <v>1720202.2200000002</v>
      </c>
      <c r="M242" s="713">
        <v>1720202.2200000002</v>
      </c>
      <c r="N242" s="713">
        <v>1720202.2200000002</v>
      </c>
      <c r="O242" s="710">
        <v>0</v>
      </c>
      <c r="P242" s="788"/>
      <c r="Q242" s="789">
        <f t="shared" si="6"/>
        <v>1</v>
      </c>
      <c r="R242" s="711"/>
    </row>
    <row r="243" spans="2:18" x14ac:dyDescent="0.2">
      <c r="B243" s="705"/>
      <c r="C243" s="706"/>
      <c r="D243" s="707" t="s">
        <v>1228</v>
      </c>
      <c r="E243" s="708" t="s">
        <v>1334</v>
      </c>
      <c r="F243" s="708" t="s">
        <v>1335</v>
      </c>
      <c r="G243" s="714" t="s">
        <v>903</v>
      </c>
      <c r="H243" s="712">
        <v>0</v>
      </c>
      <c r="I243" s="712">
        <v>14319826</v>
      </c>
      <c r="J243" s="710">
        <v>14319826</v>
      </c>
      <c r="K243" s="710">
        <v>4295947.8</v>
      </c>
      <c r="L243" s="713">
        <v>0</v>
      </c>
      <c r="M243" s="713">
        <v>0</v>
      </c>
      <c r="N243" s="713">
        <v>0</v>
      </c>
      <c r="O243" s="710">
        <v>14319826</v>
      </c>
      <c r="P243" s="788"/>
      <c r="Q243" s="789">
        <f t="shared" si="6"/>
        <v>0</v>
      </c>
      <c r="R243" s="711"/>
    </row>
    <row r="244" spans="2:18" ht="22.5" x14ac:dyDescent="0.2">
      <c r="B244" s="705"/>
      <c r="C244" s="706"/>
      <c r="D244" s="707" t="s">
        <v>1228</v>
      </c>
      <c r="E244" s="708" t="s">
        <v>1336</v>
      </c>
      <c r="F244" s="708" t="s">
        <v>1337</v>
      </c>
      <c r="G244" s="714" t="s">
        <v>825</v>
      </c>
      <c r="H244" s="712">
        <v>0</v>
      </c>
      <c r="I244" s="712">
        <v>7551.6</v>
      </c>
      <c r="J244" s="710">
        <v>7551.6</v>
      </c>
      <c r="K244" s="710">
        <v>7551.6</v>
      </c>
      <c r="L244" s="713">
        <v>7551.6</v>
      </c>
      <c r="M244" s="713">
        <v>7551.6</v>
      </c>
      <c r="N244" s="713">
        <v>7551.6</v>
      </c>
      <c r="O244" s="710">
        <v>0</v>
      </c>
      <c r="P244" s="788"/>
      <c r="Q244" s="789">
        <f t="shared" si="6"/>
        <v>1</v>
      </c>
      <c r="R244" s="711"/>
    </row>
    <row r="245" spans="2:18" x14ac:dyDescent="0.2">
      <c r="B245" s="705"/>
      <c r="C245" s="706"/>
      <c r="D245" s="707" t="s">
        <v>1228</v>
      </c>
      <c r="E245" s="708" t="s">
        <v>1338</v>
      </c>
      <c r="F245" s="708" t="s">
        <v>1339</v>
      </c>
      <c r="G245" s="714" t="s">
        <v>954</v>
      </c>
      <c r="H245" s="712">
        <v>0</v>
      </c>
      <c r="I245" s="712">
        <v>59189.459999999992</v>
      </c>
      <c r="J245" s="710">
        <v>59189.46</v>
      </c>
      <c r="K245" s="710">
        <v>59189.46</v>
      </c>
      <c r="L245" s="713">
        <v>59189.46</v>
      </c>
      <c r="M245" s="713">
        <v>59189.46</v>
      </c>
      <c r="N245" s="713">
        <v>17429.46</v>
      </c>
      <c r="O245" s="710">
        <v>0</v>
      </c>
      <c r="P245" s="788"/>
      <c r="Q245" s="789">
        <f t="shared" si="6"/>
        <v>1</v>
      </c>
      <c r="R245" s="711"/>
    </row>
    <row r="246" spans="2:18" ht="22.5" x14ac:dyDescent="0.2">
      <c r="B246" s="705"/>
      <c r="C246" s="706"/>
      <c r="D246" s="707" t="s">
        <v>1228</v>
      </c>
      <c r="E246" s="708" t="s">
        <v>1340</v>
      </c>
      <c r="F246" s="708" t="s">
        <v>1341</v>
      </c>
      <c r="G246" s="714" t="s">
        <v>990</v>
      </c>
      <c r="H246" s="712">
        <v>0</v>
      </c>
      <c r="I246" s="712">
        <v>1042588.0800000001</v>
      </c>
      <c r="J246" s="710">
        <v>1042588.0800000001</v>
      </c>
      <c r="K246" s="710">
        <v>843733.24</v>
      </c>
      <c r="L246" s="713">
        <v>754761.24</v>
      </c>
      <c r="M246" s="713">
        <v>754761.24</v>
      </c>
      <c r="N246" s="713">
        <v>680614.04</v>
      </c>
      <c r="O246" s="710">
        <v>287826.83999999997</v>
      </c>
      <c r="P246" s="788"/>
      <c r="Q246" s="789">
        <f t="shared" si="6"/>
        <v>0.72393043281292835</v>
      </c>
      <c r="R246" s="711"/>
    </row>
    <row r="247" spans="2:18" x14ac:dyDescent="0.2">
      <c r="B247" s="705"/>
      <c r="C247" s="706"/>
      <c r="D247" s="707" t="s">
        <v>1228</v>
      </c>
      <c r="E247" s="708" t="s">
        <v>1342</v>
      </c>
      <c r="F247" s="708" t="s">
        <v>1343</v>
      </c>
      <c r="G247" s="714" t="s">
        <v>981</v>
      </c>
      <c r="H247" s="712">
        <v>0</v>
      </c>
      <c r="I247" s="712">
        <v>58464</v>
      </c>
      <c r="J247" s="710">
        <v>58464</v>
      </c>
      <c r="K247" s="710">
        <v>58464</v>
      </c>
      <c r="L247" s="713">
        <v>58464</v>
      </c>
      <c r="M247" s="713">
        <v>58464</v>
      </c>
      <c r="N247" s="713">
        <v>0</v>
      </c>
      <c r="O247" s="710">
        <v>0</v>
      </c>
      <c r="P247" s="788"/>
      <c r="Q247" s="789">
        <f t="shared" si="6"/>
        <v>1</v>
      </c>
      <c r="R247" s="711"/>
    </row>
    <row r="248" spans="2:18" x14ac:dyDescent="0.2">
      <c r="B248" s="705"/>
      <c r="C248" s="706"/>
      <c r="D248" s="707" t="s">
        <v>1228</v>
      </c>
      <c r="E248" s="708" t="s">
        <v>1344</v>
      </c>
      <c r="F248" s="708" t="s">
        <v>1345</v>
      </c>
      <c r="G248" s="714" t="s">
        <v>984</v>
      </c>
      <c r="H248" s="712">
        <v>0</v>
      </c>
      <c r="I248" s="712">
        <v>41760</v>
      </c>
      <c r="J248" s="710">
        <v>41760</v>
      </c>
      <c r="K248" s="710">
        <v>41760</v>
      </c>
      <c r="L248" s="713">
        <v>41760</v>
      </c>
      <c r="M248" s="713">
        <v>41760</v>
      </c>
      <c r="N248" s="713">
        <v>0</v>
      </c>
      <c r="O248" s="710">
        <v>0</v>
      </c>
      <c r="P248" s="788"/>
      <c r="Q248" s="789">
        <f t="shared" si="6"/>
        <v>1</v>
      </c>
      <c r="R248" s="711"/>
    </row>
    <row r="249" spans="2:18" x14ac:dyDescent="0.2">
      <c r="B249" s="705"/>
      <c r="C249" s="706"/>
      <c r="D249" s="707" t="s">
        <v>1228</v>
      </c>
      <c r="E249" s="708" t="s">
        <v>1346</v>
      </c>
      <c r="F249" s="708" t="s">
        <v>1347</v>
      </c>
      <c r="G249" s="714" t="s">
        <v>1002</v>
      </c>
      <c r="H249" s="712">
        <v>0</v>
      </c>
      <c r="I249" s="712">
        <v>4021379.46</v>
      </c>
      <c r="J249" s="710">
        <v>4021379.46</v>
      </c>
      <c r="K249" s="710">
        <v>2754886.49</v>
      </c>
      <c r="L249" s="713">
        <v>2557686.4900000002</v>
      </c>
      <c r="M249" s="713">
        <v>2557686.4900000002</v>
      </c>
      <c r="N249" s="713">
        <v>2524278.4900000002</v>
      </c>
      <c r="O249" s="710">
        <v>1463692.9699999997</v>
      </c>
      <c r="P249" s="788"/>
      <c r="Q249" s="789">
        <f t="shared" si="6"/>
        <v>0.63602216986506421</v>
      </c>
      <c r="R249" s="711"/>
    </row>
    <row r="250" spans="2:18" x14ac:dyDescent="0.2">
      <c r="B250" s="705"/>
      <c r="C250" s="706"/>
      <c r="D250" s="707" t="s">
        <v>1228</v>
      </c>
      <c r="E250" s="708" t="s">
        <v>1348</v>
      </c>
      <c r="F250" s="708" t="s">
        <v>1349</v>
      </c>
      <c r="G250" s="714" t="s">
        <v>1029</v>
      </c>
      <c r="H250" s="712">
        <v>0</v>
      </c>
      <c r="I250" s="712">
        <v>127134.2</v>
      </c>
      <c r="J250" s="710">
        <v>127134.2</v>
      </c>
      <c r="K250" s="710">
        <v>127134.2</v>
      </c>
      <c r="L250" s="713">
        <v>127134.2</v>
      </c>
      <c r="M250" s="713">
        <v>127134.2</v>
      </c>
      <c r="N250" s="713">
        <v>110430.2</v>
      </c>
      <c r="O250" s="710">
        <v>0</v>
      </c>
      <c r="P250" s="788"/>
      <c r="Q250" s="789">
        <f t="shared" si="6"/>
        <v>1</v>
      </c>
      <c r="R250" s="711"/>
    </row>
    <row r="251" spans="2:18" x14ac:dyDescent="0.2">
      <c r="B251" s="705"/>
      <c r="C251" s="706"/>
      <c r="D251" s="707" t="s">
        <v>1228</v>
      </c>
      <c r="E251" s="708" t="s">
        <v>1350</v>
      </c>
      <c r="F251" s="708" t="s">
        <v>1351</v>
      </c>
      <c r="G251" s="714" t="s">
        <v>1005</v>
      </c>
      <c r="H251" s="712">
        <v>0</v>
      </c>
      <c r="I251" s="712">
        <v>834540.11999999988</v>
      </c>
      <c r="J251" s="710">
        <v>834540.11999999988</v>
      </c>
      <c r="K251" s="710">
        <v>758540.11999999988</v>
      </c>
      <c r="L251" s="713">
        <v>228540.12000000002</v>
      </c>
      <c r="M251" s="713">
        <v>228540.12000000002</v>
      </c>
      <c r="N251" s="713">
        <v>195132.12000000002</v>
      </c>
      <c r="O251" s="710">
        <v>606000</v>
      </c>
      <c r="P251" s="788"/>
      <c r="Q251" s="789">
        <f t="shared" si="6"/>
        <v>0.27385156749564066</v>
      </c>
      <c r="R251" s="711"/>
    </row>
    <row r="252" spans="2:18" x14ac:dyDescent="0.2">
      <c r="B252" s="705"/>
      <c r="C252" s="706"/>
      <c r="D252" s="707" t="s">
        <v>1228</v>
      </c>
      <c r="E252" s="708" t="s">
        <v>1352</v>
      </c>
      <c r="F252" s="708" t="s">
        <v>1353</v>
      </c>
      <c r="G252" s="714" t="s">
        <v>1050</v>
      </c>
      <c r="H252" s="712">
        <v>0</v>
      </c>
      <c r="I252" s="712">
        <v>102024.8</v>
      </c>
      <c r="J252" s="710">
        <v>102024.8</v>
      </c>
      <c r="K252" s="710">
        <v>102024.8</v>
      </c>
      <c r="L252" s="713">
        <v>102024.8</v>
      </c>
      <c r="M252" s="713">
        <v>102024.8</v>
      </c>
      <c r="N252" s="713">
        <v>85320.8</v>
      </c>
      <c r="O252" s="710">
        <v>0</v>
      </c>
      <c r="P252" s="788"/>
      <c r="Q252" s="789">
        <f t="shared" si="6"/>
        <v>1</v>
      </c>
      <c r="R252" s="711"/>
    </row>
    <row r="253" spans="2:18" x14ac:dyDescent="0.2">
      <c r="B253" s="705"/>
      <c r="C253" s="706"/>
      <c r="D253" s="707" t="s">
        <v>1228</v>
      </c>
      <c r="E253" s="708" t="s">
        <v>1354</v>
      </c>
      <c r="F253" s="708" t="s">
        <v>1355</v>
      </c>
      <c r="G253" s="714" t="s">
        <v>1047</v>
      </c>
      <c r="H253" s="712">
        <v>0</v>
      </c>
      <c r="I253" s="712">
        <v>69564.399999999994</v>
      </c>
      <c r="J253" s="710">
        <v>69564.399999999994</v>
      </c>
      <c r="K253" s="710">
        <v>69564.399999999994</v>
      </c>
      <c r="L253" s="713">
        <v>69564.399999999994</v>
      </c>
      <c r="M253" s="713">
        <v>69564.399999999994</v>
      </c>
      <c r="N253" s="713">
        <v>52860.4</v>
      </c>
      <c r="O253" s="710">
        <v>0</v>
      </c>
      <c r="P253" s="788"/>
      <c r="Q253" s="789">
        <f t="shared" si="6"/>
        <v>1</v>
      </c>
      <c r="R253" s="711"/>
    </row>
    <row r="254" spans="2:18" x14ac:dyDescent="0.2">
      <c r="B254" s="705"/>
      <c r="C254" s="706"/>
      <c r="D254" s="707" t="s">
        <v>1228</v>
      </c>
      <c r="E254" s="708" t="s">
        <v>1356</v>
      </c>
      <c r="F254" s="708" t="s">
        <v>1357</v>
      </c>
      <c r="G254" s="714" t="s">
        <v>1026</v>
      </c>
      <c r="H254" s="712">
        <v>0</v>
      </c>
      <c r="I254" s="712">
        <v>177919.57999999996</v>
      </c>
      <c r="J254" s="710">
        <v>177919.58</v>
      </c>
      <c r="K254" s="710">
        <v>177919.58</v>
      </c>
      <c r="L254" s="713">
        <v>16704</v>
      </c>
      <c r="M254" s="713">
        <v>16704</v>
      </c>
      <c r="N254" s="713">
        <v>0</v>
      </c>
      <c r="O254" s="710">
        <v>161215.57999999999</v>
      </c>
      <c r="P254" s="788"/>
      <c r="Q254" s="789">
        <f t="shared" si="6"/>
        <v>9.388511371261106E-2</v>
      </c>
      <c r="R254" s="711"/>
    </row>
    <row r="255" spans="2:18" x14ac:dyDescent="0.2">
      <c r="B255" s="705"/>
      <c r="C255" s="706"/>
      <c r="D255" s="707" t="s">
        <v>1228</v>
      </c>
      <c r="E255" s="708" t="s">
        <v>1358</v>
      </c>
      <c r="F255" s="708" t="s">
        <v>1359</v>
      </c>
      <c r="G255" s="714" t="s">
        <v>1035</v>
      </c>
      <c r="H255" s="712">
        <v>0</v>
      </c>
      <c r="I255" s="712">
        <v>100094.6</v>
      </c>
      <c r="J255" s="710">
        <v>100094.6</v>
      </c>
      <c r="K255" s="710">
        <v>100094.6</v>
      </c>
      <c r="L255" s="713">
        <v>100094.6</v>
      </c>
      <c r="M255" s="713">
        <v>100094.6</v>
      </c>
      <c r="N255" s="713">
        <v>83390.600000000006</v>
      </c>
      <c r="O255" s="710">
        <v>0</v>
      </c>
      <c r="P255" s="788"/>
      <c r="Q255" s="789">
        <f t="shared" si="6"/>
        <v>1</v>
      </c>
      <c r="R255" s="711"/>
    </row>
    <row r="256" spans="2:18" x14ac:dyDescent="0.2">
      <c r="B256" s="705"/>
      <c r="C256" s="706"/>
      <c r="D256" s="707" t="s">
        <v>1228</v>
      </c>
      <c r="E256" s="708" t="s">
        <v>1360</v>
      </c>
      <c r="F256" s="708" t="s">
        <v>1361</v>
      </c>
      <c r="G256" s="714" t="s">
        <v>1014</v>
      </c>
      <c r="H256" s="712">
        <v>0</v>
      </c>
      <c r="I256" s="712">
        <v>16704</v>
      </c>
      <c r="J256" s="710">
        <v>16704</v>
      </c>
      <c r="K256" s="710">
        <v>16704</v>
      </c>
      <c r="L256" s="713">
        <v>16704</v>
      </c>
      <c r="M256" s="713">
        <v>16704</v>
      </c>
      <c r="N256" s="713">
        <v>0</v>
      </c>
      <c r="O256" s="710">
        <v>0</v>
      </c>
      <c r="P256" s="788"/>
      <c r="Q256" s="789">
        <f t="shared" si="6"/>
        <v>1</v>
      </c>
      <c r="R256" s="711"/>
    </row>
    <row r="257" spans="2:18" x14ac:dyDescent="0.2">
      <c r="B257" s="705"/>
      <c r="C257" s="706"/>
      <c r="D257" s="707" t="s">
        <v>1228</v>
      </c>
      <c r="E257" s="708" t="s">
        <v>1362</v>
      </c>
      <c r="F257" s="708" t="s">
        <v>1363</v>
      </c>
      <c r="G257" s="714" t="s">
        <v>1032</v>
      </c>
      <c r="H257" s="712">
        <v>0</v>
      </c>
      <c r="I257" s="712">
        <v>33835.58</v>
      </c>
      <c r="J257" s="710">
        <v>33835.58</v>
      </c>
      <c r="K257" s="710">
        <v>33835.58</v>
      </c>
      <c r="L257" s="713">
        <v>33835.58</v>
      </c>
      <c r="M257" s="713">
        <v>33835.58</v>
      </c>
      <c r="N257" s="713">
        <v>17131.580000000002</v>
      </c>
      <c r="O257" s="710">
        <v>0</v>
      </c>
      <c r="P257" s="788"/>
      <c r="Q257" s="789">
        <f t="shared" si="6"/>
        <v>1</v>
      </c>
      <c r="R257" s="711"/>
    </row>
    <row r="258" spans="2:18" x14ac:dyDescent="0.2">
      <c r="B258" s="705"/>
      <c r="C258" s="706"/>
      <c r="D258" s="707" t="s">
        <v>1228</v>
      </c>
      <c r="E258" s="708" t="s">
        <v>1364</v>
      </c>
      <c r="F258" s="708" t="s">
        <v>1365</v>
      </c>
      <c r="G258" s="714" t="s">
        <v>1020</v>
      </c>
      <c r="H258" s="712">
        <v>0</v>
      </c>
      <c r="I258" s="712">
        <v>16704</v>
      </c>
      <c r="J258" s="710">
        <v>16704</v>
      </c>
      <c r="K258" s="710">
        <v>16704</v>
      </c>
      <c r="L258" s="713">
        <v>16704</v>
      </c>
      <c r="M258" s="713">
        <v>16704</v>
      </c>
      <c r="N258" s="713">
        <v>0</v>
      </c>
      <c r="O258" s="710">
        <v>0</v>
      </c>
      <c r="P258" s="788"/>
      <c r="Q258" s="789">
        <f t="shared" si="6"/>
        <v>1</v>
      </c>
      <c r="R258" s="711"/>
    </row>
    <row r="259" spans="2:18" x14ac:dyDescent="0.2">
      <c r="B259" s="705"/>
      <c r="C259" s="706"/>
      <c r="D259" s="707" t="s">
        <v>1228</v>
      </c>
      <c r="E259" s="708" t="s">
        <v>1366</v>
      </c>
      <c r="F259" s="708" t="s">
        <v>1367</v>
      </c>
      <c r="G259" s="714" t="s">
        <v>1053</v>
      </c>
      <c r="H259" s="712">
        <v>0</v>
      </c>
      <c r="I259" s="712">
        <v>38964.400000000001</v>
      </c>
      <c r="J259" s="710">
        <v>38964.400000000001</v>
      </c>
      <c r="K259" s="710">
        <v>38964.400000000001</v>
      </c>
      <c r="L259" s="713">
        <v>38964.400000000001</v>
      </c>
      <c r="M259" s="713">
        <v>38964.400000000001</v>
      </c>
      <c r="N259" s="713">
        <v>22260.400000000001</v>
      </c>
      <c r="O259" s="710">
        <v>0</v>
      </c>
      <c r="P259" s="788"/>
      <c r="Q259" s="789">
        <f t="shared" si="6"/>
        <v>1</v>
      </c>
      <c r="R259" s="711"/>
    </row>
    <row r="260" spans="2:18" x14ac:dyDescent="0.2">
      <c r="B260" s="705"/>
      <c r="C260" s="706"/>
      <c r="D260" s="707" t="s">
        <v>1228</v>
      </c>
      <c r="E260" s="708" t="s">
        <v>1368</v>
      </c>
      <c r="F260" s="708" t="s">
        <v>1369</v>
      </c>
      <c r="G260" s="714" t="s">
        <v>1008</v>
      </c>
      <c r="H260" s="712">
        <v>0</v>
      </c>
      <c r="I260" s="712">
        <v>50094.6</v>
      </c>
      <c r="J260" s="710">
        <v>50094.6</v>
      </c>
      <c r="K260" s="710">
        <v>50094.6</v>
      </c>
      <c r="L260" s="713">
        <v>50094.6</v>
      </c>
      <c r="M260" s="713">
        <v>50094.6</v>
      </c>
      <c r="N260" s="713">
        <v>33390.6</v>
      </c>
      <c r="O260" s="710">
        <v>0</v>
      </c>
      <c r="P260" s="788"/>
      <c r="Q260" s="789">
        <f t="shared" si="6"/>
        <v>1</v>
      </c>
      <c r="R260" s="711"/>
    </row>
    <row r="261" spans="2:18" x14ac:dyDescent="0.2">
      <c r="B261" s="705"/>
      <c r="C261" s="706"/>
      <c r="D261" s="707" t="s">
        <v>1228</v>
      </c>
      <c r="E261" s="708" t="s">
        <v>1370</v>
      </c>
      <c r="F261" s="708" t="s">
        <v>1371</v>
      </c>
      <c r="G261" s="714" t="s">
        <v>1041</v>
      </c>
      <c r="H261" s="712">
        <v>0</v>
      </c>
      <c r="I261" s="712">
        <v>38964.400000000001</v>
      </c>
      <c r="J261" s="710">
        <v>38964.400000000001</v>
      </c>
      <c r="K261" s="710">
        <v>38964.400000000001</v>
      </c>
      <c r="L261" s="713">
        <v>38964.400000000001</v>
      </c>
      <c r="M261" s="713">
        <v>38964.400000000001</v>
      </c>
      <c r="N261" s="713">
        <v>22260.400000000001</v>
      </c>
      <c r="O261" s="710">
        <v>0</v>
      </c>
      <c r="P261" s="788"/>
      <c r="Q261" s="789">
        <f t="shared" si="6"/>
        <v>1</v>
      </c>
      <c r="R261" s="711"/>
    </row>
    <row r="262" spans="2:18" x14ac:dyDescent="0.2">
      <c r="B262" s="705"/>
      <c r="C262" s="706"/>
      <c r="D262" s="707" t="s">
        <v>1228</v>
      </c>
      <c r="E262" s="708" t="s">
        <v>1372</v>
      </c>
      <c r="F262" s="708" t="s">
        <v>1373</v>
      </c>
      <c r="G262" s="714" t="s">
        <v>960</v>
      </c>
      <c r="H262" s="712">
        <v>0</v>
      </c>
      <c r="I262" s="712">
        <v>49740.800000000003</v>
      </c>
      <c r="J262" s="710">
        <v>49740.800000000003</v>
      </c>
      <c r="K262" s="710">
        <v>49740.800000000003</v>
      </c>
      <c r="L262" s="713">
        <v>49740.800000000003</v>
      </c>
      <c r="M262" s="713">
        <v>49740.800000000003</v>
      </c>
      <c r="N262" s="713">
        <v>7980.8</v>
      </c>
      <c r="O262" s="710">
        <v>0</v>
      </c>
      <c r="P262" s="788"/>
      <c r="Q262" s="789">
        <f t="shared" si="6"/>
        <v>1</v>
      </c>
      <c r="R262" s="711"/>
    </row>
    <row r="263" spans="2:18" x14ac:dyDescent="0.2">
      <c r="B263" s="705"/>
      <c r="C263" s="706"/>
      <c r="D263" s="707" t="s">
        <v>1228</v>
      </c>
      <c r="E263" s="708" t="s">
        <v>1374</v>
      </c>
      <c r="F263" s="708" t="s">
        <v>1375</v>
      </c>
      <c r="G263" s="714" t="s">
        <v>1023</v>
      </c>
      <c r="H263" s="712">
        <v>0</v>
      </c>
      <c r="I263" s="712">
        <v>91704</v>
      </c>
      <c r="J263" s="710">
        <v>91704</v>
      </c>
      <c r="K263" s="710">
        <v>91704</v>
      </c>
      <c r="L263" s="713">
        <v>91704</v>
      </c>
      <c r="M263" s="713">
        <v>91704</v>
      </c>
      <c r="N263" s="713">
        <v>75000</v>
      </c>
      <c r="O263" s="710">
        <v>0</v>
      </c>
      <c r="P263" s="788"/>
      <c r="Q263" s="789">
        <f t="shared" si="6"/>
        <v>1</v>
      </c>
      <c r="R263" s="711"/>
    </row>
    <row r="264" spans="2:18" x14ac:dyDescent="0.2">
      <c r="B264" s="705"/>
      <c r="C264" s="706"/>
      <c r="D264" s="707" t="s">
        <v>1228</v>
      </c>
      <c r="E264" s="708" t="s">
        <v>1376</v>
      </c>
      <c r="F264" s="708" t="s">
        <v>1377</v>
      </c>
      <c r="G264" s="714" t="s">
        <v>1074</v>
      </c>
      <c r="H264" s="712">
        <v>0</v>
      </c>
      <c r="I264" s="712">
        <v>50094.6</v>
      </c>
      <c r="J264" s="710">
        <v>50094.6</v>
      </c>
      <c r="K264" s="710">
        <v>50094.6</v>
      </c>
      <c r="L264" s="713">
        <v>50094.6</v>
      </c>
      <c r="M264" s="713">
        <v>50094.6</v>
      </c>
      <c r="N264" s="713">
        <v>33390.6</v>
      </c>
      <c r="O264" s="710">
        <v>0</v>
      </c>
      <c r="P264" s="788"/>
      <c r="Q264" s="789">
        <f t="shared" si="6"/>
        <v>1</v>
      </c>
      <c r="R264" s="711"/>
    </row>
    <row r="265" spans="2:18" x14ac:dyDescent="0.2">
      <c r="B265" s="705"/>
      <c r="C265" s="706"/>
      <c r="D265" s="707" t="s">
        <v>1228</v>
      </c>
      <c r="E265" s="708" t="s">
        <v>1378</v>
      </c>
      <c r="F265" s="708" t="s">
        <v>1379</v>
      </c>
      <c r="G265" s="714" t="s">
        <v>996</v>
      </c>
      <c r="H265" s="712">
        <v>0</v>
      </c>
      <c r="I265" s="712">
        <v>59356.04</v>
      </c>
      <c r="J265" s="710">
        <v>59356.04</v>
      </c>
      <c r="K265" s="710">
        <v>59356.04</v>
      </c>
      <c r="L265" s="713">
        <v>59356.04</v>
      </c>
      <c r="M265" s="713">
        <v>59356.04</v>
      </c>
      <c r="N265" s="713">
        <v>42652.04</v>
      </c>
      <c r="O265" s="710">
        <v>0</v>
      </c>
      <c r="P265" s="788"/>
      <c r="Q265" s="789">
        <f t="shared" ref="Q265:Q273" si="8">L265/J265</f>
        <v>1</v>
      </c>
      <c r="R265" s="711"/>
    </row>
    <row r="266" spans="2:18" x14ac:dyDescent="0.2">
      <c r="B266" s="705"/>
      <c r="C266" s="706"/>
      <c r="D266" s="707" t="s">
        <v>1228</v>
      </c>
      <c r="E266" s="708" t="s">
        <v>1380</v>
      </c>
      <c r="F266" s="708" t="s">
        <v>1381</v>
      </c>
      <c r="G266" s="714" t="s">
        <v>987</v>
      </c>
      <c r="H266" s="712">
        <v>0</v>
      </c>
      <c r="I266" s="712">
        <v>1061400</v>
      </c>
      <c r="J266" s="710">
        <v>1061400</v>
      </c>
      <c r="K266" s="710">
        <v>1061400</v>
      </c>
      <c r="L266" s="713">
        <v>1061400</v>
      </c>
      <c r="M266" s="713">
        <v>1061400</v>
      </c>
      <c r="N266" s="713">
        <v>1019640</v>
      </c>
      <c r="O266" s="710">
        <v>0</v>
      </c>
      <c r="P266" s="788"/>
      <c r="Q266" s="789">
        <f t="shared" si="8"/>
        <v>1</v>
      </c>
      <c r="R266" s="711"/>
    </row>
    <row r="267" spans="2:18" x14ac:dyDescent="0.2">
      <c r="B267" s="705"/>
      <c r="C267" s="706"/>
      <c r="D267" s="707" t="s">
        <v>1228</v>
      </c>
      <c r="E267" s="708" t="s">
        <v>1382</v>
      </c>
      <c r="F267" s="708" t="s">
        <v>1383</v>
      </c>
      <c r="G267" s="714" t="s">
        <v>1038</v>
      </c>
      <c r="H267" s="712">
        <v>0</v>
      </c>
      <c r="I267" s="712">
        <v>51000</v>
      </c>
      <c r="J267" s="710">
        <v>51000</v>
      </c>
      <c r="K267" s="710">
        <v>51000</v>
      </c>
      <c r="L267" s="713">
        <v>51000</v>
      </c>
      <c r="M267" s="713">
        <v>51000</v>
      </c>
      <c r="N267" s="713">
        <v>51000</v>
      </c>
      <c r="O267" s="710">
        <v>0</v>
      </c>
      <c r="P267" s="788"/>
      <c r="Q267" s="789">
        <f t="shared" si="8"/>
        <v>1</v>
      </c>
      <c r="R267" s="711"/>
    </row>
    <row r="268" spans="2:18" x14ac:dyDescent="0.2">
      <c r="B268" s="705"/>
      <c r="C268" s="706"/>
      <c r="D268" s="707" t="s">
        <v>1228</v>
      </c>
      <c r="E268" s="708" t="s">
        <v>1384</v>
      </c>
      <c r="F268" s="708" t="s">
        <v>1385</v>
      </c>
      <c r="G268" s="714" t="s">
        <v>978</v>
      </c>
      <c r="H268" s="712">
        <v>0</v>
      </c>
      <c r="I268" s="712">
        <v>1427583</v>
      </c>
      <c r="J268" s="710">
        <v>1427583</v>
      </c>
      <c r="K268" s="710">
        <v>1124111.6499999999</v>
      </c>
      <c r="L268" s="713">
        <v>962639.65</v>
      </c>
      <c r="M268" s="713">
        <v>962639.65</v>
      </c>
      <c r="N268" s="713">
        <v>892540.85</v>
      </c>
      <c r="O268" s="710">
        <v>464943.35000000003</v>
      </c>
      <c r="P268" s="788"/>
      <c r="Q268" s="789">
        <f t="shared" si="8"/>
        <v>0.67431431307321532</v>
      </c>
      <c r="R268" s="711"/>
    </row>
    <row r="269" spans="2:18" x14ac:dyDescent="0.2">
      <c r="B269" s="705"/>
      <c r="C269" s="706"/>
      <c r="D269" s="707" t="s">
        <v>1228</v>
      </c>
      <c r="E269" s="708" t="s">
        <v>1386</v>
      </c>
      <c r="F269" s="708" t="s">
        <v>1387</v>
      </c>
      <c r="G269" s="714" t="s">
        <v>1011</v>
      </c>
      <c r="H269" s="712">
        <v>0</v>
      </c>
      <c r="I269" s="712">
        <v>492949</v>
      </c>
      <c r="J269" s="710">
        <v>492949</v>
      </c>
      <c r="K269" s="710">
        <v>345934.64</v>
      </c>
      <c r="L269" s="713">
        <v>345934.64</v>
      </c>
      <c r="M269" s="713">
        <v>345934.64</v>
      </c>
      <c r="N269" s="713">
        <v>312526.64</v>
      </c>
      <c r="O269" s="710">
        <v>147014.35999999999</v>
      </c>
      <c r="P269" s="788"/>
      <c r="Q269" s="789">
        <f t="shared" si="8"/>
        <v>0.70176557818354435</v>
      </c>
      <c r="R269" s="711"/>
    </row>
    <row r="270" spans="2:18" x14ac:dyDescent="0.2">
      <c r="B270" s="705"/>
      <c r="C270" s="706"/>
      <c r="D270" s="707" t="s">
        <v>1228</v>
      </c>
      <c r="E270" s="708" t="s">
        <v>1388</v>
      </c>
      <c r="F270" s="708" t="s">
        <v>1389</v>
      </c>
      <c r="G270" s="714" t="s">
        <v>1017</v>
      </c>
      <c r="H270" s="712">
        <v>0</v>
      </c>
      <c r="I270" s="712">
        <v>54005.72</v>
      </c>
      <c r="J270" s="710">
        <v>54005.72</v>
      </c>
      <c r="K270" s="710">
        <v>54005.72</v>
      </c>
      <c r="L270" s="713">
        <v>54005.72</v>
      </c>
      <c r="M270" s="713">
        <v>54005.72</v>
      </c>
      <c r="N270" s="713">
        <v>37301.72</v>
      </c>
      <c r="O270" s="710">
        <v>0</v>
      </c>
      <c r="P270" s="788"/>
      <c r="Q270" s="789">
        <f t="shared" si="8"/>
        <v>1</v>
      </c>
      <c r="R270" s="711"/>
    </row>
    <row r="271" spans="2:18" x14ac:dyDescent="0.2">
      <c r="B271" s="705"/>
      <c r="C271" s="706"/>
      <c r="D271" s="707" t="s">
        <v>1228</v>
      </c>
      <c r="E271" s="708" t="s">
        <v>1390</v>
      </c>
      <c r="F271" s="708" t="s">
        <v>1391</v>
      </c>
      <c r="G271" s="714" t="s">
        <v>750</v>
      </c>
      <c r="H271" s="712">
        <v>0</v>
      </c>
      <c r="I271" s="712">
        <v>349424321.66999996</v>
      </c>
      <c r="J271" s="710">
        <v>349424321.66999996</v>
      </c>
      <c r="K271" s="710">
        <v>327814311.91000003</v>
      </c>
      <c r="L271" s="713">
        <v>325115029.61000001</v>
      </c>
      <c r="M271" s="713">
        <v>325115029.61000001</v>
      </c>
      <c r="N271" s="713">
        <v>322356468.00999999</v>
      </c>
      <c r="O271" s="710">
        <v>24309292.059999995</v>
      </c>
      <c r="P271" s="788"/>
      <c r="Q271" s="789">
        <f t="shared" si="8"/>
        <v>0.93043045216824405</v>
      </c>
      <c r="R271" s="711"/>
    </row>
    <row r="272" spans="2:18" x14ac:dyDescent="0.2">
      <c r="B272" s="705"/>
      <c r="C272" s="706"/>
      <c r="D272" s="707" t="s">
        <v>1228</v>
      </c>
      <c r="E272" s="708" t="s">
        <v>1392</v>
      </c>
      <c r="F272" s="708" t="s">
        <v>1393</v>
      </c>
      <c r="G272" s="714" t="s">
        <v>858</v>
      </c>
      <c r="H272" s="712">
        <v>0</v>
      </c>
      <c r="I272" s="712">
        <v>1801722.47</v>
      </c>
      <c r="J272" s="710">
        <v>1801722.47</v>
      </c>
      <c r="K272" s="710">
        <v>1801722.47</v>
      </c>
      <c r="L272" s="713">
        <v>1801722.47</v>
      </c>
      <c r="M272" s="713">
        <v>1801722.47</v>
      </c>
      <c r="N272" s="713">
        <v>1801722.47</v>
      </c>
      <c r="O272" s="710">
        <v>0</v>
      </c>
      <c r="P272" s="788"/>
      <c r="Q272" s="789">
        <f t="shared" si="8"/>
        <v>1</v>
      </c>
      <c r="R272" s="711"/>
    </row>
    <row r="273" spans="1:18" x14ac:dyDescent="0.2">
      <c r="B273" s="705"/>
      <c r="C273" s="706"/>
      <c r="D273" s="707" t="s">
        <v>1228</v>
      </c>
      <c r="E273" s="708" t="s">
        <v>1394</v>
      </c>
      <c r="F273" s="708" t="s">
        <v>1395</v>
      </c>
      <c r="G273" s="714" t="s">
        <v>750</v>
      </c>
      <c r="H273" s="712">
        <v>0</v>
      </c>
      <c r="I273" s="712">
        <v>62655133.18</v>
      </c>
      <c r="J273" s="710">
        <v>62655133.18</v>
      </c>
      <c r="K273" s="710">
        <v>55980598.770000003</v>
      </c>
      <c r="L273" s="713">
        <v>55980598.770000003</v>
      </c>
      <c r="M273" s="713">
        <v>55980598.770000003</v>
      </c>
      <c r="N273" s="713">
        <v>55980598.770000003</v>
      </c>
      <c r="O273" s="710">
        <v>6674534.4099999974</v>
      </c>
      <c r="P273" s="788"/>
      <c r="Q273" s="789">
        <f t="shared" si="8"/>
        <v>0.89347186621046781</v>
      </c>
      <c r="R273" s="711"/>
    </row>
    <row r="274" spans="1:18" x14ac:dyDescent="0.2">
      <c r="B274" s="705"/>
      <c r="C274" s="706"/>
      <c r="D274" s="707" t="s">
        <v>1228</v>
      </c>
      <c r="E274" s="708" t="s">
        <v>2106</v>
      </c>
      <c r="F274" s="708" t="s">
        <v>2107</v>
      </c>
      <c r="G274" s="714" t="s">
        <v>1085</v>
      </c>
      <c r="H274" s="712">
        <v>0</v>
      </c>
      <c r="I274" s="712">
        <v>0</v>
      </c>
      <c r="J274" s="710">
        <v>0</v>
      </c>
      <c r="K274" s="710">
        <v>0</v>
      </c>
      <c r="L274" s="713">
        <v>0</v>
      </c>
      <c r="M274" s="713">
        <v>0</v>
      </c>
      <c r="N274" s="713">
        <v>0</v>
      </c>
      <c r="O274" s="710">
        <v>0</v>
      </c>
      <c r="P274" s="788"/>
      <c r="Q274" s="789"/>
      <c r="R274" s="711"/>
    </row>
    <row r="275" spans="1:18" x14ac:dyDescent="0.2">
      <c r="B275" s="705"/>
      <c r="C275" s="706"/>
      <c r="D275" s="707" t="s">
        <v>1228</v>
      </c>
      <c r="E275" s="708" t="s">
        <v>1396</v>
      </c>
      <c r="F275" s="708" t="s">
        <v>1397</v>
      </c>
      <c r="G275" s="714" t="s">
        <v>782</v>
      </c>
      <c r="H275" s="712">
        <v>300000000</v>
      </c>
      <c r="I275" s="712">
        <v>-300000000</v>
      </c>
      <c r="J275" s="710">
        <v>0</v>
      </c>
      <c r="K275" s="710">
        <v>0</v>
      </c>
      <c r="L275" s="713">
        <v>0</v>
      </c>
      <c r="M275" s="713">
        <v>0</v>
      </c>
      <c r="N275" s="713">
        <v>0</v>
      </c>
      <c r="O275" s="710">
        <v>0</v>
      </c>
      <c r="P275" s="788"/>
      <c r="Q275" s="789"/>
      <c r="R275" s="711"/>
    </row>
    <row r="276" spans="1:18" ht="22.5" x14ac:dyDescent="0.2">
      <c r="B276" s="705"/>
      <c r="C276" s="706"/>
      <c r="D276" s="707" t="s">
        <v>1228</v>
      </c>
      <c r="E276" s="708" t="s">
        <v>2108</v>
      </c>
      <c r="F276" s="708" t="s">
        <v>2109</v>
      </c>
      <c r="G276" s="714" t="s">
        <v>948</v>
      </c>
      <c r="H276" s="712">
        <v>0</v>
      </c>
      <c r="I276" s="712">
        <v>0</v>
      </c>
      <c r="J276" s="710">
        <v>0</v>
      </c>
      <c r="K276" s="710">
        <v>0</v>
      </c>
      <c r="L276" s="713">
        <v>0</v>
      </c>
      <c r="M276" s="713">
        <v>0</v>
      </c>
      <c r="N276" s="713">
        <v>0</v>
      </c>
      <c r="O276" s="710">
        <v>0</v>
      </c>
      <c r="P276" s="788"/>
      <c r="Q276" s="789"/>
      <c r="R276" s="711"/>
    </row>
    <row r="277" spans="1:18" x14ac:dyDescent="0.2">
      <c r="B277" s="718"/>
      <c r="C277" s="719"/>
      <c r="D277" s="720"/>
      <c r="E277" s="721"/>
      <c r="F277" s="721"/>
      <c r="G277" s="722"/>
      <c r="H277" s="723"/>
      <c r="I277" s="723"/>
      <c r="J277" s="723"/>
      <c r="K277" s="723"/>
      <c r="L277" s="723"/>
      <c r="M277" s="723"/>
      <c r="N277" s="723"/>
      <c r="O277" s="724"/>
      <c r="P277" s="725"/>
      <c r="Q277" s="726"/>
      <c r="R277" s="711"/>
    </row>
    <row r="278" spans="1:18" s="732" customFormat="1" x14ac:dyDescent="0.2">
      <c r="A278" s="727"/>
      <c r="B278" s="728"/>
      <c r="C278" s="1058" t="s">
        <v>2110</v>
      </c>
      <c r="D278" s="1059"/>
      <c r="E278" s="729"/>
      <c r="F278" s="729"/>
      <c r="G278" s="729"/>
      <c r="H278" s="724">
        <f>SUM(H8:H276)</f>
        <v>13359576442.450001</v>
      </c>
      <c r="I278" s="724">
        <f t="shared" ref="I278:O278" si="9">SUM(I8:I276)</f>
        <v>1771984952.4599991</v>
      </c>
      <c r="J278" s="724">
        <f t="shared" si="9"/>
        <v>15131561394.91</v>
      </c>
      <c r="K278" s="724">
        <f t="shared" si="9"/>
        <v>14436503070.069996</v>
      </c>
      <c r="L278" s="724">
        <f t="shared" si="9"/>
        <v>14325961706.189995</v>
      </c>
      <c r="M278" s="724">
        <f t="shared" si="9"/>
        <v>14325961706.189995</v>
      </c>
      <c r="N278" s="724">
        <f t="shared" si="9"/>
        <v>13947323574.600002</v>
      </c>
      <c r="O278" s="724">
        <f t="shared" si="9"/>
        <v>805599688.71999967</v>
      </c>
      <c r="P278" s="730">
        <f t="shared" ref="P278" si="10">IFERROR(L278/H278,0)</f>
        <v>1.0723365196421428</v>
      </c>
      <c r="Q278" s="731">
        <f>IFERROR(L278/J278,0)</f>
        <v>0.94676030664019939</v>
      </c>
    </row>
    <row r="279" spans="1:18" x14ac:dyDescent="0.2">
      <c r="B279" s="1060" t="s">
        <v>1398</v>
      </c>
      <c r="C279" s="1060"/>
      <c r="D279" s="1060"/>
      <c r="E279" s="1060"/>
      <c r="F279" s="1060"/>
      <c r="G279" s="1060"/>
      <c r="H279" s="1060"/>
      <c r="I279" s="1060"/>
      <c r="J279" s="1060"/>
      <c r="K279" s="733"/>
      <c r="L279" s="734"/>
      <c r="M279" s="734"/>
      <c r="N279" s="735"/>
      <c r="O279" s="736"/>
      <c r="P279" s="734"/>
      <c r="Q279" s="148"/>
    </row>
    <row r="280" spans="1:18" x14ac:dyDescent="0.2">
      <c r="B280" s="148"/>
      <c r="C280" s="148"/>
      <c r="D280" s="148"/>
      <c r="E280" s="148"/>
      <c r="F280" s="148"/>
      <c r="G280" s="148"/>
      <c r="H280" s="148"/>
      <c r="I280" s="148"/>
      <c r="J280" s="737"/>
      <c r="K280" s="737"/>
      <c r="L280" s="738"/>
      <c r="M280" s="738"/>
      <c r="N280" s="148"/>
      <c r="O280" s="737"/>
      <c r="P280" s="734"/>
      <c r="Q280" s="148"/>
    </row>
    <row r="281" spans="1:18" x14ac:dyDescent="0.2">
      <c r="B281" s="148"/>
      <c r="C281" s="148"/>
      <c r="D281" s="148"/>
      <c r="E281" s="148"/>
      <c r="F281" s="148"/>
      <c r="G281" s="148"/>
      <c r="H281" s="737"/>
      <c r="I281" s="737"/>
      <c r="J281" s="737"/>
      <c r="K281" s="737"/>
      <c r="L281" s="737"/>
      <c r="M281" s="737"/>
      <c r="N281" s="737"/>
      <c r="O281" s="737"/>
      <c r="P281" s="148"/>
      <c r="Q281" s="148"/>
    </row>
    <row r="282" spans="1:18" x14ac:dyDescent="0.2">
      <c r="B282" s="148"/>
      <c r="C282" s="148"/>
      <c r="D282" s="739"/>
      <c r="E282" s="739"/>
      <c r="F282" s="148"/>
      <c r="G282" s="148"/>
      <c r="H282" s="737"/>
      <c r="I282" s="737"/>
      <c r="J282" s="737"/>
      <c r="K282" s="737"/>
      <c r="L282" s="737"/>
      <c r="M282" s="737"/>
      <c r="N282" s="737"/>
      <c r="O282" s="737"/>
      <c r="P282" s="148"/>
      <c r="Q282" s="148"/>
    </row>
    <row r="283" spans="1:18" x14ac:dyDescent="0.2">
      <c r="B283" s="148"/>
      <c r="C283" s="148"/>
      <c r="D283" s="734"/>
      <c r="E283" s="740"/>
      <c r="F283" s="740"/>
      <c r="G283" s="740"/>
      <c r="H283" s="740"/>
      <c r="I283" s="740"/>
      <c r="J283" s="741"/>
      <c r="K283" s="741"/>
      <c r="L283"/>
      <c r="M283"/>
      <c r="N283"/>
      <c r="O283"/>
      <c r="P283"/>
      <c r="Q283"/>
    </row>
    <row r="284" spans="1:18" x14ac:dyDescent="0.2">
      <c r="E284" s="1061" t="s">
        <v>431</v>
      </c>
      <c r="F284" s="1061"/>
      <c r="G284" s="1061"/>
      <c r="H284" s="1061"/>
      <c r="I284" s="1061"/>
      <c r="J284" s="741"/>
      <c r="K284" s="741"/>
      <c r="L284" s="1061" t="s">
        <v>432</v>
      </c>
      <c r="M284" s="1061"/>
      <c r="N284" s="1061"/>
      <c r="O284" s="1061"/>
      <c r="P284" s="1061"/>
      <c r="Q284" s="1061"/>
    </row>
    <row r="285" spans="1:18" x14ac:dyDescent="0.2">
      <c r="E285" s="1062" t="s">
        <v>433</v>
      </c>
      <c r="F285" s="1062"/>
      <c r="G285" s="1062"/>
      <c r="H285" s="1062"/>
      <c r="I285" s="1062"/>
      <c r="J285" s="742"/>
      <c r="K285" s="742"/>
      <c r="L285" s="1063" t="s">
        <v>434</v>
      </c>
      <c r="M285" s="1063"/>
      <c r="N285" s="1063"/>
      <c r="O285" s="1063"/>
      <c r="P285" s="1063"/>
      <c r="Q285" s="1063"/>
    </row>
    <row r="286" spans="1:18" ht="22.5" customHeight="1" x14ac:dyDescent="0.2">
      <c r="E286" s="1056" t="s">
        <v>435</v>
      </c>
      <c r="F286" s="1056"/>
      <c r="G286" s="1056"/>
      <c r="H286" s="1056"/>
      <c r="I286" s="1056"/>
      <c r="J286"/>
      <c r="K286"/>
      <c r="L286" s="1057" t="s">
        <v>436</v>
      </c>
      <c r="M286" s="1057"/>
      <c r="N286" s="1057"/>
      <c r="O286" s="1057"/>
      <c r="P286" s="1057"/>
      <c r="Q286" s="1057"/>
    </row>
    <row r="287" spans="1:18" ht="21" customHeight="1" x14ac:dyDescent="0.2">
      <c r="E287" s="743"/>
      <c r="F287" s="743"/>
      <c r="G287" s="743"/>
      <c r="H287" s="743"/>
      <c r="I287" s="743"/>
      <c r="J287"/>
      <c r="K287"/>
      <c r="L287" s="1057"/>
      <c r="M287" s="1057"/>
      <c r="N287" s="1057"/>
      <c r="O287" s="1057"/>
      <c r="P287" s="1057"/>
      <c r="Q287" s="1057"/>
    </row>
  </sheetData>
  <mergeCells count="18">
    <mergeCell ref="E286:I286"/>
    <mergeCell ref="L286:Q287"/>
    <mergeCell ref="C278:D278"/>
    <mergeCell ref="B279:J279"/>
    <mergeCell ref="E284:I284"/>
    <mergeCell ref="L284:Q284"/>
    <mergeCell ref="E285:I285"/>
    <mergeCell ref="L285:Q285"/>
    <mergeCell ref="B1:Q1"/>
    <mergeCell ref="B2:Q2"/>
    <mergeCell ref="B3:Q3"/>
    <mergeCell ref="B4:Q4"/>
    <mergeCell ref="B5:D7"/>
    <mergeCell ref="E5:E7"/>
    <mergeCell ref="G5:G7"/>
    <mergeCell ref="H5:N5"/>
    <mergeCell ref="O5:O6"/>
    <mergeCell ref="P5:Q5"/>
  </mergeCells>
  <dataValidations count="1">
    <dataValidation allowBlank="1" showInputMessage="1" showErrorMessage="1" prompt="Valor absoluto y/o relativo que registren los indicadores con relación a su meta anual correspondiente al programa, proyecto o actividad que se trate. (DOF 9-dic-09)" sqref="P65789 JL65789 TH65789 ADD65789 AMZ65789 AWV65789 BGR65789 BQN65789 CAJ65789 CKF65789 CUB65789 DDX65789 DNT65789 DXP65789 EHL65789 ERH65789 FBD65789 FKZ65789 FUV65789 GER65789 GON65789 GYJ65789 HIF65789 HSB65789 IBX65789 ILT65789 IVP65789 JFL65789 JPH65789 JZD65789 KIZ65789 KSV65789 LCR65789 LMN65789 LWJ65789 MGF65789 MQB65789 MZX65789 NJT65789 NTP65789 ODL65789 ONH65789 OXD65789 PGZ65789 PQV65789 QAR65789 QKN65789 QUJ65789 REF65789 ROB65789 RXX65789 SHT65789 SRP65789 TBL65789 TLH65789 TVD65789 UEZ65789 UOV65789 UYR65789 VIN65789 VSJ65789 WCF65789 WMB65789 WVX65789 P131325 JL131325 TH131325 ADD131325 AMZ131325 AWV131325 BGR131325 BQN131325 CAJ131325 CKF131325 CUB131325 DDX131325 DNT131325 DXP131325 EHL131325 ERH131325 FBD131325 FKZ131325 FUV131325 GER131325 GON131325 GYJ131325 HIF131325 HSB131325 IBX131325 ILT131325 IVP131325 JFL131325 JPH131325 JZD131325 KIZ131325 KSV131325 LCR131325 LMN131325 LWJ131325 MGF131325 MQB131325 MZX131325 NJT131325 NTP131325 ODL131325 ONH131325 OXD131325 PGZ131325 PQV131325 QAR131325 QKN131325 QUJ131325 REF131325 ROB131325 RXX131325 SHT131325 SRP131325 TBL131325 TLH131325 TVD131325 UEZ131325 UOV131325 UYR131325 VIN131325 VSJ131325 WCF131325 WMB131325 WVX131325 P196861 JL196861 TH196861 ADD196861 AMZ196861 AWV196861 BGR196861 BQN196861 CAJ196861 CKF196861 CUB196861 DDX196861 DNT196861 DXP196861 EHL196861 ERH196861 FBD196861 FKZ196861 FUV196861 GER196861 GON196861 GYJ196861 HIF196861 HSB196861 IBX196861 ILT196861 IVP196861 JFL196861 JPH196861 JZD196861 KIZ196861 KSV196861 LCR196861 LMN196861 LWJ196861 MGF196861 MQB196861 MZX196861 NJT196861 NTP196861 ODL196861 ONH196861 OXD196861 PGZ196861 PQV196861 QAR196861 QKN196861 QUJ196861 REF196861 ROB196861 RXX196861 SHT196861 SRP196861 TBL196861 TLH196861 TVD196861 UEZ196861 UOV196861 UYR196861 VIN196861 VSJ196861 WCF196861 WMB196861 WVX196861 P262397 JL262397 TH262397 ADD262397 AMZ262397 AWV262397 BGR262397 BQN262397 CAJ262397 CKF262397 CUB262397 DDX262397 DNT262397 DXP262397 EHL262397 ERH262397 FBD262397 FKZ262397 FUV262397 GER262397 GON262397 GYJ262397 HIF262397 HSB262397 IBX262397 ILT262397 IVP262397 JFL262397 JPH262397 JZD262397 KIZ262397 KSV262397 LCR262397 LMN262397 LWJ262397 MGF262397 MQB262397 MZX262397 NJT262397 NTP262397 ODL262397 ONH262397 OXD262397 PGZ262397 PQV262397 QAR262397 QKN262397 QUJ262397 REF262397 ROB262397 RXX262397 SHT262397 SRP262397 TBL262397 TLH262397 TVD262397 UEZ262397 UOV262397 UYR262397 VIN262397 VSJ262397 WCF262397 WMB262397 WVX262397 P327933 JL327933 TH327933 ADD327933 AMZ327933 AWV327933 BGR327933 BQN327933 CAJ327933 CKF327933 CUB327933 DDX327933 DNT327933 DXP327933 EHL327933 ERH327933 FBD327933 FKZ327933 FUV327933 GER327933 GON327933 GYJ327933 HIF327933 HSB327933 IBX327933 ILT327933 IVP327933 JFL327933 JPH327933 JZD327933 KIZ327933 KSV327933 LCR327933 LMN327933 LWJ327933 MGF327933 MQB327933 MZX327933 NJT327933 NTP327933 ODL327933 ONH327933 OXD327933 PGZ327933 PQV327933 QAR327933 QKN327933 QUJ327933 REF327933 ROB327933 RXX327933 SHT327933 SRP327933 TBL327933 TLH327933 TVD327933 UEZ327933 UOV327933 UYR327933 VIN327933 VSJ327933 WCF327933 WMB327933 WVX327933 P393469 JL393469 TH393469 ADD393469 AMZ393469 AWV393469 BGR393469 BQN393469 CAJ393469 CKF393469 CUB393469 DDX393469 DNT393469 DXP393469 EHL393469 ERH393469 FBD393469 FKZ393469 FUV393469 GER393469 GON393469 GYJ393469 HIF393469 HSB393469 IBX393469 ILT393469 IVP393469 JFL393469 JPH393469 JZD393469 KIZ393469 KSV393469 LCR393469 LMN393469 LWJ393469 MGF393469 MQB393469 MZX393469 NJT393469 NTP393469 ODL393469 ONH393469 OXD393469 PGZ393469 PQV393469 QAR393469 QKN393469 QUJ393469 REF393469 ROB393469 RXX393469 SHT393469 SRP393469 TBL393469 TLH393469 TVD393469 UEZ393469 UOV393469 UYR393469 VIN393469 VSJ393469 WCF393469 WMB393469 WVX393469 P459005 JL459005 TH459005 ADD459005 AMZ459005 AWV459005 BGR459005 BQN459005 CAJ459005 CKF459005 CUB459005 DDX459005 DNT459005 DXP459005 EHL459005 ERH459005 FBD459005 FKZ459005 FUV459005 GER459005 GON459005 GYJ459005 HIF459005 HSB459005 IBX459005 ILT459005 IVP459005 JFL459005 JPH459005 JZD459005 KIZ459005 KSV459005 LCR459005 LMN459005 LWJ459005 MGF459005 MQB459005 MZX459005 NJT459005 NTP459005 ODL459005 ONH459005 OXD459005 PGZ459005 PQV459005 QAR459005 QKN459005 QUJ459005 REF459005 ROB459005 RXX459005 SHT459005 SRP459005 TBL459005 TLH459005 TVD459005 UEZ459005 UOV459005 UYR459005 VIN459005 VSJ459005 WCF459005 WMB459005 WVX459005 P524541 JL524541 TH524541 ADD524541 AMZ524541 AWV524541 BGR524541 BQN524541 CAJ524541 CKF524541 CUB524541 DDX524541 DNT524541 DXP524541 EHL524541 ERH524541 FBD524541 FKZ524541 FUV524541 GER524541 GON524541 GYJ524541 HIF524541 HSB524541 IBX524541 ILT524541 IVP524541 JFL524541 JPH524541 JZD524541 KIZ524541 KSV524541 LCR524541 LMN524541 LWJ524541 MGF524541 MQB524541 MZX524541 NJT524541 NTP524541 ODL524541 ONH524541 OXD524541 PGZ524541 PQV524541 QAR524541 QKN524541 QUJ524541 REF524541 ROB524541 RXX524541 SHT524541 SRP524541 TBL524541 TLH524541 TVD524541 UEZ524541 UOV524541 UYR524541 VIN524541 VSJ524541 WCF524541 WMB524541 WVX524541 P590077 JL590077 TH590077 ADD590077 AMZ590077 AWV590077 BGR590077 BQN590077 CAJ590077 CKF590077 CUB590077 DDX590077 DNT590077 DXP590077 EHL590077 ERH590077 FBD590077 FKZ590077 FUV590077 GER590077 GON590077 GYJ590077 HIF590077 HSB590077 IBX590077 ILT590077 IVP590077 JFL590077 JPH590077 JZD590077 KIZ590077 KSV590077 LCR590077 LMN590077 LWJ590077 MGF590077 MQB590077 MZX590077 NJT590077 NTP590077 ODL590077 ONH590077 OXD590077 PGZ590077 PQV590077 QAR590077 QKN590077 QUJ590077 REF590077 ROB590077 RXX590077 SHT590077 SRP590077 TBL590077 TLH590077 TVD590077 UEZ590077 UOV590077 UYR590077 VIN590077 VSJ590077 WCF590077 WMB590077 WVX590077 P655613 JL655613 TH655613 ADD655613 AMZ655613 AWV655613 BGR655613 BQN655613 CAJ655613 CKF655613 CUB655613 DDX655613 DNT655613 DXP655613 EHL655613 ERH655613 FBD655613 FKZ655613 FUV655613 GER655613 GON655613 GYJ655613 HIF655613 HSB655613 IBX655613 ILT655613 IVP655613 JFL655613 JPH655613 JZD655613 KIZ655613 KSV655613 LCR655613 LMN655613 LWJ655613 MGF655613 MQB655613 MZX655613 NJT655613 NTP655613 ODL655613 ONH655613 OXD655613 PGZ655613 PQV655613 QAR655613 QKN655613 QUJ655613 REF655613 ROB655613 RXX655613 SHT655613 SRP655613 TBL655613 TLH655613 TVD655613 UEZ655613 UOV655613 UYR655613 VIN655613 VSJ655613 WCF655613 WMB655613 WVX655613 P721149 JL721149 TH721149 ADD721149 AMZ721149 AWV721149 BGR721149 BQN721149 CAJ721149 CKF721149 CUB721149 DDX721149 DNT721149 DXP721149 EHL721149 ERH721149 FBD721149 FKZ721149 FUV721149 GER721149 GON721149 GYJ721149 HIF721149 HSB721149 IBX721149 ILT721149 IVP721149 JFL721149 JPH721149 JZD721149 KIZ721149 KSV721149 LCR721149 LMN721149 LWJ721149 MGF721149 MQB721149 MZX721149 NJT721149 NTP721149 ODL721149 ONH721149 OXD721149 PGZ721149 PQV721149 QAR721149 QKN721149 QUJ721149 REF721149 ROB721149 RXX721149 SHT721149 SRP721149 TBL721149 TLH721149 TVD721149 UEZ721149 UOV721149 UYR721149 VIN721149 VSJ721149 WCF721149 WMB721149 WVX721149 P786685 JL786685 TH786685 ADD786685 AMZ786685 AWV786685 BGR786685 BQN786685 CAJ786685 CKF786685 CUB786685 DDX786685 DNT786685 DXP786685 EHL786685 ERH786685 FBD786685 FKZ786685 FUV786685 GER786685 GON786685 GYJ786685 HIF786685 HSB786685 IBX786685 ILT786685 IVP786685 JFL786685 JPH786685 JZD786685 KIZ786685 KSV786685 LCR786685 LMN786685 LWJ786685 MGF786685 MQB786685 MZX786685 NJT786685 NTP786685 ODL786685 ONH786685 OXD786685 PGZ786685 PQV786685 QAR786685 QKN786685 QUJ786685 REF786685 ROB786685 RXX786685 SHT786685 SRP786685 TBL786685 TLH786685 TVD786685 UEZ786685 UOV786685 UYR786685 VIN786685 VSJ786685 WCF786685 WMB786685 WVX786685 P852221 JL852221 TH852221 ADD852221 AMZ852221 AWV852221 BGR852221 BQN852221 CAJ852221 CKF852221 CUB852221 DDX852221 DNT852221 DXP852221 EHL852221 ERH852221 FBD852221 FKZ852221 FUV852221 GER852221 GON852221 GYJ852221 HIF852221 HSB852221 IBX852221 ILT852221 IVP852221 JFL852221 JPH852221 JZD852221 KIZ852221 KSV852221 LCR852221 LMN852221 LWJ852221 MGF852221 MQB852221 MZX852221 NJT852221 NTP852221 ODL852221 ONH852221 OXD852221 PGZ852221 PQV852221 QAR852221 QKN852221 QUJ852221 REF852221 ROB852221 RXX852221 SHT852221 SRP852221 TBL852221 TLH852221 TVD852221 UEZ852221 UOV852221 UYR852221 VIN852221 VSJ852221 WCF852221 WMB852221 WVX852221 P917757 JL917757 TH917757 ADD917757 AMZ917757 AWV917757 BGR917757 BQN917757 CAJ917757 CKF917757 CUB917757 DDX917757 DNT917757 DXP917757 EHL917757 ERH917757 FBD917757 FKZ917757 FUV917757 GER917757 GON917757 GYJ917757 HIF917757 HSB917757 IBX917757 ILT917757 IVP917757 JFL917757 JPH917757 JZD917757 KIZ917757 KSV917757 LCR917757 LMN917757 LWJ917757 MGF917757 MQB917757 MZX917757 NJT917757 NTP917757 ODL917757 ONH917757 OXD917757 PGZ917757 PQV917757 QAR917757 QKN917757 QUJ917757 REF917757 ROB917757 RXX917757 SHT917757 SRP917757 TBL917757 TLH917757 TVD917757 UEZ917757 UOV917757 UYR917757 VIN917757 VSJ917757 WCF917757 WMB917757 WVX917757 P983293 JL983293 TH983293 ADD983293 AMZ983293 AWV983293 BGR983293 BQN983293 CAJ983293 CKF983293 CUB983293 DDX983293 DNT983293 DXP983293 EHL983293 ERH983293 FBD983293 FKZ983293 FUV983293 GER983293 GON983293 GYJ983293 HIF983293 HSB983293 IBX983293 ILT983293 IVP983293 JFL983293 JPH983293 JZD983293 KIZ983293 KSV983293 LCR983293 LMN983293 LWJ983293 MGF983293 MQB983293 MZX983293 NJT983293 NTP983293 ODL983293 ONH983293 OXD983293 PGZ983293 PQV983293 QAR983293 QKN983293 QUJ983293 REF983293 ROB983293 RXX983293 SHT983293 SRP983293 TBL983293 TLH983293 TVD983293 UEZ983293 UOV983293 UYR983293 VIN983293 VSJ983293 WCF983293 WMB983293 WVX983293 WVX5 WMB5 WCF5 VSJ5 VIN5 UYR5 UOV5 UEZ5 TVD5 TLH5 TBL5 SRP5 SHT5 RXX5 ROB5 REF5 QUJ5 QKN5 QAR5 PQV5 PGZ5 OXD5 ONH5 ODL5 NTP5 NJT5 MZX5 MQB5 MGF5 LWJ5 LMN5 LCR5 KSV5 KIZ5 JZD5 JPH5 JFL5 IVP5 ILT5 IBX5 HSB5 HIF5 GYJ5 GON5 GER5 FUV5 FKZ5 FBD5 ERH5 EHL5 DXP5 DNT5 DDX5 CUB5 CKF5 CAJ5 BQN5 BGR5 AWV5 AMZ5 ADD5 TH5 JL5 P5"/>
  </dataValidations>
  <pageMargins left="0.70866141732283472" right="0.70866141732283472" top="0.74803149606299213" bottom="0.74803149606299213" header="0.31496062992125984" footer="0.31496062992125984"/>
  <pageSetup scale="55"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Z585"/>
  <sheetViews>
    <sheetView zoomScale="70" zoomScaleNormal="70" workbookViewId="0">
      <selection activeCell="X12" sqref="X12"/>
    </sheetView>
  </sheetViews>
  <sheetFormatPr baseColWidth="10" defaultRowHeight="11.25" x14ac:dyDescent="0.2"/>
  <cols>
    <col min="1" max="1" width="2.1640625" customWidth="1"/>
    <col min="3" max="3" width="28.83203125" customWidth="1"/>
    <col min="4" max="4" width="10" customWidth="1"/>
    <col min="5" max="5" width="7.1640625" customWidth="1"/>
    <col min="6" max="7" width="7.83203125" customWidth="1"/>
    <col min="8" max="8" width="6.83203125" customWidth="1"/>
    <col min="9" max="9" width="8.1640625" customWidth="1"/>
    <col min="10" max="10" width="29.83203125" customWidth="1"/>
    <col min="11" max="11" width="15" customWidth="1"/>
    <col min="13" max="13" width="13.83203125" customWidth="1"/>
    <col min="15" max="15" width="16" customWidth="1"/>
    <col min="17" max="17" width="11.1640625" customWidth="1"/>
    <col min="22" max="22" width="24.6640625" bestFit="1" customWidth="1"/>
    <col min="23" max="23" width="25.1640625" bestFit="1" customWidth="1"/>
    <col min="24" max="24" width="24.1640625" bestFit="1" customWidth="1"/>
  </cols>
  <sheetData>
    <row r="1" spans="2:26" ht="37.5" customHeight="1" x14ac:dyDescent="0.2">
      <c r="B1" s="1152" t="s">
        <v>2465</v>
      </c>
      <c r="C1" s="1072"/>
      <c r="D1" s="1072"/>
      <c r="E1" s="1072"/>
      <c r="F1" s="1072"/>
      <c r="G1" s="1072"/>
      <c r="H1" s="1072"/>
      <c r="I1" s="1072"/>
      <c r="J1" s="1072"/>
      <c r="K1" s="1072"/>
      <c r="L1" s="1072"/>
      <c r="M1" s="1072"/>
      <c r="N1" s="1072"/>
      <c r="O1" s="1072"/>
      <c r="P1" s="1072"/>
      <c r="Q1" s="1072"/>
      <c r="R1" s="1072"/>
      <c r="S1" s="1072"/>
      <c r="T1" s="1072"/>
      <c r="U1" s="1072"/>
      <c r="V1" s="1072"/>
      <c r="W1" s="1072"/>
      <c r="X1" s="1072"/>
      <c r="Y1" s="1072"/>
      <c r="Z1" s="1072"/>
    </row>
    <row r="2" spans="2:26" x14ac:dyDescent="0.2">
      <c r="B2" s="1072"/>
      <c r="C2" s="1072"/>
      <c r="D2" s="1072"/>
      <c r="E2" s="1072"/>
      <c r="F2" s="1072"/>
      <c r="G2" s="1072"/>
      <c r="H2" s="1072"/>
      <c r="I2" s="1072"/>
      <c r="J2" s="1072"/>
      <c r="K2" s="1072"/>
      <c r="L2" s="1072"/>
      <c r="M2" s="1072"/>
      <c r="N2" s="1072"/>
      <c r="O2" s="1072"/>
      <c r="P2" s="1072"/>
      <c r="Q2" s="1072"/>
      <c r="R2" s="1072"/>
      <c r="S2" s="1072"/>
      <c r="T2" s="1072"/>
      <c r="U2" s="1072"/>
      <c r="V2" s="1072"/>
      <c r="W2" s="1072"/>
      <c r="X2" s="1072"/>
      <c r="Y2" s="1072"/>
      <c r="Z2" s="1072"/>
    </row>
    <row r="3" spans="2:26" ht="12.75" x14ac:dyDescent="0.2">
      <c r="B3" s="1072" t="s">
        <v>717</v>
      </c>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row>
    <row r="4" spans="2:26" ht="3" customHeight="1" x14ac:dyDescent="0.2">
      <c r="B4" s="744"/>
      <c r="C4" s="744"/>
      <c r="D4" s="744"/>
      <c r="E4" s="744"/>
      <c r="F4" s="744"/>
      <c r="G4" s="744"/>
      <c r="H4" s="744"/>
      <c r="I4" s="744"/>
      <c r="J4" s="744"/>
      <c r="K4" s="744"/>
      <c r="L4" s="744"/>
      <c r="M4" s="744"/>
      <c r="N4" s="744"/>
      <c r="O4" s="744"/>
      <c r="P4" s="744"/>
      <c r="Q4" s="745"/>
      <c r="R4" s="745"/>
      <c r="S4" s="745"/>
      <c r="T4" s="745"/>
      <c r="U4" s="745"/>
      <c r="V4" s="745"/>
      <c r="W4" s="745"/>
      <c r="X4" s="745"/>
      <c r="Y4" s="745"/>
      <c r="Z4" s="745"/>
    </row>
    <row r="5" spans="2:26" ht="12.75" x14ac:dyDescent="0.2">
      <c r="B5" s="745"/>
      <c r="C5" s="745"/>
      <c r="D5" s="746"/>
      <c r="E5" s="1153"/>
      <c r="F5" s="1153"/>
      <c r="G5" s="1154"/>
      <c r="H5" s="1153"/>
      <c r="I5" s="1153"/>
      <c r="J5" s="1153"/>
      <c r="K5" s="1153"/>
      <c r="L5" s="1153"/>
      <c r="M5" s="1155"/>
      <c r="N5" s="1155"/>
      <c r="O5" s="1156"/>
      <c r="P5" s="1156"/>
      <c r="Q5" s="1155"/>
      <c r="R5" s="1155"/>
      <c r="S5" s="1155"/>
      <c r="T5" s="745"/>
      <c r="U5" s="745"/>
      <c r="V5" s="745"/>
      <c r="W5" s="745"/>
      <c r="X5" s="745"/>
      <c r="Y5" s="745"/>
      <c r="Z5" s="745"/>
    </row>
    <row r="6" spans="2:26" ht="3.75" customHeight="1" x14ac:dyDescent="0.2">
      <c r="B6" s="744"/>
      <c r="C6" s="744"/>
      <c r="D6" s="744"/>
      <c r="E6" s="744"/>
      <c r="F6" s="744"/>
      <c r="G6" s="744"/>
      <c r="H6" s="744"/>
      <c r="I6" s="744"/>
      <c r="J6" s="744"/>
      <c r="K6" s="744"/>
      <c r="L6" s="744"/>
      <c r="M6" s="744"/>
      <c r="N6" s="744"/>
      <c r="O6" s="744"/>
      <c r="P6" s="744"/>
      <c r="Q6" s="745"/>
      <c r="R6" s="745"/>
      <c r="S6" s="745"/>
      <c r="T6" s="745"/>
      <c r="U6" s="745"/>
      <c r="V6" s="745"/>
      <c r="W6" s="745"/>
      <c r="X6" s="745"/>
      <c r="Y6" s="745"/>
      <c r="Z6" s="745"/>
    </row>
    <row r="7" spans="2:26" ht="12.75" x14ac:dyDescent="0.2">
      <c r="B7" s="1073" t="s">
        <v>1399</v>
      </c>
      <c r="C7" s="1074"/>
      <c r="D7" s="1075" t="s">
        <v>1400</v>
      </c>
      <c r="E7" s="1076"/>
      <c r="F7" s="1076"/>
      <c r="G7" s="1076"/>
      <c r="H7" s="1077"/>
      <c r="I7" s="747"/>
      <c r="J7" s="1078" t="s">
        <v>1401</v>
      </c>
      <c r="K7" s="1078"/>
      <c r="L7" s="1078"/>
      <c r="M7" s="1078"/>
      <c r="N7" s="1078"/>
      <c r="O7" s="1078"/>
      <c r="P7" s="1078"/>
      <c r="Q7" s="1078" t="s">
        <v>1402</v>
      </c>
      <c r="R7" s="1078"/>
      <c r="S7" s="1078"/>
      <c r="T7" s="1078"/>
      <c r="U7" s="1078"/>
      <c r="V7" s="1078" t="s">
        <v>1403</v>
      </c>
      <c r="W7" s="1078"/>
      <c r="X7" s="1078"/>
      <c r="Y7" s="1078"/>
      <c r="Z7" s="1078"/>
    </row>
    <row r="8" spans="2:26" ht="12.75" x14ac:dyDescent="0.2">
      <c r="B8" s="1068" t="s">
        <v>1404</v>
      </c>
      <c r="C8" s="1068" t="s">
        <v>1405</v>
      </c>
      <c r="D8" s="1070" t="s">
        <v>371</v>
      </c>
      <c r="E8" s="1070" t="s">
        <v>1406</v>
      </c>
      <c r="F8" s="1070" t="s">
        <v>1407</v>
      </c>
      <c r="G8" s="1070" t="s">
        <v>1408</v>
      </c>
      <c r="H8" s="1070" t="s">
        <v>735</v>
      </c>
      <c r="I8" s="748"/>
      <c r="J8" s="1064" t="s">
        <v>1409</v>
      </c>
      <c r="K8" s="1064" t="s">
        <v>1410</v>
      </c>
      <c r="L8" s="1064" t="s">
        <v>1411</v>
      </c>
      <c r="M8" s="1064" t="s">
        <v>1412</v>
      </c>
      <c r="N8" s="1064" t="s">
        <v>1413</v>
      </c>
      <c r="O8" s="1064" t="s">
        <v>1414</v>
      </c>
      <c r="P8" s="1064" t="s">
        <v>1415</v>
      </c>
      <c r="Q8" s="1064" t="s">
        <v>1416</v>
      </c>
      <c r="R8" s="1064" t="s">
        <v>1417</v>
      </c>
      <c r="S8" s="1064" t="s">
        <v>1418</v>
      </c>
      <c r="T8" s="1066" t="s">
        <v>1419</v>
      </c>
      <c r="U8" s="1067"/>
      <c r="V8" s="1064" t="s">
        <v>217</v>
      </c>
      <c r="W8" s="1064" t="s">
        <v>181</v>
      </c>
      <c r="X8" s="1064" t="s">
        <v>182</v>
      </c>
      <c r="Y8" s="1066" t="s">
        <v>1420</v>
      </c>
      <c r="Z8" s="1067"/>
    </row>
    <row r="9" spans="2:26" ht="25.5" x14ac:dyDescent="0.2">
      <c r="B9" s="1069"/>
      <c r="C9" s="1069"/>
      <c r="D9" s="1071"/>
      <c r="E9" s="1071"/>
      <c r="F9" s="1071"/>
      <c r="G9" s="1071"/>
      <c r="H9" s="1071"/>
      <c r="I9" s="749"/>
      <c r="J9" s="1082"/>
      <c r="K9" s="1082"/>
      <c r="L9" s="1082"/>
      <c r="M9" s="1082"/>
      <c r="N9" s="1082"/>
      <c r="O9" s="1082"/>
      <c r="P9" s="1082"/>
      <c r="Q9" s="1082"/>
      <c r="R9" s="1082"/>
      <c r="S9" s="1082"/>
      <c r="T9" s="750" t="s">
        <v>1421</v>
      </c>
      <c r="U9" s="750" t="s">
        <v>1422</v>
      </c>
      <c r="V9" s="1065"/>
      <c r="W9" s="1065"/>
      <c r="X9" s="1065"/>
      <c r="Y9" s="751" t="s">
        <v>1423</v>
      </c>
      <c r="Z9" s="751" t="s">
        <v>1424</v>
      </c>
    </row>
    <row r="10" spans="2:26" ht="38.25" x14ac:dyDescent="0.2">
      <c r="B10" s="792">
        <v>2</v>
      </c>
      <c r="C10" s="792" t="s">
        <v>1425</v>
      </c>
      <c r="D10" s="793">
        <v>2</v>
      </c>
      <c r="E10" s="793">
        <v>2.2999999999999998</v>
      </c>
      <c r="F10" s="793"/>
      <c r="G10" s="794" t="s">
        <v>1426</v>
      </c>
      <c r="H10" s="794">
        <v>3019</v>
      </c>
      <c r="I10" s="794"/>
      <c r="J10" s="792" t="s">
        <v>1427</v>
      </c>
      <c r="K10" s="793" t="s">
        <v>1428</v>
      </c>
      <c r="L10" s="792" t="s">
        <v>1429</v>
      </c>
      <c r="M10" s="792" t="s">
        <v>1430</v>
      </c>
      <c r="N10" s="752" t="s">
        <v>1431</v>
      </c>
      <c r="O10" s="752" t="s">
        <v>1432</v>
      </c>
      <c r="P10" s="752" t="s">
        <v>1433</v>
      </c>
      <c r="Q10" s="795">
        <v>76.319999999999993</v>
      </c>
      <c r="R10" s="796"/>
      <c r="S10" s="795">
        <v>76.319999999999993</v>
      </c>
      <c r="T10" s="797">
        <f t="shared" ref="T10:T20" si="0">S10/Q10</f>
        <v>1</v>
      </c>
      <c r="U10" s="798"/>
      <c r="V10" s="799"/>
      <c r="W10" s="799"/>
      <c r="X10" s="799"/>
      <c r="Y10" s="799" t="s">
        <v>1434</v>
      </c>
      <c r="Z10" s="799" t="s">
        <v>1434</v>
      </c>
    </row>
    <row r="11" spans="2:26" ht="76.5" x14ac:dyDescent="0.2">
      <c r="B11" s="792">
        <v>2</v>
      </c>
      <c r="C11" s="792" t="s">
        <v>1425</v>
      </c>
      <c r="D11" s="793">
        <v>2</v>
      </c>
      <c r="E11" s="793">
        <v>2.2999999999999998</v>
      </c>
      <c r="F11" s="800"/>
      <c r="G11" s="801" t="s">
        <v>1426</v>
      </c>
      <c r="H11" s="794">
        <v>3019</v>
      </c>
      <c r="I11" s="794"/>
      <c r="J11" s="792" t="s">
        <v>1435</v>
      </c>
      <c r="K11" s="800" t="s">
        <v>1428</v>
      </c>
      <c r="L11" s="792" t="s">
        <v>1429</v>
      </c>
      <c r="M11" s="792" t="s">
        <v>1430</v>
      </c>
      <c r="N11" s="754" t="s">
        <v>1436</v>
      </c>
      <c r="O11" s="754" t="s">
        <v>1437</v>
      </c>
      <c r="P11" s="754" t="s">
        <v>1438</v>
      </c>
      <c r="Q11" s="795">
        <v>6.77</v>
      </c>
      <c r="R11" s="796"/>
      <c r="S11" s="795">
        <v>6.77</v>
      </c>
      <c r="T11" s="797">
        <f t="shared" si="0"/>
        <v>1</v>
      </c>
      <c r="U11" s="796"/>
      <c r="V11" s="799"/>
      <c r="W11" s="802"/>
      <c r="X11" s="802"/>
      <c r="Y11" s="802" t="s">
        <v>1434</v>
      </c>
      <c r="Z11" s="802" t="s">
        <v>1434</v>
      </c>
    </row>
    <row r="12" spans="2:26" ht="89.25" x14ac:dyDescent="0.2">
      <c r="B12" s="792">
        <v>2</v>
      </c>
      <c r="C12" s="792" t="s">
        <v>1425</v>
      </c>
      <c r="D12" s="793">
        <v>2</v>
      </c>
      <c r="E12" s="793">
        <v>2.2999999999999998</v>
      </c>
      <c r="F12" s="800"/>
      <c r="G12" s="801" t="s">
        <v>1426</v>
      </c>
      <c r="H12" s="794">
        <v>3019</v>
      </c>
      <c r="I12" s="794"/>
      <c r="J12" s="792" t="s">
        <v>1439</v>
      </c>
      <c r="K12" s="800" t="s">
        <v>1428</v>
      </c>
      <c r="L12" s="792" t="s">
        <v>1429</v>
      </c>
      <c r="M12" s="792" t="s">
        <v>1430</v>
      </c>
      <c r="N12" s="754" t="s">
        <v>1431</v>
      </c>
      <c r="O12" s="754" t="s">
        <v>1440</v>
      </c>
      <c r="P12" s="754" t="s">
        <v>1433</v>
      </c>
      <c r="Q12" s="795">
        <v>1.78</v>
      </c>
      <c r="R12" s="803"/>
      <c r="S12" s="795">
        <v>1.46</v>
      </c>
      <c r="T12" s="797">
        <f t="shared" si="0"/>
        <v>0.8202247191011236</v>
      </c>
      <c r="U12" s="797"/>
      <c r="V12" s="799"/>
      <c r="W12" s="802"/>
      <c r="X12" s="802"/>
      <c r="Y12" s="802" t="s">
        <v>1434</v>
      </c>
      <c r="Z12" s="802" t="s">
        <v>1434</v>
      </c>
    </row>
    <row r="13" spans="2:26" ht="76.5" x14ac:dyDescent="0.2">
      <c r="B13" s="792">
        <v>2</v>
      </c>
      <c r="C13" s="792" t="s">
        <v>1425</v>
      </c>
      <c r="D13" s="793">
        <v>2</v>
      </c>
      <c r="E13" s="793">
        <v>2.2999999999999998</v>
      </c>
      <c r="F13" s="800"/>
      <c r="G13" s="801" t="s">
        <v>1426</v>
      </c>
      <c r="H13" s="794">
        <v>3019</v>
      </c>
      <c r="I13" s="794"/>
      <c r="J13" s="792" t="s">
        <v>1441</v>
      </c>
      <c r="K13" s="800" t="s">
        <v>1428</v>
      </c>
      <c r="L13" s="792" t="s">
        <v>1429</v>
      </c>
      <c r="M13" s="792" t="s">
        <v>1430</v>
      </c>
      <c r="N13" s="754" t="s">
        <v>1431</v>
      </c>
      <c r="O13" s="754" t="s">
        <v>1442</v>
      </c>
      <c r="P13" s="754" t="s">
        <v>1433</v>
      </c>
      <c r="Q13" s="795">
        <v>27.1</v>
      </c>
      <c r="R13" s="803"/>
      <c r="S13" s="804">
        <v>45.12</v>
      </c>
      <c r="T13" s="797">
        <f t="shared" si="0"/>
        <v>1.6649446494464943</v>
      </c>
      <c r="U13" s="797"/>
      <c r="V13" s="799"/>
      <c r="W13" s="802"/>
      <c r="X13" s="802"/>
      <c r="Y13" s="802" t="s">
        <v>1434</v>
      </c>
      <c r="Z13" s="802" t="s">
        <v>1434</v>
      </c>
    </row>
    <row r="14" spans="2:26" ht="38.25" x14ac:dyDescent="0.2">
      <c r="B14" s="792">
        <v>2</v>
      </c>
      <c r="C14" s="792" t="s">
        <v>1425</v>
      </c>
      <c r="D14" s="793">
        <v>2</v>
      </c>
      <c r="E14" s="793">
        <v>2.2999999999999998</v>
      </c>
      <c r="F14" s="800"/>
      <c r="G14" s="801" t="s">
        <v>1426</v>
      </c>
      <c r="H14" s="794">
        <v>3019</v>
      </c>
      <c r="I14" s="794"/>
      <c r="J14" s="792" t="s">
        <v>1443</v>
      </c>
      <c r="K14" s="800" t="s">
        <v>1428</v>
      </c>
      <c r="L14" s="792" t="s">
        <v>1429</v>
      </c>
      <c r="M14" s="792" t="s">
        <v>1430</v>
      </c>
      <c r="N14" s="754" t="s">
        <v>1431</v>
      </c>
      <c r="O14" s="754" t="s">
        <v>1440</v>
      </c>
      <c r="P14" s="754" t="s">
        <v>1433</v>
      </c>
      <c r="Q14" s="795">
        <v>9.18</v>
      </c>
      <c r="R14" s="797"/>
      <c r="S14" s="798">
        <v>9.98</v>
      </c>
      <c r="T14" s="797">
        <f t="shared" si="0"/>
        <v>1.0871459694989107</v>
      </c>
      <c r="U14" s="797"/>
      <c r="V14" s="799"/>
      <c r="W14" s="802"/>
      <c r="X14" s="802"/>
      <c r="Y14" s="802" t="s">
        <v>1434</v>
      </c>
      <c r="Z14" s="802" t="s">
        <v>1434</v>
      </c>
    </row>
    <row r="15" spans="2:26" ht="38.25" x14ac:dyDescent="0.2">
      <c r="B15" s="792">
        <v>2</v>
      </c>
      <c r="C15" s="792" t="s">
        <v>1425</v>
      </c>
      <c r="D15" s="793">
        <v>2</v>
      </c>
      <c r="E15" s="793">
        <v>2.2999999999999998</v>
      </c>
      <c r="F15" s="800"/>
      <c r="G15" s="801" t="s">
        <v>1426</v>
      </c>
      <c r="H15" s="794">
        <v>3019</v>
      </c>
      <c r="I15" s="794"/>
      <c r="J15" s="792" t="s">
        <v>1444</v>
      </c>
      <c r="K15" s="800" t="s">
        <v>1428</v>
      </c>
      <c r="L15" s="792" t="s">
        <v>1429</v>
      </c>
      <c r="M15" s="792" t="s">
        <v>1430</v>
      </c>
      <c r="N15" s="754" t="s">
        <v>1431</v>
      </c>
      <c r="O15" s="754" t="s">
        <v>1445</v>
      </c>
      <c r="P15" s="754" t="s">
        <v>1433</v>
      </c>
      <c r="Q15" s="795">
        <v>11.29</v>
      </c>
      <c r="R15" s="797"/>
      <c r="S15" s="798">
        <v>12.22</v>
      </c>
      <c r="T15" s="797">
        <f t="shared" si="0"/>
        <v>1.0823737821080603</v>
      </c>
      <c r="U15" s="797"/>
      <c r="V15" s="805"/>
      <c r="W15" s="806"/>
      <c r="X15" s="806"/>
      <c r="Y15" s="807" t="s">
        <v>1434</v>
      </c>
      <c r="Z15" s="807" t="s">
        <v>1434</v>
      </c>
    </row>
    <row r="16" spans="2:26" ht="63.75" x14ac:dyDescent="0.2">
      <c r="B16" s="792">
        <v>2</v>
      </c>
      <c r="C16" s="792" t="s">
        <v>1425</v>
      </c>
      <c r="D16" s="793">
        <v>2</v>
      </c>
      <c r="E16" s="793">
        <v>2.2999999999999998</v>
      </c>
      <c r="F16" s="800"/>
      <c r="G16" s="801" t="s">
        <v>1426</v>
      </c>
      <c r="H16" s="794">
        <v>3019</v>
      </c>
      <c r="I16" s="794"/>
      <c r="J16" s="792" t="s">
        <v>1446</v>
      </c>
      <c r="K16" s="800" t="s">
        <v>1447</v>
      </c>
      <c r="L16" s="792" t="s">
        <v>1429</v>
      </c>
      <c r="M16" s="808" t="s">
        <v>1448</v>
      </c>
      <c r="N16" s="754" t="s">
        <v>1449</v>
      </c>
      <c r="O16" s="754" t="s">
        <v>1450</v>
      </c>
      <c r="P16" s="754" t="s">
        <v>1438</v>
      </c>
      <c r="Q16" s="797">
        <v>0.18990000000000001</v>
      </c>
      <c r="R16" s="797"/>
      <c r="S16" s="797">
        <v>6.6007905138339915E-2</v>
      </c>
      <c r="T16" s="797">
        <f t="shared" si="0"/>
        <v>0.34759297071269041</v>
      </c>
      <c r="U16" s="797"/>
      <c r="V16" s="805"/>
      <c r="W16" s="806"/>
      <c r="X16" s="806"/>
      <c r="Y16" s="807" t="s">
        <v>1434</v>
      </c>
      <c r="Z16" s="807" t="s">
        <v>1434</v>
      </c>
    </row>
    <row r="17" spans="1:26" ht="76.5" x14ac:dyDescent="0.25">
      <c r="A17" s="755"/>
      <c r="B17" s="792">
        <v>2</v>
      </c>
      <c r="C17" s="792" t="s">
        <v>1425</v>
      </c>
      <c r="D17" s="793">
        <v>2</v>
      </c>
      <c r="E17" s="793">
        <v>2.2999999999999998</v>
      </c>
      <c r="F17" s="800"/>
      <c r="G17" s="801" t="s">
        <v>1426</v>
      </c>
      <c r="H17" s="794">
        <v>3019</v>
      </c>
      <c r="I17" s="794"/>
      <c r="J17" s="792" t="s">
        <v>1451</v>
      </c>
      <c r="K17" s="800" t="s">
        <v>1447</v>
      </c>
      <c r="L17" s="792" t="s">
        <v>1429</v>
      </c>
      <c r="M17" s="808" t="s">
        <v>1430</v>
      </c>
      <c r="N17" s="754" t="s">
        <v>1449</v>
      </c>
      <c r="O17" s="754" t="s">
        <v>1437</v>
      </c>
      <c r="P17" s="756" t="s">
        <v>1438</v>
      </c>
      <c r="Q17" s="797">
        <v>0.94</v>
      </c>
      <c r="R17" s="797"/>
      <c r="S17" s="797">
        <v>0.94880239520958087</v>
      </c>
      <c r="T17" s="797">
        <f t="shared" si="0"/>
        <v>1.0093642502229585</v>
      </c>
      <c r="U17" s="797"/>
      <c r="V17" s="805"/>
      <c r="W17" s="806"/>
      <c r="X17" s="806"/>
      <c r="Y17" s="807" t="s">
        <v>1434</v>
      </c>
      <c r="Z17" s="807" t="s">
        <v>1434</v>
      </c>
    </row>
    <row r="18" spans="1:26" ht="102" x14ac:dyDescent="0.25">
      <c r="A18" s="755"/>
      <c r="B18" s="792">
        <v>2</v>
      </c>
      <c r="C18" s="792" t="s">
        <v>1425</v>
      </c>
      <c r="D18" s="793">
        <v>2</v>
      </c>
      <c r="E18" s="793">
        <v>2.2999999999999998</v>
      </c>
      <c r="F18" s="800"/>
      <c r="G18" s="801" t="s">
        <v>1426</v>
      </c>
      <c r="H18" s="794">
        <v>3019</v>
      </c>
      <c r="I18" s="794"/>
      <c r="J18" s="792" t="s">
        <v>1452</v>
      </c>
      <c r="K18" s="800" t="s">
        <v>1453</v>
      </c>
      <c r="L18" s="792" t="s">
        <v>1454</v>
      </c>
      <c r="M18" s="808" t="s">
        <v>1455</v>
      </c>
      <c r="N18" s="754" t="s">
        <v>1449</v>
      </c>
      <c r="O18" s="754" t="s">
        <v>1437</v>
      </c>
      <c r="P18" s="754" t="s">
        <v>1438</v>
      </c>
      <c r="Q18" s="797">
        <v>0.85</v>
      </c>
      <c r="R18" s="797"/>
      <c r="S18" s="797">
        <v>0.90600768424729305</v>
      </c>
      <c r="T18" s="797">
        <f t="shared" si="0"/>
        <v>1.0658913932321095</v>
      </c>
      <c r="U18" s="797"/>
      <c r="V18" s="805"/>
      <c r="W18" s="806"/>
      <c r="X18" s="806"/>
      <c r="Y18" s="807" t="s">
        <v>1434</v>
      </c>
      <c r="Z18" s="807" t="s">
        <v>1434</v>
      </c>
    </row>
    <row r="19" spans="1:26" ht="102" x14ac:dyDescent="0.25">
      <c r="A19" s="755"/>
      <c r="B19" s="792">
        <v>2</v>
      </c>
      <c r="C19" s="792" t="s">
        <v>1425</v>
      </c>
      <c r="D19" s="793">
        <v>2</v>
      </c>
      <c r="E19" s="793">
        <v>2.2999999999999998</v>
      </c>
      <c r="F19" s="800"/>
      <c r="G19" s="801" t="s">
        <v>1426</v>
      </c>
      <c r="H19" s="794">
        <v>3019</v>
      </c>
      <c r="I19" s="794"/>
      <c r="J19" s="792" t="s">
        <v>1456</v>
      </c>
      <c r="K19" s="800" t="s">
        <v>1453</v>
      </c>
      <c r="L19" s="792" t="s">
        <v>1454</v>
      </c>
      <c r="M19" s="808" t="s">
        <v>1455</v>
      </c>
      <c r="N19" s="754" t="s">
        <v>1449</v>
      </c>
      <c r="O19" s="754" t="s">
        <v>1437</v>
      </c>
      <c r="P19" s="754" t="s">
        <v>1438</v>
      </c>
      <c r="Q19" s="797">
        <v>0.9</v>
      </c>
      <c r="R19" s="797"/>
      <c r="S19" s="797">
        <v>0.93862275449101795</v>
      </c>
      <c r="T19" s="797">
        <f t="shared" si="0"/>
        <v>1.0429141716566865</v>
      </c>
      <c r="U19" s="797"/>
      <c r="V19" s="805"/>
      <c r="W19" s="806"/>
      <c r="X19" s="806"/>
      <c r="Y19" s="807" t="s">
        <v>1434</v>
      </c>
      <c r="Z19" s="807" t="s">
        <v>1434</v>
      </c>
    </row>
    <row r="20" spans="1:26" ht="51" x14ac:dyDescent="0.25">
      <c r="A20" s="755"/>
      <c r="B20" s="792">
        <v>2</v>
      </c>
      <c r="C20" s="792" t="s">
        <v>1425</v>
      </c>
      <c r="D20" s="793">
        <v>2</v>
      </c>
      <c r="E20" s="793">
        <v>2.2999999999999998</v>
      </c>
      <c r="F20" s="800" t="s">
        <v>1457</v>
      </c>
      <c r="G20" s="801" t="s">
        <v>1426</v>
      </c>
      <c r="H20" s="794">
        <v>3019</v>
      </c>
      <c r="I20" s="794"/>
      <c r="J20" s="792" t="s">
        <v>1458</v>
      </c>
      <c r="K20" s="800" t="s">
        <v>1459</v>
      </c>
      <c r="L20" s="808" t="s">
        <v>1454</v>
      </c>
      <c r="M20" s="792" t="s">
        <v>1448</v>
      </c>
      <c r="N20" s="754" t="s">
        <v>1460</v>
      </c>
      <c r="O20" s="754" t="s">
        <v>1450</v>
      </c>
      <c r="P20" s="754" t="s">
        <v>1438</v>
      </c>
      <c r="Q20" s="797">
        <v>1</v>
      </c>
      <c r="R20" s="797"/>
      <c r="S20" s="809">
        <v>1</v>
      </c>
      <c r="T20" s="797">
        <f t="shared" si="0"/>
        <v>1</v>
      </c>
      <c r="U20" s="797"/>
      <c r="V20" s="805"/>
      <c r="W20" s="806"/>
      <c r="X20" s="806"/>
      <c r="Y20" s="807" t="s">
        <v>1434</v>
      </c>
      <c r="Z20" s="807" t="s">
        <v>1434</v>
      </c>
    </row>
    <row r="21" spans="1:26" ht="51" x14ac:dyDescent="0.25">
      <c r="A21" s="755"/>
      <c r="B21" s="792">
        <v>2</v>
      </c>
      <c r="C21" s="792" t="s">
        <v>1425</v>
      </c>
      <c r="D21" s="793">
        <v>2</v>
      </c>
      <c r="E21" s="793">
        <v>2.2999999999999998</v>
      </c>
      <c r="F21" s="800" t="s">
        <v>1457</v>
      </c>
      <c r="G21" s="801" t="s">
        <v>1426</v>
      </c>
      <c r="H21" s="794">
        <v>3019</v>
      </c>
      <c r="I21" s="794"/>
      <c r="J21" s="792" t="s">
        <v>1461</v>
      </c>
      <c r="K21" s="800" t="s">
        <v>1459</v>
      </c>
      <c r="L21" s="808" t="s">
        <v>1454</v>
      </c>
      <c r="M21" s="792" t="s">
        <v>1448</v>
      </c>
      <c r="N21" s="754" t="s">
        <v>1460</v>
      </c>
      <c r="O21" s="754" t="s">
        <v>1450</v>
      </c>
      <c r="P21" s="754" t="s">
        <v>1438</v>
      </c>
      <c r="Q21" s="797">
        <v>1</v>
      </c>
      <c r="R21" s="797"/>
      <c r="S21" s="810">
        <v>0.99815170727450664</v>
      </c>
      <c r="T21" s="810">
        <v>0.97555212096203214</v>
      </c>
      <c r="U21" s="797"/>
      <c r="V21" s="811">
        <v>131857716.52</v>
      </c>
      <c r="W21" s="812">
        <v>110842312.56999999</v>
      </c>
      <c r="X21" s="812">
        <v>110637443.53</v>
      </c>
      <c r="Y21" s="797">
        <v>0.83906688550319819</v>
      </c>
      <c r="Z21" s="797">
        <v>0.99815170727450664</v>
      </c>
    </row>
    <row r="22" spans="1:26" ht="51" x14ac:dyDescent="0.25">
      <c r="A22" s="755"/>
      <c r="B22" s="792">
        <v>2</v>
      </c>
      <c r="C22" s="792" t="s">
        <v>1425</v>
      </c>
      <c r="D22" s="793">
        <v>2</v>
      </c>
      <c r="E22" s="793">
        <v>2.2999999999999998</v>
      </c>
      <c r="F22" s="800" t="s">
        <v>1457</v>
      </c>
      <c r="G22" s="801" t="s">
        <v>1426</v>
      </c>
      <c r="H22" s="794">
        <v>3019</v>
      </c>
      <c r="I22" s="794"/>
      <c r="J22" s="792" t="s">
        <v>1462</v>
      </c>
      <c r="K22" s="800" t="s">
        <v>1459</v>
      </c>
      <c r="L22" s="808" t="s">
        <v>1454</v>
      </c>
      <c r="M22" s="792" t="s">
        <v>1448</v>
      </c>
      <c r="N22" s="754" t="s">
        <v>1460</v>
      </c>
      <c r="O22" s="754" t="s">
        <v>1450</v>
      </c>
      <c r="P22" s="754" t="s">
        <v>1438</v>
      </c>
      <c r="Q22" s="797">
        <v>1</v>
      </c>
      <c r="R22" s="797"/>
      <c r="S22" s="797">
        <v>0.61719999999999997</v>
      </c>
      <c r="T22" s="797">
        <f>S22/Q22</f>
        <v>0.61719999999999997</v>
      </c>
      <c r="U22" s="797"/>
      <c r="V22" s="805"/>
      <c r="W22" s="806"/>
      <c r="X22" s="806"/>
      <c r="Y22" s="797"/>
      <c r="Z22" s="797"/>
    </row>
    <row r="23" spans="1:26" ht="51" x14ac:dyDescent="0.25">
      <c r="A23" s="755"/>
      <c r="B23" s="792">
        <v>2</v>
      </c>
      <c r="C23" s="792" t="s">
        <v>1425</v>
      </c>
      <c r="D23" s="793">
        <v>2</v>
      </c>
      <c r="E23" s="793">
        <v>2.2999999999999998</v>
      </c>
      <c r="F23" s="800" t="s">
        <v>1457</v>
      </c>
      <c r="G23" s="801" t="s">
        <v>1426</v>
      </c>
      <c r="H23" s="794">
        <v>3019</v>
      </c>
      <c r="I23" s="794"/>
      <c r="J23" s="792" t="s">
        <v>1463</v>
      </c>
      <c r="K23" s="800" t="s">
        <v>1459</v>
      </c>
      <c r="L23" s="808" t="s">
        <v>1454</v>
      </c>
      <c r="M23" s="792" t="s">
        <v>1448</v>
      </c>
      <c r="N23" s="754" t="s">
        <v>1460</v>
      </c>
      <c r="O23" s="754" t="s">
        <v>1450</v>
      </c>
      <c r="P23" s="754" t="s">
        <v>1438</v>
      </c>
      <c r="Q23" s="797">
        <v>1</v>
      </c>
      <c r="R23" s="797"/>
      <c r="S23" s="813">
        <v>0.8321487612225813</v>
      </c>
      <c r="T23" s="813">
        <v>0.83201964591095401</v>
      </c>
      <c r="U23" s="797"/>
      <c r="V23" s="805">
        <v>146485983.30000001</v>
      </c>
      <c r="W23" s="806">
        <v>118365822.05</v>
      </c>
      <c r="X23" s="806">
        <v>98497972.189999998</v>
      </c>
      <c r="Y23" s="797">
        <v>0.67240544092384835</v>
      </c>
      <c r="Z23" s="797">
        <v>0.8321487612225813</v>
      </c>
    </row>
    <row r="24" spans="1:26" ht="51" x14ac:dyDescent="0.25">
      <c r="A24" s="755"/>
      <c r="B24" s="792">
        <v>2</v>
      </c>
      <c r="C24" s="792" t="s">
        <v>1425</v>
      </c>
      <c r="D24" s="793">
        <v>2</v>
      </c>
      <c r="E24" s="793">
        <v>2.2999999999999998</v>
      </c>
      <c r="F24" s="800" t="s">
        <v>1457</v>
      </c>
      <c r="G24" s="801" t="s">
        <v>1426</v>
      </c>
      <c r="H24" s="794">
        <v>3019</v>
      </c>
      <c r="I24" s="794"/>
      <c r="J24" s="792" t="s">
        <v>1464</v>
      </c>
      <c r="K24" s="800" t="s">
        <v>1459</v>
      </c>
      <c r="L24" s="808" t="s">
        <v>1454</v>
      </c>
      <c r="M24" s="792" t="s">
        <v>1448</v>
      </c>
      <c r="N24" s="754" t="s">
        <v>1460</v>
      </c>
      <c r="O24" s="754" t="s">
        <v>1450</v>
      </c>
      <c r="P24" s="754" t="s">
        <v>1438</v>
      </c>
      <c r="Q24" s="797">
        <v>1</v>
      </c>
      <c r="R24" s="797"/>
      <c r="S24" s="797">
        <v>0.58409999999999995</v>
      </c>
      <c r="T24" s="797">
        <v>0.58409999999999995</v>
      </c>
      <c r="U24" s="797"/>
      <c r="V24" s="805"/>
      <c r="W24" s="806"/>
      <c r="X24" s="806"/>
      <c r="Y24" s="797"/>
      <c r="Z24" s="797"/>
    </row>
    <row r="25" spans="1:26" ht="51" x14ac:dyDescent="0.25">
      <c r="A25" s="755"/>
      <c r="B25" s="792">
        <v>2</v>
      </c>
      <c r="C25" s="792" t="s">
        <v>1425</v>
      </c>
      <c r="D25" s="793">
        <v>2</v>
      </c>
      <c r="E25" s="793">
        <v>2.2999999999999998</v>
      </c>
      <c r="F25" s="800" t="s">
        <v>1457</v>
      </c>
      <c r="G25" s="801" t="s">
        <v>1426</v>
      </c>
      <c r="H25" s="794">
        <v>3019</v>
      </c>
      <c r="I25" s="794"/>
      <c r="J25" s="792" t="s">
        <v>1465</v>
      </c>
      <c r="K25" s="800" t="s">
        <v>1459</v>
      </c>
      <c r="L25" s="808" t="s">
        <v>1454</v>
      </c>
      <c r="M25" s="792" t="s">
        <v>1448</v>
      </c>
      <c r="N25" s="754" t="s">
        <v>1460</v>
      </c>
      <c r="O25" s="754" t="s">
        <v>1450</v>
      </c>
      <c r="P25" s="754" t="s">
        <v>1438</v>
      </c>
      <c r="Q25" s="797">
        <v>1</v>
      </c>
      <c r="R25" s="797"/>
      <c r="S25" s="813">
        <v>0.99869574868477151</v>
      </c>
      <c r="T25" s="813">
        <v>0.99869574868477151</v>
      </c>
      <c r="U25" s="797"/>
      <c r="V25" s="814">
        <v>156799151.16999999</v>
      </c>
      <c r="W25" s="814">
        <v>164850790.25</v>
      </c>
      <c r="X25" s="814">
        <v>164635783.38999999</v>
      </c>
      <c r="Y25" s="797">
        <v>1.0499787923692496</v>
      </c>
      <c r="Z25" s="797">
        <v>0.99869574868477151</v>
      </c>
    </row>
    <row r="26" spans="1:26" ht="51" x14ac:dyDescent="0.25">
      <c r="A26" s="755"/>
      <c r="B26" s="792">
        <v>2</v>
      </c>
      <c r="C26" s="792" t="s">
        <v>1425</v>
      </c>
      <c r="D26" s="793">
        <v>2</v>
      </c>
      <c r="E26" s="793">
        <v>2.2999999999999998</v>
      </c>
      <c r="F26" s="800" t="s">
        <v>1457</v>
      </c>
      <c r="G26" s="801" t="s">
        <v>1426</v>
      </c>
      <c r="H26" s="794">
        <v>3019</v>
      </c>
      <c r="I26" s="794"/>
      <c r="J26" s="792" t="s">
        <v>1466</v>
      </c>
      <c r="K26" s="800" t="s">
        <v>1459</v>
      </c>
      <c r="L26" s="808" t="s">
        <v>1454</v>
      </c>
      <c r="M26" s="792" t="s">
        <v>1448</v>
      </c>
      <c r="N26" s="754" t="s">
        <v>1460</v>
      </c>
      <c r="O26" s="754" t="s">
        <v>1450</v>
      </c>
      <c r="P26" s="754" t="s">
        <v>1438</v>
      </c>
      <c r="Q26" s="797">
        <v>1</v>
      </c>
      <c r="R26" s="797"/>
      <c r="S26" s="797">
        <v>0.72860000000000003</v>
      </c>
      <c r="T26" s="797">
        <v>0.72860000000000003</v>
      </c>
      <c r="U26" s="797"/>
      <c r="V26" s="805"/>
      <c r="W26" s="806"/>
      <c r="X26" s="806"/>
      <c r="Y26" s="797"/>
      <c r="Z26" s="797"/>
    </row>
    <row r="27" spans="1:26" ht="51" x14ac:dyDescent="0.25">
      <c r="A27" s="755"/>
      <c r="B27" s="792">
        <v>2</v>
      </c>
      <c r="C27" s="792" t="s">
        <v>1425</v>
      </c>
      <c r="D27" s="793">
        <v>2</v>
      </c>
      <c r="E27" s="793">
        <v>2.2999999999999998</v>
      </c>
      <c r="F27" s="800" t="s">
        <v>1457</v>
      </c>
      <c r="G27" s="801" t="s">
        <v>1426</v>
      </c>
      <c r="H27" s="794">
        <v>3019</v>
      </c>
      <c r="I27" s="794"/>
      <c r="J27" s="792" t="s">
        <v>1467</v>
      </c>
      <c r="K27" s="800" t="s">
        <v>1459</v>
      </c>
      <c r="L27" s="808" t="s">
        <v>1454</v>
      </c>
      <c r="M27" s="792" t="s">
        <v>1448</v>
      </c>
      <c r="N27" s="754" t="s">
        <v>1460</v>
      </c>
      <c r="O27" s="754" t="s">
        <v>1450</v>
      </c>
      <c r="P27" s="754" t="s">
        <v>1438</v>
      </c>
      <c r="Q27" s="797">
        <v>1</v>
      </c>
      <c r="R27" s="797"/>
      <c r="S27" s="813">
        <v>0.99526868621938769</v>
      </c>
      <c r="T27" s="813">
        <v>0.99526868621938769</v>
      </c>
      <c r="U27" s="797"/>
      <c r="V27" s="806">
        <v>290494091.44999999</v>
      </c>
      <c r="W27" s="806">
        <v>296629121.44</v>
      </c>
      <c r="X27" s="806">
        <v>295225675.99000001</v>
      </c>
      <c r="Y27" s="797">
        <v>1.0162880577583604</v>
      </c>
      <c r="Z27" s="797">
        <v>0.99526868621938769</v>
      </c>
    </row>
    <row r="28" spans="1:26" ht="51" x14ac:dyDescent="0.25">
      <c r="A28" s="755"/>
      <c r="B28" s="792">
        <v>2</v>
      </c>
      <c r="C28" s="792" t="s">
        <v>1425</v>
      </c>
      <c r="D28" s="793">
        <v>2</v>
      </c>
      <c r="E28" s="793">
        <v>2.2999999999999998</v>
      </c>
      <c r="F28" s="800" t="s">
        <v>1457</v>
      </c>
      <c r="G28" s="801" t="s">
        <v>1426</v>
      </c>
      <c r="H28" s="794">
        <v>3019</v>
      </c>
      <c r="I28" s="794"/>
      <c r="J28" s="792" t="s">
        <v>1468</v>
      </c>
      <c r="K28" s="800" t="s">
        <v>1459</v>
      </c>
      <c r="L28" s="808" t="s">
        <v>1454</v>
      </c>
      <c r="M28" s="792" t="s">
        <v>1448</v>
      </c>
      <c r="N28" s="754" t="s">
        <v>1460</v>
      </c>
      <c r="O28" s="754" t="s">
        <v>1450</v>
      </c>
      <c r="P28" s="754" t="s">
        <v>1438</v>
      </c>
      <c r="Q28" s="797">
        <v>1</v>
      </c>
      <c r="R28" s="797"/>
      <c r="S28" s="797">
        <v>0.63280000000000003</v>
      </c>
      <c r="T28" s="797">
        <v>0.63280000000000003</v>
      </c>
      <c r="U28" s="797"/>
      <c r="V28" s="806"/>
      <c r="W28" s="806"/>
      <c r="X28" s="806"/>
      <c r="Y28" s="797"/>
      <c r="Z28" s="797"/>
    </row>
    <row r="29" spans="1:26" ht="51" x14ac:dyDescent="0.25">
      <c r="A29" s="755"/>
      <c r="B29" s="792">
        <v>2</v>
      </c>
      <c r="C29" s="792" t="s">
        <v>1425</v>
      </c>
      <c r="D29" s="793">
        <v>2</v>
      </c>
      <c r="E29" s="793">
        <v>2.2999999999999998</v>
      </c>
      <c r="F29" s="800" t="s">
        <v>1457</v>
      </c>
      <c r="G29" s="801" t="s">
        <v>1426</v>
      </c>
      <c r="H29" s="794">
        <v>3019</v>
      </c>
      <c r="I29" s="794"/>
      <c r="J29" s="792" t="s">
        <v>1469</v>
      </c>
      <c r="K29" s="800" t="s">
        <v>1459</v>
      </c>
      <c r="L29" s="808" t="s">
        <v>1454</v>
      </c>
      <c r="M29" s="792" t="s">
        <v>1448</v>
      </c>
      <c r="N29" s="754" t="s">
        <v>1460</v>
      </c>
      <c r="O29" s="754" t="s">
        <v>1450</v>
      </c>
      <c r="P29" s="754" t="s">
        <v>1438</v>
      </c>
      <c r="Q29" s="797">
        <v>1</v>
      </c>
      <c r="R29" s="797"/>
      <c r="S29" s="813">
        <v>0.99800405688792937</v>
      </c>
      <c r="T29" s="813">
        <v>0.99800405688792937</v>
      </c>
      <c r="U29" s="797"/>
      <c r="V29" s="806">
        <v>104413840.13</v>
      </c>
      <c r="W29" s="806">
        <v>107917168.93000001</v>
      </c>
      <c r="X29" s="806">
        <v>107701772.40000001</v>
      </c>
      <c r="Y29" s="797">
        <v>1.0314894296187784</v>
      </c>
      <c r="Z29" s="797">
        <v>0.99800405688792937</v>
      </c>
    </row>
    <row r="30" spans="1:26" ht="51" x14ac:dyDescent="0.25">
      <c r="A30" s="755"/>
      <c r="B30" s="792">
        <v>2</v>
      </c>
      <c r="C30" s="792" t="s">
        <v>1425</v>
      </c>
      <c r="D30" s="793">
        <v>2</v>
      </c>
      <c r="E30" s="793">
        <v>2.2999999999999998</v>
      </c>
      <c r="F30" s="800" t="s">
        <v>1457</v>
      </c>
      <c r="G30" s="801" t="s">
        <v>1426</v>
      </c>
      <c r="H30" s="794">
        <v>3019</v>
      </c>
      <c r="I30" s="794"/>
      <c r="J30" s="792" t="s">
        <v>1470</v>
      </c>
      <c r="K30" s="800" t="s">
        <v>1459</v>
      </c>
      <c r="L30" s="808" t="s">
        <v>1454</v>
      </c>
      <c r="M30" s="792" t="s">
        <v>1448</v>
      </c>
      <c r="N30" s="754" t="s">
        <v>1460</v>
      </c>
      <c r="O30" s="754" t="s">
        <v>1450</v>
      </c>
      <c r="P30" s="754" t="s">
        <v>1438</v>
      </c>
      <c r="Q30" s="797">
        <v>1</v>
      </c>
      <c r="R30" s="797"/>
      <c r="S30" s="813">
        <v>0.67869999999999997</v>
      </c>
      <c r="T30" s="813">
        <v>0.67869999999999997</v>
      </c>
      <c r="U30" s="797"/>
      <c r="V30" s="806"/>
      <c r="W30" s="806"/>
      <c r="X30" s="806"/>
      <c r="Y30" s="797"/>
      <c r="Z30" s="797"/>
    </row>
    <row r="31" spans="1:26" ht="51" x14ac:dyDescent="0.25">
      <c r="A31" s="755"/>
      <c r="B31" s="792">
        <v>2</v>
      </c>
      <c r="C31" s="792" t="s">
        <v>1425</v>
      </c>
      <c r="D31" s="793">
        <v>2</v>
      </c>
      <c r="E31" s="793">
        <v>2.2999999999999998</v>
      </c>
      <c r="F31" s="800" t="s">
        <v>1457</v>
      </c>
      <c r="G31" s="801" t="s">
        <v>1426</v>
      </c>
      <c r="H31" s="794">
        <v>3019</v>
      </c>
      <c r="I31" s="794"/>
      <c r="J31" s="792" t="s">
        <v>1471</v>
      </c>
      <c r="K31" s="800" t="s">
        <v>1459</v>
      </c>
      <c r="L31" s="808" t="s">
        <v>1454</v>
      </c>
      <c r="M31" s="792" t="s">
        <v>1448</v>
      </c>
      <c r="N31" s="754" t="s">
        <v>1460</v>
      </c>
      <c r="O31" s="754" t="s">
        <v>1450</v>
      </c>
      <c r="P31" s="754" t="s">
        <v>1438</v>
      </c>
      <c r="Q31" s="797">
        <v>1</v>
      </c>
      <c r="R31" s="797"/>
      <c r="S31" s="813">
        <v>0.99517853652260346</v>
      </c>
      <c r="T31" s="813">
        <v>0.99517853652260346</v>
      </c>
      <c r="U31" s="797"/>
      <c r="V31" s="806">
        <v>162994586.59999999</v>
      </c>
      <c r="W31" s="806">
        <v>165951718.55000001</v>
      </c>
      <c r="X31" s="806">
        <v>165151588.40000001</v>
      </c>
      <c r="Y31" s="797">
        <v>1.0132335793782736</v>
      </c>
      <c r="Z31" s="797">
        <v>0.99517853652260346</v>
      </c>
    </row>
    <row r="32" spans="1:26" ht="51" x14ac:dyDescent="0.25">
      <c r="A32" s="755"/>
      <c r="B32" s="792">
        <v>2</v>
      </c>
      <c r="C32" s="792" t="s">
        <v>1425</v>
      </c>
      <c r="D32" s="793">
        <v>2</v>
      </c>
      <c r="E32" s="793">
        <v>2.2999999999999998</v>
      </c>
      <c r="F32" s="800" t="s">
        <v>1457</v>
      </c>
      <c r="G32" s="801" t="s">
        <v>1426</v>
      </c>
      <c r="H32" s="794">
        <v>3019</v>
      </c>
      <c r="I32" s="794"/>
      <c r="J32" s="792" t="s">
        <v>1472</v>
      </c>
      <c r="K32" s="800" t="s">
        <v>1459</v>
      </c>
      <c r="L32" s="808" t="s">
        <v>1454</v>
      </c>
      <c r="M32" s="792" t="s">
        <v>1448</v>
      </c>
      <c r="N32" s="754" t="s">
        <v>1460</v>
      </c>
      <c r="O32" s="754" t="s">
        <v>1450</v>
      </c>
      <c r="P32" s="754" t="s">
        <v>1438</v>
      </c>
      <c r="Q32" s="797">
        <v>1</v>
      </c>
      <c r="R32" s="797"/>
      <c r="S32" s="813">
        <v>0.63649999999999995</v>
      </c>
      <c r="T32" s="813">
        <v>0.63649999999999995</v>
      </c>
      <c r="U32" s="797"/>
      <c r="V32" s="806"/>
      <c r="W32" s="806"/>
      <c r="X32" s="806"/>
      <c r="Y32" s="797"/>
      <c r="Z32" s="797"/>
    </row>
    <row r="33" spans="1:26" ht="51" x14ac:dyDescent="0.25">
      <c r="A33" s="755"/>
      <c r="B33" s="792">
        <v>2</v>
      </c>
      <c r="C33" s="792" t="s">
        <v>1425</v>
      </c>
      <c r="D33" s="793">
        <v>2</v>
      </c>
      <c r="E33" s="793">
        <v>2.2999999999999998</v>
      </c>
      <c r="F33" s="800" t="s">
        <v>1457</v>
      </c>
      <c r="G33" s="801" t="s">
        <v>1426</v>
      </c>
      <c r="H33" s="794">
        <v>3019</v>
      </c>
      <c r="I33" s="794"/>
      <c r="J33" s="792" t="s">
        <v>1473</v>
      </c>
      <c r="K33" s="800" t="s">
        <v>1459</v>
      </c>
      <c r="L33" s="808" t="s">
        <v>1454</v>
      </c>
      <c r="M33" s="792" t="s">
        <v>1448</v>
      </c>
      <c r="N33" s="754" t="s">
        <v>1460</v>
      </c>
      <c r="O33" s="754" t="s">
        <v>1450</v>
      </c>
      <c r="P33" s="754" t="s">
        <v>1438</v>
      </c>
      <c r="Q33" s="797">
        <v>1</v>
      </c>
      <c r="R33" s="797"/>
      <c r="S33" s="813">
        <v>0.99765780686239169</v>
      </c>
      <c r="T33" s="813">
        <v>0.99765780686239169</v>
      </c>
      <c r="U33" s="797"/>
      <c r="V33" s="806">
        <v>136360104.37</v>
      </c>
      <c r="W33" s="806">
        <v>139182309.41999999</v>
      </c>
      <c r="X33" s="806">
        <v>138856317.56999999</v>
      </c>
      <c r="Y33" s="797">
        <v>1.0183060376165947</v>
      </c>
      <c r="Z33" s="797">
        <v>0.99765780686239169</v>
      </c>
    </row>
    <row r="34" spans="1:26" ht="51" x14ac:dyDescent="0.25">
      <c r="A34" s="755"/>
      <c r="B34" s="792">
        <v>2</v>
      </c>
      <c r="C34" s="792" t="s">
        <v>1425</v>
      </c>
      <c r="D34" s="793">
        <v>2</v>
      </c>
      <c r="E34" s="793">
        <v>2.2999999999999998</v>
      </c>
      <c r="F34" s="800" t="s">
        <v>1457</v>
      </c>
      <c r="G34" s="801" t="s">
        <v>1426</v>
      </c>
      <c r="H34" s="794">
        <v>3019</v>
      </c>
      <c r="I34" s="794"/>
      <c r="J34" s="792" t="s">
        <v>1474</v>
      </c>
      <c r="K34" s="800" t="s">
        <v>1459</v>
      </c>
      <c r="L34" s="808" t="s">
        <v>1454</v>
      </c>
      <c r="M34" s="792" t="s">
        <v>1448</v>
      </c>
      <c r="N34" s="754" t="s">
        <v>1460</v>
      </c>
      <c r="O34" s="754" t="s">
        <v>1450</v>
      </c>
      <c r="P34" s="754" t="s">
        <v>1438</v>
      </c>
      <c r="Q34" s="797">
        <v>1</v>
      </c>
      <c r="R34" s="797"/>
      <c r="S34" s="797">
        <v>0.68910000000000005</v>
      </c>
      <c r="T34" s="797">
        <v>0.68910000000000005</v>
      </c>
      <c r="U34" s="797"/>
      <c r="V34" s="805"/>
      <c r="W34" s="806"/>
      <c r="X34" s="806"/>
      <c r="Y34" s="797"/>
      <c r="Z34" s="797"/>
    </row>
    <row r="35" spans="1:26" ht="51" x14ac:dyDescent="0.25">
      <c r="A35" s="755"/>
      <c r="B35" s="792">
        <v>2</v>
      </c>
      <c r="C35" s="792" t="s">
        <v>1425</v>
      </c>
      <c r="D35" s="793">
        <v>2</v>
      </c>
      <c r="E35" s="793">
        <v>2.2999999999999998</v>
      </c>
      <c r="F35" s="800" t="s">
        <v>1457</v>
      </c>
      <c r="G35" s="801" t="s">
        <v>1426</v>
      </c>
      <c r="H35" s="794">
        <v>3019</v>
      </c>
      <c r="I35" s="794"/>
      <c r="J35" s="792" t="s">
        <v>1475</v>
      </c>
      <c r="K35" s="800" t="s">
        <v>1459</v>
      </c>
      <c r="L35" s="808" t="s">
        <v>1454</v>
      </c>
      <c r="M35" s="792" t="s">
        <v>1448</v>
      </c>
      <c r="N35" s="754" t="s">
        <v>1460</v>
      </c>
      <c r="O35" s="754" t="s">
        <v>1450</v>
      </c>
      <c r="P35" s="754" t="s">
        <v>1438</v>
      </c>
      <c r="Q35" s="797">
        <v>1</v>
      </c>
      <c r="R35" s="797"/>
      <c r="S35" s="797">
        <v>0.99869765357746232</v>
      </c>
      <c r="T35" s="797">
        <v>0.99869765357746232</v>
      </c>
      <c r="U35" s="797"/>
      <c r="V35" s="805">
        <v>172251072.94999999</v>
      </c>
      <c r="W35" s="806">
        <v>177026854</v>
      </c>
      <c r="X35" s="806">
        <v>176796303.71000001</v>
      </c>
      <c r="Y35" s="797">
        <v>1.0263872420772635</v>
      </c>
      <c r="Z35" s="797">
        <v>0.99869765357746232</v>
      </c>
    </row>
    <row r="36" spans="1:26" ht="51" x14ac:dyDescent="0.25">
      <c r="A36" s="755"/>
      <c r="B36" s="792">
        <v>2</v>
      </c>
      <c r="C36" s="792" t="s">
        <v>1425</v>
      </c>
      <c r="D36" s="793">
        <v>2</v>
      </c>
      <c r="E36" s="793">
        <v>2.2999999999999998</v>
      </c>
      <c r="F36" s="800" t="s">
        <v>1457</v>
      </c>
      <c r="G36" s="801" t="s">
        <v>1426</v>
      </c>
      <c r="H36" s="794">
        <v>3019</v>
      </c>
      <c r="I36" s="794"/>
      <c r="J36" s="792" t="s">
        <v>1476</v>
      </c>
      <c r="K36" s="800" t="s">
        <v>1459</v>
      </c>
      <c r="L36" s="808" t="s">
        <v>1454</v>
      </c>
      <c r="M36" s="792" t="s">
        <v>1448</v>
      </c>
      <c r="N36" s="754" t="s">
        <v>1460</v>
      </c>
      <c r="O36" s="754" t="s">
        <v>1450</v>
      </c>
      <c r="P36" s="754" t="s">
        <v>1438</v>
      </c>
      <c r="Q36" s="797">
        <v>1</v>
      </c>
      <c r="R36" s="797"/>
      <c r="S36" s="797">
        <v>0.75570000000000004</v>
      </c>
      <c r="T36" s="797">
        <v>0.75570000000000004</v>
      </c>
      <c r="U36" s="797"/>
      <c r="V36" s="805"/>
      <c r="W36" s="806"/>
      <c r="X36" s="806"/>
      <c r="Y36" s="797"/>
      <c r="Z36" s="797"/>
    </row>
    <row r="37" spans="1:26" ht="51" x14ac:dyDescent="0.25">
      <c r="A37" s="755"/>
      <c r="B37" s="792">
        <v>2</v>
      </c>
      <c r="C37" s="792" t="s">
        <v>1425</v>
      </c>
      <c r="D37" s="793">
        <v>2</v>
      </c>
      <c r="E37" s="793">
        <v>2.2999999999999998</v>
      </c>
      <c r="F37" s="800" t="s">
        <v>1457</v>
      </c>
      <c r="G37" s="801" t="s">
        <v>1426</v>
      </c>
      <c r="H37" s="794">
        <v>3019</v>
      </c>
      <c r="I37" s="794"/>
      <c r="J37" s="792" t="s">
        <v>1477</v>
      </c>
      <c r="K37" s="800" t="s">
        <v>1459</v>
      </c>
      <c r="L37" s="808" t="s">
        <v>1454</v>
      </c>
      <c r="M37" s="792" t="s">
        <v>1448</v>
      </c>
      <c r="N37" s="754" t="s">
        <v>1460</v>
      </c>
      <c r="O37" s="754" t="s">
        <v>1450</v>
      </c>
      <c r="P37" s="754" t="s">
        <v>1438</v>
      </c>
      <c r="Q37" s="797">
        <v>1</v>
      </c>
      <c r="R37" s="797"/>
      <c r="S37" s="797">
        <v>0.99868195380791369</v>
      </c>
      <c r="T37" s="797">
        <v>0.99868195380791369</v>
      </c>
      <c r="U37" s="797"/>
      <c r="V37" s="805">
        <v>269310984.94999999</v>
      </c>
      <c r="W37" s="806">
        <v>282244895.69</v>
      </c>
      <c r="X37" s="806">
        <v>281872883.88</v>
      </c>
      <c r="Y37" s="797">
        <v>1.0466445842613223</v>
      </c>
      <c r="Z37" s="797">
        <v>0.99868195380791369</v>
      </c>
    </row>
    <row r="38" spans="1:26" ht="51" x14ac:dyDescent="0.25">
      <c r="A38" s="755"/>
      <c r="B38" s="792">
        <v>2</v>
      </c>
      <c r="C38" s="792" t="s">
        <v>1425</v>
      </c>
      <c r="D38" s="793">
        <v>2</v>
      </c>
      <c r="E38" s="793">
        <v>2.2999999999999998</v>
      </c>
      <c r="F38" s="800" t="s">
        <v>1457</v>
      </c>
      <c r="G38" s="801" t="s">
        <v>1426</v>
      </c>
      <c r="H38" s="794">
        <v>3019</v>
      </c>
      <c r="I38" s="794"/>
      <c r="J38" s="792" t="s">
        <v>1478</v>
      </c>
      <c r="K38" s="800" t="s">
        <v>1459</v>
      </c>
      <c r="L38" s="808" t="s">
        <v>1454</v>
      </c>
      <c r="M38" s="792" t="s">
        <v>1448</v>
      </c>
      <c r="N38" s="754" t="s">
        <v>1460</v>
      </c>
      <c r="O38" s="754" t="s">
        <v>1450</v>
      </c>
      <c r="P38" s="754" t="s">
        <v>1438</v>
      </c>
      <c r="Q38" s="797">
        <v>1</v>
      </c>
      <c r="R38" s="797"/>
      <c r="S38" s="797">
        <v>0.78</v>
      </c>
      <c r="T38" s="797">
        <v>0.78</v>
      </c>
      <c r="U38" s="797"/>
      <c r="V38" s="805"/>
      <c r="W38" s="806"/>
      <c r="X38" s="806"/>
      <c r="Y38" s="797"/>
      <c r="Z38" s="797"/>
    </row>
    <row r="39" spans="1:26" ht="51" x14ac:dyDescent="0.25">
      <c r="A39" s="755"/>
      <c r="B39" s="792">
        <v>2</v>
      </c>
      <c r="C39" s="792" t="s">
        <v>1425</v>
      </c>
      <c r="D39" s="793">
        <v>2</v>
      </c>
      <c r="E39" s="793">
        <v>2.2999999999999998</v>
      </c>
      <c r="F39" s="800" t="s">
        <v>1457</v>
      </c>
      <c r="G39" s="801" t="s">
        <v>1426</v>
      </c>
      <c r="H39" s="794">
        <v>3019</v>
      </c>
      <c r="I39" s="794"/>
      <c r="J39" s="792" t="s">
        <v>1479</v>
      </c>
      <c r="K39" s="800" t="s">
        <v>1459</v>
      </c>
      <c r="L39" s="808" t="s">
        <v>1454</v>
      </c>
      <c r="M39" s="792" t="s">
        <v>1448</v>
      </c>
      <c r="N39" s="754" t="s">
        <v>1460</v>
      </c>
      <c r="O39" s="754" t="s">
        <v>1450</v>
      </c>
      <c r="P39" s="754" t="s">
        <v>1438</v>
      </c>
      <c r="Q39" s="797">
        <v>1</v>
      </c>
      <c r="R39" s="797"/>
      <c r="S39" s="797">
        <v>0.99413101047972374</v>
      </c>
      <c r="T39" s="797">
        <v>0.99413101047972374</v>
      </c>
      <c r="U39" s="797"/>
      <c r="V39" s="805">
        <v>769000265.45000005</v>
      </c>
      <c r="W39" s="806">
        <v>815026038.72000003</v>
      </c>
      <c r="X39" s="806">
        <v>810242659.44000006</v>
      </c>
      <c r="Y39" s="797">
        <v>1.0536311830345937</v>
      </c>
      <c r="Z39" s="797">
        <v>0.99413101047972374</v>
      </c>
    </row>
    <row r="40" spans="1:26" ht="51" x14ac:dyDescent="0.25">
      <c r="A40" s="755"/>
      <c r="B40" s="792">
        <v>2</v>
      </c>
      <c r="C40" s="792" t="s">
        <v>1425</v>
      </c>
      <c r="D40" s="793">
        <v>2</v>
      </c>
      <c r="E40" s="793">
        <v>2.2999999999999998</v>
      </c>
      <c r="F40" s="800" t="s">
        <v>1457</v>
      </c>
      <c r="G40" s="801" t="s">
        <v>1426</v>
      </c>
      <c r="H40" s="794">
        <v>3019</v>
      </c>
      <c r="I40" s="794"/>
      <c r="J40" s="792" t="s">
        <v>1480</v>
      </c>
      <c r="K40" s="800" t="s">
        <v>1459</v>
      </c>
      <c r="L40" s="808" t="s">
        <v>1454</v>
      </c>
      <c r="M40" s="792" t="s">
        <v>1448</v>
      </c>
      <c r="N40" s="754" t="s">
        <v>1460</v>
      </c>
      <c r="O40" s="754" t="s">
        <v>1450</v>
      </c>
      <c r="P40" s="754" t="s">
        <v>1438</v>
      </c>
      <c r="Q40" s="797">
        <v>1</v>
      </c>
      <c r="R40" s="797"/>
      <c r="S40" s="797">
        <v>0.72770000000000001</v>
      </c>
      <c r="T40" s="797">
        <v>0.72770000000000001</v>
      </c>
      <c r="U40" s="797"/>
      <c r="V40" s="805"/>
      <c r="W40" s="806"/>
      <c r="X40" s="806"/>
      <c r="Y40" s="797"/>
      <c r="Z40" s="797"/>
    </row>
    <row r="41" spans="1:26" ht="51" x14ac:dyDescent="0.25">
      <c r="A41" s="755"/>
      <c r="B41" s="792">
        <v>2</v>
      </c>
      <c r="C41" s="792" t="s">
        <v>1425</v>
      </c>
      <c r="D41" s="793">
        <v>2</v>
      </c>
      <c r="E41" s="793">
        <v>2.2999999999999998</v>
      </c>
      <c r="F41" s="800" t="s">
        <v>1457</v>
      </c>
      <c r="G41" s="801" t="s">
        <v>1426</v>
      </c>
      <c r="H41" s="794">
        <v>3019</v>
      </c>
      <c r="I41" s="794"/>
      <c r="J41" s="792" t="s">
        <v>1481</v>
      </c>
      <c r="K41" s="800" t="s">
        <v>1459</v>
      </c>
      <c r="L41" s="808" t="s">
        <v>1454</v>
      </c>
      <c r="M41" s="792" t="s">
        <v>1448</v>
      </c>
      <c r="N41" s="754" t="s">
        <v>1460</v>
      </c>
      <c r="O41" s="754" t="s">
        <v>1450</v>
      </c>
      <c r="P41" s="754" t="s">
        <v>1438</v>
      </c>
      <c r="Q41" s="797">
        <v>1</v>
      </c>
      <c r="R41" s="797"/>
      <c r="S41" s="797">
        <v>0.99808413130529006</v>
      </c>
      <c r="T41" s="797">
        <v>0.99808413130529006</v>
      </c>
      <c r="U41" s="797"/>
      <c r="V41" s="805">
        <v>131483460.01000001</v>
      </c>
      <c r="W41" s="806">
        <v>145035555.28999999</v>
      </c>
      <c r="X41" s="806">
        <v>144757686.21000001</v>
      </c>
      <c r="Y41" s="797">
        <v>1.1009573842899361</v>
      </c>
      <c r="Z41" s="797">
        <v>0.99808413130529006</v>
      </c>
    </row>
    <row r="42" spans="1:26" ht="51" x14ac:dyDescent="0.25">
      <c r="A42" s="755"/>
      <c r="B42" s="792">
        <v>2</v>
      </c>
      <c r="C42" s="792" t="s">
        <v>1425</v>
      </c>
      <c r="D42" s="793">
        <v>2</v>
      </c>
      <c r="E42" s="793">
        <v>2.2999999999999998</v>
      </c>
      <c r="F42" s="800" t="s">
        <v>1457</v>
      </c>
      <c r="G42" s="801" t="s">
        <v>1426</v>
      </c>
      <c r="H42" s="794">
        <v>3019</v>
      </c>
      <c r="I42" s="794"/>
      <c r="J42" s="792" t="s">
        <v>1482</v>
      </c>
      <c r="K42" s="800" t="s">
        <v>1459</v>
      </c>
      <c r="L42" s="808" t="s">
        <v>1454</v>
      </c>
      <c r="M42" s="792" t="s">
        <v>1448</v>
      </c>
      <c r="N42" s="754" t="s">
        <v>1460</v>
      </c>
      <c r="O42" s="754" t="s">
        <v>1450</v>
      </c>
      <c r="P42" s="754" t="s">
        <v>1438</v>
      </c>
      <c r="Q42" s="797">
        <v>1</v>
      </c>
      <c r="R42" s="797"/>
      <c r="S42" s="797">
        <v>0.57089999999999996</v>
      </c>
      <c r="T42" s="797">
        <v>0.57089999999999996</v>
      </c>
      <c r="U42" s="797"/>
      <c r="V42" s="805"/>
      <c r="W42" s="806"/>
      <c r="X42" s="806"/>
      <c r="Y42" s="797"/>
      <c r="Z42" s="797"/>
    </row>
    <row r="43" spans="1:26" ht="51" x14ac:dyDescent="0.25">
      <c r="A43" s="755"/>
      <c r="B43" s="792">
        <v>2</v>
      </c>
      <c r="C43" s="792" t="s">
        <v>1425</v>
      </c>
      <c r="D43" s="793">
        <v>2</v>
      </c>
      <c r="E43" s="793">
        <v>2.2999999999999998</v>
      </c>
      <c r="F43" s="800" t="s">
        <v>1457</v>
      </c>
      <c r="G43" s="801" t="s">
        <v>1426</v>
      </c>
      <c r="H43" s="794">
        <v>3019</v>
      </c>
      <c r="I43" s="794"/>
      <c r="J43" s="792" t="s">
        <v>1483</v>
      </c>
      <c r="K43" s="800" t="s">
        <v>1459</v>
      </c>
      <c r="L43" s="808" t="s">
        <v>1454</v>
      </c>
      <c r="M43" s="792" t="s">
        <v>1448</v>
      </c>
      <c r="N43" s="754" t="s">
        <v>1460</v>
      </c>
      <c r="O43" s="754" t="s">
        <v>1450</v>
      </c>
      <c r="P43" s="754" t="s">
        <v>1438</v>
      </c>
      <c r="Q43" s="797">
        <v>1</v>
      </c>
      <c r="R43" s="797"/>
      <c r="S43" s="797">
        <v>0.99842607641342807</v>
      </c>
      <c r="T43" s="797">
        <v>0.99842607641342807</v>
      </c>
      <c r="U43" s="797"/>
      <c r="V43" s="805">
        <v>127182631.68000001</v>
      </c>
      <c r="W43" s="806">
        <v>131949950.92</v>
      </c>
      <c r="X43" s="806">
        <v>131742271.78</v>
      </c>
      <c r="Y43" s="797">
        <v>1.0358511224352736</v>
      </c>
      <c r="Z43" s="797">
        <v>0.99842607641342807</v>
      </c>
    </row>
    <row r="44" spans="1:26" ht="51" x14ac:dyDescent="0.25">
      <c r="A44" s="755"/>
      <c r="B44" s="792">
        <v>2</v>
      </c>
      <c r="C44" s="792" t="s">
        <v>1425</v>
      </c>
      <c r="D44" s="793">
        <v>2</v>
      </c>
      <c r="E44" s="793">
        <v>2.2999999999999998</v>
      </c>
      <c r="F44" s="800" t="s">
        <v>1457</v>
      </c>
      <c r="G44" s="801" t="s">
        <v>1426</v>
      </c>
      <c r="H44" s="794">
        <v>3019</v>
      </c>
      <c r="I44" s="794"/>
      <c r="J44" s="792" t="s">
        <v>1484</v>
      </c>
      <c r="K44" s="800" t="s">
        <v>1459</v>
      </c>
      <c r="L44" s="808" t="s">
        <v>1454</v>
      </c>
      <c r="M44" s="792" t="s">
        <v>1448</v>
      </c>
      <c r="N44" s="754" t="s">
        <v>1460</v>
      </c>
      <c r="O44" s="754" t="s">
        <v>1450</v>
      </c>
      <c r="P44" s="754" t="s">
        <v>1438</v>
      </c>
      <c r="Q44" s="797">
        <v>1</v>
      </c>
      <c r="R44" s="797"/>
      <c r="S44" s="797">
        <v>0.64239999999999997</v>
      </c>
      <c r="T44" s="797">
        <v>0.64239999999999997</v>
      </c>
      <c r="U44" s="797"/>
      <c r="V44" s="805"/>
      <c r="W44" s="806"/>
      <c r="X44" s="806"/>
      <c r="Y44" s="797"/>
      <c r="Z44" s="797"/>
    </row>
    <row r="45" spans="1:26" ht="51" x14ac:dyDescent="0.25">
      <c r="A45" s="755"/>
      <c r="B45" s="792">
        <v>2</v>
      </c>
      <c r="C45" s="792" t="s">
        <v>1425</v>
      </c>
      <c r="D45" s="793">
        <v>2</v>
      </c>
      <c r="E45" s="793">
        <v>2.2999999999999998</v>
      </c>
      <c r="F45" s="800" t="s">
        <v>1457</v>
      </c>
      <c r="G45" s="801" t="s">
        <v>1426</v>
      </c>
      <c r="H45" s="794">
        <v>3019</v>
      </c>
      <c r="I45" s="794"/>
      <c r="J45" s="792" t="s">
        <v>1485</v>
      </c>
      <c r="K45" s="800" t="s">
        <v>1459</v>
      </c>
      <c r="L45" s="808" t="s">
        <v>1454</v>
      </c>
      <c r="M45" s="792" t="s">
        <v>1448</v>
      </c>
      <c r="N45" s="754" t="s">
        <v>1460</v>
      </c>
      <c r="O45" s="754" t="s">
        <v>1450</v>
      </c>
      <c r="P45" s="754" t="s">
        <v>1438</v>
      </c>
      <c r="Q45" s="797">
        <v>1</v>
      </c>
      <c r="R45" s="797"/>
      <c r="S45" s="797">
        <v>0.99848944550129226</v>
      </c>
      <c r="T45" s="797">
        <v>0.99848944550129226</v>
      </c>
      <c r="U45" s="797"/>
      <c r="V45" s="805">
        <v>136077913.91</v>
      </c>
      <c r="W45" s="806">
        <v>144858454.41999999</v>
      </c>
      <c r="X45" s="806">
        <v>144639637.83000001</v>
      </c>
      <c r="Y45" s="797">
        <v>1.0629178069680185</v>
      </c>
      <c r="Z45" s="797">
        <v>0.99848944550129226</v>
      </c>
    </row>
    <row r="46" spans="1:26" ht="51" x14ac:dyDescent="0.25">
      <c r="A46" s="755"/>
      <c r="B46" s="792">
        <v>2</v>
      </c>
      <c r="C46" s="792" t="s">
        <v>1425</v>
      </c>
      <c r="D46" s="793">
        <v>2</v>
      </c>
      <c r="E46" s="793">
        <v>2.2999999999999998</v>
      </c>
      <c r="F46" s="800" t="s">
        <v>1457</v>
      </c>
      <c r="G46" s="801" t="s">
        <v>1426</v>
      </c>
      <c r="H46" s="794">
        <v>3019</v>
      </c>
      <c r="I46" s="794"/>
      <c r="J46" s="792" t="s">
        <v>1486</v>
      </c>
      <c r="K46" s="800" t="s">
        <v>1459</v>
      </c>
      <c r="L46" s="808" t="s">
        <v>1454</v>
      </c>
      <c r="M46" s="792" t="s">
        <v>1448</v>
      </c>
      <c r="N46" s="754" t="s">
        <v>1460</v>
      </c>
      <c r="O46" s="754" t="s">
        <v>1450</v>
      </c>
      <c r="P46" s="754" t="s">
        <v>1438</v>
      </c>
      <c r="Q46" s="797">
        <v>1</v>
      </c>
      <c r="R46" s="797"/>
      <c r="S46" s="797">
        <v>0.71150000000000002</v>
      </c>
      <c r="T46" s="797">
        <v>0.71150000000000002</v>
      </c>
      <c r="U46" s="797"/>
      <c r="V46" s="805"/>
      <c r="W46" s="806"/>
      <c r="X46" s="806"/>
      <c r="Y46" s="797"/>
      <c r="Z46" s="797"/>
    </row>
    <row r="47" spans="1:26" ht="51" x14ac:dyDescent="0.25">
      <c r="A47" s="755"/>
      <c r="B47" s="792">
        <v>2</v>
      </c>
      <c r="C47" s="792" t="s">
        <v>1425</v>
      </c>
      <c r="D47" s="793">
        <v>2</v>
      </c>
      <c r="E47" s="793">
        <v>2.2999999999999998</v>
      </c>
      <c r="F47" s="800" t="s">
        <v>1457</v>
      </c>
      <c r="G47" s="801" t="s">
        <v>1426</v>
      </c>
      <c r="H47" s="794">
        <v>3019</v>
      </c>
      <c r="I47" s="794"/>
      <c r="J47" s="792" t="s">
        <v>1487</v>
      </c>
      <c r="K47" s="800" t="s">
        <v>1459</v>
      </c>
      <c r="L47" s="808" t="s">
        <v>1454</v>
      </c>
      <c r="M47" s="792" t="s">
        <v>1448</v>
      </c>
      <c r="N47" s="754" t="s">
        <v>1460</v>
      </c>
      <c r="O47" s="754" t="s">
        <v>1450</v>
      </c>
      <c r="P47" s="754" t="s">
        <v>1438</v>
      </c>
      <c r="Q47" s="797">
        <v>1</v>
      </c>
      <c r="R47" s="797"/>
      <c r="S47" s="797">
        <v>0.99812239871712294</v>
      </c>
      <c r="T47" s="797">
        <v>0.99812239871712294</v>
      </c>
      <c r="U47" s="797"/>
      <c r="V47" s="805">
        <v>95876900.469999954</v>
      </c>
      <c r="W47" s="806">
        <v>92634672.540000007</v>
      </c>
      <c r="X47" s="806">
        <v>92460741.560000002</v>
      </c>
      <c r="Y47" s="797">
        <v>0.96436932260791142</v>
      </c>
      <c r="Z47" s="797">
        <v>0.99812239871712294</v>
      </c>
    </row>
    <row r="48" spans="1:26" ht="51" x14ac:dyDescent="0.25">
      <c r="A48" s="755"/>
      <c r="B48" s="792">
        <v>2</v>
      </c>
      <c r="C48" s="792" t="s">
        <v>1425</v>
      </c>
      <c r="D48" s="793">
        <v>2</v>
      </c>
      <c r="E48" s="793">
        <v>2.2999999999999998</v>
      </c>
      <c r="F48" s="800" t="s">
        <v>1457</v>
      </c>
      <c r="G48" s="801" t="s">
        <v>1426</v>
      </c>
      <c r="H48" s="794">
        <v>3019</v>
      </c>
      <c r="I48" s="794"/>
      <c r="J48" s="792" t="s">
        <v>1488</v>
      </c>
      <c r="K48" s="800" t="s">
        <v>1459</v>
      </c>
      <c r="L48" s="808" t="s">
        <v>1454</v>
      </c>
      <c r="M48" s="792" t="s">
        <v>1448</v>
      </c>
      <c r="N48" s="754" t="s">
        <v>1460</v>
      </c>
      <c r="O48" s="754" t="s">
        <v>1450</v>
      </c>
      <c r="P48" s="754" t="s">
        <v>1438</v>
      </c>
      <c r="Q48" s="797">
        <v>1</v>
      </c>
      <c r="R48" s="797"/>
      <c r="S48" s="797">
        <v>0.54300000000000004</v>
      </c>
      <c r="T48" s="797">
        <v>0.54300000000000004</v>
      </c>
      <c r="U48" s="797"/>
      <c r="V48" s="805"/>
      <c r="W48" s="806"/>
      <c r="X48" s="806"/>
      <c r="Y48" s="797"/>
      <c r="Z48" s="797"/>
    </row>
    <row r="49" spans="1:26" ht="51" x14ac:dyDescent="0.25">
      <c r="A49" s="755"/>
      <c r="B49" s="792">
        <v>2</v>
      </c>
      <c r="C49" s="792" t="s">
        <v>1425</v>
      </c>
      <c r="D49" s="793">
        <v>2</v>
      </c>
      <c r="E49" s="793">
        <v>2.2999999999999998</v>
      </c>
      <c r="F49" s="800" t="s">
        <v>1457</v>
      </c>
      <c r="G49" s="801" t="s">
        <v>1426</v>
      </c>
      <c r="H49" s="794">
        <v>3019</v>
      </c>
      <c r="I49" s="794"/>
      <c r="J49" s="792" t="s">
        <v>1489</v>
      </c>
      <c r="K49" s="800" t="s">
        <v>1459</v>
      </c>
      <c r="L49" s="808" t="s">
        <v>1454</v>
      </c>
      <c r="M49" s="792" t="s">
        <v>1448</v>
      </c>
      <c r="N49" s="754" t="s">
        <v>1460</v>
      </c>
      <c r="O49" s="754" t="s">
        <v>1450</v>
      </c>
      <c r="P49" s="754" t="s">
        <v>1438</v>
      </c>
      <c r="Q49" s="797">
        <v>1</v>
      </c>
      <c r="R49" s="797"/>
      <c r="S49" s="797">
        <v>0.99635739812746149</v>
      </c>
      <c r="T49" s="797">
        <v>0.99635739812746149</v>
      </c>
      <c r="U49" s="797"/>
      <c r="V49" s="805">
        <v>144845618.48000002</v>
      </c>
      <c r="W49" s="806">
        <v>146622773.69</v>
      </c>
      <c r="X49" s="806">
        <v>146088685.30000001</v>
      </c>
      <c r="Y49" s="797">
        <v>1.0085820118899325</v>
      </c>
      <c r="Z49" s="797">
        <v>0.99635739812746149</v>
      </c>
    </row>
    <row r="50" spans="1:26" ht="51" x14ac:dyDescent="0.25">
      <c r="A50" s="755"/>
      <c r="B50" s="792">
        <v>2</v>
      </c>
      <c r="C50" s="792" t="s">
        <v>1425</v>
      </c>
      <c r="D50" s="793">
        <v>2</v>
      </c>
      <c r="E50" s="793">
        <v>2.2999999999999998</v>
      </c>
      <c r="F50" s="800" t="s">
        <v>1457</v>
      </c>
      <c r="G50" s="801" t="s">
        <v>1426</v>
      </c>
      <c r="H50" s="794">
        <v>3019</v>
      </c>
      <c r="I50" s="794"/>
      <c r="J50" s="792" t="s">
        <v>1490</v>
      </c>
      <c r="K50" s="800" t="s">
        <v>1459</v>
      </c>
      <c r="L50" s="808" t="s">
        <v>1454</v>
      </c>
      <c r="M50" s="792" t="s">
        <v>1448</v>
      </c>
      <c r="N50" s="754" t="s">
        <v>1460</v>
      </c>
      <c r="O50" s="754" t="s">
        <v>1450</v>
      </c>
      <c r="P50" s="754" t="s">
        <v>1438</v>
      </c>
      <c r="Q50" s="797">
        <v>1</v>
      </c>
      <c r="R50" s="797"/>
      <c r="S50" s="797">
        <v>0.59960000000000002</v>
      </c>
      <c r="T50" s="797">
        <v>0.59960000000000002</v>
      </c>
      <c r="U50" s="797"/>
      <c r="V50" s="805"/>
      <c r="W50" s="806"/>
      <c r="X50" s="806"/>
      <c r="Y50" s="797"/>
      <c r="Z50" s="797"/>
    </row>
    <row r="51" spans="1:26" ht="51" x14ac:dyDescent="0.25">
      <c r="A51" s="755"/>
      <c r="B51" s="792">
        <v>2</v>
      </c>
      <c r="C51" s="792" t="s">
        <v>1425</v>
      </c>
      <c r="D51" s="793">
        <v>2</v>
      </c>
      <c r="E51" s="793">
        <v>2.2999999999999998</v>
      </c>
      <c r="F51" s="800" t="s">
        <v>1457</v>
      </c>
      <c r="G51" s="801" t="s">
        <v>1426</v>
      </c>
      <c r="H51" s="794">
        <v>3019</v>
      </c>
      <c r="I51" s="794"/>
      <c r="J51" s="792" t="s">
        <v>1491</v>
      </c>
      <c r="K51" s="800" t="s">
        <v>1459</v>
      </c>
      <c r="L51" s="808" t="s">
        <v>1454</v>
      </c>
      <c r="M51" s="792" t="s">
        <v>1448</v>
      </c>
      <c r="N51" s="754" t="s">
        <v>1460</v>
      </c>
      <c r="O51" s="754" t="s">
        <v>1450</v>
      </c>
      <c r="P51" s="754" t="s">
        <v>1438</v>
      </c>
      <c r="Q51" s="797">
        <v>1</v>
      </c>
      <c r="R51" s="797"/>
      <c r="S51" s="797">
        <v>0.98872753832308058</v>
      </c>
      <c r="T51" s="797">
        <v>0.98872753832308058</v>
      </c>
      <c r="U51" s="797"/>
      <c r="V51" s="806">
        <v>131037379.76000001</v>
      </c>
      <c r="W51" s="806">
        <v>139493001.18000001</v>
      </c>
      <c r="X51" s="806">
        <v>137920571.66999999</v>
      </c>
      <c r="Y51" s="797">
        <v>1.0525284611353403</v>
      </c>
      <c r="Z51" s="797">
        <v>0.98872753832308058</v>
      </c>
    </row>
    <row r="52" spans="1:26" ht="51" x14ac:dyDescent="0.25">
      <c r="A52" s="755"/>
      <c r="B52" s="792">
        <v>2</v>
      </c>
      <c r="C52" s="792" t="s">
        <v>1425</v>
      </c>
      <c r="D52" s="793">
        <v>2</v>
      </c>
      <c r="E52" s="793">
        <v>2.2999999999999998</v>
      </c>
      <c r="F52" s="800" t="s">
        <v>1457</v>
      </c>
      <c r="G52" s="801" t="s">
        <v>1426</v>
      </c>
      <c r="H52" s="794">
        <v>3019</v>
      </c>
      <c r="I52" s="794"/>
      <c r="J52" s="792" t="s">
        <v>1492</v>
      </c>
      <c r="K52" s="800" t="s">
        <v>1459</v>
      </c>
      <c r="L52" s="808" t="s">
        <v>1454</v>
      </c>
      <c r="M52" s="792" t="s">
        <v>1448</v>
      </c>
      <c r="N52" s="754" t="s">
        <v>1460</v>
      </c>
      <c r="O52" s="754" t="s">
        <v>1450</v>
      </c>
      <c r="P52" s="754" t="s">
        <v>1438</v>
      </c>
      <c r="Q52" s="797">
        <v>1</v>
      </c>
      <c r="R52" s="797"/>
      <c r="S52" s="797">
        <v>0.51649999999999996</v>
      </c>
      <c r="T52" s="797">
        <v>0.51649999999999996</v>
      </c>
      <c r="U52" s="797"/>
      <c r="V52" s="805"/>
      <c r="W52" s="806"/>
      <c r="X52" s="806"/>
      <c r="Y52" s="797"/>
      <c r="Z52" s="797"/>
    </row>
    <row r="53" spans="1:26" ht="51" x14ac:dyDescent="0.25">
      <c r="A53" s="755"/>
      <c r="B53" s="792">
        <v>2</v>
      </c>
      <c r="C53" s="792" t="s">
        <v>1425</v>
      </c>
      <c r="D53" s="793">
        <v>2</v>
      </c>
      <c r="E53" s="793">
        <v>2.2999999999999998</v>
      </c>
      <c r="F53" s="800" t="s">
        <v>1457</v>
      </c>
      <c r="G53" s="801" t="s">
        <v>1426</v>
      </c>
      <c r="H53" s="794">
        <v>3019</v>
      </c>
      <c r="I53" s="794"/>
      <c r="J53" s="792" t="s">
        <v>1493</v>
      </c>
      <c r="K53" s="800" t="s">
        <v>1459</v>
      </c>
      <c r="L53" s="808" t="s">
        <v>1454</v>
      </c>
      <c r="M53" s="792" t="s">
        <v>1448</v>
      </c>
      <c r="N53" s="754" t="s">
        <v>1460</v>
      </c>
      <c r="O53" s="754" t="s">
        <v>1450</v>
      </c>
      <c r="P53" s="754" t="s">
        <v>1438</v>
      </c>
      <c r="Q53" s="797">
        <v>1</v>
      </c>
      <c r="R53" s="797"/>
      <c r="S53" s="797">
        <v>0.99710271852878074</v>
      </c>
      <c r="T53" s="797">
        <v>0.99710271852878074</v>
      </c>
      <c r="U53" s="797"/>
      <c r="V53" s="806">
        <v>44210451.219999999</v>
      </c>
      <c r="W53" s="806">
        <v>41957953.07</v>
      </c>
      <c r="X53" s="806">
        <v>41836389.07</v>
      </c>
      <c r="Y53" s="797">
        <v>0.94630088396550871</v>
      </c>
      <c r="Z53" s="797">
        <v>0.99710271852878074</v>
      </c>
    </row>
    <row r="54" spans="1:26" ht="51" x14ac:dyDescent="0.25">
      <c r="A54" s="755"/>
      <c r="B54" s="792">
        <v>2</v>
      </c>
      <c r="C54" s="792" t="s">
        <v>1425</v>
      </c>
      <c r="D54" s="793">
        <v>2</v>
      </c>
      <c r="E54" s="793">
        <v>2.2999999999999998</v>
      </c>
      <c r="F54" s="800" t="s">
        <v>1457</v>
      </c>
      <c r="G54" s="801" t="s">
        <v>1426</v>
      </c>
      <c r="H54" s="794">
        <v>3019</v>
      </c>
      <c r="I54" s="794"/>
      <c r="J54" s="792" t="s">
        <v>1494</v>
      </c>
      <c r="K54" s="800" t="s">
        <v>1459</v>
      </c>
      <c r="L54" s="808" t="s">
        <v>1454</v>
      </c>
      <c r="M54" s="792" t="s">
        <v>1448</v>
      </c>
      <c r="N54" s="754" t="s">
        <v>1460</v>
      </c>
      <c r="O54" s="754" t="s">
        <v>1450</v>
      </c>
      <c r="P54" s="754" t="s">
        <v>1438</v>
      </c>
      <c r="Q54" s="797">
        <v>1</v>
      </c>
      <c r="R54" s="797"/>
      <c r="S54" s="797">
        <v>0.73860000000000003</v>
      </c>
      <c r="T54" s="797">
        <v>0.73860000000000003</v>
      </c>
      <c r="U54" s="797"/>
      <c r="V54" s="806"/>
      <c r="W54" s="806"/>
      <c r="X54" s="806"/>
      <c r="Y54" s="797"/>
      <c r="Z54" s="797"/>
    </row>
    <row r="55" spans="1:26" ht="51" x14ac:dyDescent="0.25">
      <c r="A55" s="755"/>
      <c r="B55" s="792">
        <v>2</v>
      </c>
      <c r="C55" s="792" t="s">
        <v>1425</v>
      </c>
      <c r="D55" s="793">
        <v>2</v>
      </c>
      <c r="E55" s="793">
        <v>2.2999999999999998</v>
      </c>
      <c r="F55" s="800" t="s">
        <v>1457</v>
      </c>
      <c r="G55" s="801" t="s">
        <v>1426</v>
      </c>
      <c r="H55" s="794">
        <v>3019</v>
      </c>
      <c r="I55" s="794"/>
      <c r="J55" s="792" t="s">
        <v>1495</v>
      </c>
      <c r="K55" s="800" t="s">
        <v>1459</v>
      </c>
      <c r="L55" s="808" t="s">
        <v>1454</v>
      </c>
      <c r="M55" s="792" t="s">
        <v>1448</v>
      </c>
      <c r="N55" s="754" t="s">
        <v>1460</v>
      </c>
      <c r="O55" s="754" t="s">
        <v>1450</v>
      </c>
      <c r="P55" s="754" t="s">
        <v>1438</v>
      </c>
      <c r="Q55" s="797">
        <v>1</v>
      </c>
      <c r="R55" s="797"/>
      <c r="S55" s="797">
        <v>0.99622741802234804</v>
      </c>
      <c r="T55" s="797">
        <v>0.99622741802234804</v>
      </c>
      <c r="U55" s="797"/>
      <c r="V55" s="806">
        <v>117253048.39</v>
      </c>
      <c r="W55" s="806">
        <v>117331584.20999999</v>
      </c>
      <c r="X55" s="806">
        <v>116888941.19</v>
      </c>
      <c r="Y55" s="797">
        <v>0.9968946888375223</v>
      </c>
      <c r="Z55" s="797">
        <v>0.99622741802234804</v>
      </c>
    </row>
    <row r="56" spans="1:26" ht="51" x14ac:dyDescent="0.25">
      <c r="A56" s="755"/>
      <c r="B56" s="792">
        <v>2</v>
      </c>
      <c r="C56" s="792" t="s">
        <v>1425</v>
      </c>
      <c r="D56" s="793">
        <v>2</v>
      </c>
      <c r="E56" s="793">
        <v>2.2999999999999998</v>
      </c>
      <c r="F56" s="800" t="s">
        <v>1457</v>
      </c>
      <c r="G56" s="801" t="s">
        <v>1426</v>
      </c>
      <c r="H56" s="794">
        <v>3019</v>
      </c>
      <c r="I56" s="794"/>
      <c r="J56" s="792" t="s">
        <v>1496</v>
      </c>
      <c r="K56" s="800" t="s">
        <v>1459</v>
      </c>
      <c r="L56" s="808" t="s">
        <v>1454</v>
      </c>
      <c r="M56" s="792" t="s">
        <v>1448</v>
      </c>
      <c r="N56" s="754" t="s">
        <v>1460</v>
      </c>
      <c r="O56" s="754" t="s">
        <v>1450</v>
      </c>
      <c r="P56" s="754" t="s">
        <v>1438</v>
      </c>
      <c r="Q56" s="797">
        <v>1</v>
      </c>
      <c r="R56" s="797"/>
      <c r="S56" s="797">
        <v>1</v>
      </c>
      <c r="T56" s="797">
        <v>1</v>
      </c>
      <c r="U56" s="797"/>
      <c r="V56" s="806"/>
      <c r="W56" s="806"/>
      <c r="X56" s="806"/>
      <c r="Y56" s="797"/>
      <c r="Z56" s="797"/>
    </row>
    <row r="57" spans="1:26" ht="51" x14ac:dyDescent="0.25">
      <c r="A57" s="755"/>
      <c r="B57" s="792">
        <v>2</v>
      </c>
      <c r="C57" s="792" t="s">
        <v>1425</v>
      </c>
      <c r="D57" s="793">
        <v>2</v>
      </c>
      <c r="E57" s="793">
        <v>2.2999999999999998</v>
      </c>
      <c r="F57" s="800" t="s">
        <v>1457</v>
      </c>
      <c r="G57" s="801" t="s">
        <v>1426</v>
      </c>
      <c r="H57" s="794">
        <v>3019</v>
      </c>
      <c r="I57" s="794"/>
      <c r="J57" s="792" t="s">
        <v>1497</v>
      </c>
      <c r="K57" s="800" t="s">
        <v>1459</v>
      </c>
      <c r="L57" s="808" t="s">
        <v>1454</v>
      </c>
      <c r="M57" s="792" t="s">
        <v>1448</v>
      </c>
      <c r="N57" s="754" t="s">
        <v>1460</v>
      </c>
      <c r="O57" s="754" t="s">
        <v>1450</v>
      </c>
      <c r="P57" s="754" t="s">
        <v>1438</v>
      </c>
      <c r="Q57" s="797">
        <v>1</v>
      </c>
      <c r="R57" s="797"/>
      <c r="S57" s="797">
        <v>0.99505812211839417</v>
      </c>
      <c r="T57" s="797">
        <v>0.99505812211839417</v>
      </c>
      <c r="U57" s="797"/>
      <c r="V57" s="806">
        <v>153383231.25000003</v>
      </c>
      <c r="W57" s="806">
        <v>166537745.31</v>
      </c>
      <c r="X57" s="806">
        <v>165714736.11000001</v>
      </c>
      <c r="Y57" s="797">
        <v>1.0803966949939972</v>
      </c>
      <c r="Z57" s="797">
        <v>0.99505812211839417</v>
      </c>
    </row>
    <row r="58" spans="1:26" ht="51" x14ac:dyDescent="0.25">
      <c r="A58" s="755"/>
      <c r="B58" s="792">
        <v>2</v>
      </c>
      <c r="C58" s="792" t="s">
        <v>1425</v>
      </c>
      <c r="D58" s="793">
        <v>2</v>
      </c>
      <c r="E58" s="793">
        <v>2.2999999999999998</v>
      </c>
      <c r="F58" s="800" t="s">
        <v>1457</v>
      </c>
      <c r="G58" s="801" t="s">
        <v>1426</v>
      </c>
      <c r="H58" s="794">
        <v>3019</v>
      </c>
      <c r="I58" s="794"/>
      <c r="J58" s="792" t="s">
        <v>1498</v>
      </c>
      <c r="K58" s="800" t="s">
        <v>1459</v>
      </c>
      <c r="L58" s="808" t="s">
        <v>1454</v>
      </c>
      <c r="M58" s="792" t="s">
        <v>1448</v>
      </c>
      <c r="N58" s="754" t="s">
        <v>1460</v>
      </c>
      <c r="O58" s="754" t="s">
        <v>1450</v>
      </c>
      <c r="P58" s="754" t="s">
        <v>1438</v>
      </c>
      <c r="Q58" s="797">
        <v>1</v>
      </c>
      <c r="R58" s="797"/>
      <c r="S58" s="797">
        <v>0.752</v>
      </c>
      <c r="T58" s="797">
        <v>0.752</v>
      </c>
      <c r="U58" s="797"/>
      <c r="V58" s="806"/>
      <c r="W58" s="806"/>
      <c r="X58" s="806"/>
      <c r="Y58" s="797"/>
      <c r="Z58" s="797"/>
    </row>
    <row r="59" spans="1:26" ht="51" x14ac:dyDescent="0.25">
      <c r="A59" s="755"/>
      <c r="B59" s="792">
        <v>2</v>
      </c>
      <c r="C59" s="792" t="s">
        <v>1425</v>
      </c>
      <c r="D59" s="793">
        <v>2</v>
      </c>
      <c r="E59" s="793">
        <v>2.2999999999999998</v>
      </c>
      <c r="F59" s="800" t="s">
        <v>1457</v>
      </c>
      <c r="G59" s="801" t="s">
        <v>1426</v>
      </c>
      <c r="H59" s="794">
        <v>3019</v>
      </c>
      <c r="I59" s="794"/>
      <c r="J59" s="792" t="s">
        <v>1499</v>
      </c>
      <c r="K59" s="800" t="s">
        <v>1459</v>
      </c>
      <c r="L59" s="808" t="s">
        <v>1454</v>
      </c>
      <c r="M59" s="792" t="s">
        <v>1448</v>
      </c>
      <c r="N59" s="754" t="s">
        <v>1460</v>
      </c>
      <c r="O59" s="754" t="s">
        <v>1450</v>
      </c>
      <c r="P59" s="754" t="s">
        <v>1438</v>
      </c>
      <c r="Q59" s="797">
        <v>1</v>
      </c>
      <c r="R59" s="797"/>
      <c r="S59" s="797">
        <v>0.99347040695661404</v>
      </c>
      <c r="T59" s="797">
        <v>0.99347040695661404</v>
      </c>
      <c r="U59" s="797"/>
      <c r="V59" s="806">
        <v>163828701.40000001</v>
      </c>
      <c r="W59" s="806">
        <v>187134546.03999999</v>
      </c>
      <c r="X59" s="806">
        <v>185912633.61000001</v>
      </c>
      <c r="Y59" s="797">
        <v>1.1347989211980656</v>
      </c>
      <c r="Z59" s="797">
        <v>0.99347040695661404</v>
      </c>
    </row>
    <row r="60" spans="1:26" ht="51" x14ac:dyDescent="0.25">
      <c r="A60" s="755"/>
      <c r="B60" s="792">
        <v>2</v>
      </c>
      <c r="C60" s="792" t="s">
        <v>1425</v>
      </c>
      <c r="D60" s="793">
        <v>2</v>
      </c>
      <c r="E60" s="793">
        <v>2.2999999999999998</v>
      </c>
      <c r="F60" s="800" t="s">
        <v>1457</v>
      </c>
      <c r="G60" s="801" t="s">
        <v>1426</v>
      </c>
      <c r="H60" s="794">
        <v>3019</v>
      </c>
      <c r="I60" s="794"/>
      <c r="J60" s="792" t="s">
        <v>1500</v>
      </c>
      <c r="K60" s="800" t="s">
        <v>1459</v>
      </c>
      <c r="L60" s="808" t="s">
        <v>1454</v>
      </c>
      <c r="M60" s="792" t="s">
        <v>1448</v>
      </c>
      <c r="N60" s="754" t="s">
        <v>1460</v>
      </c>
      <c r="O60" s="754" t="s">
        <v>1450</v>
      </c>
      <c r="P60" s="754" t="s">
        <v>1438</v>
      </c>
      <c r="Q60" s="797">
        <v>1</v>
      </c>
      <c r="R60" s="797"/>
      <c r="S60" s="797">
        <v>0.78210000000000002</v>
      </c>
      <c r="T60" s="797">
        <v>0.78210000000000002</v>
      </c>
      <c r="U60" s="797"/>
      <c r="V60" s="806"/>
      <c r="W60" s="806"/>
      <c r="X60" s="806"/>
      <c r="Y60" s="797"/>
      <c r="Z60" s="797"/>
    </row>
    <row r="61" spans="1:26" ht="51" x14ac:dyDescent="0.25">
      <c r="A61" s="755"/>
      <c r="B61" s="792">
        <v>2</v>
      </c>
      <c r="C61" s="792" t="s">
        <v>1425</v>
      </c>
      <c r="D61" s="793">
        <v>2</v>
      </c>
      <c r="E61" s="793">
        <v>2.2999999999999998</v>
      </c>
      <c r="F61" s="800" t="s">
        <v>1457</v>
      </c>
      <c r="G61" s="801" t="s">
        <v>1426</v>
      </c>
      <c r="H61" s="794">
        <v>3019</v>
      </c>
      <c r="I61" s="794"/>
      <c r="J61" s="792" t="s">
        <v>1501</v>
      </c>
      <c r="K61" s="800" t="s">
        <v>1459</v>
      </c>
      <c r="L61" s="808" t="s">
        <v>1454</v>
      </c>
      <c r="M61" s="792" t="s">
        <v>1448</v>
      </c>
      <c r="N61" s="754" t="s">
        <v>1460</v>
      </c>
      <c r="O61" s="754" t="s">
        <v>1450</v>
      </c>
      <c r="P61" s="754" t="s">
        <v>1438</v>
      </c>
      <c r="Q61" s="797">
        <v>1</v>
      </c>
      <c r="R61" s="797"/>
      <c r="S61" s="797">
        <v>0.99401001664916422</v>
      </c>
      <c r="T61" s="797">
        <v>0.99401001664916422</v>
      </c>
      <c r="U61" s="797"/>
      <c r="V61" s="806">
        <v>44869827</v>
      </c>
      <c r="W61" s="806">
        <v>42457849.229999997</v>
      </c>
      <c r="X61" s="806">
        <v>42203527.420000002</v>
      </c>
      <c r="Y61" s="797">
        <v>0.94057700333901451</v>
      </c>
      <c r="Z61" s="797">
        <v>0.99401001664916422</v>
      </c>
    </row>
    <row r="62" spans="1:26" ht="51" x14ac:dyDescent="0.25">
      <c r="A62" s="755"/>
      <c r="B62" s="792">
        <v>2</v>
      </c>
      <c r="C62" s="792" t="s">
        <v>1425</v>
      </c>
      <c r="D62" s="793">
        <v>2</v>
      </c>
      <c r="E62" s="793">
        <v>2.2999999999999998</v>
      </c>
      <c r="F62" s="800" t="s">
        <v>1457</v>
      </c>
      <c r="G62" s="801" t="s">
        <v>1426</v>
      </c>
      <c r="H62" s="794">
        <v>3019</v>
      </c>
      <c r="I62" s="794"/>
      <c r="J62" s="792" t="s">
        <v>1502</v>
      </c>
      <c r="K62" s="800" t="s">
        <v>1459</v>
      </c>
      <c r="L62" s="808" t="s">
        <v>1454</v>
      </c>
      <c r="M62" s="792" t="s">
        <v>1448</v>
      </c>
      <c r="N62" s="754" t="s">
        <v>1460</v>
      </c>
      <c r="O62" s="754" t="s">
        <v>1450</v>
      </c>
      <c r="P62" s="754" t="s">
        <v>1438</v>
      </c>
      <c r="Q62" s="797">
        <v>1</v>
      </c>
      <c r="R62" s="797"/>
      <c r="S62" s="797">
        <v>0.91220000000000001</v>
      </c>
      <c r="T62" s="797">
        <v>0.91220000000000001</v>
      </c>
      <c r="U62" s="797"/>
      <c r="V62" s="806"/>
      <c r="W62" s="806"/>
      <c r="X62" s="806"/>
      <c r="Y62" s="797"/>
      <c r="Z62" s="797"/>
    </row>
    <row r="63" spans="1:26" ht="51" x14ac:dyDescent="0.25">
      <c r="A63" s="755"/>
      <c r="B63" s="792">
        <v>2</v>
      </c>
      <c r="C63" s="792" t="s">
        <v>1425</v>
      </c>
      <c r="D63" s="793">
        <v>2</v>
      </c>
      <c r="E63" s="793">
        <v>2.2999999999999998</v>
      </c>
      <c r="F63" s="800" t="s">
        <v>1457</v>
      </c>
      <c r="G63" s="801" t="s">
        <v>1426</v>
      </c>
      <c r="H63" s="794">
        <v>3019</v>
      </c>
      <c r="I63" s="794"/>
      <c r="J63" s="792" t="s">
        <v>1503</v>
      </c>
      <c r="K63" s="800" t="s">
        <v>1459</v>
      </c>
      <c r="L63" s="808" t="s">
        <v>1454</v>
      </c>
      <c r="M63" s="792" t="s">
        <v>1448</v>
      </c>
      <c r="N63" s="754" t="s">
        <v>1460</v>
      </c>
      <c r="O63" s="754" t="s">
        <v>1450</v>
      </c>
      <c r="P63" s="754" t="s">
        <v>1438</v>
      </c>
      <c r="Q63" s="797">
        <v>1</v>
      </c>
      <c r="R63" s="797"/>
      <c r="S63" s="797">
        <v>0.99760724900349651</v>
      </c>
      <c r="T63" s="797">
        <v>0.99760724900349651</v>
      </c>
      <c r="U63" s="797"/>
      <c r="V63" s="806">
        <v>89557698.859999999</v>
      </c>
      <c r="W63" s="806">
        <v>85912825.989999995</v>
      </c>
      <c r="X63" s="806">
        <v>85707257.989999995</v>
      </c>
      <c r="Y63" s="797">
        <v>0.95700603165318976</v>
      </c>
      <c r="Z63" s="797">
        <v>0.99760724900349651</v>
      </c>
    </row>
    <row r="64" spans="1:26" ht="51" x14ac:dyDescent="0.25">
      <c r="A64" s="755"/>
      <c r="B64" s="792">
        <v>2</v>
      </c>
      <c r="C64" s="792" t="s">
        <v>1425</v>
      </c>
      <c r="D64" s="793">
        <v>2</v>
      </c>
      <c r="E64" s="793">
        <v>2.2999999999999998</v>
      </c>
      <c r="F64" s="800" t="s">
        <v>1457</v>
      </c>
      <c r="G64" s="801" t="s">
        <v>1426</v>
      </c>
      <c r="H64" s="794">
        <v>3019</v>
      </c>
      <c r="I64" s="794"/>
      <c r="J64" s="792" t="s">
        <v>1504</v>
      </c>
      <c r="K64" s="800" t="s">
        <v>1459</v>
      </c>
      <c r="L64" s="808" t="s">
        <v>1454</v>
      </c>
      <c r="M64" s="792" t="s">
        <v>1448</v>
      </c>
      <c r="N64" s="754" t="s">
        <v>1460</v>
      </c>
      <c r="O64" s="754" t="s">
        <v>1450</v>
      </c>
      <c r="P64" s="754" t="s">
        <v>1438</v>
      </c>
      <c r="Q64" s="797">
        <v>1</v>
      </c>
      <c r="R64" s="797"/>
      <c r="S64" s="797">
        <v>0.62490000000000001</v>
      </c>
      <c r="T64" s="797">
        <v>0.62490000000000001</v>
      </c>
      <c r="U64" s="797"/>
      <c r="V64" s="805"/>
      <c r="W64" s="806"/>
      <c r="X64" s="806"/>
      <c r="Y64" s="797"/>
      <c r="Z64" s="797"/>
    </row>
    <row r="65" spans="1:26" ht="51" x14ac:dyDescent="0.25">
      <c r="A65" s="755"/>
      <c r="B65" s="792">
        <v>2</v>
      </c>
      <c r="C65" s="792" t="s">
        <v>1425</v>
      </c>
      <c r="D65" s="793">
        <v>2</v>
      </c>
      <c r="E65" s="793">
        <v>2.2999999999999998</v>
      </c>
      <c r="F65" s="800" t="s">
        <v>1457</v>
      </c>
      <c r="G65" s="801" t="s">
        <v>1426</v>
      </c>
      <c r="H65" s="794">
        <v>3019</v>
      </c>
      <c r="I65" s="794"/>
      <c r="J65" s="792" t="s">
        <v>1505</v>
      </c>
      <c r="K65" s="800" t="s">
        <v>1459</v>
      </c>
      <c r="L65" s="808" t="s">
        <v>1454</v>
      </c>
      <c r="M65" s="792" t="s">
        <v>1448</v>
      </c>
      <c r="N65" s="754" t="s">
        <v>1460</v>
      </c>
      <c r="O65" s="754" t="s">
        <v>1450</v>
      </c>
      <c r="P65" s="754" t="s">
        <v>1438</v>
      </c>
      <c r="Q65" s="797">
        <v>1</v>
      </c>
      <c r="R65" s="797"/>
      <c r="S65" s="797">
        <v>0.99542254715452649</v>
      </c>
      <c r="T65" s="797">
        <v>0.99542254715452649</v>
      </c>
      <c r="U65" s="797"/>
      <c r="V65" s="805">
        <v>47243037.57</v>
      </c>
      <c r="W65" s="806">
        <v>49755217.079999998</v>
      </c>
      <c r="X65" s="806">
        <v>49527464.920000002</v>
      </c>
      <c r="Y65" s="797">
        <v>1.0483547940077977</v>
      </c>
      <c r="Z65" s="797">
        <v>0.99542254715452649</v>
      </c>
    </row>
    <row r="66" spans="1:26" ht="51" x14ac:dyDescent="0.25">
      <c r="A66" s="755"/>
      <c r="B66" s="792">
        <v>2</v>
      </c>
      <c r="C66" s="792" t="s">
        <v>1425</v>
      </c>
      <c r="D66" s="793">
        <v>2</v>
      </c>
      <c r="E66" s="793">
        <v>2.2999999999999998</v>
      </c>
      <c r="F66" s="800" t="s">
        <v>1457</v>
      </c>
      <c r="G66" s="801" t="s">
        <v>1426</v>
      </c>
      <c r="H66" s="794">
        <v>3019</v>
      </c>
      <c r="I66" s="794"/>
      <c r="J66" s="792" t="s">
        <v>1506</v>
      </c>
      <c r="K66" s="800" t="s">
        <v>1459</v>
      </c>
      <c r="L66" s="808" t="s">
        <v>1454</v>
      </c>
      <c r="M66" s="792" t="s">
        <v>1448</v>
      </c>
      <c r="N66" s="754" t="s">
        <v>1460</v>
      </c>
      <c r="O66" s="754" t="s">
        <v>1450</v>
      </c>
      <c r="P66" s="754" t="s">
        <v>1438</v>
      </c>
      <c r="Q66" s="797">
        <v>1</v>
      </c>
      <c r="R66" s="797"/>
      <c r="S66" s="797">
        <v>0.80700000000000005</v>
      </c>
      <c r="T66" s="797">
        <v>0.80700000000000005</v>
      </c>
      <c r="U66" s="797"/>
      <c r="V66" s="805"/>
      <c r="W66" s="806"/>
      <c r="X66" s="806"/>
      <c r="Y66" s="797"/>
      <c r="Z66" s="797"/>
    </row>
    <row r="67" spans="1:26" ht="51" x14ac:dyDescent="0.25">
      <c r="A67" s="755"/>
      <c r="B67" s="792">
        <v>2</v>
      </c>
      <c r="C67" s="792" t="s">
        <v>1425</v>
      </c>
      <c r="D67" s="793">
        <v>2</v>
      </c>
      <c r="E67" s="793">
        <v>2.2999999999999998</v>
      </c>
      <c r="F67" s="800" t="s">
        <v>1457</v>
      </c>
      <c r="G67" s="801" t="s">
        <v>1426</v>
      </c>
      <c r="H67" s="794">
        <v>3019</v>
      </c>
      <c r="I67" s="794"/>
      <c r="J67" s="792" t="s">
        <v>1507</v>
      </c>
      <c r="K67" s="800" t="s">
        <v>1459</v>
      </c>
      <c r="L67" s="808" t="s">
        <v>1454</v>
      </c>
      <c r="M67" s="792" t="s">
        <v>1448</v>
      </c>
      <c r="N67" s="754" t="s">
        <v>1460</v>
      </c>
      <c r="O67" s="754" t="s">
        <v>1450</v>
      </c>
      <c r="P67" s="754" t="s">
        <v>1438</v>
      </c>
      <c r="Q67" s="797">
        <v>1</v>
      </c>
      <c r="R67" s="797"/>
      <c r="S67" s="797">
        <v>0.99579689483250367</v>
      </c>
      <c r="T67" s="797">
        <v>0.99579689483250367</v>
      </c>
      <c r="U67" s="797"/>
      <c r="V67" s="805">
        <v>35598733.940000013</v>
      </c>
      <c r="W67" s="806">
        <v>40222031.869999997</v>
      </c>
      <c r="X67" s="806">
        <v>40052974.439999998</v>
      </c>
      <c r="Y67" s="797">
        <v>1.1251235649983338</v>
      </c>
      <c r="Z67" s="797">
        <v>0.99579689483250367</v>
      </c>
    </row>
    <row r="68" spans="1:26" ht="51" x14ac:dyDescent="0.25">
      <c r="A68" s="755"/>
      <c r="B68" s="792">
        <v>2</v>
      </c>
      <c r="C68" s="792" t="s">
        <v>1425</v>
      </c>
      <c r="D68" s="793">
        <v>2</v>
      </c>
      <c r="E68" s="793">
        <v>2.2999999999999998</v>
      </c>
      <c r="F68" s="800" t="s">
        <v>1457</v>
      </c>
      <c r="G68" s="801" t="s">
        <v>1426</v>
      </c>
      <c r="H68" s="794">
        <v>3019</v>
      </c>
      <c r="I68" s="794"/>
      <c r="J68" s="792" t="s">
        <v>1508</v>
      </c>
      <c r="K68" s="800" t="s">
        <v>1459</v>
      </c>
      <c r="L68" s="808" t="s">
        <v>1454</v>
      </c>
      <c r="M68" s="792" t="s">
        <v>1448</v>
      </c>
      <c r="N68" s="754" t="s">
        <v>1460</v>
      </c>
      <c r="O68" s="754" t="s">
        <v>1450</v>
      </c>
      <c r="P68" s="754" t="s">
        <v>1438</v>
      </c>
      <c r="Q68" s="797">
        <v>1</v>
      </c>
      <c r="R68" s="797"/>
      <c r="S68" s="797">
        <v>0.52869999999999995</v>
      </c>
      <c r="T68" s="797">
        <v>0.52869999999999995</v>
      </c>
      <c r="U68" s="797"/>
      <c r="V68" s="805"/>
      <c r="W68" s="806"/>
      <c r="X68" s="806"/>
      <c r="Y68" s="797"/>
      <c r="Z68" s="797"/>
    </row>
    <row r="69" spans="1:26" ht="51" x14ac:dyDescent="0.25">
      <c r="A69" s="755"/>
      <c r="B69" s="792">
        <v>2</v>
      </c>
      <c r="C69" s="792" t="s">
        <v>1425</v>
      </c>
      <c r="D69" s="793">
        <v>2</v>
      </c>
      <c r="E69" s="793">
        <v>2.2999999999999998</v>
      </c>
      <c r="F69" s="800" t="s">
        <v>1457</v>
      </c>
      <c r="G69" s="801" t="s">
        <v>1426</v>
      </c>
      <c r="H69" s="794">
        <v>3019</v>
      </c>
      <c r="I69" s="794"/>
      <c r="J69" s="792" t="s">
        <v>1509</v>
      </c>
      <c r="K69" s="800" t="s">
        <v>1459</v>
      </c>
      <c r="L69" s="808" t="s">
        <v>1454</v>
      </c>
      <c r="M69" s="792" t="s">
        <v>1448</v>
      </c>
      <c r="N69" s="754" t="s">
        <v>1460</v>
      </c>
      <c r="O69" s="754" t="s">
        <v>1450</v>
      </c>
      <c r="P69" s="754" t="s">
        <v>1438</v>
      </c>
      <c r="Q69" s="797">
        <v>1</v>
      </c>
      <c r="R69" s="797"/>
      <c r="S69" s="797">
        <v>0.99570290151737562</v>
      </c>
      <c r="T69" s="797">
        <v>0.99570290151737562</v>
      </c>
      <c r="U69" s="797"/>
      <c r="V69" s="805">
        <v>40566979.350000001</v>
      </c>
      <c r="W69" s="806">
        <v>41857525.659999996</v>
      </c>
      <c r="X69" s="806">
        <v>41677659.75</v>
      </c>
      <c r="Y69" s="797">
        <v>1.027378927832348</v>
      </c>
      <c r="Z69" s="797">
        <v>0.99570290151737562</v>
      </c>
    </row>
    <row r="70" spans="1:26" ht="51" x14ac:dyDescent="0.25">
      <c r="A70" s="755"/>
      <c r="B70" s="792">
        <v>2</v>
      </c>
      <c r="C70" s="792" t="s">
        <v>1425</v>
      </c>
      <c r="D70" s="793">
        <v>2</v>
      </c>
      <c r="E70" s="793">
        <v>2.2999999999999998</v>
      </c>
      <c r="F70" s="800" t="s">
        <v>1457</v>
      </c>
      <c r="G70" s="801" t="s">
        <v>1426</v>
      </c>
      <c r="H70" s="794">
        <v>3019</v>
      </c>
      <c r="I70" s="794"/>
      <c r="J70" s="792" t="s">
        <v>1510</v>
      </c>
      <c r="K70" s="800" t="s">
        <v>1459</v>
      </c>
      <c r="L70" s="808" t="s">
        <v>1454</v>
      </c>
      <c r="M70" s="792" t="s">
        <v>1448</v>
      </c>
      <c r="N70" s="754" t="s">
        <v>1460</v>
      </c>
      <c r="O70" s="754" t="s">
        <v>1450</v>
      </c>
      <c r="P70" s="754" t="s">
        <v>1438</v>
      </c>
      <c r="Q70" s="797">
        <v>1</v>
      </c>
      <c r="R70" s="797"/>
      <c r="S70" s="797">
        <v>0.90280000000000005</v>
      </c>
      <c r="T70" s="797">
        <v>0.90280000000000005</v>
      </c>
      <c r="U70" s="797"/>
      <c r="V70" s="805"/>
      <c r="W70" s="806"/>
      <c r="X70" s="806"/>
      <c r="Y70" s="797"/>
      <c r="Z70" s="797"/>
    </row>
    <row r="71" spans="1:26" ht="51" x14ac:dyDescent="0.25">
      <c r="A71" s="755"/>
      <c r="B71" s="792">
        <v>2</v>
      </c>
      <c r="C71" s="792" t="s">
        <v>1425</v>
      </c>
      <c r="D71" s="793">
        <v>2</v>
      </c>
      <c r="E71" s="793">
        <v>2.2999999999999998</v>
      </c>
      <c r="F71" s="800" t="s">
        <v>1457</v>
      </c>
      <c r="G71" s="801" t="s">
        <v>1426</v>
      </c>
      <c r="H71" s="794">
        <v>3019</v>
      </c>
      <c r="I71" s="794"/>
      <c r="J71" s="792" t="s">
        <v>1511</v>
      </c>
      <c r="K71" s="800" t="s">
        <v>1459</v>
      </c>
      <c r="L71" s="808" t="s">
        <v>1454</v>
      </c>
      <c r="M71" s="792" t="s">
        <v>1448</v>
      </c>
      <c r="N71" s="754" t="s">
        <v>1460</v>
      </c>
      <c r="O71" s="754" t="s">
        <v>1450</v>
      </c>
      <c r="P71" s="754" t="s">
        <v>1438</v>
      </c>
      <c r="Q71" s="797">
        <v>1</v>
      </c>
      <c r="R71" s="797"/>
      <c r="S71" s="797">
        <v>0.99771701164333271</v>
      </c>
      <c r="T71" s="797">
        <v>0.99771701164333271</v>
      </c>
      <c r="U71" s="797"/>
      <c r="V71" s="805">
        <v>46951021.750000007</v>
      </c>
      <c r="W71" s="806">
        <v>54453072.280000001</v>
      </c>
      <c r="X71" s="806">
        <v>54328756.549999997</v>
      </c>
      <c r="Y71" s="797">
        <v>1.1571368316388129</v>
      </c>
      <c r="Z71" s="797">
        <v>0.99771701164333271</v>
      </c>
    </row>
    <row r="72" spans="1:26" ht="51" x14ac:dyDescent="0.25">
      <c r="A72" s="755"/>
      <c r="B72" s="792">
        <v>2</v>
      </c>
      <c r="C72" s="792" t="s">
        <v>1425</v>
      </c>
      <c r="D72" s="793">
        <v>2</v>
      </c>
      <c r="E72" s="793">
        <v>2.2999999999999998</v>
      </c>
      <c r="F72" s="800" t="s">
        <v>1457</v>
      </c>
      <c r="G72" s="801" t="s">
        <v>1426</v>
      </c>
      <c r="H72" s="794">
        <v>3019</v>
      </c>
      <c r="I72" s="794"/>
      <c r="J72" s="792" t="s">
        <v>1512</v>
      </c>
      <c r="K72" s="800" t="s">
        <v>1459</v>
      </c>
      <c r="L72" s="808" t="s">
        <v>1454</v>
      </c>
      <c r="M72" s="792" t="s">
        <v>1448</v>
      </c>
      <c r="N72" s="754" t="s">
        <v>1460</v>
      </c>
      <c r="O72" s="754" t="s">
        <v>1450</v>
      </c>
      <c r="P72" s="754" t="s">
        <v>1438</v>
      </c>
      <c r="Q72" s="797">
        <v>1</v>
      </c>
      <c r="R72" s="797"/>
      <c r="S72" s="797">
        <v>0.62150000000000005</v>
      </c>
      <c r="T72" s="797">
        <v>0.62150000000000005</v>
      </c>
      <c r="U72" s="797"/>
      <c r="V72" s="805"/>
      <c r="W72" s="806"/>
      <c r="X72" s="806"/>
      <c r="Y72" s="797"/>
      <c r="Z72" s="797"/>
    </row>
    <row r="73" spans="1:26" ht="51" x14ac:dyDescent="0.25">
      <c r="A73" s="755"/>
      <c r="B73" s="792">
        <v>2</v>
      </c>
      <c r="C73" s="792" t="s">
        <v>1425</v>
      </c>
      <c r="D73" s="793">
        <v>2</v>
      </c>
      <c r="E73" s="793">
        <v>2.2999999999999998</v>
      </c>
      <c r="F73" s="800" t="s">
        <v>1457</v>
      </c>
      <c r="G73" s="801" t="s">
        <v>1426</v>
      </c>
      <c r="H73" s="794">
        <v>3019</v>
      </c>
      <c r="I73" s="794"/>
      <c r="J73" s="792" t="s">
        <v>1513</v>
      </c>
      <c r="K73" s="800" t="s">
        <v>1459</v>
      </c>
      <c r="L73" s="808" t="s">
        <v>1454</v>
      </c>
      <c r="M73" s="792" t="s">
        <v>1448</v>
      </c>
      <c r="N73" s="754" t="s">
        <v>1460</v>
      </c>
      <c r="O73" s="754" t="s">
        <v>1450</v>
      </c>
      <c r="P73" s="754" t="s">
        <v>1438</v>
      </c>
      <c r="Q73" s="797">
        <v>1</v>
      </c>
      <c r="R73" s="797"/>
      <c r="S73" s="797">
        <v>0.99799272484623813</v>
      </c>
      <c r="T73" s="797">
        <v>0.99799272484623813</v>
      </c>
      <c r="U73" s="797"/>
      <c r="V73" s="805">
        <v>14402638.050000003</v>
      </c>
      <c r="W73" s="806">
        <v>19964378.039999999</v>
      </c>
      <c r="X73" s="806">
        <v>19924304.039999999</v>
      </c>
      <c r="Y73" s="797">
        <v>1.3833787928871819</v>
      </c>
      <c r="Z73" s="797">
        <v>0.99799272484623813</v>
      </c>
    </row>
    <row r="74" spans="1:26" ht="51" x14ac:dyDescent="0.25">
      <c r="A74" s="755"/>
      <c r="B74" s="792">
        <v>2</v>
      </c>
      <c r="C74" s="792" t="s">
        <v>1425</v>
      </c>
      <c r="D74" s="793">
        <v>2</v>
      </c>
      <c r="E74" s="793">
        <v>2.2999999999999998</v>
      </c>
      <c r="F74" s="800" t="s">
        <v>1457</v>
      </c>
      <c r="G74" s="801" t="s">
        <v>1426</v>
      </c>
      <c r="H74" s="794">
        <v>3019</v>
      </c>
      <c r="I74" s="794"/>
      <c r="J74" s="792" t="s">
        <v>1514</v>
      </c>
      <c r="K74" s="800" t="s">
        <v>1459</v>
      </c>
      <c r="L74" s="808" t="s">
        <v>1454</v>
      </c>
      <c r="M74" s="792" t="s">
        <v>1448</v>
      </c>
      <c r="N74" s="754" t="s">
        <v>1460</v>
      </c>
      <c r="O74" s="754" t="s">
        <v>1450</v>
      </c>
      <c r="P74" s="754" t="s">
        <v>1438</v>
      </c>
      <c r="Q74" s="797">
        <v>1</v>
      </c>
      <c r="R74" s="797"/>
      <c r="S74" s="797">
        <v>0.76459999999999995</v>
      </c>
      <c r="T74" s="797">
        <v>0.76459999999999995</v>
      </c>
      <c r="U74" s="797"/>
      <c r="V74" s="805"/>
      <c r="W74" s="806"/>
      <c r="X74" s="806"/>
      <c r="Y74" s="797"/>
      <c r="Z74" s="797"/>
    </row>
    <row r="75" spans="1:26" ht="51" x14ac:dyDescent="0.25">
      <c r="A75" s="755"/>
      <c r="B75" s="792">
        <v>2</v>
      </c>
      <c r="C75" s="792" t="s">
        <v>1425</v>
      </c>
      <c r="D75" s="793">
        <v>2</v>
      </c>
      <c r="E75" s="793">
        <v>2.2999999999999998</v>
      </c>
      <c r="F75" s="800" t="s">
        <v>1457</v>
      </c>
      <c r="G75" s="801" t="s">
        <v>1426</v>
      </c>
      <c r="H75" s="794">
        <v>3019</v>
      </c>
      <c r="I75" s="794"/>
      <c r="J75" s="792" t="s">
        <v>1515</v>
      </c>
      <c r="K75" s="800" t="s">
        <v>1459</v>
      </c>
      <c r="L75" s="808" t="s">
        <v>1454</v>
      </c>
      <c r="M75" s="792" t="s">
        <v>1448</v>
      </c>
      <c r="N75" s="754" t="s">
        <v>1460</v>
      </c>
      <c r="O75" s="754" t="s">
        <v>1450</v>
      </c>
      <c r="P75" s="754" t="s">
        <v>1438</v>
      </c>
      <c r="Q75" s="797">
        <v>1</v>
      </c>
      <c r="R75" s="797"/>
      <c r="S75" s="797">
        <v>0.99623861956529136</v>
      </c>
      <c r="T75" s="797">
        <v>0.99623861956529136</v>
      </c>
      <c r="U75" s="797"/>
      <c r="V75" s="805">
        <v>15604473.840000004</v>
      </c>
      <c r="W75" s="806">
        <v>18929178.059999999</v>
      </c>
      <c r="X75" s="806">
        <v>18857978.219999999</v>
      </c>
      <c r="Y75" s="797">
        <v>1.2084981790068479</v>
      </c>
      <c r="Z75" s="797">
        <v>0.99623861956529136</v>
      </c>
    </row>
    <row r="76" spans="1:26" ht="51" x14ac:dyDescent="0.25">
      <c r="A76" s="755"/>
      <c r="B76" s="792">
        <v>2</v>
      </c>
      <c r="C76" s="792" t="s">
        <v>1425</v>
      </c>
      <c r="D76" s="793">
        <v>2</v>
      </c>
      <c r="E76" s="793">
        <v>2.2999999999999998</v>
      </c>
      <c r="F76" s="800" t="s">
        <v>1457</v>
      </c>
      <c r="G76" s="801" t="s">
        <v>1426</v>
      </c>
      <c r="H76" s="794">
        <v>3019</v>
      </c>
      <c r="I76" s="794"/>
      <c r="J76" s="792" t="s">
        <v>1516</v>
      </c>
      <c r="K76" s="800" t="s">
        <v>1459</v>
      </c>
      <c r="L76" s="808" t="s">
        <v>1454</v>
      </c>
      <c r="M76" s="792" t="s">
        <v>1448</v>
      </c>
      <c r="N76" s="754" t="s">
        <v>1460</v>
      </c>
      <c r="O76" s="754" t="s">
        <v>1450</v>
      </c>
      <c r="P76" s="754" t="s">
        <v>1438</v>
      </c>
      <c r="Q76" s="797">
        <v>1</v>
      </c>
      <c r="R76" s="797"/>
      <c r="S76" s="797">
        <v>0.72199999999999998</v>
      </c>
      <c r="T76" s="797">
        <v>0.72199999999999998</v>
      </c>
      <c r="U76" s="797"/>
      <c r="V76" s="805"/>
      <c r="W76" s="806"/>
      <c r="X76" s="806"/>
      <c r="Y76" s="797"/>
      <c r="Z76" s="797"/>
    </row>
    <row r="77" spans="1:26" ht="51" x14ac:dyDescent="0.25">
      <c r="A77" s="755"/>
      <c r="B77" s="792">
        <v>2</v>
      </c>
      <c r="C77" s="792" t="s">
        <v>1425</v>
      </c>
      <c r="D77" s="793">
        <v>2</v>
      </c>
      <c r="E77" s="793">
        <v>2.2999999999999998</v>
      </c>
      <c r="F77" s="800" t="s">
        <v>1457</v>
      </c>
      <c r="G77" s="801" t="s">
        <v>1426</v>
      </c>
      <c r="H77" s="794">
        <v>3019</v>
      </c>
      <c r="I77" s="794"/>
      <c r="J77" s="792" t="s">
        <v>1517</v>
      </c>
      <c r="K77" s="800" t="s">
        <v>1459</v>
      </c>
      <c r="L77" s="808" t="s">
        <v>1454</v>
      </c>
      <c r="M77" s="792" t="s">
        <v>1448</v>
      </c>
      <c r="N77" s="754" t="s">
        <v>1460</v>
      </c>
      <c r="O77" s="754" t="s">
        <v>1450</v>
      </c>
      <c r="P77" s="754" t="s">
        <v>1438</v>
      </c>
      <c r="Q77" s="797">
        <v>1</v>
      </c>
      <c r="R77" s="797"/>
      <c r="S77" s="797">
        <v>0.99624016610925115</v>
      </c>
      <c r="T77" s="797">
        <v>0.99624016610925115</v>
      </c>
      <c r="U77" s="797"/>
      <c r="V77" s="805">
        <v>42291854.839999996</v>
      </c>
      <c r="W77" s="806">
        <v>45451994.68</v>
      </c>
      <c r="X77" s="806">
        <v>45281102.729999997</v>
      </c>
      <c r="Y77" s="797">
        <v>1.0706814090162049</v>
      </c>
      <c r="Z77" s="797">
        <v>0.99624016610925115</v>
      </c>
    </row>
    <row r="78" spans="1:26" ht="51" x14ac:dyDescent="0.25">
      <c r="A78" s="755"/>
      <c r="B78" s="792">
        <v>2</v>
      </c>
      <c r="C78" s="792" t="s">
        <v>1425</v>
      </c>
      <c r="D78" s="793">
        <v>2</v>
      </c>
      <c r="E78" s="793">
        <v>2.2999999999999998</v>
      </c>
      <c r="F78" s="800" t="s">
        <v>1457</v>
      </c>
      <c r="G78" s="801" t="s">
        <v>1426</v>
      </c>
      <c r="H78" s="794">
        <v>3019</v>
      </c>
      <c r="I78" s="794"/>
      <c r="J78" s="792" t="s">
        <v>1518</v>
      </c>
      <c r="K78" s="800" t="s">
        <v>1459</v>
      </c>
      <c r="L78" s="808" t="s">
        <v>1454</v>
      </c>
      <c r="M78" s="792" t="s">
        <v>1448</v>
      </c>
      <c r="N78" s="754" t="s">
        <v>1460</v>
      </c>
      <c r="O78" s="754" t="s">
        <v>1450</v>
      </c>
      <c r="P78" s="754" t="s">
        <v>1438</v>
      </c>
      <c r="Q78" s="797">
        <v>1</v>
      </c>
      <c r="R78" s="797"/>
      <c r="S78" s="797">
        <v>0.76300000000000001</v>
      </c>
      <c r="T78" s="797">
        <v>0.76300000000000001</v>
      </c>
      <c r="U78" s="797"/>
      <c r="V78" s="805"/>
      <c r="W78" s="806"/>
      <c r="X78" s="806"/>
      <c r="Y78" s="797"/>
      <c r="Z78" s="797"/>
    </row>
    <row r="79" spans="1:26" ht="51" x14ac:dyDescent="0.25">
      <c r="A79" s="755"/>
      <c r="B79" s="792">
        <v>2</v>
      </c>
      <c r="C79" s="792" t="s">
        <v>1425</v>
      </c>
      <c r="D79" s="793">
        <v>2</v>
      </c>
      <c r="E79" s="793">
        <v>2.2999999999999998</v>
      </c>
      <c r="F79" s="800" t="s">
        <v>1457</v>
      </c>
      <c r="G79" s="801" t="s">
        <v>1426</v>
      </c>
      <c r="H79" s="794">
        <v>3019</v>
      </c>
      <c r="I79" s="794"/>
      <c r="J79" s="792" t="s">
        <v>1519</v>
      </c>
      <c r="K79" s="800" t="s">
        <v>1459</v>
      </c>
      <c r="L79" s="808" t="s">
        <v>1454</v>
      </c>
      <c r="M79" s="792" t="s">
        <v>1448</v>
      </c>
      <c r="N79" s="754" t="s">
        <v>1460</v>
      </c>
      <c r="O79" s="754" t="s">
        <v>1450</v>
      </c>
      <c r="P79" s="754" t="s">
        <v>1438</v>
      </c>
      <c r="Q79" s="797">
        <v>1</v>
      </c>
      <c r="R79" s="797"/>
      <c r="S79" s="797">
        <v>0.99543953395534412</v>
      </c>
      <c r="T79" s="797">
        <v>0.99543953395534412</v>
      </c>
      <c r="U79" s="797"/>
      <c r="V79" s="805">
        <v>42555463.06000001</v>
      </c>
      <c r="W79" s="806">
        <v>44449821.140000001</v>
      </c>
      <c r="X79" s="806">
        <v>44247109.240000002</v>
      </c>
      <c r="Y79" s="797">
        <v>1.0397515632156298</v>
      </c>
      <c r="Z79" s="797">
        <v>0.99543953395534412</v>
      </c>
    </row>
    <row r="80" spans="1:26" ht="51" x14ac:dyDescent="0.25">
      <c r="A80" s="755"/>
      <c r="B80" s="792">
        <v>2</v>
      </c>
      <c r="C80" s="792" t="s">
        <v>1425</v>
      </c>
      <c r="D80" s="793">
        <v>2</v>
      </c>
      <c r="E80" s="793">
        <v>2.2999999999999998</v>
      </c>
      <c r="F80" s="800" t="s">
        <v>1457</v>
      </c>
      <c r="G80" s="801" t="s">
        <v>1426</v>
      </c>
      <c r="H80" s="794">
        <v>3019</v>
      </c>
      <c r="I80" s="794"/>
      <c r="J80" s="792" t="s">
        <v>1520</v>
      </c>
      <c r="K80" s="800" t="s">
        <v>1459</v>
      </c>
      <c r="L80" s="808" t="s">
        <v>1454</v>
      </c>
      <c r="M80" s="792" t="s">
        <v>1448</v>
      </c>
      <c r="N80" s="754" t="s">
        <v>1460</v>
      </c>
      <c r="O80" s="754" t="s">
        <v>1450</v>
      </c>
      <c r="P80" s="754" t="s">
        <v>1438</v>
      </c>
      <c r="Q80" s="797">
        <v>1</v>
      </c>
      <c r="R80" s="797"/>
      <c r="S80" s="797">
        <v>0.73299999999999998</v>
      </c>
      <c r="T80" s="797">
        <v>0.73299999999999998</v>
      </c>
      <c r="U80" s="797"/>
      <c r="V80" s="805"/>
      <c r="W80" s="806"/>
      <c r="X80" s="806"/>
      <c r="Y80" s="797"/>
      <c r="Z80" s="797"/>
    </row>
    <row r="81" spans="1:26" ht="51" x14ac:dyDescent="0.25">
      <c r="A81" s="755"/>
      <c r="B81" s="792">
        <v>2</v>
      </c>
      <c r="C81" s="792" t="s">
        <v>1425</v>
      </c>
      <c r="D81" s="793">
        <v>2</v>
      </c>
      <c r="E81" s="793">
        <v>2.2999999999999998</v>
      </c>
      <c r="F81" s="800" t="s">
        <v>1457</v>
      </c>
      <c r="G81" s="801" t="s">
        <v>1426</v>
      </c>
      <c r="H81" s="794">
        <v>3019</v>
      </c>
      <c r="I81" s="794"/>
      <c r="J81" s="792" t="s">
        <v>1521</v>
      </c>
      <c r="K81" s="800" t="s">
        <v>1459</v>
      </c>
      <c r="L81" s="808" t="s">
        <v>1454</v>
      </c>
      <c r="M81" s="792" t="s">
        <v>1448</v>
      </c>
      <c r="N81" s="754" t="s">
        <v>1460</v>
      </c>
      <c r="O81" s="754" t="s">
        <v>1450</v>
      </c>
      <c r="P81" s="754" t="s">
        <v>1438</v>
      </c>
      <c r="Q81" s="797">
        <v>1</v>
      </c>
      <c r="R81" s="797"/>
      <c r="S81" s="797">
        <v>0.99558553275442496</v>
      </c>
      <c r="T81" s="797">
        <v>0.99558553275442496</v>
      </c>
      <c r="U81" s="797"/>
      <c r="V81" s="806">
        <v>47024719.579999991</v>
      </c>
      <c r="W81" s="806">
        <v>47078532.57</v>
      </c>
      <c r="X81" s="806">
        <v>46870705.93</v>
      </c>
      <c r="Y81" s="797">
        <v>0.99672483639720644</v>
      </c>
      <c r="Z81" s="797">
        <v>0.99558553275442496</v>
      </c>
    </row>
    <row r="82" spans="1:26" ht="51" x14ac:dyDescent="0.25">
      <c r="A82" s="755"/>
      <c r="B82" s="792">
        <v>2</v>
      </c>
      <c r="C82" s="792" t="s">
        <v>1425</v>
      </c>
      <c r="D82" s="793">
        <v>2</v>
      </c>
      <c r="E82" s="793">
        <v>2.2999999999999998</v>
      </c>
      <c r="F82" s="800" t="s">
        <v>1457</v>
      </c>
      <c r="G82" s="801" t="s">
        <v>1426</v>
      </c>
      <c r="H82" s="794">
        <v>3019</v>
      </c>
      <c r="I82" s="794"/>
      <c r="J82" s="792" t="s">
        <v>1522</v>
      </c>
      <c r="K82" s="800" t="s">
        <v>1459</v>
      </c>
      <c r="L82" s="808" t="s">
        <v>1454</v>
      </c>
      <c r="M82" s="792" t="s">
        <v>1448</v>
      </c>
      <c r="N82" s="754" t="s">
        <v>1460</v>
      </c>
      <c r="O82" s="754" t="s">
        <v>1450</v>
      </c>
      <c r="P82" s="754" t="s">
        <v>1438</v>
      </c>
      <c r="Q82" s="797">
        <v>1</v>
      </c>
      <c r="R82" s="797"/>
      <c r="S82" s="797">
        <v>0.81820000000000004</v>
      </c>
      <c r="T82" s="797">
        <v>0.81820000000000004</v>
      </c>
      <c r="U82" s="797"/>
      <c r="V82" s="806"/>
      <c r="W82" s="806"/>
      <c r="X82" s="806"/>
      <c r="Y82" s="797"/>
      <c r="Z82" s="797"/>
    </row>
    <row r="83" spans="1:26" ht="51" x14ac:dyDescent="0.25">
      <c r="A83" s="755"/>
      <c r="B83" s="792">
        <v>2</v>
      </c>
      <c r="C83" s="792" t="s">
        <v>1425</v>
      </c>
      <c r="D83" s="793">
        <v>2</v>
      </c>
      <c r="E83" s="793">
        <v>2.2999999999999998</v>
      </c>
      <c r="F83" s="800" t="s">
        <v>1457</v>
      </c>
      <c r="G83" s="801" t="s">
        <v>1426</v>
      </c>
      <c r="H83" s="794">
        <v>3019</v>
      </c>
      <c r="I83" s="794"/>
      <c r="J83" s="792" t="s">
        <v>1523</v>
      </c>
      <c r="K83" s="800" t="s">
        <v>1459</v>
      </c>
      <c r="L83" s="808" t="s">
        <v>1454</v>
      </c>
      <c r="M83" s="792" t="s">
        <v>1448</v>
      </c>
      <c r="N83" s="754" t="s">
        <v>1460</v>
      </c>
      <c r="O83" s="754" t="s">
        <v>1450</v>
      </c>
      <c r="P83" s="754" t="s">
        <v>1438</v>
      </c>
      <c r="Q83" s="797">
        <v>1</v>
      </c>
      <c r="R83" s="797"/>
      <c r="S83" s="797">
        <v>0.99429495129279166</v>
      </c>
      <c r="T83" s="797">
        <v>0.99429495129279166</v>
      </c>
      <c r="U83" s="797"/>
      <c r="V83" s="806">
        <v>37540907.670000002</v>
      </c>
      <c r="W83" s="806">
        <v>37658072.880000003</v>
      </c>
      <c r="X83" s="806">
        <v>37443231.740000002</v>
      </c>
      <c r="Y83" s="797">
        <v>0.99739814682003403</v>
      </c>
      <c r="Z83" s="797">
        <v>0.99429495129279166</v>
      </c>
    </row>
    <row r="84" spans="1:26" ht="51" x14ac:dyDescent="0.25">
      <c r="A84" s="755"/>
      <c r="B84" s="792">
        <v>2</v>
      </c>
      <c r="C84" s="792" t="s">
        <v>1425</v>
      </c>
      <c r="D84" s="793">
        <v>2</v>
      </c>
      <c r="E84" s="793">
        <v>2.2999999999999998</v>
      </c>
      <c r="F84" s="800" t="s">
        <v>1457</v>
      </c>
      <c r="G84" s="801" t="s">
        <v>1426</v>
      </c>
      <c r="H84" s="794">
        <v>3019</v>
      </c>
      <c r="I84" s="794"/>
      <c r="J84" s="792" t="s">
        <v>1524</v>
      </c>
      <c r="K84" s="800" t="s">
        <v>1459</v>
      </c>
      <c r="L84" s="808" t="s">
        <v>1454</v>
      </c>
      <c r="M84" s="792" t="s">
        <v>1448</v>
      </c>
      <c r="N84" s="754" t="s">
        <v>1460</v>
      </c>
      <c r="O84" s="754" t="s">
        <v>1450</v>
      </c>
      <c r="P84" s="754" t="s">
        <v>1438</v>
      </c>
      <c r="Q84" s="797">
        <v>1</v>
      </c>
      <c r="R84" s="797"/>
      <c r="S84" s="797">
        <v>0.76149999999999995</v>
      </c>
      <c r="T84" s="797">
        <v>0.76149999999999995</v>
      </c>
      <c r="U84" s="797"/>
      <c r="V84" s="806"/>
      <c r="W84" s="806"/>
      <c r="X84" s="806"/>
      <c r="Y84" s="797"/>
      <c r="Z84" s="797"/>
    </row>
    <row r="85" spans="1:26" ht="51" x14ac:dyDescent="0.25">
      <c r="A85" s="755"/>
      <c r="B85" s="792">
        <v>2</v>
      </c>
      <c r="C85" s="792" t="s">
        <v>1425</v>
      </c>
      <c r="D85" s="793">
        <v>2</v>
      </c>
      <c r="E85" s="793">
        <v>2.2999999999999998</v>
      </c>
      <c r="F85" s="800" t="s">
        <v>1457</v>
      </c>
      <c r="G85" s="801" t="s">
        <v>1426</v>
      </c>
      <c r="H85" s="794">
        <v>3019</v>
      </c>
      <c r="I85" s="794"/>
      <c r="J85" s="792" t="s">
        <v>1525</v>
      </c>
      <c r="K85" s="800" t="s">
        <v>1459</v>
      </c>
      <c r="L85" s="808" t="s">
        <v>1454</v>
      </c>
      <c r="M85" s="792" t="s">
        <v>1448</v>
      </c>
      <c r="N85" s="754" t="s">
        <v>1460</v>
      </c>
      <c r="O85" s="754" t="s">
        <v>1450</v>
      </c>
      <c r="P85" s="754" t="s">
        <v>1438</v>
      </c>
      <c r="Q85" s="797">
        <v>1</v>
      </c>
      <c r="R85" s="797"/>
      <c r="S85" s="797">
        <v>0.99137251590675557</v>
      </c>
      <c r="T85" s="797">
        <v>0.99137251590675557</v>
      </c>
      <c r="U85" s="797"/>
      <c r="V85" s="806">
        <v>44341245.340000004</v>
      </c>
      <c r="W85" s="806">
        <v>44923496.329999998</v>
      </c>
      <c r="X85" s="806">
        <v>44535919.579999998</v>
      </c>
      <c r="Y85" s="797">
        <v>1.0043903647384567</v>
      </c>
      <c r="Z85" s="797">
        <v>0.99137251590675557</v>
      </c>
    </row>
    <row r="86" spans="1:26" ht="51" x14ac:dyDescent="0.25">
      <c r="A86" s="755"/>
      <c r="B86" s="792">
        <v>2</v>
      </c>
      <c r="C86" s="792" t="s">
        <v>1425</v>
      </c>
      <c r="D86" s="793">
        <v>2</v>
      </c>
      <c r="E86" s="793">
        <v>2.2999999999999998</v>
      </c>
      <c r="F86" s="800" t="s">
        <v>1457</v>
      </c>
      <c r="G86" s="801" t="s">
        <v>1426</v>
      </c>
      <c r="H86" s="794">
        <v>3019</v>
      </c>
      <c r="I86" s="794"/>
      <c r="J86" s="792" t="s">
        <v>1526</v>
      </c>
      <c r="K86" s="800" t="s">
        <v>1459</v>
      </c>
      <c r="L86" s="808" t="s">
        <v>1454</v>
      </c>
      <c r="M86" s="792" t="s">
        <v>1448</v>
      </c>
      <c r="N86" s="754" t="s">
        <v>1460</v>
      </c>
      <c r="O86" s="754" t="s">
        <v>1450</v>
      </c>
      <c r="P86" s="754" t="s">
        <v>1438</v>
      </c>
      <c r="Q86" s="797">
        <v>1</v>
      </c>
      <c r="R86" s="797"/>
      <c r="S86" s="797">
        <v>0.87339999999999995</v>
      </c>
      <c r="T86" s="797">
        <v>0.87339999999999995</v>
      </c>
      <c r="U86" s="797"/>
      <c r="V86" s="806"/>
      <c r="W86" s="806"/>
      <c r="X86" s="806"/>
      <c r="Y86" s="797"/>
      <c r="Z86" s="797"/>
    </row>
    <row r="87" spans="1:26" ht="51" x14ac:dyDescent="0.25">
      <c r="A87" s="755"/>
      <c r="B87" s="792">
        <v>2</v>
      </c>
      <c r="C87" s="792" t="s">
        <v>1425</v>
      </c>
      <c r="D87" s="793">
        <v>2</v>
      </c>
      <c r="E87" s="793">
        <v>2.2999999999999998</v>
      </c>
      <c r="F87" s="800" t="s">
        <v>1457</v>
      </c>
      <c r="G87" s="801" t="s">
        <v>1426</v>
      </c>
      <c r="H87" s="794">
        <v>3019</v>
      </c>
      <c r="I87" s="794"/>
      <c r="J87" s="792" t="s">
        <v>1527</v>
      </c>
      <c r="K87" s="800" t="s">
        <v>1459</v>
      </c>
      <c r="L87" s="808" t="s">
        <v>1454</v>
      </c>
      <c r="M87" s="792" t="s">
        <v>1448</v>
      </c>
      <c r="N87" s="754" t="s">
        <v>1460</v>
      </c>
      <c r="O87" s="754" t="s">
        <v>1450</v>
      </c>
      <c r="P87" s="754" t="s">
        <v>1438</v>
      </c>
      <c r="Q87" s="797">
        <v>1</v>
      </c>
      <c r="R87" s="797"/>
      <c r="S87" s="797">
        <v>0.99698494637652268</v>
      </c>
      <c r="T87" s="797">
        <v>0.99698494637652268</v>
      </c>
      <c r="U87" s="797"/>
      <c r="V87" s="806">
        <v>35803667.599999994</v>
      </c>
      <c r="W87" s="806">
        <v>36347104.789999999</v>
      </c>
      <c r="X87" s="806">
        <v>36237516.32</v>
      </c>
      <c r="Y87" s="797">
        <v>1.012117437935325</v>
      </c>
      <c r="Z87" s="797">
        <v>0.99698494637652268</v>
      </c>
    </row>
    <row r="88" spans="1:26" ht="51" x14ac:dyDescent="0.25">
      <c r="A88" s="755"/>
      <c r="B88" s="792">
        <v>2</v>
      </c>
      <c r="C88" s="792" t="s">
        <v>1425</v>
      </c>
      <c r="D88" s="793">
        <v>2</v>
      </c>
      <c r="E88" s="793">
        <v>2.2999999999999998</v>
      </c>
      <c r="F88" s="800" t="s">
        <v>1457</v>
      </c>
      <c r="G88" s="801" t="s">
        <v>1426</v>
      </c>
      <c r="H88" s="794">
        <v>3019</v>
      </c>
      <c r="I88" s="794"/>
      <c r="J88" s="792" t="s">
        <v>1528</v>
      </c>
      <c r="K88" s="800" t="s">
        <v>1459</v>
      </c>
      <c r="L88" s="808" t="s">
        <v>1454</v>
      </c>
      <c r="M88" s="792" t="s">
        <v>1448</v>
      </c>
      <c r="N88" s="754" t="s">
        <v>1460</v>
      </c>
      <c r="O88" s="754" t="s">
        <v>1450</v>
      </c>
      <c r="P88" s="754" t="s">
        <v>1438</v>
      </c>
      <c r="Q88" s="797">
        <v>1</v>
      </c>
      <c r="R88" s="797"/>
      <c r="S88" s="797">
        <v>0.79090000000000005</v>
      </c>
      <c r="T88" s="797">
        <v>0.79090000000000005</v>
      </c>
      <c r="U88" s="797"/>
      <c r="V88" s="806"/>
      <c r="W88" s="806"/>
      <c r="X88" s="806"/>
      <c r="Y88" s="797"/>
      <c r="Z88" s="797"/>
    </row>
    <row r="89" spans="1:26" ht="51" x14ac:dyDescent="0.25">
      <c r="A89" s="755"/>
      <c r="B89" s="792">
        <v>2</v>
      </c>
      <c r="C89" s="792" t="s">
        <v>1425</v>
      </c>
      <c r="D89" s="793">
        <v>2</v>
      </c>
      <c r="E89" s="793">
        <v>2.2999999999999998</v>
      </c>
      <c r="F89" s="800" t="s">
        <v>1457</v>
      </c>
      <c r="G89" s="801" t="s">
        <v>1426</v>
      </c>
      <c r="H89" s="794">
        <v>3019</v>
      </c>
      <c r="I89" s="794"/>
      <c r="J89" s="792" t="s">
        <v>1529</v>
      </c>
      <c r="K89" s="800" t="s">
        <v>1459</v>
      </c>
      <c r="L89" s="808" t="s">
        <v>1454</v>
      </c>
      <c r="M89" s="792" t="s">
        <v>1448</v>
      </c>
      <c r="N89" s="754" t="s">
        <v>1460</v>
      </c>
      <c r="O89" s="754" t="s">
        <v>1450</v>
      </c>
      <c r="P89" s="754" t="s">
        <v>1438</v>
      </c>
      <c r="Q89" s="797">
        <v>1</v>
      </c>
      <c r="R89" s="797"/>
      <c r="S89" s="797">
        <v>0.9970504431334285</v>
      </c>
      <c r="T89" s="797">
        <v>0.9970504431334285</v>
      </c>
      <c r="U89" s="797"/>
      <c r="V89" s="806">
        <v>24883722.940000005</v>
      </c>
      <c r="W89" s="806">
        <v>26604576.059999999</v>
      </c>
      <c r="X89" s="806">
        <v>26526104.350000001</v>
      </c>
      <c r="Y89" s="797">
        <v>1.0660022382486789</v>
      </c>
      <c r="Z89" s="797">
        <v>0.9970504431334285</v>
      </c>
    </row>
    <row r="90" spans="1:26" ht="51" x14ac:dyDescent="0.25">
      <c r="A90" s="755"/>
      <c r="B90" s="792">
        <v>2</v>
      </c>
      <c r="C90" s="792" t="s">
        <v>1425</v>
      </c>
      <c r="D90" s="793">
        <v>2</v>
      </c>
      <c r="E90" s="793">
        <v>2.2999999999999998</v>
      </c>
      <c r="F90" s="800" t="s">
        <v>1457</v>
      </c>
      <c r="G90" s="801" t="s">
        <v>1426</v>
      </c>
      <c r="H90" s="794">
        <v>3019</v>
      </c>
      <c r="I90" s="794"/>
      <c r="J90" s="792" t="s">
        <v>1530</v>
      </c>
      <c r="K90" s="800" t="s">
        <v>1459</v>
      </c>
      <c r="L90" s="808" t="s">
        <v>1454</v>
      </c>
      <c r="M90" s="792" t="s">
        <v>1448</v>
      </c>
      <c r="N90" s="754" t="s">
        <v>1460</v>
      </c>
      <c r="O90" s="754" t="s">
        <v>1450</v>
      </c>
      <c r="P90" s="754" t="s">
        <v>1438</v>
      </c>
      <c r="Q90" s="797">
        <v>1</v>
      </c>
      <c r="R90" s="797"/>
      <c r="S90" s="797">
        <v>0.63780000000000003</v>
      </c>
      <c r="T90" s="797">
        <v>0.63780000000000003</v>
      </c>
      <c r="U90" s="797"/>
      <c r="V90" s="806"/>
      <c r="W90" s="806"/>
      <c r="X90" s="806"/>
      <c r="Y90" s="797"/>
      <c r="Z90" s="797"/>
    </row>
    <row r="91" spans="1:26" ht="51" x14ac:dyDescent="0.25">
      <c r="A91" s="755"/>
      <c r="B91" s="792">
        <v>2</v>
      </c>
      <c r="C91" s="792" t="s">
        <v>1425</v>
      </c>
      <c r="D91" s="793">
        <v>2</v>
      </c>
      <c r="E91" s="793">
        <v>2.2999999999999998</v>
      </c>
      <c r="F91" s="800" t="s">
        <v>1457</v>
      </c>
      <c r="G91" s="801" t="s">
        <v>1426</v>
      </c>
      <c r="H91" s="794">
        <v>3019</v>
      </c>
      <c r="I91" s="794"/>
      <c r="J91" s="792" t="s">
        <v>1531</v>
      </c>
      <c r="K91" s="800" t="s">
        <v>1459</v>
      </c>
      <c r="L91" s="808" t="s">
        <v>1454</v>
      </c>
      <c r="M91" s="792" t="s">
        <v>1448</v>
      </c>
      <c r="N91" s="754" t="s">
        <v>1460</v>
      </c>
      <c r="O91" s="754" t="s">
        <v>1450</v>
      </c>
      <c r="P91" s="754" t="s">
        <v>1438</v>
      </c>
      <c r="Q91" s="797">
        <v>1</v>
      </c>
      <c r="R91" s="797"/>
      <c r="S91" s="797">
        <v>0.99637314247172526</v>
      </c>
      <c r="T91" s="797">
        <v>0.99637314247172526</v>
      </c>
      <c r="U91" s="797"/>
      <c r="V91" s="806">
        <v>40498273.920000002</v>
      </c>
      <c r="W91" s="806">
        <v>38957830.270000003</v>
      </c>
      <c r="X91" s="806">
        <v>38816535.770000003</v>
      </c>
      <c r="Y91" s="797">
        <v>0.95847383142002318</v>
      </c>
      <c r="Z91" s="797">
        <v>0.99637314247172526</v>
      </c>
    </row>
    <row r="92" spans="1:26" ht="51" x14ac:dyDescent="0.25">
      <c r="A92" s="755"/>
      <c r="B92" s="792">
        <v>2</v>
      </c>
      <c r="C92" s="792" t="s">
        <v>1425</v>
      </c>
      <c r="D92" s="793">
        <v>2</v>
      </c>
      <c r="E92" s="793">
        <v>2.2999999999999998</v>
      </c>
      <c r="F92" s="800" t="s">
        <v>1457</v>
      </c>
      <c r="G92" s="801" t="s">
        <v>1426</v>
      </c>
      <c r="H92" s="794">
        <v>3019</v>
      </c>
      <c r="I92" s="794"/>
      <c r="J92" s="792" t="s">
        <v>1532</v>
      </c>
      <c r="K92" s="800" t="s">
        <v>1459</v>
      </c>
      <c r="L92" s="808" t="s">
        <v>1454</v>
      </c>
      <c r="M92" s="792" t="s">
        <v>1448</v>
      </c>
      <c r="N92" s="754" t="s">
        <v>1460</v>
      </c>
      <c r="O92" s="754" t="s">
        <v>1450</v>
      </c>
      <c r="P92" s="754" t="s">
        <v>1438</v>
      </c>
      <c r="Q92" s="797">
        <v>1</v>
      </c>
      <c r="R92" s="797"/>
      <c r="S92" s="797">
        <v>0.70450000000000002</v>
      </c>
      <c r="T92" s="797">
        <v>0.70450000000000002</v>
      </c>
      <c r="U92" s="797"/>
      <c r="V92" s="806"/>
      <c r="W92" s="806"/>
      <c r="X92" s="806"/>
      <c r="Y92" s="797"/>
      <c r="Z92" s="797"/>
    </row>
    <row r="93" spans="1:26" ht="51" x14ac:dyDescent="0.25">
      <c r="A93" s="755"/>
      <c r="B93" s="792">
        <v>2</v>
      </c>
      <c r="C93" s="792" t="s">
        <v>1425</v>
      </c>
      <c r="D93" s="793">
        <v>2</v>
      </c>
      <c r="E93" s="793">
        <v>2.2999999999999998</v>
      </c>
      <c r="F93" s="800" t="s">
        <v>1457</v>
      </c>
      <c r="G93" s="801" t="s">
        <v>1426</v>
      </c>
      <c r="H93" s="794">
        <v>3019</v>
      </c>
      <c r="I93" s="794"/>
      <c r="J93" s="792" t="s">
        <v>1533</v>
      </c>
      <c r="K93" s="800" t="s">
        <v>1459</v>
      </c>
      <c r="L93" s="808" t="s">
        <v>1454</v>
      </c>
      <c r="M93" s="792" t="s">
        <v>1448</v>
      </c>
      <c r="N93" s="754" t="s">
        <v>1460</v>
      </c>
      <c r="O93" s="754" t="s">
        <v>1450</v>
      </c>
      <c r="P93" s="754" t="s">
        <v>1438</v>
      </c>
      <c r="Q93" s="797">
        <v>1</v>
      </c>
      <c r="R93" s="797"/>
      <c r="S93" s="797">
        <v>0.99148978770696794</v>
      </c>
      <c r="T93" s="797">
        <v>0.99148978770696794</v>
      </c>
      <c r="U93" s="797"/>
      <c r="V93" s="806">
        <v>35356001.38000001</v>
      </c>
      <c r="W93" s="806">
        <v>36154219.119999997</v>
      </c>
      <c r="X93" s="806">
        <v>35846539.039999999</v>
      </c>
      <c r="Y93" s="797">
        <v>1.0138742403228176</v>
      </c>
      <c r="Z93" s="797">
        <v>0.99148978770696794</v>
      </c>
    </row>
    <row r="94" spans="1:26" ht="51" x14ac:dyDescent="0.25">
      <c r="A94" s="755"/>
      <c r="B94" s="792">
        <v>2</v>
      </c>
      <c r="C94" s="792" t="s">
        <v>1425</v>
      </c>
      <c r="D94" s="793">
        <v>2</v>
      </c>
      <c r="E94" s="793">
        <v>2.2999999999999998</v>
      </c>
      <c r="F94" s="800" t="s">
        <v>1457</v>
      </c>
      <c r="G94" s="801" t="s">
        <v>1426</v>
      </c>
      <c r="H94" s="794">
        <v>3019</v>
      </c>
      <c r="I94" s="794"/>
      <c r="J94" s="792" t="s">
        <v>1534</v>
      </c>
      <c r="K94" s="800" t="s">
        <v>1459</v>
      </c>
      <c r="L94" s="808" t="s">
        <v>1454</v>
      </c>
      <c r="M94" s="792" t="s">
        <v>1448</v>
      </c>
      <c r="N94" s="754" t="s">
        <v>1460</v>
      </c>
      <c r="O94" s="754" t="s">
        <v>1450</v>
      </c>
      <c r="P94" s="754" t="s">
        <v>1438</v>
      </c>
      <c r="Q94" s="797">
        <v>1</v>
      </c>
      <c r="R94" s="797"/>
      <c r="S94" s="797">
        <v>0.87539999999999996</v>
      </c>
      <c r="T94" s="797">
        <v>0.87539999999999996</v>
      </c>
      <c r="U94" s="797"/>
      <c r="V94" s="806"/>
      <c r="W94" s="806"/>
      <c r="X94" s="806"/>
      <c r="Y94" s="797"/>
      <c r="Z94" s="797"/>
    </row>
    <row r="95" spans="1:26" ht="51" x14ac:dyDescent="0.25">
      <c r="A95" s="755"/>
      <c r="B95" s="792">
        <v>2</v>
      </c>
      <c r="C95" s="792" t="s">
        <v>1425</v>
      </c>
      <c r="D95" s="793">
        <v>2</v>
      </c>
      <c r="E95" s="793">
        <v>2.2999999999999998</v>
      </c>
      <c r="F95" s="800" t="s">
        <v>1457</v>
      </c>
      <c r="G95" s="801" t="s">
        <v>1426</v>
      </c>
      <c r="H95" s="794">
        <v>3019</v>
      </c>
      <c r="I95" s="794"/>
      <c r="J95" s="792" t="s">
        <v>1535</v>
      </c>
      <c r="K95" s="800" t="s">
        <v>1459</v>
      </c>
      <c r="L95" s="808" t="s">
        <v>1454</v>
      </c>
      <c r="M95" s="792" t="s">
        <v>1448</v>
      </c>
      <c r="N95" s="754" t="s">
        <v>1460</v>
      </c>
      <c r="O95" s="754" t="s">
        <v>1450</v>
      </c>
      <c r="P95" s="754" t="s">
        <v>1438</v>
      </c>
      <c r="Q95" s="797">
        <v>1</v>
      </c>
      <c r="R95" s="797"/>
      <c r="S95" s="797">
        <v>0.99709413596904795</v>
      </c>
      <c r="T95" s="797">
        <v>0.99709413596904795</v>
      </c>
      <c r="U95" s="797"/>
      <c r="V95" s="806">
        <v>225366592.28</v>
      </c>
      <c r="W95" s="806">
        <v>241347600.06999999</v>
      </c>
      <c r="X95" s="806">
        <v>240646276.75999999</v>
      </c>
      <c r="Y95" s="797">
        <v>1.0677992435587622</v>
      </c>
      <c r="Z95" s="797">
        <v>0.99709413596904795</v>
      </c>
    </row>
    <row r="96" spans="1:26" ht="51" x14ac:dyDescent="0.25">
      <c r="A96" s="755"/>
      <c r="B96" s="792">
        <v>2</v>
      </c>
      <c r="C96" s="792" t="s">
        <v>1425</v>
      </c>
      <c r="D96" s="793">
        <v>2</v>
      </c>
      <c r="E96" s="793">
        <v>2.2999999999999998</v>
      </c>
      <c r="F96" s="800" t="s">
        <v>1457</v>
      </c>
      <c r="G96" s="801" t="s">
        <v>1426</v>
      </c>
      <c r="H96" s="794">
        <v>3019</v>
      </c>
      <c r="I96" s="794"/>
      <c r="J96" s="792" t="s">
        <v>1536</v>
      </c>
      <c r="K96" s="800" t="s">
        <v>1459</v>
      </c>
      <c r="L96" s="808" t="s">
        <v>1454</v>
      </c>
      <c r="M96" s="792" t="s">
        <v>1448</v>
      </c>
      <c r="N96" s="754" t="s">
        <v>1460</v>
      </c>
      <c r="O96" s="754" t="s">
        <v>1450</v>
      </c>
      <c r="P96" s="754" t="s">
        <v>1438</v>
      </c>
      <c r="Q96" s="797">
        <v>1</v>
      </c>
      <c r="R96" s="797"/>
      <c r="S96" s="797">
        <v>0.93859999999999999</v>
      </c>
      <c r="T96" s="797">
        <v>0.93859999999999999</v>
      </c>
      <c r="U96" s="797"/>
      <c r="V96" s="806"/>
      <c r="W96" s="806"/>
      <c r="X96" s="806"/>
      <c r="Y96" s="797"/>
      <c r="Z96" s="797"/>
    </row>
    <row r="97" spans="1:26" ht="51" x14ac:dyDescent="0.25">
      <c r="A97" s="755"/>
      <c r="B97" s="792">
        <v>2</v>
      </c>
      <c r="C97" s="792" t="s">
        <v>1425</v>
      </c>
      <c r="D97" s="793">
        <v>2</v>
      </c>
      <c r="E97" s="793">
        <v>2.2999999999999998</v>
      </c>
      <c r="F97" s="800" t="s">
        <v>1457</v>
      </c>
      <c r="G97" s="801" t="s">
        <v>1426</v>
      </c>
      <c r="H97" s="794">
        <v>3019</v>
      </c>
      <c r="I97" s="794"/>
      <c r="J97" s="792" t="s">
        <v>1537</v>
      </c>
      <c r="K97" s="800" t="s">
        <v>1459</v>
      </c>
      <c r="L97" s="808" t="s">
        <v>1454</v>
      </c>
      <c r="M97" s="792" t="s">
        <v>1448</v>
      </c>
      <c r="N97" s="754" t="s">
        <v>1460</v>
      </c>
      <c r="O97" s="754" t="s">
        <v>1450</v>
      </c>
      <c r="P97" s="754" t="s">
        <v>1438</v>
      </c>
      <c r="Q97" s="797">
        <v>1</v>
      </c>
      <c r="R97" s="797"/>
      <c r="S97" s="797">
        <v>0.99620450571874641</v>
      </c>
      <c r="T97" s="797">
        <v>0.99620450571874641</v>
      </c>
      <c r="U97" s="797"/>
      <c r="V97" s="806">
        <v>182942732.14999998</v>
      </c>
      <c r="W97" s="806">
        <v>218693629.47</v>
      </c>
      <c r="X97" s="806">
        <v>217863579.05000001</v>
      </c>
      <c r="Y97" s="797">
        <v>1.190884035072612</v>
      </c>
      <c r="Z97" s="797">
        <v>0.99620450571874641</v>
      </c>
    </row>
    <row r="98" spans="1:26" ht="51" x14ac:dyDescent="0.25">
      <c r="A98" s="755"/>
      <c r="B98" s="792">
        <v>2</v>
      </c>
      <c r="C98" s="792" t="s">
        <v>1425</v>
      </c>
      <c r="D98" s="793">
        <v>2</v>
      </c>
      <c r="E98" s="793">
        <v>2.2999999999999998</v>
      </c>
      <c r="F98" s="800" t="s">
        <v>1457</v>
      </c>
      <c r="G98" s="801" t="s">
        <v>1426</v>
      </c>
      <c r="H98" s="794">
        <v>3019</v>
      </c>
      <c r="I98" s="794"/>
      <c r="J98" s="792" t="s">
        <v>1538</v>
      </c>
      <c r="K98" s="800" t="s">
        <v>1459</v>
      </c>
      <c r="L98" s="808" t="s">
        <v>1454</v>
      </c>
      <c r="M98" s="792" t="s">
        <v>1448</v>
      </c>
      <c r="N98" s="754" t="s">
        <v>1460</v>
      </c>
      <c r="O98" s="754" t="s">
        <v>1450</v>
      </c>
      <c r="P98" s="754" t="s">
        <v>1438</v>
      </c>
      <c r="Q98" s="797">
        <v>1</v>
      </c>
      <c r="R98" s="797"/>
      <c r="S98" s="797">
        <v>0.63770000000000004</v>
      </c>
      <c r="T98" s="797">
        <v>0.63770000000000004</v>
      </c>
      <c r="U98" s="797"/>
      <c r="V98" s="806"/>
      <c r="W98" s="806"/>
      <c r="X98" s="806"/>
      <c r="Y98" s="797"/>
      <c r="Z98" s="797"/>
    </row>
    <row r="99" spans="1:26" ht="51" x14ac:dyDescent="0.25">
      <c r="A99" s="755"/>
      <c r="B99" s="792">
        <v>2</v>
      </c>
      <c r="C99" s="792" t="s">
        <v>1425</v>
      </c>
      <c r="D99" s="793">
        <v>2</v>
      </c>
      <c r="E99" s="793">
        <v>2.2999999999999998</v>
      </c>
      <c r="F99" s="800" t="s">
        <v>1457</v>
      </c>
      <c r="G99" s="801" t="s">
        <v>1426</v>
      </c>
      <c r="H99" s="794">
        <v>3019</v>
      </c>
      <c r="I99" s="794"/>
      <c r="J99" s="792" t="s">
        <v>1539</v>
      </c>
      <c r="K99" s="800" t="s">
        <v>1459</v>
      </c>
      <c r="L99" s="808" t="s">
        <v>1454</v>
      </c>
      <c r="M99" s="792" t="s">
        <v>1448</v>
      </c>
      <c r="N99" s="754" t="s">
        <v>1460</v>
      </c>
      <c r="O99" s="754" t="s">
        <v>1450</v>
      </c>
      <c r="P99" s="754" t="s">
        <v>1438</v>
      </c>
      <c r="Q99" s="797">
        <v>1</v>
      </c>
      <c r="R99" s="797"/>
      <c r="S99" s="797">
        <v>0.98686343670709631</v>
      </c>
      <c r="T99" s="797">
        <v>0.98650471412020269</v>
      </c>
      <c r="U99" s="797"/>
      <c r="V99" s="806">
        <v>129852046.54999998</v>
      </c>
      <c r="W99" s="806">
        <v>130277773.70999999</v>
      </c>
      <c r="X99" s="806">
        <v>128566371.48999999</v>
      </c>
      <c r="Y99" s="797">
        <v>0.99009892339659866</v>
      </c>
      <c r="Z99" s="797">
        <v>0.98686343670709631</v>
      </c>
    </row>
    <row r="100" spans="1:26" ht="51" x14ac:dyDescent="0.25">
      <c r="A100" s="755"/>
      <c r="B100" s="792">
        <v>2</v>
      </c>
      <c r="C100" s="792" t="s">
        <v>1425</v>
      </c>
      <c r="D100" s="793">
        <v>2</v>
      </c>
      <c r="E100" s="793">
        <v>2.2999999999999998</v>
      </c>
      <c r="F100" s="800" t="s">
        <v>1457</v>
      </c>
      <c r="G100" s="801" t="s">
        <v>1426</v>
      </c>
      <c r="H100" s="794">
        <v>3019</v>
      </c>
      <c r="I100" s="794"/>
      <c r="J100" s="792" t="s">
        <v>1540</v>
      </c>
      <c r="K100" s="800" t="s">
        <v>1459</v>
      </c>
      <c r="L100" s="808" t="s">
        <v>1454</v>
      </c>
      <c r="M100" s="792" t="s">
        <v>1448</v>
      </c>
      <c r="N100" s="754" t="s">
        <v>1460</v>
      </c>
      <c r="O100" s="754" t="s">
        <v>1450</v>
      </c>
      <c r="P100" s="754" t="s">
        <v>1438</v>
      </c>
      <c r="Q100" s="797">
        <v>1</v>
      </c>
      <c r="R100" s="797"/>
      <c r="S100" s="797">
        <v>0.49719999999999998</v>
      </c>
      <c r="T100" s="797">
        <v>0.49719999999999998</v>
      </c>
      <c r="U100" s="797"/>
      <c r="V100" s="806"/>
      <c r="W100" s="806"/>
      <c r="X100" s="806"/>
      <c r="Y100" s="797"/>
      <c r="Z100" s="797"/>
    </row>
    <row r="101" spans="1:26" ht="51" x14ac:dyDescent="0.25">
      <c r="A101" s="755"/>
      <c r="B101" s="792">
        <v>2</v>
      </c>
      <c r="C101" s="792" t="s">
        <v>1425</v>
      </c>
      <c r="D101" s="793">
        <v>2</v>
      </c>
      <c r="E101" s="793">
        <v>2.2999999999999998</v>
      </c>
      <c r="F101" s="800" t="s">
        <v>1457</v>
      </c>
      <c r="G101" s="801" t="s">
        <v>1426</v>
      </c>
      <c r="H101" s="794">
        <v>3019</v>
      </c>
      <c r="I101" s="794"/>
      <c r="J101" s="792" t="s">
        <v>1541</v>
      </c>
      <c r="K101" s="800" t="s">
        <v>1459</v>
      </c>
      <c r="L101" s="808" t="s">
        <v>1454</v>
      </c>
      <c r="M101" s="792" t="s">
        <v>1448</v>
      </c>
      <c r="N101" s="754" t="s">
        <v>1460</v>
      </c>
      <c r="O101" s="754" t="s">
        <v>1450</v>
      </c>
      <c r="P101" s="754" t="s">
        <v>1438</v>
      </c>
      <c r="Q101" s="797">
        <v>1</v>
      </c>
      <c r="R101" s="797"/>
      <c r="S101" s="797">
        <v>0.99655084068748068</v>
      </c>
      <c r="T101" s="797">
        <v>0.99655084068748068</v>
      </c>
      <c r="U101" s="797"/>
      <c r="V101" s="806">
        <v>94845663.980000004</v>
      </c>
      <c r="W101" s="806">
        <v>62711008.799999997</v>
      </c>
      <c r="X101" s="806">
        <v>62494708.539999999</v>
      </c>
      <c r="Y101" s="797">
        <v>0.65890949483128913</v>
      </c>
      <c r="Z101" s="797">
        <v>0.99655084068748068</v>
      </c>
    </row>
    <row r="102" spans="1:26" ht="51" x14ac:dyDescent="0.25">
      <c r="A102" s="755"/>
      <c r="B102" s="792">
        <v>2</v>
      </c>
      <c r="C102" s="792" t="s">
        <v>1425</v>
      </c>
      <c r="D102" s="793">
        <v>2</v>
      </c>
      <c r="E102" s="793">
        <v>2.2999999999999998</v>
      </c>
      <c r="F102" s="800" t="s">
        <v>1457</v>
      </c>
      <c r="G102" s="801" t="s">
        <v>1426</v>
      </c>
      <c r="H102" s="794">
        <v>3019</v>
      </c>
      <c r="I102" s="794"/>
      <c r="J102" s="792" t="s">
        <v>1542</v>
      </c>
      <c r="K102" s="800" t="s">
        <v>1459</v>
      </c>
      <c r="L102" s="808" t="s">
        <v>1454</v>
      </c>
      <c r="M102" s="792" t="s">
        <v>1448</v>
      </c>
      <c r="N102" s="754" t="s">
        <v>1460</v>
      </c>
      <c r="O102" s="754" t="s">
        <v>1450</v>
      </c>
      <c r="P102" s="754" t="s">
        <v>1438</v>
      </c>
      <c r="Q102" s="797">
        <v>1</v>
      </c>
      <c r="R102" s="797"/>
      <c r="S102" s="797">
        <v>0.54259999999999997</v>
      </c>
      <c r="T102" s="797">
        <v>0.54259999999999997</v>
      </c>
      <c r="U102" s="797"/>
      <c r="V102" s="806"/>
      <c r="W102" s="806"/>
      <c r="X102" s="806"/>
      <c r="Y102" s="797"/>
      <c r="Z102" s="797"/>
    </row>
    <row r="103" spans="1:26" ht="51" x14ac:dyDescent="0.25">
      <c r="A103" s="755"/>
      <c r="B103" s="792">
        <v>2</v>
      </c>
      <c r="C103" s="792" t="s">
        <v>1425</v>
      </c>
      <c r="D103" s="793">
        <v>2</v>
      </c>
      <c r="E103" s="793">
        <v>2.2999999999999998</v>
      </c>
      <c r="F103" s="800" t="s">
        <v>1457</v>
      </c>
      <c r="G103" s="801" t="s">
        <v>1426</v>
      </c>
      <c r="H103" s="794">
        <v>3019</v>
      </c>
      <c r="I103" s="794"/>
      <c r="J103" s="792" t="s">
        <v>1543</v>
      </c>
      <c r="K103" s="800" t="s">
        <v>1459</v>
      </c>
      <c r="L103" s="808" t="s">
        <v>1454</v>
      </c>
      <c r="M103" s="792" t="s">
        <v>1448</v>
      </c>
      <c r="N103" s="754" t="s">
        <v>1460</v>
      </c>
      <c r="O103" s="754" t="s">
        <v>1450</v>
      </c>
      <c r="P103" s="754" t="s">
        <v>1438</v>
      </c>
      <c r="Q103" s="797">
        <v>1</v>
      </c>
      <c r="R103" s="797"/>
      <c r="S103" s="797">
        <v>0.9978837930850144</v>
      </c>
      <c r="T103" s="797">
        <v>0.9978837930850144</v>
      </c>
      <c r="U103" s="797"/>
      <c r="V103" s="806">
        <v>20565851.130000006</v>
      </c>
      <c r="W103" s="806">
        <v>16865661.739999998</v>
      </c>
      <c r="X103" s="806">
        <v>16829970.510000002</v>
      </c>
      <c r="Y103" s="797">
        <v>0.81834544087745698</v>
      </c>
      <c r="Z103" s="797">
        <v>0.9978837930850144</v>
      </c>
    </row>
    <row r="104" spans="1:26" ht="51" x14ac:dyDescent="0.25">
      <c r="A104" s="755"/>
      <c r="B104" s="792">
        <v>2</v>
      </c>
      <c r="C104" s="792" t="s">
        <v>1425</v>
      </c>
      <c r="D104" s="793">
        <v>2</v>
      </c>
      <c r="E104" s="793">
        <v>2.2999999999999998</v>
      </c>
      <c r="F104" s="800" t="s">
        <v>1457</v>
      </c>
      <c r="G104" s="801" t="s">
        <v>1426</v>
      </c>
      <c r="H104" s="794">
        <v>3019</v>
      </c>
      <c r="I104" s="794"/>
      <c r="J104" s="792" t="s">
        <v>1544</v>
      </c>
      <c r="K104" s="800" t="s">
        <v>1459</v>
      </c>
      <c r="L104" s="808" t="s">
        <v>1454</v>
      </c>
      <c r="M104" s="792" t="s">
        <v>1448</v>
      </c>
      <c r="N104" s="754" t="s">
        <v>1460</v>
      </c>
      <c r="O104" s="754" t="s">
        <v>1450</v>
      </c>
      <c r="P104" s="754" t="s">
        <v>1438</v>
      </c>
      <c r="Q104" s="797">
        <v>1</v>
      </c>
      <c r="R104" s="797"/>
      <c r="S104" s="797">
        <v>0.61990000000000001</v>
      </c>
      <c r="T104" s="797">
        <v>0.61990000000000001</v>
      </c>
      <c r="U104" s="797"/>
      <c r="V104" s="806"/>
      <c r="W104" s="806"/>
      <c r="X104" s="806"/>
      <c r="Y104" s="797"/>
      <c r="Z104" s="797"/>
    </row>
    <row r="105" spans="1:26" ht="51" x14ac:dyDescent="0.25">
      <c r="A105" s="755"/>
      <c r="B105" s="792">
        <v>2</v>
      </c>
      <c r="C105" s="792" t="s">
        <v>1425</v>
      </c>
      <c r="D105" s="793">
        <v>2</v>
      </c>
      <c r="E105" s="793">
        <v>2.2999999999999998</v>
      </c>
      <c r="F105" s="800" t="s">
        <v>1457</v>
      </c>
      <c r="G105" s="801" t="s">
        <v>1426</v>
      </c>
      <c r="H105" s="794">
        <v>3019</v>
      </c>
      <c r="I105" s="794"/>
      <c r="J105" s="792" t="s">
        <v>1545</v>
      </c>
      <c r="K105" s="800" t="s">
        <v>1459</v>
      </c>
      <c r="L105" s="808" t="s">
        <v>1454</v>
      </c>
      <c r="M105" s="792" t="s">
        <v>1448</v>
      </c>
      <c r="N105" s="754" t="s">
        <v>1460</v>
      </c>
      <c r="O105" s="754" t="s">
        <v>1450</v>
      </c>
      <c r="P105" s="754" t="s">
        <v>1438</v>
      </c>
      <c r="Q105" s="797">
        <v>1</v>
      </c>
      <c r="R105" s="797"/>
      <c r="S105" s="797">
        <v>0.99823499090793977</v>
      </c>
      <c r="T105" s="797">
        <v>0.99823499090793977</v>
      </c>
      <c r="U105" s="797"/>
      <c r="V105" s="806">
        <v>43283261.909999996</v>
      </c>
      <c r="W105" s="806">
        <v>45417896.350000001</v>
      </c>
      <c r="X105" s="806">
        <v>45337733.350000001</v>
      </c>
      <c r="Y105" s="797">
        <v>1.0474657257641977</v>
      </c>
      <c r="Z105" s="797">
        <v>0.99823499090793977</v>
      </c>
    </row>
    <row r="106" spans="1:26" ht="51" x14ac:dyDescent="0.2">
      <c r="A106" s="757"/>
      <c r="B106" s="792">
        <v>2</v>
      </c>
      <c r="C106" s="792" t="s">
        <v>1425</v>
      </c>
      <c r="D106" s="793">
        <v>2</v>
      </c>
      <c r="E106" s="793">
        <v>2.2999999999999998</v>
      </c>
      <c r="F106" s="800" t="s">
        <v>1457</v>
      </c>
      <c r="G106" s="801" t="s">
        <v>1426</v>
      </c>
      <c r="H106" s="794">
        <v>3019</v>
      </c>
      <c r="I106" s="794"/>
      <c r="J106" s="792" t="s">
        <v>1546</v>
      </c>
      <c r="K106" s="800" t="s">
        <v>1459</v>
      </c>
      <c r="L106" s="808" t="s">
        <v>1454</v>
      </c>
      <c r="M106" s="792" t="s">
        <v>1448</v>
      </c>
      <c r="N106" s="754" t="s">
        <v>1460</v>
      </c>
      <c r="O106" s="754" t="s">
        <v>1450</v>
      </c>
      <c r="P106" s="754" t="s">
        <v>1438</v>
      </c>
      <c r="Q106" s="797">
        <v>1</v>
      </c>
      <c r="R106" s="797"/>
      <c r="S106" s="797">
        <v>0.95930000000000004</v>
      </c>
      <c r="T106" s="797">
        <v>0.95930000000000004</v>
      </c>
      <c r="U106" s="797"/>
      <c r="V106" s="806"/>
      <c r="W106" s="806"/>
      <c r="X106" s="806"/>
      <c r="Y106" s="797"/>
      <c r="Z106" s="797"/>
    </row>
    <row r="107" spans="1:26" ht="51" x14ac:dyDescent="0.2">
      <c r="A107" s="757"/>
      <c r="B107" s="792">
        <v>2</v>
      </c>
      <c r="C107" s="792" t="s">
        <v>1425</v>
      </c>
      <c r="D107" s="793">
        <v>2</v>
      </c>
      <c r="E107" s="793">
        <v>2.2999999999999998</v>
      </c>
      <c r="F107" s="800" t="s">
        <v>1457</v>
      </c>
      <c r="G107" s="801" t="s">
        <v>1426</v>
      </c>
      <c r="H107" s="794">
        <v>3019</v>
      </c>
      <c r="I107" s="794"/>
      <c r="J107" s="792" t="s">
        <v>1547</v>
      </c>
      <c r="K107" s="800" t="s">
        <v>1459</v>
      </c>
      <c r="L107" s="808" t="s">
        <v>1454</v>
      </c>
      <c r="M107" s="792" t="s">
        <v>1448</v>
      </c>
      <c r="N107" s="754" t="s">
        <v>1460</v>
      </c>
      <c r="O107" s="754" t="s">
        <v>1450</v>
      </c>
      <c r="P107" s="754" t="s">
        <v>1438</v>
      </c>
      <c r="Q107" s="797">
        <v>1</v>
      </c>
      <c r="R107" s="797"/>
      <c r="S107" s="797">
        <v>0.97604594504097786</v>
      </c>
      <c r="T107" s="797">
        <v>0.94224930562854603</v>
      </c>
      <c r="U107" s="797"/>
      <c r="V107" s="806">
        <v>321463305.75</v>
      </c>
      <c r="W107" s="806">
        <v>288787127.35000002</v>
      </c>
      <c r="X107" s="806">
        <v>281869504.63</v>
      </c>
      <c r="Y107" s="797">
        <v>0.87683259516160184</v>
      </c>
      <c r="Z107" s="797">
        <v>0.97604594504097786</v>
      </c>
    </row>
    <row r="108" spans="1:26" ht="51" x14ac:dyDescent="0.2">
      <c r="A108" s="757"/>
      <c r="B108" s="792">
        <v>2</v>
      </c>
      <c r="C108" s="792" t="s">
        <v>1425</v>
      </c>
      <c r="D108" s="793">
        <v>2</v>
      </c>
      <c r="E108" s="793">
        <v>2.2999999999999998</v>
      </c>
      <c r="F108" s="800" t="s">
        <v>1457</v>
      </c>
      <c r="G108" s="801" t="s">
        <v>1426</v>
      </c>
      <c r="H108" s="794">
        <v>3019</v>
      </c>
      <c r="I108" s="794"/>
      <c r="J108" s="792" t="s">
        <v>1548</v>
      </c>
      <c r="K108" s="800" t="s">
        <v>1459</v>
      </c>
      <c r="L108" s="808" t="s">
        <v>1454</v>
      </c>
      <c r="M108" s="792" t="s">
        <v>1448</v>
      </c>
      <c r="N108" s="754" t="s">
        <v>1460</v>
      </c>
      <c r="O108" s="754" t="s">
        <v>1450</v>
      </c>
      <c r="P108" s="754" t="s">
        <v>1438</v>
      </c>
      <c r="Q108" s="797">
        <v>1</v>
      </c>
      <c r="R108" s="797"/>
      <c r="S108" s="797">
        <v>0.96499999999999997</v>
      </c>
      <c r="T108" s="797">
        <v>0.96499999999999997</v>
      </c>
      <c r="U108" s="797"/>
      <c r="V108" s="806"/>
      <c r="W108" s="806"/>
      <c r="X108" s="806"/>
      <c r="Y108" s="797"/>
      <c r="Z108" s="797"/>
    </row>
    <row r="109" spans="1:26" ht="51" x14ac:dyDescent="0.2">
      <c r="A109" s="757"/>
      <c r="B109" s="792">
        <v>2</v>
      </c>
      <c r="C109" s="792" t="s">
        <v>1425</v>
      </c>
      <c r="D109" s="793">
        <v>2</v>
      </c>
      <c r="E109" s="793">
        <v>2.2999999999999998</v>
      </c>
      <c r="F109" s="800" t="s">
        <v>1457</v>
      </c>
      <c r="G109" s="801" t="s">
        <v>1426</v>
      </c>
      <c r="H109" s="794">
        <v>3019</v>
      </c>
      <c r="I109" s="794"/>
      <c r="J109" s="792" t="s">
        <v>1549</v>
      </c>
      <c r="K109" s="800" t="s">
        <v>1459</v>
      </c>
      <c r="L109" s="808" t="s">
        <v>1454</v>
      </c>
      <c r="M109" s="792" t="s">
        <v>1448</v>
      </c>
      <c r="N109" s="754" t="s">
        <v>1460</v>
      </c>
      <c r="O109" s="754" t="s">
        <v>1450</v>
      </c>
      <c r="P109" s="754" t="s">
        <v>1438</v>
      </c>
      <c r="Q109" s="797">
        <v>1</v>
      </c>
      <c r="R109" s="797"/>
      <c r="S109" s="797">
        <v>0.98076268435341496</v>
      </c>
      <c r="T109" s="797">
        <v>0.97212577027910552</v>
      </c>
      <c r="U109" s="797"/>
      <c r="V109" s="806">
        <v>566244903.06999993</v>
      </c>
      <c r="W109" s="806">
        <v>488750593.51999998</v>
      </c>
      <c r="X109" s="806">
        <v>479348344.07999998</v>
      </c>
      <c r="Y109" s="797">
        <v>0.84653891184031071</v>
      </c>
      <c r="Z109" s="797">
        <v>0.98076268435341496</v>
      </c>
    </row>
    <row r="110" spans="1:26" ht="51" x14ac:dyDescent="0.2">
      <c r="A110" s="757"/>
      <c r="B110" s="792">
        <v>2</v>
      </c>
      <c r="C110" s="792" t="s">
        <v>1425</v>
      </c>
      <c r="D110" s="793">
        <v>2</v>
      </c>
      <c r="E110" s="793">
        <v>2.2999999999999998</v>
      </c>
      <c r="F110" s="800" t="s">
        <v>1457</v>
      </c>
      <c r="G110" s="801" t="s">
        <v>1426</v>
      </c>
      <c r="H110" s="794">
        <v>3019</v>
      </c>
      <c r="I110" s="794"/>
      <c r="J110" s="792" t="s">
        <v>1550</v>
      </c>
      <c r="K110" s="800" t="s">
        <v>1459</v>
      </c>
      <c r="L110" s="808" t="s">
        <v>1454</v>
      </c>
      <c r="M110" s="792" t="s">
        <v>1448</v>
      </c>
      <c r="N110" s="754" t="s">
        <v>1460</v>
      </c>
      <c r="O110" s="754" t="s">
        <v>1450</v>
      </c>
      <c r="P110" s="754" t="s">
        <v>1438</v>
      </c>
      <c r="Q110" s="797">
        <v>1</v>
      </c>
      <c r="R110" s="797"/>
      <c r="S110" s="797">
        <v>0.50080000000000002</v>
      </c>
      <c r="T110" s="797">
        <v>0.50080000000000002</v>
      </c>
      <c r="U110" s="797"/>
      <c r="V110" s="806"/>
      <c r="W110" s="806"/>
      <c r="X110" s="806"/>
      <c r="Y110" s="797"/>
      <c r="Z110" s="797"/>
    </row>
    <row r="111" spans="1:26" ht="51" x14ac:dyDescent="0.2">
      <c r="A111" s="757"/>
      <c r="B111" s="792">
        <v>2</v>
      </c>
      <c r="C111" s="792" t="s">
        <v>1425</v>
      </c>
      <c r="D111" s="793">
        <v>2</v>
      </c>
      <c r="E111" s="793">
        <v>2.2999999999999998</v>
      </c>
      <c r="F111" s="800" t="s">
        <v>1457</v>
      </c>
      <c r="G111" s="801" t="s">
        <v>1426</v>
      </c>
      <c r="H111" s="794">
        <v>3019</v>
      </c>
      <c r="I111" s="794"/>
      <c r="J111" s="792" t="s">
        <v>1551</v>
      </c>
      <c r="K111" s="800" t="s">
        <v>1459</v>
      </c>
      <c r="L111" s="808" t="s">
        <v>1454</v>
      </c>
      <c r="M111" s="792" t="s">
        <v>1448</v>
      </c>
      <c r="N111" s="754" t="s">
        <v>1460</v>
      </c>
      <c r="O111" s="754" t="s">
        <v>1450</v>
      </c>
      <c r="P111" s="754" t="s">
        <v>1438</v>
      </c>
      <c r="Q111" s="797">
        <v>1</v>
      </c>
      <c r="R111" s="797"/>
      <c r="S111" s="797">
        <v>0.99777835411067561</v>
      </c>
      <c r="T111" s="797">
        <v>0.99777835411067561</v>
      </c>
      <c r="U111" s="797"/>
      <c r="V111" s="806">
        <v>73610765.220000014</v>
      </c>
      <c r="W111" s="806">
        <v>75788374.200000003</v>
      </c>
      <c r="X111" s="806">
        <v>75619999.269999996</v>
      </c>
      <c r="Y111" s="797">
        <v>1.0272953832770926</v>
      </c>
      <c r="Z111" s="797">
        <v>0.99777835411067561</v>
      </c>
    </row>
    <row r="112" spans="1:26" ht="51" x14ac:dyDescent="0.2">
      <c r="A112" s="757"/>
      <c r="B112" s="792">
        <v>2</v>
      </c>
      <c r="C112" s="792" t="s">
        <v>1425</v>
      </c>
      <c r="D112" s="793">
        <v>2</v>
      </c>
      <c r="E112" s="793">
        <v>2.2999999999999998</v>
      </c>
      <c r="F112" s="800" t="s">
        <v>1552</v>
      </c>
      <c r="G112" s="801" t="s">
        <v>1426</v>
      </c>
      <c r="H112" s="794">
        <v>3019</v>
      </c>
      <c r="I112" s="794"/>
      <c r="J112" s="792" t="s">
        <v>1553</v>
      </c>
      <c r="K112" s="800" t="s">
        <v>1459</v>
      </c>
      <c r="L112" s="808" t="s">
        <v>1454</v>
      </c>
      <c r="M112" s="792" t="s">
        <v>1448</v>
      </c>
      <c r="N112" s="754" t="s">
        <v>1460</v>
      </c>
      <c r="O112" s="754" t="s">
        <v>1450</v>
      </c>
      <c r="P112" s="754" t="s">
        <v>1438</v>
      </c>
      <c r="Q112" s="797">
        <v>1</v>
      </c>
      <c r="R112" s="797"/>
      <c r="S112" s="797">
        <v>0.99150000000000005</v>
      </c>
      <c r="T112" s="797">
        <v>0.99150000000000005</v>
      </c>
      <c r="U112" s="797"/>
      <c r="V112" s="806"/>
      <c r="W112" s="806"/>
      <c r="X112" s="806"/>
      <c r="Y112" s="797"/>
      <c r="Z112" s="797"/>
    </row>
    <row r="113" spans="1:26" ht="51" x14ac:dyDescent="0.2">
      <c r="A113" s="757"/>
      <c r="B113" s="792">
        <v>2</v>
      </c>
      <c r="C113" s="792" t="s">
        <v>1425</v>
      </c>
      <c r="D113" s="793">
        <v>2</v>
      </c>
      <c r="E113" s="793">
        <v>2.2999999999999998</v>
      </c>
      <c r="F113" s="800" t="s">
        <v>1552</v>
      </c>
      <c r="G113" s="801" t="s">
        <v>1426</v>
      </c>
      <c r="H113" s="794">
        <v>3019</v>
      </c>
      <c r="I113" s="794"/>
      <c r="J113" s="792" t="s">
        <v>1554</v>
      </c>
      <c r="K113" s="800" t="s">
        <v>1459</v>
      </c>
      <c r="L113" s="808" t="s">
        <v>1454</v>
      </c>
      <c r="M113" s="792" t="s">
        <v>1448</v>
      </c>
      <c r="N113" s="754" t="s">
        <v>1460</v>
      </c>
      <c r="O113" s="754" t="s">
        <v>1450</v>
      </c>
      <c r="P113" s="754" t="s">
        <v>1438</v>
      </c>
      <c r="Q113" s="797">
        <v>1</v>
      </c>
      <c r="R113" s="797"/>
      <c r="S113" s="797">
        <v>0.99997830629590012</v>
      </c>
      <c r="T113" s="797">
        <v>0.99997830629590012</v>
      </c>
      <c r="U113" s="797"/>
      <c r="V113" s="806">
        <v>227059979</v>
      </c>
      <c r="W113" s="806">
        <v>281588149.81</v>
      </c>
      <c r="X113" s="806">
        <v>281582041.12</v>
      </c>
      <c r="Y113" s="797">
        <v>1.2401218495664532</v>
      </c>
      <c r="Z113" s="797">
        <v>0.99997830629590012</v>
      </c>
    </row>
    <row r="114" spans="1:26" ht="51" x14ac:dyDescent="0.2">
      <c r="A114" s="757"/>
      <c r="B114" s="792">
        <v>2</v>
      </c>
      <c r="C114" s="792" t="s">
        <v>1425</v>
      </c>
      <c r="D114" s="793">
        <v>2</v>
      </c>
      <c r="E114" s="793">
        <v>2.2999999999999998</v>
      </c>
      <c r="F114" s="800" t="s">
        <v>1457</v>
      </c>
      <c r="G114" s="801" t="s">
        <v>1426</v>
      </c>
      <c r="H114" s="794">
        <v>3019</v>
      </c>
      <c r="I114" s="794"/>
      <c r="J114" s="792" t="s">
        <v>1555</v>
      </c>
      <c r="K114" s="800" t="s">
        <v>1459</v>
      </c>
      <c r="L114" s="808" t="s">
        <v>1454</v>
      </c>
      <c r="M114" s="792" t="s">
        <v>1448</v>
      </c>
      <c r="N114" s="754" t="s">
        <v>1460</v>
      </c>
      <c r="O114" s="754" t="s">
        <v>1450</v>
      </c>
      <c r="P114" s="754" t="s">
        <v>1438</v>
      </c>
      <c r="Q114" s="797">
        <v>1</v>
      </c>
      <c r="R114" s="797"/>
      <c r="S114" s="797">
        <v>0.69850000000000001</v>
      </c>
      <c r="T114" s="797">
        <v>0.69850000000000001</v>
      </c>
      <c r="U114" s="797"/>
      <c r="V114" s="806"/>
      <c r="W114" s="806"/>
      <c r="X114" s="806"/>
      <c r="Y114" s="797"/>
      <c r="Z114" s="797"/>
    </row>
    <row r="115" spans="1:26" ht="51" x14ac:dyDescent="0.2">
      <c r="A115" s="757"/>
      <c r="B115" s="792">
        <v>2</v>
      </c>
      <c r="C115" s="792" t="s">
        <v>1425</v>
      </c>
      <c r="D115" s="793">
        <v>2</v>
      </c>
      <c r="E115" s="793">
        <v>2.2999999999999998</v>
      </c>
      <c r="F115" s="800" t="s">
        <v>1457</v>
      </c>
      <c r="G115" s="801" t="s">
        <v>1426</v>
      </c>
      <c r="H115" s="794">
        <v>3019</v>
      </c>
      <c r="I115" s="794"/>
      <c r="J115" s="792" t="s">
        <v>1556</v>
      </c>
      <c r="K115" s="800" t="s">
        <v>1459</v>
      </c>
      <c r="L115" s="808" t="s">
        <v>1454</v>
      </c>
      <c r="M115" s="792" t="s">
        <v>1448</v>
      </c>
      <c r="N115" s="754" t="s">
        <v>1460</v>
      </c>
      <c r="O115" s="754" t="s">
        <v>1450</v>
      </c>
      <c r="P115" s="754" t="s">
        <v>1438</v>
      </c>
      <c r="Q115" s="797">
        <v>1</v>
      </c>
      <c r="R115" s="797"/>
      <c r="S115" s="797">
        <v>0.99755032600185201</v>
      </c>
      <c r="T115" s="797">
        <v>0.99755032600185201</v>
      </c>
      <c r="U115" s="797"/>
      <c r="V115" s="806">
        <v>45433285.199999996</v>
      </c>
      <c r="W115" s="806">
        <v>47671637.159999996</v>
      </c>
      <c r="X115" s="806">
        <v>47554857.189999998</v>
      </c>
      <c r="Y115" s="797">
        <v>1.0466964248933512</v>
      </c>
      <c r="Z115" s="797">
        <v>0.99755032600185201</v>
      </c>
    </row>
    <row r="116" spans="1:26" ht="51" x14ac:dyDescent="0.2">
      <c r="A116" s="757"/>
      <c r="B116" s="792">
        <v>2</v>
      </c>
      <c r="C116" s="792" t="s">
        <v>1425</v>
      </c>
      <c r="D116" s="793">
        <v>2</v>
      </c>
      <c r="E116" s="793">
        <v>2.2999999999999998</v>
      </c>
      <c r="F116" s="800" t="s">
        <v>1457</v>
      </c>
      <c r="G116" s="801" t="s">
        <v>1426</v>
      </c>
      <c r="H116" s="794">
        <v>3019</v>
      </c>
      <c r="I116" s="794"/>
      <c r="J116" s="792" t="s">
        <v>1557</v>
      </c>
      <c r="K116" s="800" t="s">
        <v>1459</v>
      </c>
      <c r="L116" s="808" t="s">
        <v>1454</v>
      </c>
      <c r="M116" s="792" t="s">
        <v>1448</v>
      </c>
      <c r="N116" s="754" t="s">
        <v>1460</v>
      </c>
      <c r="O116" s="754" t="s">
        <v>1450</v>
      </c>
      <c r="P116" s="754" t="s">
        <v>1438</v>
      </c>
      <c r="Q116" s="797">
        <v>1</v>
      </c>
      <c r="R116" s="797"/>
      <c r="S116" s="797">
        <v>0.86</v>
      </c>
      <c r="T116" s="797">
        <v>0.86</v>
      </c>
      <c r="U116" s="797"/>
      <c r="V116" s="806"/>
      <c r="W116" s="806"/>
      <c r="X116" s="806"/>
      <c r="Y116" s="797"/>
      <c r="Z116" s="797"/>
    </row>
    <row r="117" spans="1:26" ht="51" x14ac:dyDescent="0.2">
      <c r="A117" s="757"/>
      <c r="B117" s="792">
        <v>2</v>
      </c>
      <c r="C117" s="792" t="s">
        <v>1425</v>
      </c>
      <c r="D117" s="793">
        <v>2</v>
      </c>
      <c r="E117" s="793">
        <v>2.2999999999999998</v>
      </c>
      <c r="F117" s="800" t="s">
        <v>1457</v>
      </c>
      <c r="G117" s="801" t="s">
        <v>1426</v>
      </c>
      <c r="H117" s="794">
        <v>3019</v>
      </c>
      <c r="I117" s="794"/>
      <c r="J117" s="792" t="s">
        <v>1558</v>
      </c>
      <c r="K117" s="800" t="s">
        <v>1459</v>
      </c>
      <c r="L117" s="808" t="s">
        <v>1454</v>
      </c>
      <c r="M117" s="792" t="s">
        <v>1448</v>
      </c>
      <c r="N117" s="754" t="s">
        <v>1460</v>
      </c>
      <c r="O117" s="754" t="s">
        <v>1450</v>
      </c>
      <c r="P117" s="754" t="s">
        <v>1438</v>
      </c>
      <c r="Q117" s="797">
        <v>1</v>
      </c>
      <c r="R117" s="797"/>
      <c r="S117" s="797">
        <v>0.99356374013146576</v>
      </c>
      <c r="T117" s="797">
        <v>0.97615832401244518</v>
      </c>
      <c r="U117" s="797"/>
      <c r="V117" s="806">
        <v>547403617.62000012</v>
      </c>
      <c r="W117" s="806">
        <v>669912425.54999995</v>
      </c>
      <c r="X117" s="806">
        <v>665600695.09000003</v>
      </c>
      <c r="Y117" s="797">
        <v>1.2159230842936275</v>
      </c>
      <c r="Z117" s="797">
        <v>0.99356374013146576</v>
      </c>
    </row>
    <row r="118" spans="1:26" ht="51" x14ac:dyDescent="0.2">
      <c r="A118" s="757"/>
      <c r="B118" s="792">
        <v>2</v>
      </c>
      <c r="C118" s="792" t="s">
        <v>1425</v>
      </c>
      <c r="D118" s="793">
        <v>2</v>
      </c>
      <c r="E118" s="793">
        <v>2.2999999999999998</v>
      </c>
      <c r="F118" s="800" t="s">
        <v>1457</v>
      </c>
      <c r="G118" s="801" t="s">
        <v>1426</v>
      </c>
      <c r="H118" s="794">
        <v>3019</v>
      </c>
      <c r="I118" s="794"/>
      <c r="J118" s="792" t="s">
        <v>1559</v>
      </c>
      <c r="K118" s="800" t="s">
        <v>1459</v>
      </c>
      <c r="L118" s="808" t="s">
        <v>1454</v>
      </c>
      <c r="M118" s="792" t="s">
        <v>1448</v>
      </c>
      <c r="N118" s="754" t="s">
        <v>1460</v>
      </c>
      <c r="O118" s="754" t="s">
        <v>1450</v>
      </c>
      <c r="P118" s="754" t="s">
        <v>1438</v>
      </c>
      <c r="Q118" s="797">
        <v>1</v>
      </c>
      <c r="R118" s="797"/>
      <c r="S118" s="797">
        <v>0.43940000000000001</v>
      </c>
      <c r="T118" s="797">
        <v>0.43940000000000001</v>
      </c>
      <c r="U118" s="797"/>
      <c r="V118" s="806"/>
      <c r="W118" s="806"/>
      <c r="X118" s="806"/>
      <c r="Y118" s="797"/>
      <c r="Z118" s="797"/>
    </row>
    <row r="119" spans="1:26" ht="51" x14ac:dyDescent="0.2">
      <c r="A119" s="757"/>
      <c r="B119" s="792">
        <v>2</v>
      </c>
      <c r="C119" s="792" t="s">
        <v>1425</v>
      </c>
      <c r="D119" s="793">
        <v>2</v>
      </c>
      <c r="E119" s="793">
        <v>2.2999999999999998</v>
      </c>
      <c r="F119" s="800" t="s">
        <v>1457</v>
      </c>
      <c r="G119" s="801" t="s">
        <v>1426</v>
      </c>
      <c r="H119" s="794">
        <v>3019</v>
      </c>
      <c r="I119" s="794"/>
      <c r="J119" s="792" t="s">
        <v>1560</v>
      </c>
      <c r="K119" s="800" t="s">
        <v>1459</v>
      </c>
      <c r="L119" s="808" t="s">
        <v>1454</v>
      </c>
      <c r="M119" s="792" t="s">
        <v>1448</v>
      </c>
      <c r="N119" s="754" t="s">
        <v>1460</v>
      </c>
      <c r="O119" s="754" t="s">
        <v>1450</v>
      </c>
      <c r="P119" s="754" t="s">
        <v>1438</v>
      </c>
      <c r="Q119" s="797">
        <v>1</v>
      </c>
      <c r="R119" s="797"/>
      <c r="S119" s="797">
        <v>0.97874363577846613</v>
      </c>
      <c r="T119" s="797">
        <v>0.97874363577846613</v>
      </c>
      <c r="U119" s="797"/>
      <c r="V119" s="806">
        <v>12736745.17</v>
      </c>
      <c r="W119" s="806">
        <v>8562916.8800000008</v>
      </c>
      <c r="X119" s="806">
        <v>8380900.4000000004</v>
      </c>
      <c r="Y119" s="797">
        <v>0.65800958472030102</v>
      </c>
      <c r="Z119" s="797">
        <v>0.97874363577846613</v>
      </c>
    </row>
    <row r="120" spans="1:26" ht="51" x14ac:dyDescent="0.2">
      <c r="A120" s="757"/>
      <c r="B120" s="792">
        <v>2</v>
      </c>
      <c r="C120" s="792" t="s">
        <v>1425</v>
      </c>
      <c r="D120" s="793">
        <v>2</v>
      </c>
      <c r="E120" s="793">
        <v>2.2999999999999998</v>
      </c>
      <c r="F120" s="800" t="s">
        <v>1457</v>
      </c>
      <c r="G120" s="801" t="s">
        <v>1426</v>
      </c>
      <c r="H120" s="794">
        <v>3019</v>
      </c>
      <c r="I120" s="794"/>
      <c r="J120" s="792" t="s">
        <v>1561</v>
      </c>
      <c r="K120" s="800" t="s">
        <v>1459</v>
      </c>
      <c r="L120" s="808" t="s">
        <v>1454</v>
      </c>
      <c r="M120" s="792" t="s">
        <v>1448</v>
      </c>
      <c r="N120" s="754" t="s">
        <v>1460</v>
      </c>
      <c r="O120" s="754" t="s">
        <v>1450</v>
      </c>
      <c r="P120" s="754" t="s">
        <v>1438</v>
      </c>
      <c r="Q120" s="797">
        <v>1</v>
      </c>
      <c r="R120" s="797"/>
      <c r="S120" s="797">
        <v>0.97550000000000003</v>
      </c>
      <c r="T120" s="797">
        <v>0.97550000000000003</v>
      </c>
      <c r="U120" s="797"/>
      <c r="V120" s="806"/>
      <c r="W120" s="806"/>
      <c r="X120" s="806"/>
      <c r="Y120" s="797"/>
      <c r="Z120" s="797"/>
    </row>
    <row r="121" spans="1:26" ht="51" x14ac:dyDescent="0.2">
      <c r="A121" s="757"/>
      <c r="B121" s="792">
        <v>2</v>
      </c>
      <c r="C121" s="792" t="s">
        <v>1425</v>
      </c>
      <c r="D121" s="793">
        <v>2</v>
      </c>
      <c r="E121" s="793">
        <v>2.2999999999999998</v>
      </c>
      <c r="F121" s="800" t="s">
        <v>1457</v>
      </c>
      <c r="G121" s="801" t="s">
        <v>1426</v>
      </c>
      <c r="H121" s="794">
        <v>3019</v>
      </c>
      <c r="I121" s="794"/>
      <c r="J121" s="792" t="s">
        <v>1562</v>
      </c>
      <c r="K121" s="800" t="s">
        <v>1459</v>
      </c>
      <c r="L121" s="808" t="s">
        <v>1454</v>
      </c>
      <c r="M121" s="792" t="s">
        <v>1448</v>
      </c>
      <c r="N121" s="754" t="s">
        <v>1460</v>
      </c>
      <c r="O121" s="754" t="s">
        <v>1450</v>
      </c>
      <c r="P121" s="754" t="s">
        <v>1438</v>
      </c>
      <c r="Q121" s="797">
        <v>1</v>
      </c>
      <c r="R121" s="797"/>
      <c r="S121" s="797">
        <v>0.9976104787811183</v>
      </c>
      <c r="T121" s="797">
        <v>0.98106159535940529</v>
      </c>
      <c r="U121" s="797"/>
      <c r="V121" s="806">
        <v>8500000</v>
      </c>
      <c r="W121" s="806">
        <v>18140680.09</v>
      </c>
      <c r="X121" s="806">
        <v>18097332.550000001</v>
      </c>
      <c r="Y121" s="797">
        <v>2.1290979470588236</v>
      </c>
      <c r="Z121" s="797">
        <v>0.9976104787811183</v>
      </c>
    </row>
    <row r="122" spans="1:26" ht="51" x14ac:dyDescent="0.2">
      <c r="A122" s="757"/>
      <c r="B122" s="792">
        <v>2</v>
      </c>
      <c r="C122" s="792" t="s">
        <v>1425</v>
      </c>
      <c r="D122" s="793">
        <v>2</v>
      </c>
      <c r="E122" s="793">
        <v>2.2999999999999998</v>
      </c>
      <c r="F122" s="800" t="s">
        <v>1457</v>
      </c>
      <c r="G122" s="801" t="s">
        <v>1426</v>
      </c>
      <c r="H122" s="794">
        <v>3019</v>
      </c>
      <c r="I122" s="794"/>
      <c r="J122" s="792" t="s">
        <v>1563</v>
      </c>
      <c r="K122" s="800" t="s">
        <v>1459</v>
      </c>
      <c r="L122" s="808" t="s">
        <v>1454</v>
      </c>
      <c r="M122" s="792" t="s">
        <v>1448</v>
      </c>
      <c r="N122" s="754" t="s">
        <v>1460</v>
      </c>
      <c r="O122" s="754" t="s">
        <v>1450</v>
      </c>
      <c r="P122" s="754" t="s">
        <v>1438</v>
      </c>
      <c r="Q122" s="797">
        <v>1</v>
      </c>
      <c r="R122" s="797"/>
      <c r="S122" s="797">
        <v>0.99350000000000005</v>
      </c>
      <c r="T122" s="797">
        <v>0.99350000000000005</v>
      </c>
      <c r="U122" s="797"/>
      <c r="V122" s="806"/>
      <c r="W122" s="806"/>
      <c r="X122" s="806"/>
      <c r="Y122" s="797"/>
      <c r="Z122" s="797"/>
    </row>
    <row r="123" spans="1:26" ht="51" x14ac:dyDescent="0.2">
      <c r="A123" s="757"/>
      <c r="B123" s="792">
        <v>2</v>
      </c>
      <c r="C123" s="792" t="s">
        <v>1425</v>
      </c>
      <c r="D123" s="793">
        <v>2</v>
      </c>
      <c r="E123" s="793">
        <v>2.2999999999999998</v>
      </c>
      <c r="F123" s="800" t="s">
        <v>1457</v>
      </c>
      <c r="G123" s="801" t="s">
        <v>1426</v>
      </c>
      <c r="H123" s="794">
        <v>3019</v>
      </c>
      <c r="I123" s="794"/>
      <c r="J123" s="792" t="s">
        <v>1564</v>
      </c>
      <c r="K123" s="800" t="s">
        <v>1459</v>
      </c>
      <c r="L123" s="808" t="s">
        <v>1454</v>
      </c>
      <c r="M123" s="792" t="s">
        <v>1448</v>
      </c>
      <c r="N123" s="754" t="s">
        <v>1460</v>
      </c>
      <c r="O123" s="754" t="s">
        <v>1450</v>
      </c>
      <c r="P123" s="754" t="s">
        <v>1438</v>
      </c>
      <c r="Q123" s="797">
        <v>1</v>
      </c>
      <c r="R123" s="797"/>
      <c r="S123" s="797">
        <v>0.84983368441558438</v>
      </c>
      <c r="T123" s="797">
        <v>0.83356355454545461</v>
      </c>
      <c r="U123" s="797"/>
      <c r="V123" s="806">
        <v>7700000</v>
      </c>
      <c r="W123" s="806">
        <v>7700000</v>
      </c>
      <c r="X123" s="806">
        <v>6543719.3700000001</v>
      </c>
      <c r="Y123" s="797">
        <v>0.84983368441558438</v>
      </c>
      <c r="Z123" s="797">
        <v>0.84983368441558438</v>
      </c>
    </row>
    <row r="124" spans="1:26" ht="51" x14ac:dyDescent="0.2">
      <c r="A124" s="757"/>
      <c r="B124" s="792">
        <v>2</v>
      </c>
      <c r="C124" s="792" t="s">
        <v>1425</v>
      </c>
      <c r="D124" s="793">
        <v>2</v>
      </c>
      <c r="E124" s="793">
        <v>2.2999999999999998</v>
      </c>
      <c r="F124" s="800" t="s">
        <v>1457</v>
      </c>
      <c r="G124" s="801" t="s">
        <v>1426</v>
      </c>
      <c r="H124" s="794">
        <v>3019</v>
      </c>
      <c r="I124" s="794"/>
      <c r="J124" s="792" t="s">
        <v>1565</v>
      </c>
      <c r="K124" s="800" t="s">
        <v>1459</v>
      </c>
      <c r="L124" s="808" t="s">
        <v>1454</v>
      </c>
      <c r="M124" s="792" t="s">
        <v>1448</v>
      </c>
      <c r="N124" s="754" t="s">
        <v>1460</v>
      </c>
      <c r="O124" s="754" t="s">
        <v>1450</v>
      </c>
      <c r="P124" s="754" t="s">
        <v>1438</v>
      </c>
      <c r="Q124" s="797">
        <v>1</v>
      </c>
      <c r="R124" s="797"/>
      <c r="S124" s="797">
        <v>0.73870000000000002</v>
      </c>
      <c r="T124" s="797">
        <v>0.73870000000000002</v>
      </c>
      <c r="U124" s="797"/>
      <c r="V124" s="806"/>
      <c r="W124" s="806"/>
      <c r="X124" s="806"/>
      <c r="Y124" s="797"/>
      <c r="Z124" s="797"/>
    </row>
    <row r="125" spans="1:26" ht="51" x14ac:dyDescent="0.2">
      <c r="A125" s="757"/>
      <c r="B125" s="808">
        <v>2</v>
      </c>
      <c r="C125" s="808" t="s">
        <v>1425</v>
      </c>
      <c r="D125" s="800">
        <v>2</v>
      </c>
      <c r="E125" s="800">
        <v>2.2999999999999998</v>
      </c>
      <c r="F125" s="800" t="s">
        <v>1457</v>
      </c>
      <c r="G125" s="801" t="s">
        <v>1426</v>
      </c>
      <c r="H125" s="801">
        <v>3019</v>
      </c>
      <c r="I125" s="801"/>
      <c r="J125" s="808" t="s">
        <v>1566</v>
      </c>
      <c r="K125" s="800" t="s">
        <v>1459</v>
      </c>
      <c r="L125" s="808" t="s">
        <v>1454</v>
      </c>
      <c r="M125" s="808" t="s">
        <v>1448</v>
      </c>
      <c r="N125" s="754" t="s">
        <v>1460</v>
      </c>
      <c r="O125" s="754" t="s">
        <v>1450</v>
      </c>
      <c r="P125" s="754" t="s">
        <v>1438</v>
      </c>
      <c r="Q125" s="813">
        <v>1</v>
      </c>
      <c r="R125" s="813"/>
      <c r="S125" s="797">
        <v>0.82833470083218907</v>
      </c>
      <c r="T125" s="797">
        <v>0.75315358430205037</v>
      </c>
      <c r="U125" s="813"/>
      <c r="V125" s="806">
        <v>2500000</v>
      </c>
      <c r="W125" s="806">
        <v>2703232</v>
      </c>
      <c r="X125" s="806">
        <v>2239180.87</v>
      </c>
      <c r="Y125" s="797">
        <v>0.89567234800000006</v>
      </c>
      <c r="Z125" s="797">
        <v>0.82833470083218907</v>
      </c>
    </row>
    <row r="126" spans="1:26" ht="38.25" x14ac:dyDescent="0.2">
      <c r="A126" s="757"/>
      <c r="B126" s="792">
        <v>2</v>
      </c>
      <c r="C126" s="792" t="s">
        <v>1425</v>
      </c>
      <c r="D126" s="793">
        <v>2</v>
      </c>
      <c r="E126" s="793">
        <v>2.2999999999999998</v>
      </c>
      <c r="F126" s="800" t="s">
        <v>1552</v>
      </c>
      <c r="G126" s="801" t="s">
        <v>1567</v>
      </c>
      <c r="H126" s="794">
        <v>3019</v>
      </c>
      <c r="I126" s="794"/>
      <c r="J126" s="792" t="s">
        <v>1568</v>
      </c>
      <c r="K126" s="800" t="s">
        <v>1428</v>
      </c>
      <c r="L126" s="792" t="s">
        <v>1429</v>
      </c>
      <c r="M126" s="792" t="s">
        <v>1430</v>
      </c>
      <c r="N126" s="754" t="s">
        <v>1431</v>
      </c>
      <c r="O126" s="754" t="s">
        <v>1569</v>
      </c>
      <c r="P126" s="754" t="s">
        <v>1433</v>
      </c>
      <c r="Q126" s="798">
        <v>76.319999999999993</v>
      </c>
      <c r="R126" s="797"/>
      <c r="S126" s="798">
        <v>76.316003865711679</v>
      </c>
      <c r="T126" s="797">
        <f>S126/Q126</f>
        <v>0.99994763974989109</v>
      </c>
      <c r="U126" s="797"/>
      <c r="V126" s="806"/>
      <c r="W126" s="806"/>
      <c r="X126" s="806"/>
      <c r="Y126" s="797"/>
      <c r="Z126" s="797"/>
    </row>
    <row r="127" spans="1:26" ht="63.75" x14ac:dyDescent="0.2">
      <c r="A127" s="757"/>
      <c r="B127" s="792">
        <v>2</v>
      </c>
      <c r="C127" s="792" t="s">
        <v>1425</v>
      </c>
      <c r="D127" s="793">
        <v>2</v>
      </c>
      <c r="E127" s="793">
        <v>2.2999999999999998</v>
      </c>
      <c r="F127" s="800" t="s">
        <v>1552</v>
      </c>
      <c r="G127" s="801" t="s">
        <v>1567</v>
      </c>
      <c r="H127" s="794">
        <v>3019</v>
      </c>
      <c r="I127" s="794"/>
      <c r="J127" s="792" t="s">
        <v>1570</v>
      </c>
      <c r="K127" s="800" t="s">
        <v>1428</v>
      </c>
      <c r="L127" s="792" t="s">
        <v>1429</v>
      </c>
      <c r="M127" s="792" t="s">
        <v>1430</v>
      </c>
      <c r="N127" s="754" t="s">
        <v>1431</v>
      </c>
      <c r="O127" s="754" t="s">
        <v>1440</v>
      </c>
      <c r="P127" s="754" t="s">
        <v>1433</v>
      </c>
      <c r="Q127" s="815">
        <v>27.1</v>
      </c>
      <c r="R127" s="797"/>
      <c r="S127" s="798">
        <v>45.121951219512198</v>
      </c>
      <c r="T127" s="813">
        <f t="shared" ref="T127:T130" si="1">S127/Q127</f>
        <v>1.6650166501665016</v>
      </c>
      <c r="U127" s="797"/>
      <c r="V127" s="806"/>
      <c r="W127" s="806"/>
      <c r="X127" s="806"/>
      <c r="Y127" s="797"/>
      <c r="Z127" s="797"/>
    </row>
    <row r="128" spans="1:26" ht="63.75" x14ac:dyDescent="0.2">
      <c r="A128" s="757"/>
      <c r="B128" s="792">
        <v>2</v>
      </c>
      <c r="C128" s="792" t="s">
        <v>1425</v>
      </c>
      <c r="D128" s="793">
        <v>2</v>
      </c>
      <c r="E128" s="793">
        <v>2.2999999999999998</v>
      </c>
      <c r="F128" s="800" t="s">
        <v>1552</v>
      </c>
      <c r="G128" s="801" t="s">
        <v>1567</v>
      </c>
      <c r="H128" s="794">
        <v>3019</v>
      </c>
      <c r="I128" s="794"/>
      <c r="J128" s="792" t="s">
        <v>1571</v>
      </c>
      <c r="K128" s="800" t="s">
        <v>1428</v>
      </c>
      <c r="L128" s="792" t="s">
        <v>1429</v>
      </c>
      <c r="M128" s="792" t="s">
        <v>1430</v>
      </c>
      <c r="N128" s="754" t="s">
        <v>1431</v>
      </c>
      <c r="O128" s="754" t="s">
        <v>1440</v>
      </c>
      <c r="P128" s="754" t="s">
        <v>1433</v>
      </c>
      <c r="Q128" s="815">
        <v>85.57</v>
      </c>
      <c r="R128" s="797"/>
      <c r="S128" s="798">
        <v>143.0595802948763</v>
      </c>
      <c r="T128" s="813">
        <f t="shared" si="1"/>
        <v>1.6718427053275249</v>
      </c>
      <c r="U128" s="797"/>
      <c r="V128" s="806"/>
      <c r="W128" s="806"/>
      <c r="X128" s="806"/>
      <c r="Y128" s="797"/>
      <c r="Z128" s="797"/>
    </row>
    <row r="129" spans="1:26" ht="63.75" x14ac:dyDescent="0.2">
      <c r="A129" s="757"/>
      <c r="B129" s="792">
        <v>2</v>
      </c>
      <c r="C129" s="792" t="s">
        <v>1425</v>
      </c>
      <c r="D129" s="793">
        <v>2</v>
      </c>
      <c r="E129" s="793">
        <v>2.2999999999999998</v>
      </c>
      <c r="F129" s="800" t="s">
        <v>1552</v>
      </c>
      <c r="G129" s="801" t="s">
        <v>1567</v>
      </c>
      <c r="H129" s="794">
        <v>3019</v>
      </c>
      <c r="I129" s="794"/>
      <c r="J129" s="792" t="s">
        <v>1572</v>
      </c>
      <c r="K129" s="800" t="s">
        <v>1428</v>
      </c>
      <c r="L129" s="792" t="s">
        <v>1429</v>
      </c>
      <c r="M129" s="792" t="s">
        <v>1430</v>
      </c>
      <c r="N129" s="754" t="s">
        <v>1431</v>
      </c>
      <c r="O129" s="754" t="s">
        <v>1440</v>
      </c>
      <c r="P129" s="754" t="s">
        <v>1433</v>
      </c>
      <c r="Q129" s="815">
        <v>15.41</v>
      </c>
      <c r="R129" s="797"/>
      <c r="S129" s="798">
        <v>9.7124478553004501</v>
      </c>
      <c r="T129" s="813">
        <f t="shared" si="1"/>
        <v>0.63026916646985398</v>
      </c>
      <c r="U129" s="797"/>
      <c r="V129" s="806"/>
      <c r="W129" s="806"/>
      <c r="X129" s="806"/>
      <c r="Y129" s="797"/>
      <c r="Z129" s="797"/>
    </row>
    <row r="130" spans="1:26" ht="38.25" x14ac:dyDescent="0.2">
      <c r="A130" s="757"/>
      <c r="B130" s="792">
        <v>2</v>
      </c>
      <c r="C130" s="792" t="s">
        <v>1425</v>
      </c>
      <c r="D130" s="793">
        <v>2</v>
      </c>
      <c r="E130" s="793">
        <v>2.2999999999999998</v>
      </c>
      <c r="F130" s="800" t="s">
        <v>1552</v>
      </c>
      <c r="G130" s="801" t="s">
        <v>1567</v>
      </c>
      <c r="H130" s="794">
        <v>3019</v>
      </c>
      <c r="I130" s="794"/>
      <c r="J130" s="792" t="s">
        <v>1573</v>
      </c>
      <c r="K130" s="800" t="s">
        <v>1428</v>
      </c>
      <c r="L130" s="792" t="s">
        <v>1429</v>
      </c>
      <c r="M130" s="792" t="s">
        <v>1430</v>
      </c>
      <c r="N130" s="754" t="s">
        <v>1431</v>
      </c>
      <c r="O130" s="754" t="s">
        <v>1440</v>
      </c>
      <c r="P130" s="754" t="s">
        <v>1433</v>
      </c>
      <c r="Q130" s="815">
        <v>11.29</v>
      </c>
      <c r="R130" s="793"/>
      <c r="S130" s="798">
        <v>12.216046399226679</v>
      </c>
      <c r="T130" s="813">
        <f t="shared" si="1"/>
        <v>1.0820235960342497</v>
      </c>
      <c r="U130" s="807"/>
      <c r="V130" s="806"/>
      <c r="W130" s="806"/>
      <c r="X130" s="806"/>
      <c r="Y130" s="797"/>
      <c r="Z130" s="797"/>
    </row>
    <row r="131" spans="1:26" ht="76.5" x14ac:dyDescent="0.2">
      <c r="A131" s="757"/>
      <c r="B131" s="792">
        <v>2</v>
      </c>
      <c r="C131" s="792" t="s">
        <v>1425</v>
      </c>
      <c r="D131" s="793">
        <v>2</v>
      </c>
      <c r="E131" s="793">
        <v>2.2999999999999998</v>
      </c>
      <c r="F131" s="800" t="s">
        <v>1552</v>
      </c>
      <c r="G131" s="801" t="s">
        <v>1567</v>
      </c>
      <c r="H131" s="794">
        <v>3019</v>
      </c>
      <c r="I131" s="794"/>
      <c r="J131" s="792" t="s">
        <v>1574</v>
      </c>
      <c r="K131" s="800" t="s">
        <v>1428</v>
      </c>
      <c r="L131" s="792" t="s">
        <v>1429</v>
      </c>
      <c r="M131" s="792" t="s">
        <v>1430</v>
      </c>
      <c r="N131" s="754" t="s">
        <v>1436</v>
      </c>
      <c r="O131" s="754" t="s">
        <v>1437</v>
      </c>
      <c r="P131" s="754" t="s">
        <v>1438</v>
      </c>
      <c r="Q131" s="815">
        <v>6.77</v>
      </c>
      <c r="R131" s="793"/>
      <c r="S131" s="798">
        <v>6.77</v>
      </c>
      <c r="T131" s="813">
        <f>S131/Q131</f>
        <v>1</v>
      </c>
      <c r="U131" s="807"/>
      <c r="V131" s="806"/>
      <c r="W131" s="806"/>
      <c r="X131" s="806"/>
      <c r="Y131" s="797"/>
      <c r="Z131" s="797"/>
    </row>
    <row r="132" spans="1:26" ht="63.75" x14ac:dyDescent="0.2">
      <c r="A132" s="757"/>
      <c r="B132" s="792">
        <v>2</v>
      </c>
      <c r="C132" s="792" t="s">
        <v>1425</v>
      </c>
      <c r="D132" s="793">
        <v>2</v>
      </c>
      <c r="E132" s="793">
        <v>2.2999999999999998</v>
      </c>
      <c r="F132" s="800"/>
      <c r="G132" s="801" t="s">
        <v>1567</v>
      </c>
      <c r="H132" s="794">
        <v>3019</v>
      </c>
      <c r="I132" s="794"/>
      <c r="J132" s="792" t="s">
        <v>1575</v>
      </c>
      <c r="K132" s="800" t="s">
        <v>1447</v>
      </c>
      <c r="L132" s="792" t="s">
        <v>1429</v>
      </c>
      <c r="M132" s="792" t="s">
        <v>1448</v>
      </c>
      <c r="N132" s="754" t="s">
        <v>1431</v>
      </c>
      <c r="O132" s="754" t="s">
        <v>1437</v>
      </c>
      <c r="P132" s="754" t="s">
        <v>1438</v>
      </c>
      <c r="Q132" s="813">
        <v>0.17150000000000001</v>
      </c>
      <c r="R132" s="793"/>
      <c r="S132" s="798">
        <v>27.92</v>
      </c>
      <c r="T132" s="816">
        <f>S132/Q132</f>
        <v>162.79883381924199</v>
      </c>
      <c r="U132" s="807"/>
      <c r="V132" s="806"/>
      <c r="W132" s="806"/>
      <c r="X132" s="806"/>
      <c r="Y132" s="797"/>
      <c r="Z132" s="797"/>
    </row>
    <row r="133" spans="1:26" ht="89.25" x14ac:dyDescent="0.2">
      <c r="A133" s="757"/>
      <c r="B133" s="792">
        <v>2</v>
      </c>
      <c r="C133" s="792" t="s">
        <v>1425</v>
      </c>
      <c r="D133" s="793">
        <v>2</v>
      </c>
      <c r="E133" s="793">
        <v>2.2999999999999998</v>
      </c>
      <c r="F133" s="800"/>
      <c r="G133" s="801" t="s">
        <v>1567</v>
      </c>
      <c r="H133" s="794">
        <v>3019</v>
      </c>
      <c r="I133" s="794"/>
      <c r="J133" s="792" t="s">
        <v>1576</v>
      </c>
      <c r="K133" s="800" t="s">
        <v>1447</v>
      </c>
      <c r="L133" s="792" t="s">
        <v>1454</v>
      </c>
      <c r="M133" s="792" t="s">
        <v>1448</v>
      </c>
      <c r="N133" s="754" t="s">
        <v>1431</v>
      </c>
      <c r="O133" s="754" t="s">
        <v>1437</v>
      </c>
      <c r="P133" s="754" t="s">
        <v>1438</v>
      </c>
      <c r="Q133" s="813">
        <v>0.48949999999999999</v>
      </c>
      <c r="R133" s="793"/>
      <c r="S133" s="797">
        <v>0.64302070645554199</v>
      </c>
      <c r="T133" s="813">
        <f t="shared" ref="T133:T144" si="2">S133/Q133</f>
        <v>1.3136275923504432</v>
      </c>
      <c r="U133" s="807"/>
      <c r="V133" s="806"/>
      <c r="W133" s="806"/>
      <c r="X133" s="806"/>
      <c r="Y133" s="797"/>
      <c r="Z133" s="797"/>
    </row>
    <row r="134" spans="1:26" ht="76.5" x14ac:dyDescent="0.2">
      <c r="A134" s="757"/>
      <c r="B134" s="792">
        <v>2</v>
      </c>
      <c r="C134" s="792" t="s">
        <v>1425</v>
      </c>
      <c r="D134" s="793">
        <v>2</v>
      </c>
      <c r="E134" s="793">
        <v>2.2999999999999998</v>
      </c>
      <c r="F134" s="800"/>
      <c r="G134" s="801" t="s">
        <v>1567</v>
      </c>
      <c r="H134" s="794">
        <v>3019</v>
      </c>
      <c r="I134" s="794"/>
      <c r="J134" s="792" t="s">
        <v>1577</v>
      </c>
      <c r="K134" s="800" t="s">
        <v>1447</v>
      </c>
      <c r="L134" s="792" t="s">
        <v>1454</v>
      </c>
      <c r="M134" s="792" t="s">
        <v>1448</v>
      </c>
      <c r="N134" s="754" t="s">
        <v>1431</v>
      </c>
      <c r="O134" s="754" t="s">
        <v>1437</v>
      </c>
      <c r="P134" s="754" t="s">
        <v>1438</v>
      </c>
      <c r="Q134" s="813">
        <v>1</v>
      </c>
      <c r="R134" s="793"/>
      <c r="S134" s="797">
        <v>1</v>
      </c>
      <c r="T134" s="813">
        <f t="shared" si="2"/>
        <v>1</v>
      </c>
      <c r="U134" s="807"/>
      <c r="V134" s="806"/>
      <c r="W134" s="806"/>
      <c r="X134" s="806"/>
      <c r="Y134" s="797"/>
      <c r="Z134" s="797"/>
    </row>
    <row r="135" spans="1:26" ht="63.75" x14ac:dyDescent="0.2">
      <c r="A135" s="757"/>
      <c r="B135" s="792">
        <v>2</v>
      </c>
      <c r="C135" s="792" t="s">
        <v>1425</v>
      </c>
      <c r="D135" s="793">
        <v>2</v>
      </c>
      <c r="E135" s="793">
        <v>2.2999999999999998</v>
      </c>
      <c r="F135" s="800"/>
      <c r="G135" s="801" t="s">
        <v>1567</v>
      </c>
      <c r="H135" s="794">
        <v>3019</v>
      </c>
      <c r="I135" s="794"/>
      <c r="J135" s="792" t="s">
        <v>1578</v>
      </c>
      <c r="K135" s="800" t="s">
        <v>1447</v>
      </c>
      <c r="L135" s="792" t="s">
        <v>1429</v>
      </c>
      <c r="M135" s="792" t="s">
        <v>1448</v>
      </c>
      <c r="N135" s="754" t="s">
        <v>1431</v>
      </c>
      <c r="O135" s="754" t="s">
        <v>1437</v>
      </c>
      <c r="P135" s="754" t="s">
        <v>1438</v>
      </c>
      <c r="Q135" s="813">
        <v>0.89019999999999999</v>
      </c>
      <c r="R135" s="793"/>
      <c r="S135" s="797">
        <v>0.41440154834013859</v>
      </c>
      <c r="T135" s="813">
        <f t="shared" si="2"/>
        <v>0.46551510709968391</v>
      </c>
      <c r="U135" s="807"/>
      <c r="V135" s="806"/>
      <c r="W135" s="806"/>
      <c r="X135" s="806"/>
      <c r="Y135" s="797"/>
      <c r="Z135" s="797"/>
    </row>
    <row r="136" spans="1:26" ht="76.5" x14ac:dyDescent="0.2">
      <c r="A136" s="757"/>
      <c r="B136" s="792">
        <v>2</v>
      </c>
      <c r="C136" s="792" t="s">
        <v>1425</v>
      </c>
      <c r="D136" s="793">
        <v>2</v>
      </c>
      <c r="E136" s="793">
        <v>2.2999999999999998</v>
      </c>
      <c r="F136" s="800"/>
      <c r="G136" s="801" t="s">
        <v>1567</v>
      </c>
      <c r="H136" s="794">
        <v>3019</v>
      </c>
      <c r="I136" s="794"/>
      <c r="J136" s="792" t="s">
        <v>1579</v>
      </c>
      <c r="K136" s="800" t="s">
        <v>1447</v>
      </c>
      <c r="L136" s="792" t="s">
        <v>1429</v>
      </c>
      <c r="M136" s="792" t="s">
        <v>1430</v>
      </c>
      <c r="N136" s="754" t="s">
        <v>1431</v>
      </c>
      <c r="O136" s="754" t="s">
        <v>1437</v>
      </c>
      <c r="P136" s="754" t="s">
        <v>1438</v>
      </c>
      <c r="Q136" s="813">
        <v>1</v>
      </c>
      <c r="R136" s="803">
        <v>0.27</v>
      </c>
      <c r="S136" s="797">
        <v>0.27621480333879489</v>
      </c>
      <c r="T136" s="813">
        <f t="shared" si="2"/>
        <v>0.27621480333879489</v>
      </c>
      <c r="U136" s="807">
        <f>S136/R136</f>
        <v>1.0230177901436848</v>
      </c>
      <c r="V136" s="806"/>
      <c r="W136" s="806"/>
      <c r="X136" s="806"/>
      <c r="Y136" s="797"/>
      <c r="Z136" s="797"/>
    </row>
    <row r="137" spans="1:26" ht="89.25" x14ac:dyDescent="0.2">
      <c r="A137" s="757"/>
      <c r="B137" s="792">
        <v>2</v>
      </c>
      <c r="C137" s="792" t="s">
        <v>1425</v>
      </c>
      <c r="D137" s="793">
        <v>2</v>
      </c>
      <c r="E137" s="793">
        <v>2.2999999999999998</v>
      </c>
      <c r="F137" s="800"/>
      <c r="G137" s="801" t="s">
        <v>1567</v>
      </c>
      <c r="H137" s="794">
        <v>3019</v>
      </c>
      <c r="I137" s="794"/>
      <c r="J137" s="792" t="s">
        <v>1580</v>
      </c>
      <c r="K137" s="800" t="s">
        <v>1447</v>
      </c>
      <c r="L137" s="792" t="s">
        <v>1429</v>
      </c>
      <c r="M137" s="792" t="s">
        <v>1430</v>
      </c>
      <c r="N137" s="754" t="s">
        <v>1431</v>
      </c>
      <c r="O137" s="754" t="s">
        <v>1437</v>
      </c>
      <c r="P137" s="754" t="s">
        <v>1438</v>
      </c>
      <c r="Q137" s="813">
        <v>0.16500000000000001</v>
      </c>
      <c r="R137" s="803">
        <v>0.32</v>
      </c>
      <c r="S137" s="797">
        <v>0.31175898576065669</v>
      </c>
      <c r="T137" s="813">
        <f t="shared" si="2"/>
        <v>1.8894483985494344</v>
      </c>
      <c r="U137" s="807">
        <f>S137/R137</f>
        <v>0.97424683050205219</v>
      </c>
      <c r="V137" s="806"/>
      <c r="W137" s="806"/>
      <c r="X137" s="806"/>
      <c r="Y137" s="797"/>
      <c r="Z137" s="797"/>
    </row>
    <row r="138" spans="1:26" ht="63.75" x14ac:dyDescent="0.2">
      <c r="A138" s="757"/>
      <c r="B138" s="792">
        <v>2</v>
      </c>
      <c r="C138" s="792" t="s">
        <v>1425</v>
      </c>
      <c r="D138" s="793">
        <v>2</v>
      </c>
      <c r="E138" s="793">
        <v>2.2999999999999998</v>
      </c>
      <c r="F138" s="800"/>
      <c r="G138" s="801" t="s">
        <v>1567</v>
      </c>
      <c r="H138" s="794">
        <v>3019</v>
      </c>
      <c r="I138" s="794"/>
      <c r="J138" s="792" t="s">
        <v>1581</v>
      </c>
      <c r="K138" s="800" t="s">
        <v>1447</v>
      </c>
      <c r="L138" s="792" t="s">
        <v>1429</v>
      </c>
      <c r="M138" s="792" t="s">
        <v>1430</v>
      </c>
      <c r="N138" s="754" t="s">
        <v>1431</v>
      </c>
      <c r="O138" s="754" t="s">
        <v>1437</v>
      </c>
      <c r="P138" s="754" t="s">
        <v>1438</v>
      </c>
      <c r="Q138" s="813">
        <v>1</v>
      </c>
      <c r="R138" s="793"/>
      <c r="S138" s="797">
        <v>1</v>
      </c>
      <c r="T138" s="813">
        <f t="shared" si="2"/>
        <v>1</v>
      </c>
      <c r="U138" s="807"/>
      <c r="V138" s="806"/>
      <c r="W138" s="806"/>
      <c r="X138" s="806"/>
      <c r="Y138" s="797"/>
      <c r="Z138" s="797"/>
    </row>
    <row r="139" spans="1:26" ht="76.5" x14ac:dyDescent="0.2">
      <c r="A139" s="757"/>
      <c r="B139" s="792">
        <v>2</v>
      </c>
      <c r="C139" s="792" t="s">
        <v>1425</v>
      </c>
      <c r="D139" s="793">
        <v>2</v>
      </c>
      <c r="E139" s="793">
        <v>2.2999999999999998</v>
      </c>
      <c r="F139" s="800"/>
      <c r="G139" s="801" t="s">
        <v>1567</v>
      </c>
      <c r="H139" s="794">
        <v>3019</v>
      </c>
      <c r="I139" s="794"/>
      <c r="J139" s="792" t="s">
        <v>1582</v>
      </c>
      <c r="K139" s="800" t="s">
        <v>1447</v>
      </c>
      <c r="L139" s="792" t="s">
        <v>1429</v>
      </c>
      <c r="M139" s="792" t="s">
        <v>1448</v>
      </c>
      <c r="N139" s="754" t="s">
        <v>1431</v>
      </c>
      <c r="O139" s="754" t="s">
        <v>1437</v>
      </c>
      <c r="P139" s="754" t="s">
        <v>1438</v>
      </c>
      <c r="Q139" s="813">
        <v>1</v>
      </c>
      <c r="R139" s="793"/>
      <c r="S139" s="797">
        <v>1</v>
      </c>
      <c r="T139" s="813">
        <f t="shared" si="2"/>
        <v>1</v>
      </c>
      <c r="U139" s="807"/>
      <c r="V139" s="806"/>
      <c r="W139" s="806"/>
      <c r="X139" s="806"/>
      <c r="Y139" s="797"/>
      <c r="Z139" s="797"/>
    </row>
    <row r="140" spans="1:26" ht="63.75" x14ac:dyDescent="0.2">
      <c r="A140" s="757"/>
      <c r="B140" s="792">
        <v>2</v>
      </c>
      <c r="C140" s="792" t="s">
        <v>1425</v>
      </c>
      <c r="D140" s="793">
        <v>2</v>
      </c>
      <c r="E140" s="793">
        <v>2.2999999999999998</v>
      </c>
      <c r="F140" s="800"/>
      <c r="G140" s="801" t="s">
        <v>1567</v>
      </c>
      <c r="H140" s="794">
        <v>3019</v>
      </c>
      <c r="I140" s="794"/>
      <c r="J140" s="792" t="s">
        <v>1583</v>
      </c>
      <c r="K140" s="800" t="s">
        <v>1584</v>
      </c>
      <c r="L140" s="792" t="s">
        <v>1429</v>
      </c>
      <c r="M140" s="808" t="s">
        <v>1448</v>
      </c>
      <c r="N140" s="754" t="s">
        <v>1431</v>
      </c>
      <c r="O140" s="754" t="s">
        <v>1437</v>
      </c>
      <c r="P140" s="754" t="s">
        <v>1438</v>
      </c>
      <c r="Q140" s="813">
        <v>0.24329999999999999</v>
      </c>
      <c r="R140" s="793"/>
      <c r="S140" s="797">
        <v>0.26122377266716601</v>
      </c>
      <c r="T140" s="813">
        <f t="shared" si="2"/>
        <v>1.0736694314310153</v>
      </c>
      <c r="U140" s="807"/>
      <c r="V140" s="806"/>
      <c r="W140" s="806"/>
      <c r="X140" s="806"/>
      <c r="Y140" s="797"/>
      <c r="Z140" s="797"/>
    </row>
    <row r="141" spans="1:26" ht="89.25" x14ac:dyDescent="0.2">
      <c r="A141" s="757"/>
      <c r="B141" s="792">
        <v>2</v>
      </c>
      <c r="C141" s="792" t="s">
        <v>1425</v>
      </c>
      <c r="D141" s="793">
        <v>2</v>
      </c>
      <c r="E141" s="793">
        <v>2.2999999999999998</v>
      </c>
      <c r="F141" s="800"/>
      <c r="G141" s="801" t="s">
        <v>1567</v>
      </c>
      <c r="H141" s="794">
        <v>3019</v>
      </c>
      <c r="I141" s="794"/>
      <c r="J141" s="792" t="s">
        <v>1585</v>
      </c>
      <c r="K141" s="800" t="s">
        <v>1584</v>
      </c>
      <c r="L141" s="792" t="s">
        <v>1429</v>
      </c>
      <c r="M141" s="808" t="s">
        <v>1448</v>
      </c>
      <c r="N141" s="754" t="s">
        <v>1431</v>
      </c>
      <c r="O141" s="754" t="s">
        <v>1437</v>
      </c>
      <c r="P141" s="754" t="s">
        <v>1438</v>
      </c>
      <c r="Q141" s="813">
        <v>0.9</v>
      </c>
      <c r="R141" s="793"/>
      <c r="S141" s="797">
        <v>1</v>
      </c>
      <c r="T141" s="813">
        <f t="shared" si="2"/>
        <v>1.1111111111111112</v>
      </c>
      <c r="U141" s="807"/>
      <c r="V141" s="806"/>
      <c r="W141" s="806"/>
      <c r="X141" s="806"/>
      <c r="Y141" s="797"/>
      <c r="Z141" s="797"/>
    </row>
    <row r="142" spans="1:26" ht="76.5" x14ac:dyDescent="0.2">
      <c r="A142" s="757"/>
      <c r="B142" s="792">
        <v>2</v>
      </c>
      <c r="C142" s="792" t="s">
        <v>1425</v>
      </c>
      <c r="D142" s="793">
        <v>2</v>
      </c>
      <c r="E142" s="793">
        <v>2.2999999999999998</v>
      </c>
      <c r="F142" s="800"/>
      <c r="G142" s="801" t="s">
        <v>1567</v>
      </c>
      <c r="H142" s="794">
        <v>3019</v>
      </c>
      <c r="I142" s="794"/>
      <c r="J142" s="792" t="s">
        <v>1586</v>
      </c>
      <c r="K142" s="800" t="s">
        <v>1584</v>
      </c>
      <c r="L142" s="792" t="s">
        <v>1429</v>
      </c>
      <c r="M142" s="808" t="s">
        <v>1448</v>
      </c>
      <c r="N142" s="754" t="s">
        <v>1431</v>
      </c>
      <c r="O142" s="754" t="s">
        <v>1437</v>
      </c>
      <c r="P142" s="754" t="s">
        <v>1438</v>
      </c>
      <c r="Q142" s="813">
        <v>0.16500000000000001</v>
      </c>
      <c r="R142" s="732"/>
      <c r="S142" s="797">
        <v>0.22323564259048129</v>
      </c>
      <c r="T142" s="813">
        <f t="shared" si="2"/>
        <v>1.3529432884271593</v>
      </c>
      <c r="U142" s="807"/>
      <c r="V142" s="806"/>
      <c r="W142" s="806"/>
      <c r="X142" s="806"/>
      <c r="Y142" s="797"/>
      <c r="Z142" s="797"/>
    </row>
    <row r="143" spans="1:26" ht="76.5" x14ac:dyDescent="0.2">
      <c r="A143" s="757"/>
      <c r="B143" s="792">
        <v>2</v>
      </c>
      <c r="C143" s="792" t="s">
        <v>1425</v>
      </c>
      <c r="D143" s="793">
        <v>2</v>
      </c>
      <c r="E143" s="793">
        <v>2.2999999999999998</v>
      </c>
      <c r="F143" s="800"/>
      <c r="G143" s="801" t="s">
        <v>1567</v>
      </c>
      <c r="H143" s="794">
        <v>3019</v>
      </c>
      <c r="I143" s="794"/>
      <c r="J143" s="792" t="s">
        <v>1587</v>
      </c>
      <c r="K143" s="800" t="s">
        <v>1584</v>
      </c>
      <c r="L143" s="792" t="s">
        <v>1429</v>
      </c>
      <c r="M143" s="808" t="s">
        <v>1448</v>
      </c>
      <c r="N143" s="754" t="s">
        <v>1431</v>
      </c>
      <c r="O143" s="754" t="s">
        <v>1437</v>
      </c>
      <c r="P143" s="754" t="s">
        <v>1438</v>
      </c>
      <c r="Q143" s="813">
        <v>0.26500000000000001</v>
      </c>
      <c r="R143" s="793"/>
      <c r="S143" s="797">
        <v>1.3442425286366377</v>
      </c>
      <c r="T143" s="813">
        <f t="shared" si="2"/>
        <v>5.0726133156099538</v>
      </c>
      <c r="U143" s="807"/>
      <c r="V143" s="806"/>
      <c r="W143" s="806"/>
      <c r="X143" s="806"/>
      <c r="Y143" s="797"/>
      <c r="Z143" s="797"/>
    </row>
    <row r="144" spans="1:26" ht="63.75" x14ac:dyDescent="0.2">
      <c r="A144" s="757"/>
      <c r="B144" s="792">
        <v>2</v>
      </c>
      <c r="C144" s="792" t="s">
        <v>1425</v>
      </c>
      <c r="D144" s="793">
        <v>2</v>
      </c>
      <c r="E144" s="793">
        <v>2.2999999999999998</v>
      </c>
      <c r="F144" s="800"/>
      <c r="G144" s="801" t="s">
        <v>1567</v>
      </c>
      <c r="H144" s="794">
        <v>3019</v>
      </c>
      <c r="I144" s="794"/>
      <c r="J144" s="792" t="s">
        <v>1588</v>
      </c>
      <c r="K144" s="800" t="s">
        <v>1584</v>
      </c>
      <c r="L144" s="808" t="s">
        <v>1454</v>
      </c>
      <c r="M144" s="808" t="s">
        <v>1448</v>
      </c>
      <c r="N144" s="754" t="s">
        <v>1431</v>
      </c>
      <c r="O144" s="754" t="s">
        <v>1437</v>
      </c>
      <c r="P144" s="754" t="s">
        <v>1438</v>
      </c>
      <c r="Q144" s="813">
        <v>0.83</v>
      </c>
      <c r="R144" s="793"/>
      <c r="S144" s="797">
        <v>0.79800000000000004</v>
      </c>
      <c r="T144" s="813">
        <f t="shared" si="2"/>
        <v>0.96144578313253026</v>
      </c>
      <c r="U144" s="807"/>
      <c r="V144" s="806"/>
      <c r="W144" s="806"/>
      <c r="X144" s="806"/>
      <c r="Y144" s="797"/>
      <c r="Z144" s="797"/>
    </row>
    <row r="145" spans="1:26" ht="51" x14ac:dyDescent="0.2">
      <c r="A145" s="757"/>
      <c r="B145" s="808">
        <v>2</v>
      </c>
      <c r="C145" s="808" t="s">
        <v>1425</v>
      </c>
      <c r="D145" s="800">
        <v>2</v>
      </c>
      <c r="E145" s="800">
        <v>2.2999999999999998</v>
      </c>
      <c r="F145" s="800" t="s">
        <v>1589</v>
      </c>
      <c r="G145" s="801" t="s">
        <v>1567</v>
      </c>
      <c r="H145" s="801">
        <v>3019</v>
      </c>
      <c r="I145" s="801" t="s">
        <v>784</v>
      </c>
      <c r="J145" s="808" t="s">
        <v>1590</v>
      </c>
      <c r="K145" s="800" t="s">
        <v>1459</v>
      </c>
      <c r="L145" s="808" t="s">
        <v>1454</v>
      </c>
      <c r="M145" s="808" t="s">
        <v>1448</v>
      </c>
      <c r="N145" s="754" t="s">
        <v>1431</v>
      </c>
      <c r="O145" s="754" t="s">
        <v>1437</v>
      </c>
      <c r="P145" s="754" t="s">
        <v>1438</v>
      </c>
      <c r="Q145" s="813">
        <v>1</v>
      </c>
      <c r="R145" s="817"/>
      <c r="S145" s="813">
        <v>0.89280000000000004</v>
      </c>
      <c r="T145" s="813">
        <v>0.89280000000000004</v>
      </c>
      <c r="U145" s="817"/>
      <c r="V145" s="806"/>
      <c r="W145" s="806"/>
      <c r="X145" s="806"/>
      <c r="Y145" s="797"/>
      <c r="Z145" s="797"/>
    </row>
    <row r="146" spans="1:26" ht="51" x14ac:dyDescent="0.2">
      <c r="A146" s="757"/>
      <c r="B146" s="792">
        <v>2</v>
      </c>
      <c r="C146" s="792" t="s">
        <v>1425</v>
      </c>
      <c r="D146" s="793">
        <v>2</v>
      </c>
      <c r="E146" s="793">
        <v>2.2999999999999998</v>
      </c>
      <c r="F146" s="800" t="s">
        <v>1589</v>
      </c>
      <c r="G146" s="801" t="s">
        <v>1567</v>
      </c>
      <c r="H146" s="794">
        <v>3019</v>
      </c>
      <c r="I146" s="794" t="s">
        <v>784</v>
      </c>
      <c r="J146" s="792" t="s">
        <v>1591</v>
      </c>
      <c r="K146" s="800" t="s">
        <v>1459</v>
      </c>
      <c r="L146" s="792" t="s">
        <v>1454</v>
      </c>
      <c r="M146" s="808" t="s">
        <v>1448</v>
      </c>
      <c r="N146" s="754" t="s">
        <v>1431</v>
      </c>
      <c r="O146" s="754" t="s">
        <v>1437</v>
      </c>
      <c r="P146" s="754" t="s">
        <v>1438</v>
      </c>
      <c r="Q146" s="797">
        <v>1</v>
      </c>
      <c r="R146" s="813">
        <v>0.80640000000000001</v>
      </c>
      <c r="S146" s="813">
        <v>0.99860543273050217</v>
      </c>
      <c r="T146" s="813">
        <v>0.99860543273050217</v>
      </c>
      <c r="U146" s="818">
        <f>S146/R146</f>
        <v>1.2383499909852458</v>
      </c>
      <c r="V146" s="806">
        <v>36268359.890000001</v>
      </c>
      <c r="W146" s="806">
        <v>32809102.149999999</v>
      </c>
      <c r="X146" s="806">
        <v>32763347.649999999</v>
      </c>
      <c r="Y146" s="797">
        <v>0.90335895390278143</v>
      </c>
      <c r="Z146" s="797">
        <v>0.99860543273050217</v>
      </c>
    </row>
    <row r="147" spans="1:26" ht="51" x14ac:dyDescent="0.2">
      <c r="A147" s="757"/>
      <c r="B147" s="792">
        <v>2</v>
      </c>
      <c r="C147" s="792" t="s">
        <v>1425</v>
      </c>
      <c r="D147" s="793">
        <v>2</v>
      </c>
      <c r="E147" s="793">
        <v>2.2999999999999998</v>
      </c>
      <c r="F147" s="800" t="s">
        <v>1589</v>
      </c>
      <c r="G147" s="801" t="s">
        <v>1567</v>
      </c>
      <c r="H147" s="794">
        <v>3019</v>
      </c>
      <c r="I147" s="794" t="s">
        <v>787</v>
      </c>
      <c r="J147" s="792" t="s">
        <v>1592</v>
      </c>
      <c r="K147" s="800" t="s">
        <v>1459</v>
      </c>
      <c r="L147" s="792" t="s">
        <v>1454</v>
      </c>
      <c r="M147" s="808" t="s">
        <v>1448</v>
      </c>
      <c r="N147" s="754" t="s">
        <v>1431</v>
      </c>
      <c r="O147" s="754" t="s">
        <v>1437</v>
      </c>
      <c r="P147" s="754" t="s">
        <v>1438</v>
      </c>
      <c r="Q147" s="797">
        <v>1</v>
      </c>
      <c r="R147" s="807"/>
      <c r="S147" s="813">
        <v>0.68569999999999998</v>
      </c>
      <c r="T147" s="813">
        <v>0.68569999999999998</v>
      </c>
      <c r="U147" s="818"/>
      <c r="V147" s="806"/>
      <c r="W147" s="806"/>
      <c r="X147" s="806"/>
      <c r="Y147" s="797"/>
      <c r="Z147" s="797"/>
    </row>
    <row r="148" spans="1:26" ht="51" x14ac:dyDescent="0.2">
      <c r="A148" s="757"/>
      <c r="B148" s="792">
        <v>2</v>
      </c>
      <c r="C148" s="792" t="s">
        <v>1425</v>
      </c>
      <c r="D148" s="793">
        <v>2</v>
      </c>
      <c r="E148" s="793">
        <v>2.2999999999999998</v>
      </c>
      <c r="F148" s="800" t="s">
        <v>1589</v>
      </c>
      <c r="G148" s="801" t="s">
        <v>1567</v>
      </c>
      <c r="H148" s="794">
        <v>3019</v>
      </c>
      <c r="I148" s="794" t="s">
        <v>787</v>
      </c>
      <c r="J148" s="792" t="s">
        <v>1593</v>
      </c>
      <c r="K148" s="800" t="s">
        <v>1459</v>
      </c>
      <c r="L148" s="792" t="s">
        <v>1454</v>
      </c>
      <c r="M148" s="808" t="s">
        <v>1448</v>
      </c>
      <c r="N148" s="754" t="s">
        <v>1431</v>
      </c>
      <c r="O148" s="754" t="s">
        <v>1437</v>
      </c>
      <c r="P148" s="754" t="s">
        <v>1438</v>
      </c>
      <c r="Q148" s="797">
        <v>1</v>
      </c>
      <c r="R148" s="797"/>
      <c r="S148" s="813">
        <v>0.998314763965787</v>
      </c>
      <c r="T148" s="813">
        <v>0.998314763965787</v>
      </c>
      <c r="U148" s="818"/>
      <c r="V148" s="806">
        <v>34379357.75</v>
      </c>
      <c r="W148" s="806">
        <v>27778013.91</v>
      </c>
      <c r="X148" s="806">
        <v>27731201.399999999</v>
      </c>
      <c r="Y148" s="797">
        <v>0.8066236025017075</v>
      </c>
      <c r="Z148" s="797">
        <v>0.998314763965787</v>
      </c>
    </row>
    <row r="149" spans="1:26" ht="51" x14ac:dyDescent="0.2">
      <c r="A149" s="757"/>
      <c r="B149" s="792">
        <v>2</v>
      </c>
      <c r="C149" s="792" t="s">
        <v>1425</v>
      </c>
      <c r="D149" s="793">
        <v>2</v>
      </c>
      <c r="E149" s="793">
        <v>2.2999999999999998</v>
      </c>
      <c r="F149" s="800" t="s">
        <v>1589</v>
      </c>
      <c r="G149" s="801" t="s">
        <v>1567</v>
      </c>
      <c r="H149" s="794">
        <v>3019</v>
      </c>
      <c r="I149" s="794" t="s">
        <v>790</v>
      </c>
      <c r="J149" s="792" t="s">
        <v>1594</v>
      </c>
      <c r="K149" s="800" t="s">
        <v>1459</v>
      </c>
      <c r="L149" s="792" t="s">
        <v>1454</v>
      </c>
      <c r="M149" s="808" t="s">
        <v>1448</v>
      </c>
      <c r="N149" s="754" t="s">
        <v>1431</v>
      </c>
      <c r="O149" s="754" t="s">
        <v>1437</v>
      </c>
      <c r="P149" s="754" t="s">
        <v>1438</v>
      </c>
      <c r="Q149" s="797">
        <v>1</v>
      </c>
      <c r="R149" s="793"/>
      <c r="S149" s="813">
        <v>0.68169999999999997</v>
      </c>
      <c r="T149" s="813">
        <v>0.68169999999999997</v>
      </c>
      <c r="U149" s="818"/>
      <c r="V149" s="806"/>
      <c r="W149" s="806"/>
      <c r="X149" s="806"/>
      <c r="Y149" s="797"/>
      <c r="Z149" s="797"/>
    </row>
    <row r="150" spans="1:26" ht="51" x14ac:dyDescent="0.2">
      <c r="A150" s="757"/>
      <c r="B150" s="792">
        <v>2</v>
      </c>
      <c r="C150" s="792" t="s">
        <v>1425</v>
      </c>
      <c r="D150" s="793">
        <v>2</v>
      </c>
      <c r="E150" s="793">
        <v>2.2999999999999998</v>
      </c>
      <c r="F150" s="800" t="s">
        <v>1589</v>
      </c>
      <c r="G150" s="801" t="s">
        <v>1567</v>
      </c>
      <c r="H150" s="794">
        <v>3019</v>
      </c>
      <c r="I150" s="794" t="s">
        <v>790</v>
      </c>
      <c r="J150" s="792" t="s">
        <v>1595</v>
      </c>
      <c r="K150" s="800" t="s">
        <v>1459</v>
      </c>
      <c r="L150" s="792" t="s">
        <v>1454</v>
      </c>
      <c r="M150" s="808" t="s">
        <v>1448</v>
      </c>
      <c r="N150" s="754" t="s">
        <v>1431</v>
      </c>
      <c r="O150" s="754" t="s">
        <v>1437</v>
      </c>
      <c r="P150" s="754" t="s">
        <v>1438</v>
      </c>
      <c r="Q150" s="797">
        <v>1</v>
      </c>
      <c r="R150" s="803"/>
      <c r="S150" s="813">
        <v>0.99905801975931763</v>
      </c>
      <c r="T150" s="813">
        <v>0.99905801975931763</v>
      </c>
      <c r="U150" s="818"/>
      <c r="V150" s="806">
        <v>49441286.289999999</v>
      </c>
      <c r="W150" s="806">
        <v>43522717.600000001</v>
      </c>
      <c r="X150" s="806">
        <v>43481720.060000002</v>
      </c>
      <c r="Y150" s="797">
        <v>0.87946174791966569</v>
      </c>
      <c r="Z150" s="797">
        <v>0.99905801975931763</v>
      </c>
    </row>
    <row r="151" spans="1:26" ht="51" x14ac:dyDescent="0.2">
      <c r="A151" s="757"/>
      <c r="B151" s="792">
        <v>2</v>
      </c>
      <c r="C151" s="792" t="s">
        <v>1425</v>
      </c>
      <c r="D151" s="793">
        <v>2</v>
      </c>
      <c r="E151" s="793">
        <v>2.2999999999999998</v>
      </c>
      <c r="F151" s="800" t="s">
        <v>1589</v>
      </c>
      <c r="G151" s="801" t="s">
        <v>1567</v>
      </c>
      <c r="H151" s="794">
        <v>3019</v>
      </c>
      <c r="I151" s="794" t="s">
        <v>793</v>
      </c>
      <c r="J151" s="792" t="s">
        <v>1596</v>
      </c>
      <c r="K151" s="800" t="s">
        <v>1459</v>
      </c>
      <c r="L151" s="808" t="s">
        <v>1454</v>
      </c>
      <c r="M151" s="792" t="s">
        <v>1448</v>
      </c>
      <c r="N151" s="754" t="s">
        <v>1460</v>
      </c>
      <c r="O151" s="754" t="s">
        <v>1437</v>
      </c>
      <c r="P151" s="754" t="s">
        <v>1438</v>
      </c>
      <c r="Q151" s="797">
        <v>1</v>
      </c>
      <c r="R151" s="793"/>
      <c r="S151" s="813">
        <v>0.79210000000000003</v>
      </c>
      <c r="T151" s="813">
        <v>0.79210000000000003</v>
      </c>
      <c r="U151" s="818"/>
      <c r="V151" s="806"/>
      <c r="W151" s="806"/>
      <c r="X151" s="806"/>
      <c r="Y151" s="797"/>
      <c r="Z151" s="797"/>
    </row>
    <row r="152" spans="1:26" ht="51" x14ac:dyDescent="0.2">
      <c r="A152" s="757"/>
      <c r="B152" s="792">
        <v>2</v>
      </c>
      <c r="C152" s="792" t="s">
        <v>1425</v>
      </c>
      <c r="D152" s="793">
        <v>2</v>
      </c>
      <c r="E152" s="793">
        <v>2.2999999999999998</v>
      </c>
      <c r="F152" s="800" t="s">
        <v>1589</v>
      </c>
      <c r="G152" s="801" t="s">
        <v>1567</v>
      </c>
      <c r="H152" s="794">
        <v>3019</v>
      </c>
      <c r="I152" s="794" t="s">
        <v>793</v>
      </c>
      <c r="J152" s="792" t="s">
        <v>1597</v>
      </c>
      <c r="K152" s="800" t="s">
        <v>1459</v>
      </c>
      <c r="L152" s="808" t="s">
        <v>1454</v>
      </c>
      <c r="M152" s="792" t="s">
        <v>1448</v>
      </c>
      <c r="N152" s="754" t="s">
        <v>1460</v>
      </c>
      <c r="O152" s="754" t="s">
        <v>1437</v>
      </c>
      <c r="P152" s="754" t="s">
        <v>1438</v>
      </c>
      <c r="Q152" s="797">
        <v>1</v>
      </c>
      <c r="R152" s="803"/>
      <c r="S152" s="813">
        <v>0.99891842077214521</v>
      </c>
      <c r="T152" s="813">
        <v>0.99891842077214521</v>
      </c>
      <c r="U152" s="818"/>
      <c r="V152" s="806">
        <v>27198038.23</v>
      </c>
      <c r="W152" s="806">
        <v>24988922.960000001</v>
      </c>
      <c r="X152" s="806">
        <v>24961895.460000001</v>
      </c>
      <c r="Y152" s="797">
        <v>0.91778293893515128</v>
      </c>
      <c r="Z152" s="797">
        <v>0.99891842077214521</v>
      </c>
    </row>
    <row r="153" spans="1:26" ht="51" x14ac:dyDescent="0.2">
      <c r="A153" s="757"/>
      <c r="B153" s="792">
        <v>2</v>
      </c>
      <c r="C153" s="792" t="s">
        <v>1425</v>
      </c>
      <c r="D153" s="793">
        <v>2</v>
      </c>
      <c r="E153" s="793">
        <v>2.2999999999999998</v>
      </c>
      <c r="F153" s="800" t="s">
        <v>1589</v>
      </c>
      <c r="G153" s="801" t="s">
        <v>1567</v>
      </c>
      <c r="H153" s="794">
        <v>3019</v>
      </c>
      <c r="I153" s="794" t="s">
        <v>796</v>
      </c>
      <c r="J153" s="792" t="s">
        <v>1598</v>
      </c>
      <c r="K153" s="800" t="s">
        <v>1459</v>
      </c>
      <c r="L153" s="808" t="s">
        <v>1454</v>
      </c>
      <c r="M153" s="792" t="s">
        <v>1448</v>
      </c>
      <c r="N153" s="754" t="s">
        <v>1460</v>
      </c>
      <c r="O153" s="754" t="s">
        <v>1437</v>
      </c>
      <c r="P153" s="754" t="s">
        <v>1438</v>
      </c>
      <c r="Q153" s="797">
        <v>1</v>
      </c>
      <c r="R153" s="793"/>
      <c r="S153" s="813">
        <v>0.75919999999999999</v>
      </c>
      <c r="T153" s="813">
        <v>0.75919999999999999</v>
      </c>
      <c r="U153" s="818"/>
      <c r="V153" s="806"/>
      <c r="W153" s="806"/>
      <c r="X153" s="806"/>
      <c r="Y153" s="797"/>
      <c r="Z153" s="797"/>
    </row>
    <row r="154" spans="1:26" ht="51" x14ac:dyDescent="0.2">
      <c r="A154" s="757"/>
      <c r="B154" s="792">
        <v>2</v>
      </c>
      <c r="C154" s="792" t="s">
        <v>1425</v>
      </c>
      <c r="D154" s="793">
        <v>2</v>
      </c>
      <c r="E154" s="793">
        <v>2.2999999999999998</v>
      </c>
      <c r="F154" s="800" t="s">
        <v>1589</v>
      </c>
      <c r="G154" s="801" t="s">
        <v>1567</v>
      </c>
      <c r="H154" s="794">
        <v>3019</v>
      </c>
      <c r="I154" s="794" t="s">
        <v>796</v>
      </c>
      <c r="J154" s="792" t="s">
        <v>1599</v>
      </c>
      <c r="K154" s="800" t="s">
        <v>1459</v>
      </c>
      <c r="L154" s="808" t="s">
        <v>1454</v>
      </c>
      <c r="M154" s="792" t="s">
        <v>1448</v>
      </c>
      <c r="N154" s="754" t="s">
        <v>1460</v>
      </c>
      <c r="O154" s="754" t="s">
        <v>1437</v>
      </c>
      <c r="P154" s="754" t="s">
        <v>1438</v>
      </c>
      <c r="Q154" s="797">
        <v>1</v>
      </c>
      <c r="R154" s="803"/>
      <c r="S154" s="813">
        <v>0.99827844895700368</v>
      </c>
      <c r="T154" s="813">
        <v>0.99827844895700368</v>
      </c>
      <c r="U154" s="818"/>
      <c r="V154" s="806">
        <v>40801079.409999996</v>
      </c>
      <c r="W154" s="806">
        <v>37137498.920000002</v>
      </c>
      <c r="X154" s="806">
        <v>37073564.82</v>
      </c>
      <c r="Y154" s="797">
        <v>0.90864176526941554</v>
      </c>
      <c r="Z154" s="797">
        <v>0.99827844895700368</v>
      </c>
    </row>
    <row r="155" spans="1:26" ht="51" x14ac:dyDescent="0.2">
      <c r="A155" s="757"/>
      <c r="B155" s="792">
        <v>2</v>
      </c>
      <c r="C155" s="792" t="s">
        <v>1425</v>
      </c>
      <c r="D155" s="793">
        <v>2</v>
      </c>
      <c r="E155" s="793">
        <v>2.2999999999999998</v>
      </c>
      <c r="F155" s="800" t="s">
        <v>1589</v>
      </c>
      <c r="G155" s="801" t="s">
        <v>1567</v>
      </c>
      <c r="H155" s="794">
        <v>3019</v>
      </c>
      <c r="I155" s="794" t="s">
        <v>799</v>
      </c>
      <c r="J155" s="792" t="s">
        <v>1600</v>
      </c>
      <c r="K155" s="800" t="s">
        <v>1459</v>
      </c>
      <c r="L155" s="808" t="s">
        <v>1454</v>
      </c>
      <c r="M155" s="792" t="s">
        <v>1448</v>
      </c>
      <c r="N155" s="754" t="s">
        <v>1460</v>
      </c>
      <c r="O155" s="754" t="s">
        <v>1437</v>
      </c>
      <c r="P155" s="754" t="s">
        <v>1438</v>
      </c>
      <c r="Q155" s="797">
        <v>1</v>
      </c>
      <c r="R155" s="793"/>
      <c r="S155" s="813">
        <v>0.77270000000000005</v>
      </c>
      <c r="T155" s="813">
        <v>0.77270000000000005</v>
      </c>
      <c r="U155" s="818"/>
      <c r="V155" s="806"/>
      <c r="W155" s="806"/>
      <c r="X155" s="806"/>
      <c r="Y155" s="797"/>
      <c r="Z155" s="797"/>
    </row>
    <row r="156" spans="1:26" ht="51" x14ac:dyDescent="0.2">
      <c r="A156" s="757"/>
      <c r="B156" s="792">
        <v>2</v>
      </c>
      <c r="C156" s="792" t="s">
        <v>1425</v>
      </c>
      <c r="D156" s="793">
        <v>2</v>
      </c>
      <c r="E156" s="793">
        <v>2.2999999999999998</v>
      </c>
      <c r="F156" s="800" t="s">
        <v>1589</v>
      </c>
      <c r="G156" s="801" t="s">
        <v>1567</v>
      </c>
      <c r="H156" s="794">
        <v>3019</v>
      </c>
      <c r="I156" s="794" t="s">
        <v>799</v>
      </c>
      <c r="J156" s="792" t="s">
        <v>1601</v>
      </c>
      <c r="K156" s="800" t="s">
        <v>1459</v>
      </c>
      <c r="L156" s="808" t="s">
        <v>1454</v>
      </c>
      <c r="M156" s="792" t="s">
        <v>1448</v>
      </c>
      <c r="N156" s="754" t="s">
        <v>1460</v>
      </c>
      <c r="O156" s="754" t="s">
        <v>1437</v>
      </c>
      <c r="P156" s="754" t="s">
        <v>1438</v>
      </c>
      <c r="Q156" s="797">
        <v>1</v>
      </c>
      <c r="R156" s="803"/>
      <c r="S156" s="813">
        <v>0.99750078493737881</v>
      </c>
      <c r="T156" s="813">
        <v>0.99750078493737881</v>
      </c>
      <c r="U156" s="818"/>
      <c r="V156" s="806">
        <v>35596419.590000004</v>
      </c>
      <c r="W156" s="806">
        <v>30056697.050000001</v>
      </c>
      <c r="X156" s="806">
        <v>29981578.899999999</v>
      </c>
      <c r="Y156" s="797">
        <v>0.84226389185564698</v>
      </c>
      <c r="Z156" s="797">
        <v>0.99750078493737881</v>
      </c>
    </row>
    <row r="157" spans="1:26" ht="51" x14ac:dyDescent="0.2">
      <c r="A157" s="757"/>
      <c r="B157" s="792">
        <v>2</v>
      </c>
      <c r="C157" s="792" t="s">
        <v>1425</v>
      </c>
      <c r="D157" s="793">
        <v>2</v>
      </c>
      <c r="E157" s="793">
        <v>2.2999999999999998</v>
      </c>
      <c r="F157" s="800" t="s">
        <v>1589</v>
      </c>
      <c r="G157" s="801" t="s">
        <v>1567</v>
      </c>
      <c r="H157" s="794">
        <v>3019</v>
      </c>
      <c r="I157" s="794" t="s">
        <v>802</v>
      </c>
      <c r="J157" s="792" t="s">
        <v>1602</v>
      </c>
      <c r="K157" s="800" t="s">
        <v>1459</v>
      </c>
      <c r="L157" s="808" t="s">
        <v>1454</v>
      </c>
      <c r="M157" s="792" t="s">
        <v>1448</v>
      </c>
      <c r="N157" s="754" t="s">
        <v>1460</v>
      </c>
      <c r="O157" s="754" t="s">
        <v>1437</v>
      </c>
      <c r="P157" s="754" t="s">
        <v>1438</v>
      </c>
      <c r="Q157" s="797">
        <v>1</v>
      </c>
      <c r="R157" s="807"/>
      <c r="S157" s="813">
        <v>0.8528</v>
      </c>
      <c r="T157" s="813">
        <v>0.8528</v>
      </c>
      <c r="U157" s="818"/>
      <c r="V157" s="806"/>
      <c r="W157" s="806"/>
      <c r="X157" s="806"/>
      <c r="Y157" s="797"/>
      <c r="Z157" s="797"/>
    </row>
    <row r="158" spans="1:26" ht="51" x14ac:dyDescent="0.2">
      <c r="A158" s="757"/>
      <c r="B158" s="792">
        <v>2</v>
      </c>
      <c r="C158" s="792" t="s">
        <v>1425</v>
      </c>
      <c r="D158" s="793">
        <v>2</v>
      </c>
      <c r="E158" s="793">
        <v>2.2999999999999998</v>
      </c>
      <c r="F158" s="800" t="s">
        <v>1589</v>
      </c>
      <c r="G158" s="801" t="s">
        <v>1567</v>
      </c>
      <c r="H158" s="794">
        <v>3019</v>
      </c>
      <c r="I158" s="794" t="s">
        <v>802</v>
      </c>
      <c r="J158" s="792" t="s">
        <v>1603</v>
      </c>
      <c r="K158" s="800" t="s">
        <v>1459</v>
      </c>
      <c r="L158" s="808" t="s">
        <v>1454</v>
      </c>
      <c r="M158" s="792" t="s">
        <v>1448</v>
      </c>
      <c r="N158" s="754" t="s">
        <v>1460</v>
      </c>
      <c r="O158" s="754" t="s">
        <v>1437</v>
      </c>
      <c r="P158" s="754" t="s">
        <v>1438</v>
      </c>
      <c r="Q158" s="797">
        <v>1</v>
      </c>
      <c r="R158" s="803"/>
      <c r="S158" s="813">
        <v>0.8988507839949712</v>
      </c>
      <c r="T158" s="813">
        <v>0.8988507839949712</v>
      </c>
      <c r="U158" s="818"/>
      <c r="V158" s="806">
        <v>50560348.019999996</v>
      </c>
      <c r="W158" s="806">
        <v>63309517.689999998</v>
      </c>
      <c r="X158" s="806">
        <v>56905809.609999999</v>
      </c>
      <c r="Y158" s="797">
        <v>1.1255027277005678</v>
      </c>
      <c r="Z158" s="797">
        <v>0.8988507839949712</v>
      </c>
    </row>
    <row r="159" spans="1:26" ht="51" x14ac:dyDescent="0.2">
      <c r="A159" s="757"/>
      <c r="B159" s="792">
        <v>2</v>
      </c>
      <c r="C159" s="792" t="s">
        <v>1425</v>
      </c>
      <c r="D159" s="793">
        <v>2</v>
      </c>
      <c r="E159" s="793">
        <v>2.2999999999999998</v>
      </c>
      <c r="F159" s="800" t="s">
        <v>1589</v>
      </c>
      <c r="G159" s="801" t="s">
        <v>1567</v>
      </c>
      <c r="H159" s="794">
        <v>3019</v>
      </c>
      <c r="I159" s="794" t="s">
        <v>805</v>
      </c>
      <c r="J159" s="792" t="s">
        <v>1604</v>
      </c>
      <c r="K159" s="800" t="s">
        <v>1459</v>
      </c>
      <c r="L159" s="808" t="s">
        <v>1454</v>
      </c>
      <c r="M159" s="792" t="s">
        <v>1448</v>
      </c>
      <c r="N159" s="754" t="s">
        <v>1460</v>
      </c>
      <c r="O159" s="754" t="s">
        <v>1437</v>
      </c>
      <c r="P159" s="754" t="s">
        <v>1438</v>
      </c>
      <c r="Q159" s="797">
        <v>1</v>
      </c>
      <c r="R159" s="807"/>
      <c r="S159" s="813">
        <v>0.73740000000000006</v>
      </c>
      <c r="T159" s="813">
        <v>0.73740000000000006</v>
      </c>
      <c r="U159" s="817"/>
      <c r="V159" s="806"/>
      <c r="W159" s="806"/>
      <c r="X159" s="806"/>
      <c r="Y159" s="797"/>
      <c r="Z159" s="797"/>
    </row>
    <row r="160" spans="1:26" ht="51" x14ac:dyDescent="0.2">
      <c r="A160" s="757"/>
      <c r="B160" s="792">
        <v>2</v>
      </c>
      <c r="C160" s="792" t="s">
        <v>1425</v>
      </c>
      <c r="D160" s="793">
        <v>2</v>
      </c>
      <c r="E160" s="793">
        <v>2.2999999999999998</v>
      </c>
      <c r="F160" s="800" t="s">
        <v>1589</v>
      </c>
      <c r="G160" s="801" t="s">
        <v>1567</v>
      </c>
      <c r="H160" s="794">
        <v>3019</v>
      </c>
      <c r="I160" s="794" t="s">
        <v>805</v>
      </c>
      <c r="J160" s="792" t="s">
        <v>1605</v>
      </c>
      <c r="K160" s="800" t="s">
        <v>1459</v>
      </c>
      <c r="L160" s="808" t="s">
        <v>1454</v>
      </c>
      <c r="M160" s="792" t="s">
        <v>1448</v>
      </c>
      <c r="N160" s="754" t="s">
        <v>1460</v>
      </c>
      <c r="O160" s="754" t="s">
        <v>1437</v>
      </c>
      <c r="P160" s="754" t="s">
        <v>1438</v>
      </c>
      <c r="Q160" s="797">
        <v>1</v>
      </c>
      <c r="R160" s="803"/>
      <c r="S160" s="813">
        <v>0.9981051859707617</v>
      </c>
      <c r="T160" s="813">
        <v>0.9981051859707617</v>
      </c>
      <c r="U160" s="818"/>
      <c r="V160" s="806">
        <v>29297782.800000001</v>
      </c>
      <c r="W160" s="806">
        <v>24564415.969999999</v>
      </c>
      <c r="X160" s="806">
        <v>24517870.969999999</v>
      </c>
      <c r="Y160" s="797">
        <v>0.83685073158505352</v>
      </c>
      <c r="Z160" s="797">
        <v>0.9981051859707617</v>
      </c>
    </row>
    <row r="161" spans="1:26" ht="51" x14ac:dyDescent="0.2">
      <c r="A161" s="757"/>
      <c r="B161" s="792">
        <v>2</v>
      </c>
      <c r="C161" s="792" t="s">
        <v>1425</v>
      </c>
      <c r="D161" s="793">
        <v>2</v>
      </c>
      <c r="E161" s="793">
        <v>2.2999999999999998</v>
      </c>
      <c r="F161" s="800" t="s">
        <v>1457</v>
      </c>
      <c r="G161" s="801" t="s">
        <v>1567</v>
      </c>
      <c r="H161" s="794">
        <v>3019</v>
      </c>
      <c r="I161" s="794" t="s">
        <v>820</v>
      </c>
      <c r="J161" s="792" t="s">
        <v>1606</v>
      </c>
      <c r="K161" s="800" t="s">
        <v>1459</v>
      </c>
      <c r="L161" s="808" t="s">
        <v>1454</v>
      </c>
      <c r="M161" s="792" t="s">
        <v>1448</v>
      </c>
      <c r="N161" s="754" t="s">
        <v>1460</v>
      </c>
      <c r="O161" s="754" t="s">
        <v>1437</v>
      </c>
      <c r="P161" s="754" t="s">
        <v>1438</v>
      </c>
      <c r="Q161" s="797">
        <v>1</v>
      </c>
      <c r="R161" s="807"/>
      <c r="S161" s="797">
        <v>0.72089999999999999</v>
      </c>
      <c r="T161" s="797">
        <v>0.72089999999999999</v>
      </c>
      <c r="U161" s="803"/>
      <c r="V161" s="806"/>
      <c r="W161" s="806"/>
      <c r="X161" s="806"/>
      <c r="Y161" s="797"/>
      <c r="Z161" s="797"/>
    </row>
    <row r="162" spans="1:26" ht="51" x14ac:dyDescent="0.2">
      <c r="A162" s="757"/>
      <c r="B162" s="792">
        <v>2</v>
      </c>
      <c r="C162" s="792" t="s">
        <v>1425</v>
      </c>
      <c r="D162" s="793">
        <v>2</v>
      </c>
      <c r="E162" s="793">
        <v>2.2999999999999998</v>
      </c>
      <c r="F162" s="800" t="s">
        <v>1457</v>
      </c>
      <c r="G162" s="801" t="s">
        <v>1567</v>
      </c>
      <c r="H162" s="794">
        <v>3019</v>
      </c>
      <c r="I162" s="794" t="s">
        <v>820</v>
      </c>
      <c r="J162" s="792" t="s">
        <v>1607</v>
      </c>
      <c r="K162" s="800" t="s">
        <v>1459</v>
      </c>
      <c r="L162" s="808" t="s">
        <v>1454</v>
      </c>
      <c r="M162" s="792" t="s">
        <v>1448</v>
      </c>
      <c r="N162" s="754" t="s">
        <v>1460</v>
      </c>
      <c r="O162" s="754" t="s">
        <v>1437</v>
      </c>
      <c r="P162" s="754" t="s">
        <v>1438</v>
      </c>
      <c r="Q162" s="797">
        <v>1</v>
      </c>
      <c r="R162" s="803"/>
      <c r="S162" s="797">
        <v>0.99841540146978169</v>
      </c>
      <c r="T162" s="797">
        <v>0.99841540146978169</v>
      </c>
      <c r="U162" s="803"/>
      <c r="V162" s="806">
        <v>77710484.949999988</v>
      </c>
      <c r="W162" s="806">
        <v>83659045.159999996</v>
      </c>
      <c r="X162" s="806">
        <v>83526479.159999996</v>
      </c>
      <c r="Y162" s="797">
        <v>1.074841821071405</v>
      </c>
      <c r="Z162" s="797">
        <v>0.99841540146978169</v>
      </c>
    </row>
    <row r="163" spans="1:26" ht="51" x14ac:dyDescent="0.2">
      <c r="A163" s="757"/>
      <c r="B163" s="792">
        <v>2</v>
      </c>
      <c r="C163" s="792" t="s">
        <v>1425</v>
      </c>
      <c r="D163" s="793">
        <v>2</v>
      </c>
      <c r="E163" s="793">
        <v>2.2999999999999998</v>
      </c>
      <c r="F163" s="800" t="s">
        <v>1457</v>
      </c>
      <c r="G163" s="801" t="s">
        <v>1567</v>
      </c>
      <c r="H163" s="794">
        <v>3019</v>
      </c>
      <c r="I163" s="794" t="s">
        <v>823</v>
      </c>
      <c r="J163" s="792" t="s">
        <v>1608</v>
      </c>
      <c r="K163" s="800" t="s">
        <v>1459</v>
      </c>
      <c r="L163" s="808" t="s">
        <v>1454</v>
      </c>
      <c r="M163" s="792" t="s">
        <v>1448</v>
      </c>
      <c r="N163" s="754" t="s">
        <v>1460</v>
      </c>
      <c r="O163" s="754" t="s">
        <v>1437</v>
      </c>
      <c r="P163" s="754" t="s">
        <v>1438</v>
      </c>
      <c r="Q163" s="797">
        <v>1</v>
      </c>
      <c r="R163" s="807"/>
      <c r="S163" s="797">
        <v>0.85970000000000002</v>
      </c>
      <c r="T163" s="797">
        <v>0.85970000000000002</v>
      </c>
      <c r="U163" s="803"/>
      <c r="V163" s="806"/>
      <c r="W163" s="806"/>
      <c r="X163" s="806"/>
      <c r="Y163" s="797"/>
      <c r="Z163" s="797"/>
    </row>
    <row r="164" spans="1:26" ht="51" x14ac:dyDescent="0.2">
      <c r="A164" s="757"/>
      <c r="B164" s="792">
        <v>2</v>
      </c>
      <c r="C164" s="792" t="s">
        <v>1425</v>
      </c>
      <c r="D164" s="793">
        <v>2</v>
      </c>
      <c r="E164" s="793">
        <v>2.2999999999999998</v>
      </c>
      <c r="F164" s="800" t="s">
        <v>1457</v>
      </c>
      <c r="G164" s="801" t="s">
        <v>1567</v>
      </c>
      <c r="H164" s="794">
        <v>3019</v>
      </c>
      <c r="I164" s="794" t="s">
        <v>823</v>
      </c>
      <c r="J164" s="792" t="s">
        <v>1609</v>
      </c>
      <c r="K164" s="800" t="s">
        <v>1459</v>
      </c>
      <c r="L164" s="808" t="s">
        <v>1454</v>
      </c>
      <c r="M164" s="792" t="s">
        <v>1448</v>
      </c>
      <c r="N164" s="754" t="s">
        <v>1460</v>
      </c>
      <c r="O164" s="754" t="s">
        <v>1437</v>
      </c>
      <c r="P164" s="754" t="s">
        <v>1438</v>
      </c>
      <c r="Q164" s="797">
        <v>1</v>
      </c>
      <c r="R164" s="803"/>
      <c r="S164" s="797">
        <v>0.99922722482390458</v>
      </c>
      <c r="T164" s="797">
        <v>0.99922722482390458</v>
      </c>
      <c r="U164" s="803"/>
      <c r="V164" s="806">
        <v>42540700.930000007</v>
      </c>
      <c r="W164" s="806">
        <v>44367406.020000003</v>
      </c>
      <c r="X164" s="806">
        <v>44333119.990000002</v>
      </c>
      <c r="Y164" s="797">
        <v>1.042134215488113</v>
      </c>
      <c r="Z164" s="797">
        <v>0.99922722482390458</v>
      </c>
    </row>
    <row r="165" spans="1:26" ht="51" x14ac:dyDescent="0.2">
      <c r="A165" s="757"/>
      <c r="B165" s="792">
        <v>2</v>
      </c>
      <c r="C165" s="792" t="s">
        <v>1425</v>
      </c>
      <c r="D165" s="793">
        <v>2</v>
      </c>
      <c r="E165" s="793">
        <v>2.2999999999999998</v>
      </c>
      <c r="F165" s="800" t="s">
        <v>1457</v>
      </c>
      <c r="G165" s="801" t="s">
        <v>1567</v>
      </c>
      <c r="H165" s="794">
        <v>3019</v>
      </c>
      <c r="I165" s="794" t="s">
        <v>826</v>
      </c>
      <c r="J165" s="792" t="s">
        <v>1610</v>
      </c>
      <c r="K165" s="800" t="s">
        <v>1459</v>
      </c>
      <c r="L165" s="808" t="s">
        <v>1454</v>
      </c>
      <c r="M165" s="792" t="s">
        <v>1448</v>
      </c>
      <c r="N165" s="754" t="s">
        <v>1460</v>
      </c>
      <c r="O165" s="754" t="s">
        <v>1437</v>
      </c>
      <c r="P165" s="754" t="s">
        <v>1438</v>
      </c>
      <c r="Q165" s="797">
        <v>1</v>
      </c>
      <c r="R165" s="807"/>
      <c r="S165" s="797">
        <v>0.92369999999999997</v>
      </c>
      <c r="T165" s="797">
        <v>0.92369999999999997</v>
      </c>
      <c r="U165" s="803"/>
      <c r="V165" s="806"/>
      <c r="W165" s="806"/>
      <c r="X165" s="806"/>
      <c r="Y165" s="797"/>
      <c r="Z165" s="797"/>
    </row>
    <row r="166" spans="1:26" ht="51" x14ac:dyDescent="0.2">
      <c r="A166" s="757"/>
      <c r="B166" s="792">
        <v>2</v>
      </c>
      <c r="C166" s="792" t="s">
        <v>1425</v>
      </c>
      <c r="D166" s="793">
        <v>2</v>
      </c>
      <c r="E166" s="793">
        <v>2.2999999999999998</v>
      </c>
      <c r="F166" s="800" t="s">
        <v>1457</v>
      </c>
      <c r="G166" s="801" t="s">
        <v>1567</v>
      </c>
      <c r="H166" s="794">
        <v>3019</v>
      </c>
      <c r="I166" s="794" t="s">
        <v>826</v>
      </c>
      <c r="J166" s="792" t="s">
        <v>1611</v>
      </c>
      <c r="K166" s="800" t="s">
        <v>1459</v>
      </c>
      <c r="L166" s="808" t="s">
        <v>1454</v>
      </c>
      <c r="M166" s="792" t="s">
        <v>1448</v>
      </c>
      <c r="N166" s="754" t="s">
        <v>1460</v>
      </c>
      <c r="O166" s="754" t="s">
        <v>1437</v>
      </c>
      <c r="P166" s="754" t="s">
        <v>1438</v>
      </c>
      <c r="Q166" s="797">
        <v>1</v>
      </c>
      <c r="R166" s="803"/>
      <c r="S166" s="797">
        <v>0.99951196059116132</v>
      </c>
      <c r="T166" s="797">
        <v>0.99951196059116132</v>
      </c>
      <c r="U166" s="803"/>
      <c r="V166" s="806">
        <v>21287377.529999997</v>
      </c>
      <c r="W166" s="806">
        <v>22169849</v>
      </c>
      <c r="X166" s="806">
        <v>22159029.239999998</v>
      </c>
      <c r="Y166" s="797">
        <v>1.0409468807875275</v>
      </c>
      <c r="Z166" s="797">
        <v>0.99951196059116132</v>
      </c>
    </row>
    <row r="167" spans="1:26" ht="51" x14ac:dyDescent="0.2">
      <c r="A167" s="757"/>
      <c r="B167" s="792">
        <v>2</v>
      </c>
      <c r="C167" s="792" t="s">
        <v>1425</v>
      </c>
      <c r="D167" s="793">
        <v>2</v>
      </c>
      <c r="E167" s="793">
        <v>2.2999999999999998</v>
      </c>
      <c r="F167" s="800" t="s">
        <v>1457</v>
      </c>
      <c r="G167" s="801" t="s">
        <v>1567</v>
      </c>
      <c r="H167" s="794">
        <v>3019</v>
      </c>
      <c r="I167" s="794" t="s">
        <v>829</v>
      </c>
      <c r="J167" s="792" t="s">
        <v>1612</v>
      </c>
      <c r="K167" s="800" t="s">
        <v>1459</v>
      </c>
      <c r="L167" s="808" t="s">
        <v>1454</v>
      </c>
      <c r="M167" s="792" t="s">
        <v>1448</v>
      </c>
      <c r="N167" s="754" t="s">
        <v>1460</v>
      </c>
      <c r="O167" s="754" t="s">
        <v>1437</v>
      </c>
      <c r="P167" s="754" t="s">
        <v>1438</v>
      </c>
      <c r="Q167" s="797">
        <v>1</v>
      </c>
      <c r="R167" s="807"/>
      <c r="S167" s="797">
        <v>0.92132000000000003</v>
      </c>
      <c r="T167" s="797">
        <v>0.92132000000000003</v>
      </c>
      <c r="U167" s="803"/>
      <c r="V167" s="806"/>
      <c r="W167" s="806"/>
      <c r="X167" s="806"/>
      <c r="Y167" s="797"/>
      <c r="Z167" s="797"/>
    </row>
    <row r="168" spans="1:26" ht="51" x14ac:dyDescent="0.2">
      <c r="A168" s="757"/>
      <c r="B168" s="792">
        <v>2</v>
      </c>
      <c r="C168" s="792" t="s">
        <v>1425</v>
      </c>
      <c r="D168" s="793">
        <v>2</v>
      </c>
      <c r="E168" s="793">
        <v>2.2999999999999998</v>
      </c>
      <c r="F168" s="800" t="s">
        <v>1457</v>
      </c>
      <c r="G168" s="801" t="s">
        <v>1567</v>
      </c>
      <c r="H168" s="794">
        <v>3019</v>
      </c>
      <c r="I168" s="794" t="s">
        <v>829</v>
      </c>
      <c r="J168" s="792" t="s">
        <v>1613</v>
      </c>
      <c r="K168" s="800" t="s">
        <v>1459</v>
      </c>
      <c r="L168" s="808" t="s">
        <v>1454</v>
      </c>
      <c r="M168" s="792" t="s">
        <v>1448</v>
      </c>
      <c r="N168" s="754" t="s">
        <v>1460</v>
      </c>
      <c r="O168" s="754" t="s">
        <v>1437</v>
      </c>
      <c r="P168" s="754" t="s">
        <v>1438</v>
      </c>
      <c r="Q168" s="797">
        <v>1</v>
      </c>
      <c r="R168" s="803"/>
      <c r="S168" s="797">
        <v>0.99641620312773105</v>
      </c>
      <c r="T168" s="797">
        <v>0.99641620312773105</v>
      </c>
      <c r="U168" s="803"/>
      <c r="V168" s="806">
        <v>42974415.530000001</v>
      </c>
      <c r="W168" s="806">
        <v>42860752.289999999</v>
      </c>
      <c r="X168" s="806">
        <v>42707148.060000002</v>
      </c>
      <c r="Y168" s="797">
        <v>0.9937807770808792</v>
      </c>
      <c r="Z168" s="797">
        <v>0.99641620312773105</v>
      </c>
    </row>
    <row r="169" spans="1:26" ht="51" x14ac:dyDescent="0.2">
      <c r="A169" s="757"/>
      <c r="B169" s="792">
        <v>2</v>
      </c>
      <c r="C169" s="792" t="s">
        <v>1425</v>
      </c>
      <c r="D169" s="793">
        <v>2</v>
      </c>
      <c r="E169" s="793">
        <v>2.2999999999999998</v>
      </c>
      <c r="F169" s="800" t="s">
        <v>1457</v>
      </c>
      <c r="G169" s="801" t="s">
        <v>1567</v>
      </c>
      <c r="H169" s="794">
        <v>3019</v>
      </c>
      <c r="I169" s="794" t="s">
        <v>832</v>
      </c>
      <c r="J169" s="792" t="s">
        <v>1614</v>
      </c>
      <c r="K169" s="800" t="s">
        <v>1459</v>
      </c>
      <c r="L169" s="808" t="s">
        <v>1454</v>
      </c>
      <c r="M169" s="792" t="s">
        <v>1448</v>
      </c>
      <c r="N169" s="754" t="s">
        <v>1460</v>
      </c>
      <c r="O169" s="754" t="s">
        <v>1437</v>
      </c>
      <c r="P169" s="754" t="s">
        <v>1438</v>
      </c>
      <c r="Q169" s="797">
        <v>1</v>
      </c>
      <c r="R169" s="807"/>
      <c r="S169" s="797">
        <v>0.91310000000000002</v>
      </c>
      <c r="T169" s="797">
        <v>0.91310000000000002</v>
      </c>
      <c r="U169" s="803"/>
      <c r="V169" s="806"/>
      <c r="W169" s="806"/>
      <c r="X169" s="806"/>
      <c r="Y169" s="797"/>
      <c r="Z169" s="797"/>
    </row>
    <row r="170" spans="1:26" ht="51" x14ac:dyDescent="0.2">
      <c r="A170" s="757"/>
      <c r="B170" s="792">
        <v>2</v>
      </c>
      <c r="C170" s="792" t="s">
        <v>1425</v>
      </c>
      <c r="D170" s="793">
        <v>2</v>
      </c>
      <c r="E170" s="793">
        <v>2.2999999999999998</v>
      </c>
      <c r="F170" s="800" t="s">
        <v>1457</v>
      </c>
      <c r="G170" s="801" t="s">
        <v>1567</v>
      </c>
      <c r="H170" s="794">
        <v>3019</v>
      </c>
      <c r="I170" s="794" t="s">
        <v>832</v>
      </c>
      <c r="J170" s="792" t="s">
        <v>1615</v>
      </c>
      <c r="K170" s="800" t="s">
        <v>1459</v>
      </c>
      <c r="L170" s="808" t="s">
        <v>1454</v>
      </c>
      <c r="M170" s="792" t="s">
        <v>1448</v>
      </c>
      <c r="N170" s="754" t="s">
        <v>1460</v>
      </c>
      <c r="O170" s="754" t="s">
        <v>1437</v>
      </c>
      <c r="P170" s="754" t="s">
        <v>1438</v>
      </c>
      <c r="Q170" s="797">
        <v>1</v>
      </c>
      <c r="R170" s="803"/>
      <c r="S170" s="797">
        <v>0.99760145681922541</v>
      </c>
      <c r="T170" s="797">
        <v>0.99760145681922541</v>
      </c>
      <c r="U170" s="803"/>
      <c r="V170" s="806">
        <v>21063556.410000004</v>
      </c>
      <c r="W170" s="806">
        <v>20210342.84</v>
      </c>
      <c r="X170" s="806">
        <v>20161867.460000001</v>
      </c>
      <c r="Y170" s="797">
        <v>0.95719198921356308</v>
      </c>
      <c r="Z170" s="797">
        <v>0.99760145681922541</v>
      </c>
    </row>
    <row r="171" spans="1:26" ht="51" x14ac:dyDescent="0.2">
      <c r="A171" s="757"/>
      <c r="B171" s="792">
        <v>2</v>
      </c>
      <c r="C171" s="792" t="s">
        <v>1425</v>
      </c>
      <c r="D171" s="793">
        <v>2</v>
      </c>
      <c r="E171" s="793">
        <v>2.2999999999999998</v>
      </c>
      <c r="F171" s="800" t="s">
        <v>1457</v>
      </c>
      <c r="G171" s="801" t="s">
        <v>1567</v>
      </c>
      <c r="H171" s="794">
        <v>3019</v>
      </c>
      <c r="I171" s="794" t="s">
        <v>835</v>
      </c>
      <c r="J171" s="792" t="s">
        <v>1616</v>
      </c>
      <c r="K171" s="800" t="s">
        <v>1459</v>
      </c>
      <c r="L171" s="808" t="s">
        <v>1454</v>
      </c>
      <c r="M171" s="792" t="s">
        <v>1448</v>
      </c>
      <c r="N171" s="754" t="s">
        <v>1460</v>
      </c>
      <c r="O171" s="754" t="s">
        <v>1437</v>
      </c>
      <c r="P171" s="754" t="s">
        <v>1438</v>
      </c>
      <c r="Q171" s="797">
        <v>1</v>
      </c>
      <c r="R171" s="793"/>
      <c r="S171" s="797">
        <v>0.70730000000000004</v>
      </c>
      <c r="T171" s="797">
        <v>0.70730000000000004</v>
      </c>
      <c r="U171" s="803"/>
      <c r="V171" s="806"/>
      <c r="W171" s="806"/>
      <c r="X171" s="806"/>
      <c r="Y171" s="797"/>
      <c r="Z171" s="797"/>
    </row>
    <row r="172" spans="1:26" ht="51" x14ac:dyDescent="0.2">
      <c r="A172" s="757"/>
      <c r="B172" s="792">
        <v>2</v>
      </c>
      <c r="C172" s="792" t="s">
        <v>1425</v>
      </c>
      <c r="D172" s="793">
        <v>2</v>
      </c>
      <c r="E172" s="793">
        <v>2.2999999999999998</v>
      </c>
      <c r="F172" s="800" t="s">
        <v>1457</v>
      </c>
      <c r="G172" s="801" t="s">
        <v>1567</v>
      </c>
      <c r="H172" s="794">
        <v>3019</v>
      </c>
      <c r="I172" s="794" t="s">
        <v>835</v>
      </c>
      <c r="J172" s="792" t="s">
        <v>1617</v>
      </c>
      <c r="K172" s="800" t="s">
        <v>1459</v>
      </c>
      <c r="L172" s="808" t="s">
        <v>1454</v>
      </c>
      <c r="M172" s="792" t="s">
        <v>1448</v>
      </c>
      <c r="N172" s="754" t="s">
        <v>1460</v>
      </c>
      <c r="O172" s="754" t="s">
        <v>1437</v>
      </c>
      <c r="P172" s="754" t="s">
        <v>1438</v>
      </c>
      <c r="Q172" s="797">
        <v>1</v>
      </c>
      <c r="R172" s="803"/>
      <c r="S172" s="797">
        <v>0.99854714335892314</v>
      </c>
      <c r="T172" s="797">
        <v>0.99854714335892314</v>
      </c>
      <c r="U172" s="803"/>
      <c r="V172" s="806">
        <v>49065914.799999997</v>
      </c>
      <c r="W172" s="806">
        <v>50439897.460000001</v>
      </c>
      <c r="X172" s="806">
        <v>50366615.520000003</v>
      </c>
      <c r="Y172" s="797">
        <v>1.0265092524067239</v>
      </c>
      <c r="Z172" s="797">
        <v>0.99854714335892314</v>
      </c>
    </row>
    <row r="173" spans="1:26" ht="51" x14ac:dyDescent="0.2">
      <c r="A173" s="757"/>
      <c r="B173" s="792">
        <v>2</v>
      </c>
      <c r="C173" s="792" t="s">
        <v>1425</v>
      </c>
      <c r="D173" s="793">
        <v>2</v>
      </c>
      <c r="E173" s="793">
        <v>2.2999999999999998</v>
      </c>
      <c r="F173" s="800" t="s">
        <v>1457</v>
      </c>
      <c r="G173" s="801" t="s">
        <v>1567</v>
      </c>
      <c r="H173" s="794">
        <v>3019</v>
      </c>
      <c r="I173" s="794" t="s">
        <v>838</v>
      </c>
      <c r="J173" s="792" t="s">
        <v>1618</v>
      </c>
      <c r="K173" s="800" t="s">
        <v>1459</v>
      </c>
      <c r="L173" s="808" t="s">
        <v>1454</v>
      </c>
      <c r="M173" s="792" t="s">
        <v>1448</v>
      </c>
      <c r="N173" s="754" t="s">
        <v>1460</v>
      </c>
      <c r="O173" s="754" t="s">
        <v>1437</v>
      </c>
      <c r="P173" s="754" t="s">
        <v>1438</v>
      </c>
      <c r="Q173" s="797">
        <v>1</v>
      </c>
      <c r="R173" s="807"/>
      <c r="S173" s="797">
        <v>0.80220000000000002</v>
      </c>
      <c r="T173" s="797">
        <v>0.80220000000000002</v>
      </c>
      <c r="U173" s="803"/>
      <c r="V173" s="806"/>
      <c r="W173" s="806"/>
      <c r="X173" s="806"/>
      <c r="Y173" s="797"/>
      <c r="Z173" s="797"/>
    </row>
    <row r="174" spans="1:26" ht="51" x14ac:dyDescent="0.2">
      <c r="A174" s="757"/>
      <c r="B174" s="792">
        <v>2</v>
      </c>
      <c r="C174" s="792" t="s">
        <v>1425</v>
      </c>
      <c r="D174" s="793">
        <v>2</v>
      </c>
      <c r="E174" s="793">
        <v>2.2999999999999998</v>
      </c>
      <c r="F174" s="800" t="s">
        <v>1457</v>
      </c>
      <c r="G174" s="801" t="s">
        <v>1567</v>
      </c>
      <c r="H174" s="794">
        <v>3019</v>
      </c>
      <c r="I174" s="794" t="s">
        <v>838</v>
      </c>
      <c r="J174" s="792" t="s">
        <v>1619</v>
      </c>
      <c r="K174" s="800" t="s">
        <v>1459</v>
      </c>
      <c r="L174" s="808" t="s">
        <v>1454</v>
      </c>
      <c r="M174" s="792" t="s">
        <v>1448</v>
      </c>
      <c r="N174" s="754" t="s">
        <v>1460</v>
      </c>
      <c r="O174" s="754" t="s">
        <v>1437</v>
      </c>
      <c r="P174" s="754" t="s">
        <v>1438</v>
      </c>
      <c r="Q174" s="797">
        <v>1</v>
      </c>
      <c r="R174" s="803"/>
      <c r="S174" s="797">
        <v>0.99989720486711497</v>
      </c>
      <c r="T174" s="797">
        <v>0.99989720486711497</v>
      </c>
      <c r="U174" s="803"/>
      <c r="V174" s="806">
        <v>18256596.560000002</v>
      </c>
      <c r="W174" s="806">
        <v>19088452.390000001</v>
      </c>
      <c r="X174" s="806">
        <v>19086490.190000001</v>
      </c>
      <c r="Y174" s="797">
        <v>1.0454571928164467</v>
      </c>
      <c r="Z174" s="797">
        <v>0.99989720486711497</v>
      </c>
    </row>
    <row r="175" spans="1:26" ht="51" x14ac:dyDescent="0.2">
      <c r="A175" s="757"/>
      <c r="B175" s="792">
        <v>2</v>
      </c>
      <c r="C175" s="792" t="s">
        <v>1425</v>
      </c>
      <c r="D175" s="793">
        <v>2</v>
      </c>
      <c r="E175" s="793">
        <v>2.2999999999999998</v>
      </c>
      <c r="F175" s="800" t="s">
        <v>1457</v>
      </c>
      <c r="G175" s="801" t="s">
        <v>1567</v>
      </c>
      <c r="H175" s="794">
        <v>3019</v>
      </c>
      <c r="I175" s="794" t="s">
        <v>841</v>
      </c>
      <c r="J175" s="792" t="s">
        <v>1620</v>
      </c>
      <c r="K175" s="800" t="s">
        <v>1459</v>
      </c>
      <c r="L175" s="808" t="s">
        <v>1454</v>
      </c>
      <c r="M175" s="792" t="s">
        <v>1448</v>
      </c>
      <c r="N175" s="754" t="s">
        <v>1460</v>
      </c>
      <c r="O175" s="754" t="s">
        <v>1437</v>
      </c>
      <c r="P175" s="754" t="s">
        <v>1438</v>
      </c>
      <c r="Q175" s="797">
        <v>1</v>
      </c>
      <c r="R175" s="807"/>
      <c r="S175" s="797">
        <v>0.5696</v>
      </c>
      <c r="T175" s="797">
        <v>0.5696</v>
      </c>
      <c r="U175" s="803"/>
      <c r="V175" s="806"/>
      <c r="W175" s="806"/>
      <c r="X175" s="806"/>
      <c r="Y175" s="797"/>
      <c r="Z175" s="797"/>
    </row>
    <row r="176" spans="1:26" ht="51" x14ac:dyDescent="0.2">
      <c r="A176" s="757"/>
      <c r="B176" s="792">
        <v>2</v>
      </c>
      <c r="C176" s="792" t="s">
        <v>1425</v>
      </c>
      <c r="D176" s="793">
        <v>2</v>
      </c>
      <c r="E176" s="793">
        <v>2.2999999999999998</v>
      </c>
      <c r="F176" s="800" t="s">
        <v>1457</v>
      </c>
      <c r="G176" s="801" t="s">
        <v>1567</v>
      </c>
      <c r="H176" s="794">
        <v>3019</v>
      </c>
      <c r="I176" s="794" t="s">
        <v>841</v>
      </c>
      <c r="J176" s="792" t="s">
        <v>1621</v>
      </c>
      <c r="K176" s="800" t="s">
        <v>1459</v>
      </c>
      <c r="L176" s="808" t="s">
        <v>1454</v>
      </c>
      <c r="M176" s="792" t="s">
        <v>1448</v>
      </c>
      <c r="N176" s="754" t="s">
        <v>1460</v>
      </c>
      <c r="O176" s="754" t="s">
        <v>1437</v>
      </c>
      <c r="P176" s="754" t="s">
        <v>1438</v>
      </c>
      <c r="Q176" s="797">
        <v>1</v>
      </c>
      <c r="R176" s="803"/>
      <c r="S176" s="797">
        <v>0.99987405601346191</v>
      </c>
      <c r="T176" s="797">
        <v>0.99987405601346191</v>
      </c>
      <c r="U176" s="803"/>
      <c r="V176" s="806">
        <v>30353682.48</v>
      </c>
      <c r="W176" s="806">
        <v>30535796.949999999</v>
      </c>
      <c r="X176" s="806">
        <v>30531951.149999999</v>
      </c>
      <c r="Y176" s="797">
        <v>1.0058730491800281</v>
      </c>
      <c r="Z176" s="797">
        <v>0.99987405601346191</v>
      </c>
    </row>
    <row r="177" spans="1:26" ht="51" x14ac:dyDescent="0.2">
      <c r="A177" s="757"/>
      <c r="B177" s="792">
        <v>2</v>
      </c>
      <c r="C177" s="792" t="s">
        <v>1425</v>
      </c>
      <c r="D177" s="793">
        <v>2</v>
      </c>
      <c r="E177" s="793">
        <v>2.2999999999999998</v>
      </c>
      <c r="F177" s="800" t="s">
        <v>1457</v>
      </c>
      <c r="G177" s="801" t="s">
        <v>1567</v>
      </c>
      <c r="H177" s="794">
        <v>3019</v>
      </c>
      <c r="I177" s="794" t="s">
        <v>844</v>
      </c>
      <c r="J177" s="792" t="s">
        <v>1622</v>
      </c>
      <c r="K177" s="800" t="s">
        <v>1459</v>
      </c>
      <c r="L177" s="808" t="s">
        <v>1454</v>
      </c>
      <c r="M177" s="792" t="s">
        <v>1448</v>
      </c>
      <c r="N177" s="754" t="s">
        <v>1460</v>
      </c>
      <c r="O177" s="754" t="s">
        <v>1437</v>
      </c>
      <c r="P177" s="754" t="s">
        <v>1438</v>
      </c>
      <c r="Q177" s="797">
        <v>1</v>
      </c>
      <c r="R177" s="807"/>
      <c r="S177" s="797">
        <v>0.63390000000000002</v>
      </c>
      <c r="T177" s="797">
        <v>0.63390000000000002</v>
      </c>
      <c r="U177" s="803"/>
      <c r="V177" s="806"/>
      <c r="W177" s="806"/>
      <c r="X177" s="806"/>
      <c r="Y177" s="797"/>
      <c r="Z177" s="797"/>
    </row>
    <row r="178" spans="1:26" ht="51" x14ac:dyDescent="0.2">
      <c r="A178" s="757"/>
      <c r="B178" s="792">
        <v>2</v>
      </c>
      <c r="C178" s="792" t="s">
        <v>1425</v>
      </c>
      <c r="D178" s="793">
        <v>2</v>
      </c>
      <c r="E178" s="793">
        <v>2.2999999999999998</v>
      </c>
      <c r="F178" s="800" t="s">
        <v>1457</v>
      </c>
      <c r="G178" s="801" t="s">
        <v>1567</v>
      </c>
      <c r="H178" s="794">
        <v>3019</v>
      </c>
      <c r="I178" s="794" t="s">
        <v>844</v>
      </c>
      <c r="J178" s="792" t="s">
        <v>1623</v>
      </c>
      <c r="K178" s="800" t="s">
        <v>1459</v>
      </c>
      <c r="L178" s="808" t="s">
        <v>1454</v>
      </c>
      <c r="M178" s="792" t="s">
        <v>1448</v>
      </c>
      <c r="N178" s="754" t="s">
        <v>1460</v>
      </c>
      <c r="O178" s="754" t="s">
        <v>1437</v>
      </c>
      <c r="P178" s="754" t="s">
        <v>1438</v>
      </c>
      <c r="Q178" s="797">
        <v>1</v>
      </c>
      <c r="R178" s="803"/>
      <c r="S178" s="797">
        <v>0.99948978584138293</v>
      </c>
      <c r="T178" s="797">
        <v>0.99948978584138293</v>
      </c>
      <c r="U178" s="803"/>
      <c r="V178" s="806">
        <v>43635059.349999994</v>
      </c>
      <c r="W178" s="806">
        <v>48785651.240000002</v>
      </c>
      <c r="X178" s="806">
        <v>48760760.109999999</v>
      </c>
      <c r="Y178" s="797">
        <v>1.1174674868409455</v>
      </c>
      <c r="Z178" s="797">
        <v>0.99948978584138293</v>
      </c>
    </row>
    <row r="179" spans="1:26" ht="51" x14ac:dyDescent="0.2">
      <c r="A179" s="757"/>
      <c r="B179" s="792">
        <v>2</v>
      </c>
      <c r="C179" s="792" t="s">
        <v>1425</v>
      </c>
      <c r="D179" s="793">
        <v>2</v>
      </c>
      <c r="E179" s="793">
        <v>2.2999999999999998</v>
      </c>
      <c r="F179" s="800" t="s">
        <v>1457</v>
      </c>
      <c r="G179" s="801" t="s">
        <v>1567</v>
      </c>
      <c r="H179" s="794">
        <v>3019</v>
      </c>
      <c r="I179" s="794" t="s">
        <v>847</v>
      </c>
      <c r="J179" s="792" t="s">
        <v>1624</v>
      </c>
      <c r="K179" s="800" t="s">
        <v>1459</v>
      </c>
      <c r="L179" s="808" t="s">
        <v>1454</v>
      </c>
      <c r="M179" s="792" t="s">
        <v>1448</v>
      </c>
      <c r="N179" s="754" t="s">
        <v>1460</v>
      </c>
      <c r="O179" s="754" t="s">
        <v>1437</v>
      </c>
      <c r="P179" s="754" t="s">
        <v>1438</v>
      </c>
      <c r="Q179" s="797">
        <v>1</v>
      </c>
      <c r="R179" s="807"/>
      <c r="S179" s="797">
        <v>0.65349999999999997</v>
      </c>
      <c r="T179" s="797">
        <v>0.65349999999999997</v>
      </c>
      <c r="U179" s="803"/>
      <c r="V179" s="806"/>
      <c r="W179" s="806"/>
      <c r="X179" s="806"/>
      <c r="Y179" s="797"/>
      <c r="Z179" s="797"/>
    </row>
    <row r="180" spans="1:26" ht="51" x14ac:dyDescent="0.2">
      <c r="A180" s="757"/>
      <c r="B180" s="792">
        <v>2</v>
      </c>
      <c r="C180" s="792" t="s">
        <v>1425</v>
      </c>
      <c r="D180" s="793">
        <v>2</v>
      </c>
      <c r="E180" s="793">
        <v>2.2999999999999998</v>
      </c>
      <c r="F180" s="800" t="s">
        <v>1457</v>
      </c>
      <c r="G180" s="801" t="s">
        <v>1567</v>
      </c>
      <c r="H180" s="794">
        <v>3019</v>
      </c>
      <c r="I180" s="794" t="s">
        <v>847</v>
      </c>
      <c r="J180" s="792" t="s">
        <v>1625</v>
      </c>
      <c r="K180" s="800" t="s">
        <v>1459</v>
      </c>
      <c r="L180" s="808" t="s">
        <v>1454</v>
      </c>
      <c r="M180" s="792" t="s">
        <v>1448</v>
      </c>
      <c r="N180" s="754" t="s">
        <v>1460</v>
      </c>
      <c r="O180" s="754" t="s">
        <v>1437</v>
      </c>
      <c r="P180" s="754" t="s">
        <v>1438</v>
      </c>
      <c r="Q180" s="797">
        <v>1</v>
      </c>
      <c r="R180" s="803"/>
      <c r="S180" s="797">
        <v>0.99948978584138293</v>
      </c>
      <c r="T180" s="797">
        <v>0.99948978584138293</v>
      </c>
      <c r="U180" s="803"/>
      <c r="V180" s="806">
        <v>22235077.289999999</v>
      </c>
      <c r="W180" s="806">
        <v>23083481.390000001</v>
      </c>
      <c r="X180" s="806">
        <v>23068197.030000001</v>
      </c>
      <c r="Y180" s="797">
        <v>1.0374687134716949</v>
      </c>
      <c r="Z180" s="797">
        <v>0.99933786590758267</v>
      </c>
    </row>
    <row r="181" spans="1:26" ht="51" x14ac:dyDescent="0.2">
      <c r="A181" s="757"/>
      <c r="B181" s="792">
        <v>2</v>
      </c>
      <c r="C181" s="792" t="s">
        <v>1425</v>
      </c>
      <c r="D181" s="793">
        <v>2</v>
      </c>
      <c r="E181" s="793">
        <v>2.2999999999999998</v>
      </c>
      <c r="F181" s="800" t="s">
        <v>1457</v>
      </c>
      <c r="G181" s="801" t="s">
        <v>1567</v>
      </c>
      <c r="H181" s="794">
        <v>3019</v>
      </c>
      <c r="I181" s="794" t="s">
        <v>850</v>
      </c>
      <c r="J181" s="792" t="s">
        <v>1626</v>
      </c>
      <c r="K181" s="800" t="s">
        <v>1459</v>
      </c>
      <c r="L181" s="808" t="s">
        <v>1454</v>
      </c>
      <c r="M181" s="792" t="s">
        <v>1448</v>
      </c>
      <c r="N181" s="754" t="s">
        <v>1460</v>
      </c>
      <c r="O181" s="754" t="s">
        <v>1437</v>
      </c>
      <c r="P181" s="754" t="s">
        <v>1438</v>
      </c>
      <c r="Q181" s="797">
        <v>1</v>
      </c>
      <c r="R181" s="807"/>
      <c r="S181" s="797">
        <v>0.77380000000000004</v>
      </c>
      <c r="T181" s="797">
        <v>0.77380000000000004</v>
      </c>
      <c r="U181" s="803"/>
      <c r="V181" s="806"/>
      <c r="W181" s="806"/>
      <c r="X181" s="806"/>
      <c r="Y181" s="797"/>
      <c r="Z181" s="797"/>
    </row>
    <row r="182" spans="1:26" ht="51" x14ac:dyDescent="0.2">
      <c r="A182" s="757"/>
      <c r="B182" s="792">
        <v>2</v>
      </c>
      <c r="C182" s="792" t="s">
        <v>1425</v>
      </c>
      <c r="D182" s="793">
        <v>2</v>
      </c>
      <c r="E182" s="793">
        <v>2.2999999999999998</v>
      </c>
      <c r="F182" s="800" t="s">
        <v>1457</v>
      </c>
      <c r="G182" s="801" t="s">
        <v>1567</v>
      </c>
      <c r="H182" s="794">
        <v>3019</v>
      </c>
      <c r="I182" s="794" t="s">
        <v>850</v>
      </c>
      <c r="J182" s="792" t="s">
        <v>1627</v>
      </c>
      <c r="K182" s="800" t="s">
        <v>1459</v>
      </c>
      <c r="L182" s="808" t="s">
        <v>1454</v>
      </c>
      <c r="M182" s="792" t="s">
        <v>1448</v>
      </c>
      <c r="N182" s="754" t="s">
        <v>1460</v>
      </c>
      <c r="O182" s="754" t="s">
        <v>1437</v>
      </c>
      <c r="P182" s="754" t="s">
        <v>1438</v>
      </c>
      <c r="Q182" s="797">
        <v>1</v>
      </c>
      <c r="R182" s="803"/>
      <c r="S182" s="797">
        <v>0.9998908415896145</v>
      </c>
      <c r="T182" s="797">
        <v>0.9998908415896145</v>
      </c>
      <c r="U182" s="803"/>
      <c r="V182" s="806">
        <v>22154549.870000001</v>
      </c>
      <c r="W182" s="806">
        <v>27437281.190000001</v>
      </c>
      <c r="X182" s="806">
        <v>27434286.18</v>
      </c>
      <c r="Y182" s="797">
        <v>1.238313860628214</v>
      </c>
      <c r="Z182" s="797">
        <v>0.9998908415896145</v>
      </c>
    </row>
    <row r="183" spans="1:26" ht="51" x14ac:dyDescent="0.2">
      <c r="A183" s="757"/>
      <c r="B183" s="792">
        <v>2</v>
      </c>
      <c r="C183" s="792" t="s">
        <v>1425</v>
      </c>
      <c r="D183" s="793">
        <v>2</v>
      </c>
      <c r="E183" s="793">
        <v>2.2999999999999998</v>
      </c>
      <c r="F183" s="800" t="s">
        <v>1457</v>
      </c>
      <c r="G183" s="801" t="s">
        <v>1567</v>
      </c>
      <c r="H183" s="794">
        <v>3019</v>
      </c>
      <c r="I183" s="794" t="s">
        <v>853</v>
      </c>
      <c r="J183" s="792" t="s">
        <v>1628</v>
      </c>
      <c r="K183" s="800" t="s">
        <v>1459</v>
      </c>
      <c r="L183" s="808" t="s">
        <v>1454</v>
      </c>
      <c r="M183" s="792" t="s">
        <v>1448</v>
      </c>
      <c r="N183" s="754" t="s">
        <v>1460</v>
      </c>
      <c r="O183" s="754" t="s">
        <v>1437</v>
      </c>
      <c r="P183" s="754" t="s">
        <v>1438</v>
      </c>
      <c r="Q183" s="797">
        <v>1</v>
      </c>
      <c r="R183" s="807"/>
      <c r="S183" s="797">
        <v>0.74870000000000003</v>
      </c>
      <c r="T183" s="797">
        <v>0.74870000000000003</v>
      </c>
      <c r="U183" s="803"/>
      <c r="V183" s="806"/>
      <c r="W183" s="806"/>
      <c r="X183" s="806"/>
      <c r="Y183" s="797"/>
      <c r="Z183" s="797"/>
    </row>
    <row r="184" spans="1:26" ht="51" x14ac:dyDescent="0.2">
      <c r="A184" s="757"/>
      <c r="B184" s="792">
        <v>2</v>
      </c>
      <c r="C184" s="792" t="s">
        <v>1425</v>
      </c>
      <c r="D184" s="793">
        <v>2</v>
      </c>
      <c r="E184" s="793">
        <v>2.2999999999999998</v>
      </c>
      <c r="F184" s="800" t="s">
        <v>1457</v>
      </c>
      <c r="G184" s="801" t="s">
        <v>1567</v>
      </c>
      <c r="H184" s="794">
        <v>3019</v>
      </c>
      <c r="I184" s="794" t="s">
        <v>853</v>
      </c>
      <c r="J184" s="792" t="s">
        <v>1629</v>
      </c>
      <c r="K184" s="800" t="s">
        <v>1459</v>
      </c>
      <c r="L184" s="808" t="s">
        <v>1454</v>
      </c>
      <c r="M184" s="792" t="s">
        <v>1448</v>
      </c>
      <c r="N184" s="754" t="s">
        <v>1460</v>
      </c>
      <c r="O184" s="754" t="s">
        <v>1437</v>
      </c>
      <c r="P184" s="754" t="s">
        <v>1438</v>
      </c>
      <c r="Q184" s="797">
        <v>1</v>
      </c>
      <c r="R184" s="803"/>
      <c r="S184" s="797">
        <v>0.97833211683256882</v>
      </c>
      <c r="T184" s="797">
        <v>0.97833211683256882</v>
      </c>
      <c r="U184" s="803"/>
      <c r="V184" s="806">
        <v>11802116.289999999</v>
      </c>
      <c r="W184" s="806">
        <v>12295608.109999999</v>
      </c>
      <c r="X184" s="806">
        <v>12029188.310000001</v>
      </c>
      <c r="Y184" s="797">
        <v>1.0192399409072423</v>
      </c>
      <c r="Z184" s="797">
        <v>0.97833211683256882</v>
      </c>
    </row>
    <row r="185" spans="1:26" ht="51" x14ac:dyDescent="0.2">
      <c r="A185" s="757"/>
      <c r="B185" s="792">
        <v>2</v>
      </c>
      <c r="C185" s="792" t="s">
        <v>1425</v>
      </c>
      <c r="D185" s="793">
        <v>2</v>
      </c>
      <c r="E185" s="793">
        <v>2.2999999999999998</v>
      </c>
      <c r="F185" s="800" t="s">
        <v>1457</v>
      </c>
      <c r="G185" s="801" t="s">
        <v>1567</v>
      </c>
      <c r="H185" s="794">
        <v>3019</v>
      </c>
      <c r="I185" s="794" t="s">
        <v>856</v>
      </c>
      <c r="J185" s="792" t="s">
        <v>1630</v>
      </c>
      <c r="K185" s="800" t="s">
        <v>1459</v>
      </c>
      <c r="L185" s="808" t="s">
        <v>1454</v>
      </c>
      <c r="M185" s="792" t="s">
        <v>1448</v>
      </c>
      <c r="N185" s="754" t="s">
        <v>1460</v>
      </c>
      <c r="O185" s="754" t="s">
        <v>1437</v>
      </c>
      <c r="P185" s="754" t="s">
        <v>1438</v>
      </c>
      <c r="Q185" s="797">
        <v>1</v>
      </c>
      <c r="R185" s="807"/>
      <c r="S185" s="797">
        <v>0.77249999999999996</v>
      </c>
      <c r="T185" s="797">
        <v>0.77249999999999996</v>
      </c>
      <c r="U185" s="803"/>
      <c r="V185" s="806"/>
      <c r="W185" s="806"/>
      <c r="X185" s="806"/>
      <c r="Y185" s="797"/>
      <c r="Z185" s="797"/>
    </row>
    <row r="186" spans="1:26" ht="51" x14ac:dyDescent="0.2">
      <c r="A186" s="757"/>
      <c r="B186" s="792">
        <v>2</v>
      </c>
      <c r="C186" s="792" t="s">
        <v>1425</v>
      </c>
      <c r="D186" s="793">
        <v>2</v>
      </c>
      <c r="E186" s="793">
        <v>2.2999999999999998</v>
      </c>
      <c r="F186" s="800" t="s">
        <v>1457</v>
      </c>
      <c r="G186" s="801" t="s">
        <v>1567</v>
      </c>
      <c r="H186" s="794">
        <v>3019</v>
      </c>
      <c r="I186" s="794" t="s">
        <v>856</v>
      </c>
      <c r="J186" s="792" t="s">
        <v>1631</v>
      </c>
      <c r="K186" s="800" t="s">
        <v>1459</v>
      </c>
      <c r="L186" s="808" t="s">
        <v>1454</v>
      </c>
      <c r="M186" s="792" t="s">
        <v>1448</v>
      </c>
      <c r="N186" s="754" t="s">
        <v>1460</v>
      </c>
      <c r="O186" s="754" t="s">
        <v>1437</v>
      </c>
      <c r="P186" s="754" t="s">
        <v>1438</v>
      </c>
      <c r="Q186" s="797">
        <v>1</v>
      </c>
      <c r="R186" s="803"/>
      <c r="S186" s="797">
        <v>0.99995045757319623</v>
      </c>
      <c r="T186" s="797">
        <v>0.99995045757319623</v>
      </c>
      <c r="U186" s="803"/>
      <c r="V186" s="806">
        <v>17138316.580000002</v>
      </c>
      <c r="W186" s="806">
        <v>16114471</v>
      </c>
      <c r="X186" s="806">
        <v>16113672.65</v>
      </c>
      <c r="Y186" s="797">
        <v>0.9402132686009701</v>
      </c>
      <c r="Z186" s="797">
        <v>0.99995045757319623</v>
      </c>
    </row>
    <row r="187" spans="1:26" ht="51" x14ac:dyDescent="0.2">
      <c r="A187" s="757"/>
      <c r="B187" s="792">
        <v>2</v>
      </c>
      <c r="C187" s="792" t="s">
        <v>1425</v>
      </c>
      <c r="D187" s="793">
        <v>2</v>
      </c>
      <c r="E187" s="793">
        <v>2.2999999999999998</v>
      </c>
      <c r="F187" s="800" t="s">
        <v>1457</v>
      </c>
      <c r="G187" s="801" t="s">
        <v>1567</v>
      </c>
      <c r="H187" s="794">
        <v>3019</v>
      </c>
      <c r="I187" s="794" t="s">
        <v>859</v>
      </c>
      <c r="J187" s="792" t="s">
        <v>1632</v>
      </c>
      <c r="K187" s="800" t="s">
        <v>1459</v>
      </c>
      <c r="L187" s="808" t="s">
        <v>1454</v>
      </c>
      <c r="M187" s="792" t="s">
        <v>1448</v>
      </c>
      <c r="N187" s="754" t="s">
        <v>1460</v>
      </c>
      <c r="O187" s="754" t="s">
        <v>1437</v>
      </c>
      <c r="P187" s="754" t="s">
        <v>1438</v>
      </c>
      <c r="Q187" s="797">
        <v>1</v>
      </c>
      <c r="R187" s="807"/>
      <c r="S187" s="797">
        <v>0.78129999999999999</v>
      </c>
      <c r="T187" s="797">
        <v>0.78129999999999999</v>
      </c>
      <c r="U187" s="803"/>
      <c r="V187" s="806"/>
      <c r="W187" s="806"/>
      <c r="X187" s="806"/>
      <c r="Y187" s="797"/>
      <c r="Z187" s="797"/>
    </row>
    <row r="188" spans="1:26" ht="51" x14ac:dyDescent="0.2">
      <c r="A188" s="757"/>
      <c r="B188" s="792">
        <v>2</v>
      </c>
      <c r="C188" s="792" t="s">
        <v>1425</v>
      </c>
      <c r="D188" s="793">
        <v>2</v>
      </c>
      <c r="E188" s="793">
        <v>2.2999999999999998</v>
      </c>
      <c r="F188" s="800" t="s">
        <v>1457</v>
      </c>
      <c r="G188" s="801" t="s">
        <v>1567</v>
      </c>
      <c r="H188" s="794">
        <v>3019</v>
      </c>
      <c r="I188" s="794" t="s">
        <v>859</v>
      </c>
      <c r="J188" s="792" t="s">
        <v>1633</v>
      </c>
      <c r="K188" s="800" t="s">
        <v>1459</v>
      </c>
      <c r="L188" s="808" t="s">
        <v>1454</v>
      </c>
      <c r="M188" s="792" t="s">
        <v>1448</v>
      </c>
      <c r="N188" s="754" t="s">
        <v>1460</v>
      </c>
      <c r="O188" s="754" t="s">
        <v>1437</v>
      </c>
      <c r="P188" s="754" t="s">
        <v>1438</v>
      </c>
      <c r="Q188" s="797">
        <v>1</v>
      </c>
      <c r="R188" s="803"/>
      <c r="S188" s="797">
        <v>0.99705656388236008</v>
      </c>
      <c r="T188" s="797">
        <v>0.99705656388236008</v>
      </c>
      <c r="U188" s="803"/>
      <c r="V188" s="806">
        <v>109673162.22</v>
      </c>
      <c r="W188" s="806">
        <v>115139220.44</v>
      </c>
      <c r="X188" s="806">
        <v>114800315.5</v>
      </c>
      <c r="Y188" s="797">
        <v>1.0467493886035231</v>
      </c>
      <c r="Z188" s="797">
        <v>0.99705656388236008</v>
      </c>
    </row>
    <row r="189" spans="1:26" ht="51" x14ac:dyDescent="0.2">
      <c r="A189" s="757"/>
      <c r="B189" s="792">
        <v>2</v>
      </c>
      <c r="C189" s="792" t="s">
        <v>1425</v>
      </c>
      <c r="D189" s="793">
        <v>2</v>
      </c>
      <c r="E189" s="793">
        <v>2.2999999999999998</v>
      </c>
      <c r="F189" s="800" t="s">
        <v>1457</v>
      </c>
      <c r="G189" s="801" t="s">
        <v>1567</v>
      </c>
      <c r="H189" s="794">
        <v>3019</v>
      </c>
      <c r="I189" s="794" t="s">
        <v>862</v>
      </c>
      <c r="J189" s="792" t="s">
        <v>1634</v>
      </c>
      <c r="K189" s="800" t="s">
        <v>1459</v>
      </c>
      <c r="L189" s="808" t="s">
        <v>1454</v>
      </c>
      <c r="M189" s="792" t="s">
        <v>1448</v>
      </c>
      <c r="N189" s="754" t="s">
        <v>1460</v>
      </c>
      <c r="O189" s="754" t="s">
        <v>1437</v>
      </c>
      <c r="P189" s="754" t="s">
        <v>1438</v>
      </c>
      <c r="Q189" s="797">
        <v>1</v>
      </c>
      <c r="R189" s="807"/>
      <c r="S189" s="797">
        <v>0.61619999999999997</v>
      </c>
      <c r="T189" s="797">
        <v>0.61619999999999997</v>
      </c>
      <c r="U189" s="803"/>
      <c r="V189" s="806"/>
      <c r="W189" s="806"/>
      <c r="X189" s="806"/>
      <c r="Y189" s="797"/>
      <c r="Z189" s="797"/>
    </row>
    <row r="190" spans="1:26" ht="51" x14ac:dyDescent="0.2">
      <c r="A190" s="757"/>
      <c r="B190" s="792">
        <v>2</v>
      </c>
      <c r="C190" s="792" t="s">
        <v>1425</v>
      </c>
      <c r="D190" s="793">
        <v>2</v>
      </c>
      <c r="E190" s="793">
        <v>2.2999999999999998</v>
      </c>
      <c r="F190" s="800" t="s">
        <v>1457</v>
      </c>
      <c r="G190" s="801" t="s">
        <v>1567</v>
      </c>
      <c r="H190" s="794">
        <v>3019</v>
      </c>
      <c r="I190" s="794" t="s">
        <v>862</v>
      </c>
      <c r="J190" s="792" t="s">
        <v>1635</v>
      </c>
      <c r="K190" s="800" t="s">
        <v>1459</v>
      </c>
      <c r="L190" s="808" t="s">
        <v>1454</v>
      </c>
      <c r="M190" s="792" t="s">
        <v>1448</v>
      </c>
      <c r="N190" s="754" t="s">
        <v>1460</v>
      </c>
      <c r="O190" s="754" t="s">
        <v>1437</v>
      </c>
      <c r="P190" s="754" t="s">
        <v>1438</v>
      </c>
      <c r="Q190" s="797">
        <v>1</v>
      </c>
      <c r="R190" s="803"/>
      <c r="S190" s="797">
        <v>0.99994001192513726</v>
      </c>
      <c r="T190" s="797">
        <v>0.99994001192513726</v>
      </c>
      <c r="U190" s="803"/>
      <c r="V190" s="806">
        <v>25247096.5</v>
      </c>
      <c r="W190" s="806">
        <v>25191173.469999999</v>
      </c>
      <c r="X190" s="806">
        <v>25189662.300000001</v>
      </c>
      <c r="Y190" s="797">
        <v>0.99772511662875774</v>
      </c>
      <c r="Z190" s="797">
        <v>0.99994001192513726</v>
      </c>
    </row>
    <row r="191" spans="1:26" ht="51" x14ac:dyDescent="0.2">
      <c r="A191" s="757"/>
      <c r="B191" s="792">
        <v>2</v>
      </c>
      <c r="C191" s="792" t="s">
        <v>1425</v>
      </c>
      <c r="D191" s="793">
        <v>2</v>
      </c>
      <c r="E191" s="793">
        <v>2.2999999999999998</v>
      </c>
      <c r="F191" s="800" t="s">
        <v>1457</v>
      </c>
      <c r="G191" s="801" t="s">
        <v>1567</v>
      </c>
      <c r="H191" s="794">
        <v>3019</v>
      </c>
      <c r="I191" s="794" t="s">
        <v>865</v>
      </c>
      <c r="J191" s="792" t="s">
        <v>1636</v>
      </c>
      <c r="K191" s="800" t="s">
        <v>1459</v>
      </c>
      <c r="L191" s="808" t="s">
        <v>1454</v>
      </c>
      <c r="M191" s="792" t="s">
        <v>1448</v>
      </c>
      <c r="N191" s="754" t="s">
        <v>1460</v>
      </c>
      <c r="O191" s="754" t="s">
        <v>1437</v>
      </c>
      <c r="P191" s="754" t="s">
        <v>1438</v>
      </c>
      <c r="Q191" s="797">
        <v>1</v>
      </c>
      <c r="R191" s="807"/>
      <c r="S191" s="797">
        <v>0.40920000000000001</v>
      </c>
      <c r="T191" s="797">
        <v>0.40920000000000001</v>
      </c>
      <c r="U191" s="803"/>
      <c r="V191" s="806"/>
      <c r="W191" s="806"/>
      <c r="X191" s="806"/>
      <c r="Y191" s="797"/>
      <c r="Z191" s="797"/>
    </row>
    <row r="192" spans="1:26" ht="51" x14ac:dyDescent="0.2">
      <c r="A192" s="757"/>
      <c r="B192" s="792">
        <v>2</v>
      </c>
      <c r="C192" s="792" t="s">
        <v>1425</v>
      </c>
      <c r="D192" s="793">
        <v>2</v>
      </c>
      <c r="E192" s="793">
        <v>2.2999999999999998</v>
      </c>
      <c r="F192" s="800" t="s">
        <v>1457</v>
      </c>
      <c r="G192" s="801" t="s">
        <v>1567</v>
      </c>
      <c r="H192" s="794">
        <v>3019</v>
      </c>
      <c r="I192" s="794" t="s">
        <v>865</v>
      </c>
      <c r="J192" s="792" t="s">
        <v>1637</v>
      </c>
      <c r="K192" s="800" t="s">
        <v>1459</v>
      </c>
      <c r="L192" s="808" t="s">
        <v>1454</v>
      </c>
      <c r="M192" s="792" t="s">
        <v>1448</v>
      </c>
      <c r="N192" s="754" t="s">
        <v>1460</v>
      </c>
      <c r="O192" s="754" t="s">
        <v>1437</v>
      </c>
      <c r="P192" s="754" t="s">
        <v>1438</v>
      </c>
      <c r="Q192" s="797">
        <v>1</v>
      </c>
      <c r="R192" s="803"/>
      <c r="S192" s="797">
        <v>0.99456880883227727</v>
      </c>
      <c r="T192" s="797">
        <v>0.99456880883227727</v>
      </c>
      <c r="U192" s="803"/>
      <c r="V192" s="806">
        <v>24784282.269999996</v>
      </c>
      <c r="W192" s="806">
        <v>27039134.780000001</v>
      </c>
      <c r="X192" s="806">
        <v>26892280.07</v>
      </c>
      <c r="Y192" s="797">
        <v>1.085053816650225</v>
      </c>
      <c r="Z192" s="797">
        <v>0.99456880883227727</v>
      </c>
    </row>
    <row r="193" spans="1:26" ht="51" x14ac:dyDescent="0.2">
      <c r="A193" s="757"/>
      <c r="B193" s="792">
        <v>2</v>
      </c>
      <c r="C193" s="792" t="s">
        <v>1425</v>
      </c>
      <c r="D193" s="793">
        <v>2</v>
      </c>
      <c r="E193" s="793">
        <v>2.2999999999999998</v>
      </c>
      <c r="F193" s="800" t="s">
        <v>1457</v>
      </c>
      <c r="G193" s="801" t="s">
        <v>1567</v>
      </c>
      <c r="H193" s="794">
        <v>3019</v>
      </c>
      <c r="I193" s="794" t="s">
        <v>868</v>
      </c>
      <c r="J193" s="792" t="s">
        <v>1638</v>
      </c>
      <c r="K193" s="800" t="s">
        <v>1459</v>
      </c>
      <c r="L193" s="808" t="s">
        <v>1454</v>
      </c>
      <c r="M193" s="792" t="s">
        <v>1448</v>
      </c>
      <c r="N193" s="754" t="s">
        <v>1460</v>
      </c>
      <c r="O193" s="754" t="s">
        <v>1437</v>
      </c>
      <c r="P193" s="754" t="s">
        <v>1438</v>
      </c>
      <c r="Q193" s="797">
        <v>1</v>
      </c>
      <c r="R193" s="807"/>
      <c r="S193" s="797">
        <v>0.76849999999999996</v>
      </c>
      <c r="T193" s="797">
        <v>0.76849999999999996</v>
      </c>
      <c r="U193" s="803"/>
      <c r="V193" s="806"/>
      <c r="W193" s="806"/>
      <c r="X193" s="806"/>
      <c r="Y193" s="797"/>
      <c r="Z193" s="797"/>
    </row>
    <row r="194" spans="1:26" ht="51" x14ac:dyDescent="0.2">
      <c r="A194" s="757"/>
      <c r="B194" s="792">
        <v>2</v>
      </c>
      <c r="C194" s="792" t="s">
        <v>1425</v>
      </c>
      <c r="D194" s="793">
        <v>2</v>
      </c>
      <c r="E194" s="793">
        <v>2.2999999999999998</v>
      </c>
      <c r="F194" s="800" t="s">
        <v>1457</v>
      </c>
      <c r="G194" s="801" t="s">
        <v>1567</v>
      </c>
      <c r="H194" s="794">
        <v>3019</v>
      </c>
      <c r="I194" s="794" t="s">
        <v>868</v>
      </c>
      <c r="J194" s="792" t="s">
        <v>1639</v>
      </c>
      <c r="K194" s="800" t="s">
        <v>1459</v>
      </c>
      <c r="L194" s="808" t="s">
        <v>1454</v>
      </c>
      <c r="M194" s="792" t="s">
        <v>1448</v>
      </c>
      <c r="N194" s="754" t="s">
        <v>1460</v>
      </c>
      <c r="O194" s="754" t="s">
        <v>1437</v>
      </c>
      <c r="P194" s="754" t="s">
        <v>1438</v>
      </c>
      <c r="Q194" s="797">
        <v>1</v>
      </c>
      <c r="R194" s="803"/>
      <c r="S194" s="797">
        <v>0.99979478177015979</v>
      </c>
      <c r="T194" s="797">
        <v>0.99979478177015979</v>
      </c>
      <c r="U194" s="803"/>
      <c r="V194" s="806">
        <v>34300785.439999998</v>
      </c>
      <c r="W194" s="806">
        <v>28965311.73</v>
      </c>
      <c r="X194" s="806">
        <v>28959367.52</v>
      </c>
      <c r="Y194" s="797">
        <v>0.84427709594745659</v>
      </c>
      <c r="Z194" s="797">
        <v>0.99979478177015979</v>
      </c>
    </row>
    <row r="195" spans="1:26" ht="51" x14ac:dyDescent="0.2">
      <c r="A195" s="757"/>
      <c r="B195" s="792">
        <v>2</v>
      </c>
      <c r="C195" s="792" t="s">
        <v>1425</v>
      </c>
      <c r="D195" s="793">
        <v>2</v>
      </c>
      <c r="E195" s="793">
        <v>2.2999999999999998</v>
      </c>
      <c r="F195" s="800" t="s">
        <v>1457</v>
      </c>
      <c r="G195" s="801" t="s">
        <v>1567</v>
      </c>
      <c r="H195" s="794">
        <v>3019</v>
      </c>
      <c r="I195" s="794" t="s">
        <v>871</v>
      </c>
      <c r="J195" s="792" t="s">
        <v>1640</v>
      </c>
      <c r="K195" s="800" t="s">
        <v>1459</v>
      </c>
      <c r="L195" s="808" t="s">
        <v>1454</v>
      </c>
      <c r="M195" s="792" t="s">
        <v>1448</v>
      </c>
      <c r="N195" s="754" t="s">
        <v>1460</v>
      </c>
      <c r="O195" s="754" t="s">
        <v>1437</v>
      </c>
      <c r="P195" s="754" t="s">
        <v>1438</v>
      </c>
      <c r="Q195" s="797">
        <v>1</v>
      </c>
      <c r="R195" s="807"/>
      <c r="S195" s="797">
        <v>0.74650000000000005</v>
      </c>
      <c r="T195" s="797">
        <v>0.74650000000000005</v>
      </c>
      <c r="U195" s="803"/>
      <c r="V195" s="806"/>
      <c r="W195" s="806"/>
      <c r="X195" s="806"/>
      <c r="Y195" s="797"/>
      <c r="Z195" s="797"/>
    </row>
    <row r="196" spans="1:26" ht="51" x14ac:dyDescent="0.2">
      <c r="A196" s="757"/>
      <c r="B196" s="792">
        <v>2</v>
      </c>
      <c r="C196" s="792" t="s">
        <v>1425</v>
      </c>
      <c r="D196" s="793">
        <v>2</v>
      </c>
      <c r="E196" s="793">
        <v>2.2999999999999998</v>
      </c>
      <c r="F196" s="800" t="s">
        <v>1457</v>
      </c>
      <c r="G196" s="801" t="s">
        <v>1567</v>
      </c>
      <c r="H196" s="794">
        <v>3019</v>
      </c>
      <c r="I196" s="794" t="s">
        <v>871</v>
      </c>
      <c r="J196" s="792" t="s">
        <v>1641</v>
      </c>
      <c r="K196" s="800" t="s">
        <v>1459</v>
      </c>
      <c r="L196" s="808" t="s">
        <v>1454</v>
      </c>
      <c r="M196" s="792" t="s">
        <v>1448</v>
      </c>
      <c r="N196" s="754" t="s">
        <v>1460</v>
      </c>
      <c r="O196" s="754" t="s">
        <v>1437</v>
      </c>
      <c r="P196" s="754" t="s">
        <v>1438</v>
      </c>
      <c r="Q196" s="797">
        <v>1</v>
      </c>
      <c r="R196" s="803"/>
      <c r="S196" s="797">
        <v>0.99920510943073759</v>
      </c>
      <c r="T196" s="797">
        <v>0.99920510943073759</v>
      </c>
      <c r="U196" s="803"/>
      <c r="V196" s="806">
        <v>26834423.200000003</v>
      </c>
      <c r="W196" s="806">
        <v>28431309.760000002</v>
      </c>
      <c r="X196" s="806">
        <v>28408709.98</v>
      </c>
      <c r="Y196" s="797">
        <v>1.0586666897315682</v>
      </c>
      <c r="Z196" s="797">
        <v>0.99920510943073759</v>
      </c>
    </row>
    <row r="197" spans="1:26" ht="51" x14ac:dyDescent="0.2">
      <c r="A197" s="757"/>
      <c r="B197" s="792">
        <v>2</v>
      </c>
      <c r="C197" s="792" t="s">
        <v>1425</v>
      </c>
      <c r="D197" s="793">
        <v>2</v>
      </c>
      <c r="E197" s="793">
        <v>2.2999999999999998</v>
      </c>
      <c r="F197" s="800" t="s">
        <v>1457</v>
      </c>
      <c r="G197" s="801" t="s">
        <v>1567</v>
      </c>
      <c r="H197" s="794">
        <v>3019</v>
      </c>
      <c r="I197" s="794" t="s">
        <v>874</v>
      </c>
      <c r="J197" s="792" t="s">
        <v>1642</v>
      </c>
      <c r="K197" s="800" t="s">
        <v>1459</v>
      </c>
      <c r="L197" s="808" t="s">
        <v>1454</v>
      </c>
      <c r="M197" s="792" t="s">
        <v>1448</v>
      </c>
      <c r="N197" s="754" t="s">
        <v>1460</v>
      </c>
      <c r="O197" s="754" t="s">
        <v>1437</v>
      </c>
      <c r="P197" s="754" t="s">
        <v>1438</v>
      </c>
      <c r="Q197" s="797">
        <v>1</v>
      </c>
      <c r="R197" s="807"/>
      <c r="S197" s="797">
        <v>0.72609999999999997</v>
      </c>
      <c r="T197" s="797">
        <v>0.72609999999999997</v>
      </c>
      <c r="U197" s="803"/>
      <c r="V197" s="806"/>
      <c r="W197" s="806"/>
      <c r="X197" s="806"/>
      <c r="Y197" s="797"/>
      <c r="Z197" s="797"/>
    </row>
    <row r="198" spans="1:26" ht="51" x14ac:dyDescent="0.2">
      <c r="A198" s="757"/>
      <c r="B198" s="792">
        <v>2</v>
      </c>
      <c r="C198" s="792" t="s">
        <v>1425</v>
      </c>
      <c r="D198" s="793">
        <v>2</v>
      </c>
      <c r="E198" s="793">
        <v>2.2999999999999998</v>
      </c>
      <c r="F198" s="800" t="s">
        <v>1457</v>
      </c>
      <c r="G198" s="801" t="s">
        <v>1567</v>
      </c>
      <c r="H198" s="794">
        <v>3019</v>
      </c>
      <c r="I198" s="794" t="s">
        <v>874</v>
      </c>
      <c r="J198" s="792" t="s">
        <v>1643</v>
      </c>
      <c r="K198" s="800" t="s">
        <v>1459</v>
      </c>
      <c r="L198" s="808" t="s">
        <v>1454</v>
      </c>
      <c r="M198" s="792" t="s">
        <v>1448</v>
      </c>
      <c r="N198" s="754" t="s">
        <v>1460</v>
      </c>
      <c r="O198" s="754" t="s">
        <v>1437</v>
      </c>
      <c r="P198" s="754" t="s">
        <v>1438</v>
      </c>
      <c r="Q198" s="797">
        <v>1</v>
      </c>
      <c r="R198" s="803"/>
      <c r="S198" s="797">
        <v>0.99987859322539097</v>
      </c>
      <c r="T198" s="797">
        <v>0.99987859322539097</v>
      </c>
      <c r="U198" s="803"/>
      <c r="V198" s="806">
        <v>5264119.5700000012</v>
      </c>
      <c r="W198" s="806">
        <v>5769776.8700000001</v>
      </c>
      <c r="X198" s="806">
        <v>5769076.3799999999</v>
      </c>
      <c r="Y198" s="797">
        <v>1.0959242667810447</v>
      </c>
      <c r="Z198" s="797">
        <v>0.99987859322539097</v>
      </c>
    </row>
    <row r="199" spans="1:26" ht="51" x14ac:dyDescent="0.2">
      <c r="A199" s="757"/>
      <c r="B199" s="792">
        <v>2</v>
      </c>
      <c r="C199" s="792" t="s">
        <v>1425</v>
      </c>
      <c r="D199" s="793">
        <v>2</v>
      </c>
      <c r="E199" s="793">
        <v>2.2999999999999998</v>
      </c>
      <c r="F199" s="800" t="s">
        <v>1457</v>
      </c>
      <c r="G199" s="801" t="s">
        <v>1567</v>
      </c>
      <c r="H199" s="794">
        <v>3019</v>
      </c>
      <c r="I199" s="794" t="s">
        <v>877</v>
      </c>
      <c r="J199" s="792" t="s">
        <v>1644</v>
      </c>
      <c r="K199" s="800" t="s">
        <v>1459</v>
      </c>
      <c r="L199" s="808" t="s">
        <v>1454</v>
      </c>
      <c r="M199" s="792" t="s">
        <v>1448</v>
      </c>
      <c r="N199" s="754" t="s">
        <v>1460</v>
      </c>
      <c r="O199" s="754" t="s">
        <v>1437</v>
      </c>
      <c r="P199" s="754" t="s">
        <v>1438</v>
      </c>
      <c r="Q199" s="797">
        <v>1</v>
      </c>
      <c r="R199" s="807"/>
      <c r="S199" s="797">
        <v>0.59909999999999997</v>
      </c>
      <c r="T199" s="797">
        <v>0.59909999999999997</v>
      </c>
      <c r="U199" s="803"/>
      <c r="V199" s="806"/>
      <c r="W199" s="806"/>
      <c r="X199" s="806"/>
      <c r="Y199" s="797"/>
      <c r="Z199" s="797"/>
    </row>
    <row r="200" spans="1:26" ht="51" x14ac:dyDescent="0.2">
      <c r="A200" s="757"/>
      <c r="B200" s="792">
        <v>2</v>
      </c>
      <c r="C200" s="792" t="s">
        <v>1425</v>
      </c>
      <c r="D200" s="793">
        <v>2</v>
      </c>
      <c r="E200" s="793">
        <v>2.2999999999999998</v>
      </c>
      <c r="F200" s="800" t="s">
        <v>1457</v>
      </c>
      <c r="G200" s="801" t="s">
        <v>1567</v>
      </c>
      <c r="H200" s="794">
        <v>3019</v>
      </c>
      <c r="I200" s="794" t="s">
        <v>877</v>
      </c>
      <c r="J200" s="792" t="s">
        <v>1645</v>
      </c>
      <c r="K200" s="800" t="s">
        <v>1459</v>
      </c>
      <c r="L200" s="808" t="s">
        <v>1454</v>
      </c>
      <c r="M200" s="792" t="s">
        <v>1448</v>
      </c>
      <c r="N200" s="754" t="s">
        <v>1460</v>
      </c>
      <c r="O200" s="754" t="s">
        <v>1437</v>
      </c>
      <c r="P200" s="754" t="s">
        <v>1438</v>
      </c>
      <c r="Q200" s="797">
        <v>1</v>
      </c>
      <c r="R200" s="803"/>
      <c r="S200" s="797">
        <v>0.99972803454445691</v>
      </c>
      <c r="T200" s="797">
        <v>0.99972803454445691</v>
      </c>
      <c r="U200" s="803"/>
      <c r="V200" s="806">
        <v>22083651.899999999</v>
      </c>
      <c r="W200" s="806">
        <v>22741417.609999999</v>
      </c>
      <c r="X200" s="806">
        <v>22735232.73</v>
      </c>
      <c r="Y200" s="797">
        <v>1.0295051213880075</v>
      </c>
      <c r="Z200" s="797">
        <v>0.99972803454445691</v>
      </c>
    </row>
    <row r="201" spans="1:26" ht="51" x14ac:dyDescent="0.2">
      <c r="A201" s="757"/>
      <c r="B201" s="792">
        <v>2</v>
      </c>
      <c r="C201" s="792" t="s">
        <v>1425</v>
      </c>
      <c r="D201" s="793">
        <v>2</v>
      </c>
      <c r="E201" s="793">
        <v>2.2999999999999998</v>
      </c>
      <c r="F201" s="800" t="s">
        <v>1457</v>
      </c>
      <c r="G201" s="801" t="s">
        <v>1567</v>
      </c>
      <c r="H201" s="794">
        <v>3019</v>
      </c>
      <c r="I201" s="794" t="s">
        <v>880</v>
      </c>
      <c r="J201" s="792" t="s">
        <v>1646</v>
      </c>
      <c r="K201" s="800" t="s">
        <v>1459</v>
      </c>
      <c r="L201" s="808" t="s">
        <v>1454</v>
      </c>
      <c r="M201" s="792" t="s">
        <v>1448</v>
      </c>
      <c r="N201" s="754" t="s">
        <v>1460</v>
      </c>
      <c r="O201" s="754" t="s">
        <v>1437</v>
      </c>
      <c r="P201" s="754" t="s">
        <v>1438</v>
      </c>
      <c r="Q201" s="797">
        <v>1</v>
      </c>
      <c r="R201" s="807"/>
      <c r="S201" s="797">
        <v>0.82599999999999996</v>
      </c>
      <c r="T201" s="797">
        <v>0.82599999999999996</v>
      </c>
      <c r="U201" s="803"/>
      <c r="V201" s="806"/>
      <c r="W201" s="806"/>
      <c r="X201" s="806"/>
      <c r="Y201" s="797"/>
      <c r="Z201" s="797"/>
    </row>
    <row r="202" spans="1:26" ht="51" x14ac:dyDescent="0.2">
      <c r="A202" s="757"/>
      <c r="B202" s="792">
        <v>2</v>
      </c>
      <c r="C202" s="792" t="s">
        <v>1425</v>
      </c>
      <c r="D202" s="793">
        <v>2</v>
      </c>
      <c r="E202" s="793">
        <v>2.2999999999999998</v>
      </c>
      <c r="F202" s="800" t="s">
        <v>1457</v>
      </c>
      <c r="G202" s="801" t="s">
        <v>1567</v>
      </c>
      <c r="H202" s="794">
        <v>3019</v>
      </c>
      <c r="I202" s="794" t="s">
        <v>880</v>
      </c>
      <c r="J202" s="792" t="s">
        <v>1647</v>
      </c>
      <c r="K202" s="800" t="s">
        <v>1459</v>
      </c>
      <c r="L202" s="808" t="s">
        <v>1454</v>
      </c>
      <c r="M202" s="792" t="s">
        <v>1448</v>
      </c>
      <c r="N202" s="754" t="s">
        <v>1460</v>
      </c>
      <c r="O202" s="754" t="s">
        <v>1437</v>
      </c>
      <c r="P202" s="754" t="s">
        <v>1438</v>
      </c>
      <c r="Q202" s="797">
        <v>1</v>
      </c>
      <c r="R202" s="803"/>
      <c r="S202" s="797">
        <v>0.99976793479749493</v>
      </c>
      <c r="T202" s="797">
        <v>0.99976793479749493</v>
      </c>
      <c r="U202" s="803"/>
      <c r="V202" s="806">
        <v>29356521.549999997</v>
      </c>
      <c r="W202" s="806">
        <v>27980756.829999998</v>
      </c>
      <c r="X202" s="806">
        <v>27974263.469999999</v>
      </c>
      <c r="Y202" s="797">
        <v>0.95291478666347651</v>
      </c>
      <c r="Z202" s="797">
        <v>0.99976793479749493</v>
      </c>
    </row>
    <row r="203" spans="1:26" ht="51" x14ac:dyDescent="0.2">
      <c r="A203" s="757"/>
      <c r="B203" s="792">
        <v>2</v>
      </c>
      <c r="C203" s="792" t="s">
        <v>1425</v>
      </c>
      <c r="D203" s="793">
        <v>2</v>
      </c>
      <c r="E203" s="793">
        <v>2.2999999999999998</v>
      </c>
      <c r="F203" s="800" t="s">
        <v>1457</v>
      </c>
      <c r="G203" s="801" t="s">
        <v>1567</v>
      </c>
      <c r="H203" s="794">
        <v>3019</v>
      </c>
      <c r="I203" s="794" t="s">
        <v>883</v>
      </c>
      <c r="J203" s="792" t="s">
        <v>1648</v>
      </c>
      <c r="K203" s="800" t="s">
        <v>1459</v>
      </c>
      <c r="L203" s="808" t="s">
        <v>1454</v>
      </c>
      <c r="M203" s="792" t="s">
        <v>1448</v>
      </c>
      <c r="N203" s="754" t="s">
        <v>1460</v>
      </c>
      <c r="O203" s="754" t="s">
        <v>1437</v>
      </c>
      <c r="P203" s="754" t="s">
        <v>1438</v>
      </c>
      <c r="Q203" s="797">
        <v>1</v>
      </c>
      <c r="R203" s="807"/>
      <c r="S203" s="797">
        <v>0.75</v>
      </c>
      <c r="T203" s="797">
        <v>0.75</v>
      </c>
      <c r="U203" s="803"/>
      <c r="V203" s="806"/>
      <c r="W203" s="806"/>
      <c r="X203" s="806"/>
      <c r="Y203" s="797"/>
      <c r="Z203" s="797"/>
    </row>
    <row r="204" spans="1:26" ht="51" x14ac:dyDescent="0.2">
      <c r="A204" s="757"/>
      <c r="B204" s="792">
        <v>2</v>
      </c>
      <c r="C204" s="792" t="s">
        <v>1425</v>
      </c>
      <c r="D204" s="793">
        <v>2</v>
      </c>
      <c r="E204" s="793">
        <v>2.2999999999999998</v>
      </c>
      <c r="F204" s="800" t="s">
        <v>1457</v>
      </c>
      <c r="G204" s="801" t="s">
        <v>1567</v>
      </c>
      <c r="H204" s="794">
        <v>3019</v>
      </c>
      <c r="I204" s="794" t="s">
        <v>883</v>
      </c>
      <c r="J204" s="792" t="s">
        <v>1649</v>
      </c>
      <c r="K204" s="800" t="s">
        <v>1459</v>
      </c>
      <c r="L204" s="808" t="s">
        <v>1454</v>
      </c>
      <c r="M204" s="792" t="s">
        <v>1448</v>
      </c>
      <c r="N204" s="754" t="s">
        <v>1460</v>
      </c>
      <c r="O204" s="754" t="s">
        <v>1437</v>
      </c>
      <c r="P204" s="754" t="s">
        <v>1438</v>
      </c>
      <c r="Q204" s="797">
        <v>1</v>
      </c>
      <c r="R204" s="803"/>
      <c r="S204" s="797">
        <v>0.99982448763102938</v>
      </c>
      <c r="T204" s="797">
        <v>0.99982448763102938</v>
      </c>
      <c r="U204" s="803"/>
      <c r="V204" s="806">
        <v>46663334.479999997</v>
      </c>
      <c r="W204" s="806">
        <v>50278507.729999997</v>
      </c>
      <c r="X204" s="806">
        <v>50269683.229999997</v>
      </c>
      <c r="Y204" s="797">
        <v>1.0772844202024545</v>
      </c>
      <c r="Z204" s="797">
        <v>0.99982448763102938</v>
      </c>
    </row>
    <row r="205" spans="1:26" ht="51" x14ac:dyDescent="0.2">
      <c r="A205" s="757"/>
      <c r="B205" s="792">
        <v>2</v>
      </c>
      <c r="C205" s="792" t="s">
        <v>1425</v>
      </c>
      <c r="D205" s="793">
        <v>2</v>
      </c>
      <c r="E205" s="793">
        <v>2.2999999999999998</v>
      </c>
      <c r="F205" s="800" t="s">
        <v>1457</v>
      </c>
      <c r="G205" s="801" t="s">
        <v>1567</v>
      </c>
      <c r="H205" s="794">
        <v>3019</v>
      </c>
      <c r="I205" s="794" t="s">
        <v>886</v>
      </c>
      <c r="J205" s="792" t="s">
        <v>1650</v>
      </c>
      <c r="K205" s="800" t="s">
        <v>1459</v>
      </c>
      <c r="L205" s="808" t="s">
        <v>1454</v>
      </c>
      <c r="M205" s="792" t="s">
        <v>1448</v>
      </c>
      <c r="N205" s="754" t="s">
        <v>1460</v>
      </c>
      <c r="O205" s="754" t="s">
        <v>1437</v>
      </c>
      <c r="P205" s="754" t="s">
        <v>1438</v>
      </c>
      <c r="Q205" s="797">
        <v>1</v>
      </c>
      <c r="R205" s="807"/>
      <c r="S205" s="797">
        <v>0.72960000000000003</v>
      </c>
      <c r="T205" s="797">
        <v>0.72960000000000003</v>
      </c>
      <c r="U205" s="803"/>
      <c r="V205" s="806"/>
      <c r="W205" s="806"/>
      <c r="X205" s="806"/>
      <c r="Y205" s="797"/>
      <c r="Z205" s="797"/>
    </row>
    <row r="206" spans="1:26" ht="51" x14ac:dyDescent="0.2">
      <c r="A206" s="757"/>
      <c r="B206" s="792">
        <v>2</v>
      </c>
      <c r="C206" s="792" t="s">
        <v>1425</v>
      </c>
      <c r="D206" s="793">
        <v>2</v>
      </c>
      <c r="E206" s="793">
        <v>2.2999999999999998</v>
      </c>
      <c r="F206" s="800" t="s">
        <v>1457</v>
      </c>
      <c r="G206" s="801" t="s">
        <v>1567</v>
      </c>
      <c r="H206" s="794">
        <v>3019</v>
      </c>
      <c r="I206" s="794" t="s">
        <v>886</v>
      </c>
      <c r="J206" s="792" t="s">
        <v>1651</v>
      </c>
      <c r="K206" s="800" t="s">
        <v>1459</v>
      </c>
      <c r="L206" s="808" t="s">
        <v>1454</v>
      </c>
      <c r="M206" s="792" t="s">
        <v>1448</v>
      </c>
      <c r="N206" s="754" t="s">
        <v>1460</v>
      </c>
      <c r="O206" s="754" t="s">
        <v>1437</v>
      </c>
      <c r="P206" s="754" t="s">
        <v>1438</v>
      </c>
      <c r="Q206" s="797">
        <v>1</v>
      </c>
      <c r="R206" s="803"/>
      <c r="S206" s="797">
        <v>0.99969313614237509</v>
      </c>
      <c r="T206" s="797">
        <v>0.99969313614237509</v>
      </c>
      <c r="U206" s="803"/>
      <c r="V206" s="806">
        <v>42668935.560000002</v>
      </c>
      <c r="W206" s="806">
        <v>41698263.520000003</v>
      </c>
      <c r="X206" s="806">
        <v>41685467.829999998</v>
      </c>
      <c r="Y206" s="797">
        <v>0.97695120074844433</v>
      </c>
      <c r="Z206" s="797">
        <v>0.99969313614237509</v>
      </c>
    </row>
    <row r="207" spans="1:26" ht="51" x14ac:dyDescent="0.2">
      <c r="A207" s="757"/>
      <c r="B207" s="792">
        <v>2</v>
      </c>
      <c r="C207" s="792" t="s">
        <v>1425</v>
      </c>
      <c r="D207" s="793">
        <v>2</v>
      </c>
      <c r="E207" s="793">
        <v>2.2999999999999998</v>
      </c>
      <c r="F207" s="800" t="s">
        <v>1457</v>
      </c>
      <c r="G207" s="801" t="s">
        <v>1567</v>
      </c>
      <c r="H207" s="794">
        <v>3019</v>
      </c>
      <c r="I207" s="794" t="s">
        <v>889</v>
      </c>
      <c r="J207" s="792" t="s">
        <v>1652</v>
      </c>
      <c r="K207" s="800" t="s">
        <v>1459</v>
      </c>
      <c r="L207" s="808" t="s">
        <v>1454</v>
      </c>
      <c r="M207" s="792" t="s">
        <v>1448</v>
      </c>
      <c r="N207" s="754" t="s">
        <v>1460</v>
      </c>
      <c r="O207" s="754" t="s">
        <v>1437</v>
      </c>
      <c r="P207" s="754" t="s">
        <v>1438</v>
      </c>
      <c r="Q207" s="797">
        <v>1</v>
      </c>
      <c r="R207" s="807"/>
      <c r="S207" s="797">
        <v>0.92420000000000002</v>
      </c>
      <c r="T207" s="797">
        <v>0.92420000000000002</v>
      </c>
      <c r="U207" s="803"/>
      <c r="V207" s="806"/>
      <c r="W207" s="806"/>
      <c r="X207" s="806"/>
      <c r="Y207" s="797"/>
      <c r="Z207" s="797"/>
    </row>
    <row r="208" spans="1:26" ht="51" x14ac:dyDescent="0.2">
      <c r="A208" s="757"/>
      <c r="B208" s="792">
        <v>2</v>
      </c>
      <c r="C208" s="792" t="s">
        <v>1425</v>
      </c>
      <c r="D208" s="793">
        <v>2</v>
      </c>
      <c r="E208" s="793">
        <v>2.2999999999999998</v>
      </c>
      <c r="F208" s="800" t="s">
        <v>1457</v>
      </c>
      <c r="G208" s="801" t="s">
        <v>1567</v>
      </c>
      <c r="H208" s="794">
        <v>3019</v>
      </c>
      <c r="I208" s="794" t="s">
        <v>889</v>
      </c>
      <c r="J208" s="792" t="s">
        <v>1653</v>
      </c>
      <c r="K208" s="800" t="s">
        <v>1459</v>
      </c>
      <c r="L208" s="808" t="s">
        <v>1454</v>
      </c>
      <c r="M208" s="792" t="s">
        <v>1448</v>
      </c>
      <c r="N208" s="754" t="s">
        <v>1460</v>
      </c>
      <c r="O208" s="754" t="s">
        <v>1437</v>
      </c>
      <c r="P208" s="754" t="s">
        <v>1438</v>
      </c>
      <c r="Q208" s="797">
        <v>1</v>
      </c>
      <c r="R208" s="803"/>
      <c r="S208" s="797">
        <v>0.9994707645957589</v>
      </c>
      <c r="T208" s="797">
        <v>0.9994707645957589</v>
      </c>
      <c r="U208" s="803"/>
      <c r="V208" s="806">
        <v>20068598.219999999</v>
      </c>
      <c r="W208" s="806">
        <v>20625150.760000002</v>
      </c>
      <c r="X208" s="806">
        <v>20614235.199999999</v>
      </c>
      <c r="Y208" s="797">
        <v>1.027188594540511</v>
      </c>
      <c r="Z208" s="797">
        <v>0.9994707645957589</v>
      </c>
    </row>
    <row r="209" spans="1:26" ht="51" x14ac:dyDescent="0.2">
      <c r="A209" s="757"/>
      <c r="B209" s="792">
        <v>2</v>
      </c>
      <c r="C209" s="792" t="s">
        <v>1425</v>
      </c>
      <c r="D209" s="793">
        <v>2</v>
      </c>
      <c r="E209" s="793">
        <v>2.2999999999999998</v>
      </c>
      <c r="F209" s="800" t="s">
        <v>1457</v>
      </c>
      <c r="G209" s="801" t="s">
        <v>1567</v>
      </c>
      <c r="H209" s="794">
        <v>3019</v>
      </c>
      <c r="I209" s="794" t="s">
        <v>892</v>
      </c>
      <c r="J209" s="792" t="s">
        <v>1654</v>
      </c>
      <c r="K209" s="800" t="s">
        <v>1459</v>
      </c>
      <c r="L209" s="808" t="s">
        <v>1454</v>
      </c>
      <c r="M209" s="792" t="s">
        <v>1448</v>
      </c>
      <c r="N209" s="754" t="s">
        <v>1460</v>
      </c>
      <c r="O209" s="754" t="s">
        <v>1437</v>
      </c>
      <c r="P209" s="754" t="s">
        <v>1438</v>
      </c>
      <c r="Q209" s="797">
        <v>1</v>
      </c>
      <c r="R209" s="807"/>
      <c r="S209" s="797">
        <v>0.82820000000000005</v>
      </c>
      <c r="T209" s="797">
        <v>0.82820000000000005</v>
      </c>
      <c r="U209" s="803"/>
      <c r="V209" s="806"/>
      <c r="W209" s="806"/>
      <c r="X209" s="806"/>
      <c r="Y209" s="797"/>
      <c r="Z209" s="797"/>
    </row>
    <row r="210" spans="1:26" ht="51" x14ac:dyDescent="0.2">
      <c r="A210" s="757"/>
      <c r="B210" s="792">
        <v>2</v>
      </c>
      <c r="C210" s="792" t="s">
        <v>1425</v>
      </c>
      <c r="D210" s="793">
        <v>2</v>
      </c>
      <c r="E210" s="793">
        <v>2.2999999999999998</v>
      </c>
      <c r="F210" s="800" t="s">
        <v>1457</v>
      </c>
      <c r="G210" s="801" t="s">
        <v>1567</v>
      </c>
      <c r="H210" s="794">
        <v>3019</v>
      </c>
      <c r="I210" s="794" t="s">
        <v>892</v>
      </c>
      <c r="J210" s="792" t="s">
        <v>1655</v>
      </c>
      <c r="K210" s="800" t="s">
        <v>1459</v>
      </c>
      <c r="L210" s="808" t="s">
        <v>1454</v>
      </c>
      <c r="M210" s="792" t="s">
        <v>1448</v>
      </c>
      <c r="N210" s="754" t="s">
        <v>1460</v>
      </c>
      <c r="O210" s="754" t="s">
        <v>1437</v>
      </c>
      <c r="P210" s="754" t="s">
        <v>1438</v>
      </c>
      <c r="Q210" s="797">
        <v>1</v>
      </c>
      <c r="R210" s="803"/>
      <c r="S210" s="797">
        <v>0.99986351576548027</v>
      </c>
      <c r="T210" s="797">
        <v>0.99986351576548027</v>
      </c>
      <c r="U210" s="803"/>
      <c r="V210" s="806">
        <v>18398965.210000001</v>
      </c>
      <c r="W210" s="806">
        <v>15917882.439999999</v>
      </c>
      <c r="X210" s="806">
        <v>15915709.9</v>
      </c>
      <c r="Y210" s="797">
        <v>0.86503288192260241</v>
      </c>
      <c r="Z210" s="797">
        <v>0.99986351576548027</v>
      </c>
    </row>
    <row r="211" spans="1:26" ht="51" x14ac:dyDescent="0.2">
      <c r="A211" s="757"/>
      <c r="B211" s="792">
        <v>2</v>
      </c>
      <c r="C211" s="792" t="s">
        <v>1425</v>
      </c>
      <c r="D211" s="793">
        <v>2</v>
      </c>
      <c r="E211" s="793">
        <v>2.2999999999999998</v>
      </c>
      <c r="F211" s="800" t="s">
        <v>1457</v>
      </c>
      <c r="G211" s="801" t="s">
        <v>1567</v>
      </c>
      <c r="H211" s="794">
        <v>3019</v>
      </c>
      <c r="I211" s="794" t="s">
        <v>895</v>
      </c>
      <c r="J211" s="792" t="s">
        <v>1656</v>
      </c>
      <c r="K211" s="800" t="s">
        <v>1459</v>
      </c>
      <c r="L211" s="808" t="s">
        <v>1454</v>
      </c>
      <c r="M211" s="792" t="s">
        <v>1448</v>
      </c>
      <c r="N211" s="754" t="s">
        <v>1460</v>
      </c>
      <c r="O211" s="754" t="s">
        <v>1437</v>
      </c>
      <c r="P211" s="754" t="s">
        <v>1438</v>
      </c>
      <c r="Q211" s="797">
        <v>1</v>
      </c>
      <c r="R211" s="807"/>
      <c r="S211" s="797">
        <v>0.97330000000000005</v>
      </c>
      <c r="T211" s="797">
        <v>0.97330000000000005</v>
      </c>
      <c r="U211" s="803"/>
      <c r="V211" s="806"/>
      <c r="W211" s="806"/>
      <c r="X211" s="806"/>
      <c r="Y211" s="797"/>
      <c r="Z211" s="797"/>
    </row>
    <row r="212" spans="1:26" ht="51" x14ac:dyDescent="0.2">
      <c r="A212" s="757"/>
      <c r="B212" s="792">
        <v>2</v>
      </c>
      <c r="C212" s="792" t="s">
        <v>1425</v>
      </c>
      <c r="D212" s="793">
        <v>2</v>
      </c>
      <c r="E212" s="793">
        <v>2.2999999999999998</v>
      </c>
      <c r="F212" s="800" t="s">
        <v>1457</v>
      </c>
      <c r="G212" s="801" t="s">
        <v>1567</v>
      </c>
      <c r="H212" s="794">
        <v>3019</v>
      </c>
      <c r="I212" s="794" t="s">
        <v>895</v>
      </c>
      <c r="J212" s="792" t="s">
        <v>1657</v>
      </c>
      <c r="K212" s="800" t="s">
        <v>1459</v>
      </c>
      <c r="L212" s="808" t="s">
        <v>1454</v>
      </c>
      <c r="M212" s="792" t="s">
        <v>1448</v>
      </c>
      <c r="N212" s="754" t="s">
        <v>1460</v>
      </c>
      <c r="O212" s="754" t="s">
        <v>1437</v>
      </c>
      <c r="P212" s="754" t="s">
        <v>1438</v>
      </c>
      <c r="Q212" s="797">
        <v>1</v>
      </c>
      <c r="R212" s="803"/>
      <c r="S212" s="797">
        <v>0.99983153991755302</v>
      </c>
      <c r="T212" s="797">
        <v>0.99983153991755302</v>
      </c>
      <c r="U212" s="803"/>
      <c r="V212" s="806">
        <v>20167669.689999998</v>
      </c>
      <c r="W212" s="806">
        <v>19419496.609999999</v>
      </c>
      <c r="X212" s="806">
        <v>19416225.199999999</v>
      </c>
      <c r="Y212" s="797">
        <v>0.96274014293418353</v>
      </c>
      <c r="Z212" s="797">
        <v>0.99983153991755302</v>
      </c>
    </row>
    <row r="213" spans="1:26" ht="51" x14ac:dyDescent="0.2">
      <c r="A213" s="757"/>
      <c r="B213" s="792">
        <v>2</v>
      </c>
      <c r="C213" s="792" t="s">
        <v>1425</v>
      </c>
      <c r="D213" s="793">
        <v>2</v>
      </c>
      <c r="E213" s="793">
        <v>2.2999999999999998</v>
      </c>
      <c r="F213" s="800" t="s">
        <v>1457</v>
      </c>
      <c r="G213" s="801" t="s">
        <v>1567</v>
      </c>
      <c r="H213" s="794">
        <v>3019</v>
      </c>
      <c r="I213" s="794" t="s">
        <v>898</v>
      </c>
      <c r="J213" s="792" t="s">
        <v>1658</v>
      </c>
      <c r="K213" s="800" t="s">
        <v>1459</v>
      </c>
      <c r="L213" s="808" t="s">
        <v>1454</v>
      </c>
      <c r="M213" s="792" t="s">
        <v>1448</v>
      </c>
      <c r="N213" s="754" t="s">
        <v>1460</v>
      </c>
      <c r="O213" s="754" t="s">
        <v>1437</v>
      </c>
      <c r="P213" s="754" t="s">
        <v>1438</v>
      </c>
      <c r="Q213" s="797">
        <v>1</v>
      </c>
      <c r="R213" s="807"/>
      <c r="S213" s="797">
        <v>0.872</v>
      </c>
      <c r="T213" s="797">
        <v>0.872</v>
      </c>
      <c r="U213" s="803"/>
      <c r="V213" s="806"/>
      <c r="W213" s="806"/>
      <c r="X213" s="806"/>
      <c r="Y213" s="797"/>
      <c r="Z213" s="797"/>
    </row>
    <row r="214" spans="1:26" ht="51" x14ac:dyDescent="0.2">
      <c r="A214" s="757"/>
      <c r="B214" s="792">
        <v>2</v>
      </c>
      <c r="C214" s="792" t="s">
        <v>1425</v>
      </c>
      <c r="D214" s="793">
        <v>2</v>
      </c>
      <c r="E214" s="793">
        <v>2.2999999999999998</v>
      </c>
      <c r="F214" s="800" t="s">
        <v>1457</v>
      </c>
      <c r="G214" s="801" t="s">
        <v>1567</v>
      </c>
      <c r="H214" s="794">
        <v>3019</v>
      </c>
      <c r="I214" s="794" t="s">
        <v>898</v>
      </c>
      <c r="J214" s="792" t="s">
        <v>1659</v>
      </c>
      <c r="K214" s="800" t="s">
        <v>1459</v>
      </c>
      <c r="L214" s="808" t="s">
        <v>1454</v>
      </c>
      <c r="M214" s="792" t="s">
        <v>1448</v>
      </c>
      <c r="N214" s="754" t="s">
        <v>1460</v>
      </c>
      <c r="O214" s="754" t="s">
        <v>1437</v>
      </c>
      <c r="P214" s="754" t="s">
        <v>1438</v>
      </c>
      <c r="Q214" s="797">
        <v>1</v>
      </c>
      <c r="R214" s="803"/>
      <c r="S214" s="797">
        <v>0.99984412030415926</v>
      </c>
      <c r="T214" s="797">
        <v>0.99984412030415926</v>
      </c>
      <c r="U214" s="803"/>
      <c r="V214" s="806">
        <v>30298761.890000015</v>
      </c>
      <c r="W214" s="806">
        <v>31809210.129999999</v>
      </c>
      <c r="X214" s="806">
        <v>31804251.719999999</v>
      </c>
      <c r="Y214" s="797">
        <v>1.0496881633469275</v>
      </c>
      <c r="Z214" s="797">
        <v>0.99984412030415926</v>
      </c>
    </row>
    <row r="215" spans="1:26" ht="51" x14ac:dyDescent="0.2">
      <c r="A215" s="757"/>
      <c r="B215" s="792">
        <v>2</v>
      </c>
      <c r="C215" s="792" t="s">
        <v>1425</v>
      </c>
      <c r="D215" s="793">
        <v>2</v>
      </c>
      <c r="E215" s="793">
        <v>2.2999999999999998</v>
      </c>
      <c r="F215" s="800" t="s">
        <v>1457</v>
      </c>
      <c r="G215" s="801" t="s">
        <v>1567</v>
      </c>
      <c r="H215" s="794">
        <v>3019</v>
      </c>
      <c r="I215" s="794" t="s">
        <v>901</v>
      </c>
      <c r="J215" s="792" t="s">
        <v>1660</v>
      </c>
      <c r="K215" s="800" t="s">
        <v>1459</v>
      </c>
      <c r="L215" s="808" t="s">
        <v>1454</v>
      </c>
      <c r="M215" s="792" t="s">
        <v>1448</v>
      </c>
      <c r="N215" s="754" t="s">
        <v>1460</v>
      </c>
      <c r="O215" s="754" t="s">
        <v>1437</v>
      </c>
      <c r="P215" s="754" t="s">
        <v>1438</v>
      </c>
      <c r="Q215" s="797">
        <v>1</v>
      </c>
      <c r="R215" s="793"/>
      <c r="S215" s="797">
        <v>0.76100000000000001</v>
      </c>
      <c r="T215" s="797">
        <v>0.76100000000000001</v>
      </c>
      <c r="U215" s="803"/>
      <c r="V215" s="806"/>
      <c r="W215" s="806"/>
      <c r="X215" s="806"/>
      <c r="Y215" s="797"/>
      <c r="Z215" s="797"/>
    </row>
    <row r="216" spans="1:26" ht="51" x14ac:dyDescent="0.2">
      <c r="A216" s="757"/>
      <c r="B216" s="792">
        <v>2</v>
      </c>
      <c r="C216" s="792" t="s">
        <v>1425</v>
      </c>
      <c r="D216" s="793">
        <v>2</v>
      </c>
      <c r="E216" s="793">
        <v>2.2999999999999998</v>
      </c>
      <c r="F216" s="800" t="s">
        <v>1457</v>
      </c>
      <c r="G216" s="801" t="s">
        <v>1567</v>
      </c>
      <c r="H216" s="794">
        <v>3019</v>
      </c>
      <c r="I216" s="794" t="s">
        <v>901</v>
      </c>
      <c r="J216" s="792" t="s">
        <v>1661</v>
      </c>
      <c r="K216" s="800" t="s">
        <v>1459</v>
      </c>
      <c r="L216" s="808" t="s">
        <v>1454</v>
      </c>
      <c r="M216" s="792" t="s">
        <v>1448</v>
      </c>
      <c r="N216" s="754" t="s">
        <v>1460</v>
      </c>
      <c r="O216" s="754" t="s">
        <v>1437</v>
      </c>
      <c r="P216" s="754" t="s">
        <v>1438</v>
      </c>
      <c r="Q216" s="797">
        <v>1</v>
      </c>
      <c r="R216" s="803"/>
      <c r="S216" s="797">
        <v>0.99991812897400056</v>
      </c>
      <c r="T216" s="797">
        <v>0.99991812897400056</v>
      </c>
      <c r="U216" s="803"/>
      <c r="V216" s="806">
        <v>77714373.770000011</v>
      </c>
      <c r="W216" s="806">
        <v>84189124.489999995</v>
      </c>
      <c r="X216" s="806">
        <v>84182231.840000004</v>
      </c>
      <c r="Y216" s="797">
        <v>1.0832260205704285</v>
      </c>
      <c r="Z216" s="797">
        <v>0.99991812897400056</v>
      </c>
    </row>
    <row r="217" spans="1:26" ht="51" x14ac:dyDescent="0.2">
      <c r="A217" s="757"/>
      <c r="B217" s="792">
        <v>2</v>
      </c>
      <c r="C217" s="792" t="s">
        <v>1425</v>
      </c>
      <c r="D217" s="793">
        <v>2</v>
      </c>
      <c r="E217" s="793">
        <v>2.2999999999999998</v>
      </c>
      <c r="F217" s="800" t="s">
        <v>1457</v>
      </c>
      <c r="G217" s="801" t="s">
        <v>1567</v>
      </c>
      <c r="H217" s="794">
        <v>3019</v>
      </c>
      <c r="I217" s="794" t="s">
        <v>904</v>
      </c>
      <c r="J217" s="792" t="s">
        <v>1662</v>
      </c>
      <c r="K217" s="800" t="s">
        <v>1459</v>
      </c>
      <c r="L217" s="808" t="s">
        <v>1454</v>
      </c>
      <c r="M217" s="792" t="s">
        <v>1448</v>
      </c>
      <c r="N217" s="754" t="s">
        <v>1460</v>
      </c>
      <c r="O217" s="754" t="s">
        <v>1437</v>
      </c>
      <c r="P217" s="754" t="s">
        <v>1438</v>
      </c>
      <c r="Q217" s="797">
        <v>1</v>
      </c>
      <c r="R217" s="793"/>
      <c r="S217" s="797">
        <v>0.71250000000000002</v>
      </c>
      <c r="T217" s="797">
        <v>0.71250000000000002</v>
      </c>
      <c r="U217" s="803"/>
      <c r="V217" s="806"/>
      <c r="W217" s="806"/>
      <c r="X217" s="806"/>
      <c r="Y217" s="797"/>
      <c r="Z217" s="797"/>
    </row>
    <row r="218" spans="1:26" ht="51" x14ac:dyDescent="0.2">
      <c r="A218" s="757"/>
      <c r="B218" s="792">
        <v>2</v>
      </c>
      <c r="C218" s="792" t="s">
        <v>1425</v>
      </c>
      <c r="D218" s="793">
        <v>2</v>
      </c>
      <c r="E218" s="793">
        <v>2.2999999999999998</v>
      </c>
      <c r="F218" s="800" t="s">
        <v>1457</v>
      </c>
      <c r="G218" s="801" t="s">
        <v>1567</v>
      </c>
      <c r="H218" s="794">
        <v>3019</v>
      </c>
      <c r="I218" s="794" t="s">
        <v>904</v>
      </c>
      <c r="J218" s="792" t="s">
        <v>1663</v>
      </c>
      <c r="K218" s="800" t="s">
        <v>1459</v>
      </c>
      <c r="L218" s="808" t="s">
        <v>1454</v>
      </c>
      <c r="M218" s="792" t="s">
        <v>1448</v>
      </c>
      <c r="N218" s="754" t="s">
        <v>1460</v>
      </c>
      <c r="O218" s="754" t="s">
        <v>1437</v>
      </c>
      <c r="P218" s="754" t="s">
        <v>1438</v>
      </c>
      <c r="Q218" s="797">
        <v>1</v>
      </c>
      <c r="R218" s="803"/>
      <c r="S218" s="797">
        <v>0.99679856863207439</v>
      </c>
      <c r="T218" s="797">
        <v>0.99679856863207439</v>
      </c>
      <c r="U218" s="803"/>
      <c r="V218" s="806">
        <v>47431649.609999992</v>
      </c>
      <c r="W218" s="806">
        <v>53423334.859999999</v>
      </c>
      <c r="X218" s="806">
        <v>53252303.719999999</v>
      </c>
      <c r="Y218" s="797">
        <v>1.1227166703637657</v>
      </c>
      <c r="Z218" s="797">
        <v>0.99679856863207439</v>
      </c>
    </row>
    <row r="219" spans="1:26" ht="51" x14ac:dyDescent="0.2">
      <c r="A219" s="757"/>
      <c r="B219" s="792">
        <v>2</v>
      </c>
      <c r="C219" s="792" t="s">
        <v>1425</v>
      </c>
      <c r="D219" s="793">
        <v>2</v>
      </c>
      <c r="E219" s="793">
        <v>2.2999999999999998</v>
      </c>
      <c r="F219" s="800" t="s">
        <v>1457</v>
      </c>
      <c r="G219" s="801" t="s">
        <v>1567</v>
      </c>
      <c r="H219" s="794">
        <v>3019</v>
      </c>
      <c r="I219" s="794" t="s">
        <v>907</v>
      </c>
      <c r="J219" s="792" t="s">
        <v>1664</v>
      </c>
      <c r="K219" s="800" t="s">
        <v>1459</v>
      </c>
      <c r="L219" s="808" t="s">
        <v>1454</v>
      </c>
      <c r="M219" s="792" t="s">
        <v>1448</v>
      </c>
      <c r="N219" s="754" t="s">
        <v>1460</v>
      </c>
      <c r="O219" s="754" t="s">
        <v>1437</v>
      </c>
      <c r="P219" s="754" t="s">
        <v>1438</v>
      </c>
      <c r="Q219" s="797">
        <v>1</v>
      </c>
      <c r="R219" s="793"/>
      <c r="S219" s="797">
        <v>0.88280000000000003</v>
      </c>
      <c r="T219" s="797">
        <v>0.88280000000000003</v>
      </c>
      <c r="U219" s="803"/>
      <c r="V219" s="806"/>
      <c r="W219" s="806"/>
      <c r="X219" s="806"/>
      <c r="Y219" s="797"/>
      <c r="Z219" s="797"/>
    </row>
    <row r="220" spans="1:26" ht="51" x14ac:dyDescent="0.2">
      <c r="A220" s="757"/>
      <c r="B220" s="792">
        <v>2</v>
      </c>
      <c r="C220" s="792" t="s">
        <v>1425</v>
      </c>
      <c r="D220" s="793">
        <v>2</v>
      </c>
      <c r="E220" s="793">
        <v>2.2999999999999998</v>
      </c>
      <c r="F220" s="800" t="s">
        <v>1457</v>
      </c>
      <c r="G220" s="801" t="s">
        <v>1567</v>
      </c>
      <c r="H220" s="794">
        <v>3019</v>
      </c>
      <c r="I220" s="794" t="s">
        <v>907</v>
      </c>
      <c r="J220" s="792" t="s">
        <v>1665</v>
      </c>
      <c r="K220" s="800" t="s">
        <v>1459</v>
      </c>
      <c r="L220" s="808" t="s">
        <v>1454</v>
      </c>
      <c r="M220" s="792" t="s">
        <v>1448</v>
      </c>
      <c r="N220" s="754" t="s">
        <v>1460</v>
      </c>
      <c r="O220" s="754" t="s">
        <v>1437</v>
      </c>
      <c r="P220" s="754" t="s">
        <v>1438</v>
      </c>
      <c r="Q220" s="797">
        <v>1</v>
      </c>
      <c r="R220" s="803"/>
      <c r="S220" s="797">
        <v>0.99966750230445278</v>
      </c>
      <c r="T220" s="797">
        <v>0.99966750230445278</v>
      </c>
      <c r="U220" s="803"/>
      <c r="V220" s="806">
        <v>36943518.950000003</v>
      </c>
      <c r="W220" s="806">
        <v>35319222.229999997</v>
      </c>
      <c r="X220" s="806">
        <v>35307478.670000002</v>
      </c>
      <c r="Y220" s="797">
        <v>0.95571509356717621</v>
      </c>
      <c r="Z220" s="797">
        <v>0.99966750230445278</v>
      </c>
    </row>
    <row r="221" spans="1:26" ht="51" x14ac:dyDescent="0.2">
      <c r="A221" s="757"/>
      <c r="B221" s="792">
        <v>2</v>
      </c>
      <c r="C221" s="792" t="s">
        <v>1425</v>
      </c>
      <c r="D221" s="793">
        <v>2</v>
      </c>
      <c r="E221" s="793">
        <v>2.2999999999999998</v>
      </c>
      <c r="F221" s="800" t="s">
        <v>1457</v>
      </c>
      <c r="G221" s="801" t="s">
        <v>1567</v>
      </c>
      <c r="H221" s="794">
        <v>3019</v>
      </c>
      <c r="I221" s="794" t="s">
        <v>910</v>
      </c>
      <c r="J221" s="792" t="s">
        <v>1666</v>
      </c>
      <c r="K221" s="800" t="s">
        <v>1459</v>
      </c>
      <c r="L221" s="808" t="s">
        <v>1454</v>
      </c>
      <c r="M221" s="792" t="s">
        <v>1448</v>
      </c>
      <c r="N221" s="754" t="s">
        <v>1460</v>
      </c>
      <c r="O221" s="754" t="s">
        <v>1437</v>
      </c>
      <c r="P221" s="754" t="s">
        <v>1438</v>
      </c>
      <c r="Q221" s="797">
        <v>1</v>
      </c>
      <c r="R221" s="798"/>
      <c r="S221" s="797">
        <v>0.54769999999999996</v>
      </c>
      <c r="T221" s="797">
        <v>0.54769999999999996</v>
      </c>
      <c r="U221" s="803"/>
      <c r="V221" s="806"/>
      <c r="W221" s="806"/>
      <c r="X221" s="806"/>
      <c r="Y221" s="797"/>
      <c r="Z221" s="797"/>
    </row>
    <row r="222" spans="1:26" ht="51" x14ac:dyDescent="0.2">
      <c r="A222" s="757"/>
      <c r="B222" s="792">
        <v>2</v>
      </c>
      <c r="C222" s="792" t="s">
        <v>1425</v>
      </c>
      <c r="D222" s="793">
        <v>2</v>
      </c>
      <c r="E222" s="793">
        <v>2.2999999999999998</v>
      </c>
      <c r="F222" s="800" t="s">
        <v>1457</v>
      </c>
      <c r="G222" s="801" t="s">
        <v>1567</v>
      </c>
      <c r="H222" s="794">
        <v>3019</v>
      </c>
      <c r="I222" s="794" t="s">
        <v>910</v>
      </c>
      <c r="J222" s="792" t="s">
        <v>1667</v>
      </c>
      <c r="K222" s="800" t="s">
        <v>1459</v>
      </c>
      <c r="L222" s="808" t="s">
        <v>1454</v>
      </c>
      <c r="M222" s="792" t="s">
        <v>1448</v>
      </c>
      <c r="N222" s="754" t="s">
        <v>1460</v>
      </c>
      <c r="O222" s="754" t="s">
        <v>1437</v>
      </c>
      <c r="P222" s="754" t="s">
        <v>1438</v>
      </c>
      <c r="Q222" s="797">
        <v>1</v>
      </c>
      <c r="R222" s="803"/>
      <c r="S222" s="797">
        <v>0.99808422404932173</v>
      </c>
      <c r="T222" s="797">
        <v>0.99808422404932173</v>
      </c>
      <c r="U222" s="803"/>
      <c r="V222" s="806">
        <v>25852629.169999994</v>
      </c>
      <c r="W222" s="806">
        <v>27771869.66</v>
      </c>
      <c r="X222" s="806">
        <v>27718664.98</v>
      </c>
      <c r="Y222" s="797">
        <v>1.0721797306467149</v>
      </c>
      <c r="Z222" s="797">
        <v>0.99808422404932173</v>
      </c>
    </row>
    <row r="223" spans="1:26" ht="51" x14ac:dyDescent="0.2">
      <c r="A223" s="757"/>
      <c r="B223" s="792">
        <v>2</v>
      </c>
      <c r="C223" s="792" t="s">
        <v>1425</v>
      </c>
      <c r="D223" s="793">
        <v>2</v>
      </c>
      <c r="E223" s="793">
        <v>2.2999999999999998</v>
      </c>
      <c r="F223" s="800" t="s">
        <v>1457</v>
      </c>
      <c r="G223" s="801" t="s">
        <v>1567</v>
      </c>
      <c r="H223" s="794">
        <v>3019</v>
      </c>
      <c r="I223" s="794" t="s">
        <v>913</v>
      </c>
      <c r="J223" s="792" t="s">
        <v>1668</v>
      </c>
      <c r="K223" s="800" t="s">
        <v>1459</v>
      </c>
      <c r="L223" s="808" t="s">
        <v>1454</v>
      </c>
      <c r="M223" s="792" t="s">
        <v>1448</v>
      </c>
      <c r="N223" s="754" t="s">
        <v>1460</v>
      </c>
      <c r="O223" s="754" t="s">
        <v>1437</v>
      </c>
      <c r="P223" s="754" t="s">
        <v>1438</v>
      </c>
      <c r="Q223" s="797">
        <v>1</v>
      </c>
      <c r="R223" s="798"/>
      <c r="S223" s="797">
        <v>0.63600000000000001</v>
      </c>
      <c r="T223" s="797">
        <v>0.63600000000000001</v>
      </c>
      <c r="U223" s="803"/>
      <c r="V223" s="806"/>
      <c r="W223" s="806"/>
      <c r="X223" s="806"/>
      <c r="Y223" s="797"/>
      <c r="Z223" s="797"/>
    </row>
    <row r="224" spans="1:26" ht="51" x14ac:dyDescent="0.2">
      <c r="A224" s="757"/>
      <c r="B224" s="792">
        <v>2</v>
      </c>
      <c r="C224" s="792" t="s">
        <v>1425</v>
      </c>
      <c r="D224" s="793">
        <v>2</v>
      </c>
      <c r="E224" s="793">
        <v>2.2999999999999998</v>
      </c>
      <c r="F224" s="800" t="s">
        <v>1457</v>
      </c>
      <c r="G224" s="801" t="s">
        <v>1567</v>
      </c>
      <c r="H224" s="794">
        <v>3019</v>
      </c>
      <c r="I224" s="794" t="s">
        <v>913</v>
      </c>
      <c r="J224" s="792" t="s">
        <v>1669</v>
      </c>
      <c r="K224" s="800" t="s">
        <v>1459</v>
      </c>
      <c r="L224" s="808" t="s">
        <v>1454</v>
      </c>
      <c r="M224" s="792" t="s">
        <v>1448</v>
      </c>
      <c r="N224" s="754" t="s">
        <v>1460</v>
      </c>
      <c r="O224" s="754" t="s">
        <v>1437</v>
      </c>
      <c r="P224" s="754" t="s">
        <v>1438</v>
      </c>
      <c r="Q224" s="797">
        <v>1</v>
      </c>
      <c r="R224" s="803"/>
      <c r="S224" s="797">
        <v>0.99913349131592522</v>
      </c>
      <c r="T224" s="797">
        <v>0.99913349131592522</v>
      </c>
      <c r="U224" s="803"/>
      <c r="V224" s="806">
        <v>21511289.25</v>
      </c>
      <c r="W224" s="806">
        <v>23520895.260000002</v>
      </c>
      <c r="X224" s="806">
        <v>23500514.199999999</v>
      </c>
      <c r="Y224" s="797">
        <v>1.0924735345651122</v>
      </c>
      <c r="Z224" s="797">
        <v>0.99913349131592522</v>
      </c>
    </row>
    <row r="225" spans="1:26" ht="51" x14ac:dyDescent="0.2">
      <c r="A225" s="757"/>
      <c r="B225" s="792">
        <v>2</v>
      </c>
      <c r="C225" s="792" t="s">
        <v>1425</v>
      </c>
      <c r="D225" s="793">
        <v>2</v>
      </c>
      <c r="E225" s="793">
        <v>2.2999999999999998</v>
      </c>
      <c r="F225" s="800" t="s">
        <v>1457</v>
      </c>
      <c r="G225" s="801" t="s">
        <v>1567</v>
      </c>
      <c r="H225" s="794">
        <v>3019</v>
      </c>
      <c r="I225" s="794" t="s">
        <v>916</v>
      </c>
      <c r="J225" s="792" t="s">
        <v>1670</v>
      </c>
      <c r="K225" s="800" t="s">
        <v>1459</v>
      </c>
      <c r="L225" s="808" t="s">
        <v>1454</v>
      </c>
      <c r="M225" s="792" t="s">
        <v>1448</v>
      </c>
      <c r="N225" s="754" t="s">
        <v>1460</v>
      </c>
      <c r="O225" s="754" t="s">
        <v>1437</v>
      </c>
      <c r="P225" s="754" t="s">
        <v>1438</v>
      </c>
      <c r="Q225" s="797">
        <v>1</v>
      </c>
      <c r="R225" s="798"/>
      <c r="S225" s="797">
        <v>0.72119999999999995</v>
      </c>
      <c r="T225" s="797">
        <v>0.72119999999999995</v>
      </c>
      <c r="U225" s="803"/>
      <c r="V225" s="806"/>
      <c r="W225" s="806"/>
      <c r="X225" s="806"/>
      <c r="Y225" s="797"/>
      <c r="Z225" s="797"/>
    </row>
    <row r="226" spans="1:26" ht="51" x14ac:dyDescent="0.2">
      <c r="A226" s="757"/>
      <c r="B226" s="792">
        <v>2</v>
      </c>
      <c r="C226" s="792" t="s">
        <v>1425</v>
      </c>
      <c r="D226" s="793">
        <v>2</v>
      </c>
      <c r="E226" s="793">
        <v>2.2999999999999998</v>
      </c>
      <c r="F226" s="800" t="s">
        <v>1457</v>
      </c>
      <c r="G226" s="801" t="s">
        <v>1567</v>
      </c>
      <c r="H226" s="794">
        <v>3019</v>
      </c>
      <c r="I226" s="794" t="s">
        <v>916</v>
      </c>
      <c r="J226" s="792" t="s">
        <v>1671</v>
      </c>
      <c r="K226" s="800" t="s">
        <v>1459</v>
      </c>
      <c r="L226" s="808" t="s">
        <v>1454</v>
      </c>
      <c r="M226" s="792" t="s">
        <v>1448</v>
      </c>
      <c r="N226" s="754" t="s">
        <v>1460</v>
      </c>
      <c r="O226" s="754" t="s">
        <v>1437</v>
      </c>
      <c r="P226" s="754" t="s">
        <v>1438</v>
      </c>
      <c r="Q226" s="797">
        <v>1</v>
      </c>
      <c r="R226" s="803"/>
      <c r="S226" s="797">
        <v>0.99893218640002623</v>
      </c>
      <c r="T226" s="797">
        <v>0.99893218640002623</v>
      </c>
      <c r="U226" s="803"/>
      <c r="V226" s="806">
        <v>161900463.58999997</v>
      </c>
      <c r="W226" s="806">
        <v>171469290.15000001</v>
      </c>
      <c r="X226" s="806">
        <v>171286192.91</v>
      </c>
      <c r="Y226" s="797">
        <v>1.0579722201646602</v>
      </c>
      <c r="Z226" s="797">
        <v>0.99893218640002623</v>
      </c>
    </row>
    <row r="227" spans="1:26" ht="51" x14ac:dyDescent="0.2">
      <c r="A227" s="757"/>
      <c r="B227" s="792">
        <v>2</v>
      </c>
      <c r="C227" s="792" t="s">
        <v>1425</v>
      </c>
      <c r="D227" s="793">
        <v>2</v>
      </c>
      <c r="E227" s="793">
        <v>2.2999999999999998</v>
      </c>
      <c r="F227" s="800" t="s">
        <v>1457</v>
      </c>
      <c r="G227" s="801" t="s">
        <v>1567</v>
      </c>
      <c r="H227" s="794">
        <v>3019</v>
      </c>
      <c r="I227" s="794" t="s">
        <v>919</v>
      </c>
      <c r="J227" s="792" t="s">
        <v>1672</v>
      </c>
      <c r="K227" s="800" t="s">
        <v>1459</v>
      </c>
      <c r="L227" s="808" t="s">
        <v>1454</v>
      </c>
      <c r="M227" s="792" t="s">
        <v>1448</v>
      </c>
      <c r="N227" s="754" t="s">
        <v>1460</v>
      </c>
      <c r="O227" s="754" t="s">
        <v>1437</v>
      </c>
      <c r="P227" s="754" t="s">
        <v>1438</v>
      </c>
      <c r="Q227" s="797">
        <v>1</v>
      </c>
      <c r="R227" s="798"/>
      <c r="S227" s="797">
        <v>0.66569999999999996</v>
      </c>
      <c r="T227" s="797">
        <v>0.66569999999999996</v>
      </c>
      <c r="U227" s="803"/>
      <c r="V227" s="806"/>
      <c r="W227" s="806"/>
      <c r="X227" s="806"/>
      <c r="Y227" s="797"/>
      <c r="Z227" s="797"/>
    </row>
    <row r="228" spans="1:26" ht="51" x14ac:dyDescent="0.2">
      <c r="A228" s="757"/>
      <c r="B228" s="792">
        <v>2</v>
      </c>
      <c r="C228" s="792" t="s">
        <v>1425</v>
      </c>
      <c r="D228" s="793">
        <v>2</v>
      </c>
      <c r="E228" s="793">
        <v>2.2999999999999998</v>
      </c>
      <c r="F228" s="800" t="s">
        <v>1457</v>
      </c>
      <c r="G228" s="801" t="s">
        <v>1567</v>
      </c>
      <c r="H228" s="794">
        <v>3019</v>
      </c>
      <c r="I228" s="794" t="s">
        <v>919</v>
      </c>
      <c r="J228" s="792" t="s">
        <v>1673</v>
      </c>
      <c r="K228" s="800" t="s">
        <v>1459</v>
      </c>
      <c r="L228" s="808" t="s">
        <v>1454</v>
      </c>
      <c r="M228" s="792" t="s">
        <v>1448</v>
      </c>
      <c r="N228" s="754" t="s">
        <v>1460</v>
      </c>
      <c r="O228" s="754" t="s">
        <v>1437</v>
      </c>
      <c r="P228" s="754" t="s">
        <v>1438</v>
      </c>
      <c r="Q228" s="797">
        <v>1</v>
      </c>
      <c r="R228" s="803"/>
      <c r="S228" s="797">
        <v>0.9993605391158461</v>
      </c>
      <c r="T228" s="797">
        <v>0.9993605391158461</v>
      </c>
      <c r="U228" s="803"/>
      <c r="V228" s="806">
        <v>31258366.299999997</v>
      </c>
      <c r="W228" s="806">
        <v>32797017.800000001</v>
      </c>
      <c r="X228" s="806">
        <v>32776045.390000001</v>
      </c>
      <c r="Y228" s="797">
        <v>1.0485527322648338</v>
      </c>
      <c r="Z228" s="797">
        <v>0.9993605391158461</v>
      </c>
    </row>
    <row r="229" spans="1:26" ht="51" x14ac:dyDescent="0.2">
      <c r="A229" s="757"/>
      <c r="B229" s="792">
        <v>2</v>
      </c>
      <c r="C229" s="792" t="s">
        <v>1425</v>
      </c>
      <c r="D229" s="793">
        <v>2</v>
      </c>
      <c r="E229" s="793">
        <v>2.2999999999999998</v>
      </c>
      <c r="F229" s="800" t="s">
        <v>1457</v>
      </c>
      <c r="G229" s="801" t="s">
        <v>1567</v>
      </c>
      <c r="H229" s="794">
        <v>3019</v>
      </c>
      <c r="I229" s="794" t="s">
        <v>922</v>
      </c>
      <c r="J229" s="792" t="s">
        <v>1674</v>
      </c>
      <c r="K229" s="800" t="s">
        <v>1459</v>
      </c>
      <c r="L229" s="808" t="s">
        <v>1454</v>
      </c>
      <c r="M229" s="792" t="s">
        <v>1448</v>
      </c>
      <c r="N229" s="754" t="s">
        <v>1460</v>
      </c>
      <c r="O229" s="754" t="s">
        <v>1437</v>
      </c>
      <c r="P229" s="754" t="s">
        <v>1438</v>
      </c>
      <c r="Q229" s="797">
        <v>1</v>
      </c>
      <c r="R229" s="798"/>
      <c r="S229" s="797">
        <v>0.73509999999999998</v>
      </c>
      <c r="T229" s="797">
        <v>0.73509999999999998</v>
      </c>
      <c r="U229" s="803"/>
      <c r="V229" s="806"/>
      <c r="W229" s="806"/>
      <c r="X229" s="806"/>
      <c r="Y229" s="797"/>
      <c r="Z229" s="797"/>
    </row>
    <row r="230" spans="1:26" ht="51" x14ac:dyDescent="0.2">
      <c r="A230" s="757"/>
      <c r="B230" s="792">
        <v>2</v>
      </c>
      <c r="C230" s="792" t="s">
        <v>1425</v>
      </c>
      <c r="D230" s="793">
        <v>2</v>
      </c>
      <c r="E230" s="793">
        <v>2.2999999999999998</v>
      </c>
      <c r="F230" s="800" t="s">
        <v>1457</v>
      </c>
      <c r="G230" s="801" t="s">
        <v>1567</v>
      </c>
      <c r="H230" s="794">
        <v>3019</v>
      </c>
      <c r="I230" s="794" t="s">
        <v>922</v>
      </c>
      <c r="J230" s="792" t="s">
        <v>1675</v>
      </c>
      <c r="K230" s="800" t="s">
        <v>1459</v>
      </c>
      <c r="L230" s="808" t="s">
        <v>1454</v>
      </c>
      <c r="M230" s="792" t="s">
        <v>1448</v>
      </c>
      <c r="N230" s="754" t="s">
        <v>1460</v>
      </c>
      <c r="O230" s="754" t="s">
        <v>1437</v>
      </c>
      <c r="P230" s="754" t="s">
        <v>1438</v>
      </c>
      <c r="Q230" s="797">
        <v>1</v>
      </c>
      <c r="R230" s="803"/>
      <c r="S230" s="797">
        <v>0.99993995666841684</v>
      </c>
      <c r="T230" s="797">
        <v>0.99993995666841684</v>
      </c>
      <c r="U230" s="803"/>
      <c r="V230" s="806">
        <v>24116545.970000003</v>
      </c>
      <c r="W230" s="806">
        <v>23376117.93</v>
      </c>
      <c r="X230" s="806">
        <v>23374714.350000001</v>
      </c>
      <c r="Y230" s="797">
        <v>0.96923972359380117</v>
      </c>
      <c r="Z230" s="797">
        <v>0.99993995666841684</v>
      </c>
    </row>
    <row r="231" spans="1:26" ht="51" x14ac:dyDescent="0.2">
      <c r="A231" s="757"/>
      <c r="B231" s="792">
        <v>2</v>
      </c>
      <c r="C231" s="792" t="s">
        <v>1425</v>
      </c>
      <c r="D231" s="793">
        <v>2</v>
      </c>
      <c r="E231" s="793">
        <v>2.2999999999999998</v>
      </c>
      <c r="F231" s="800" t="s">
        <v>1457</v>
      </c>
      <c r="G231" s="801" t="s">
        <v>1567</v>
      </c>
      <c r="H231" s="794">
        <v>3019</v>
      </c>
      <c r="I231" s="794" t="s">
        <v>925</v>
      </c>
      <c r="J231" s="792" t="s">
        <v>1676</v>
      </c>
      <c r="K231" s="800" t="s">
        <v>1459</v>
      </c>
      <c r="L231" s="808" t="s">
        <v>1454</v>
      </c>
      <c r="M231" s="792" t="s">
        <v>1448</v>
      </c>
      <c r="N231" s="754" t="s">
        <v>1460</v>
      </c>
      <c r="O231" s="754" t="s">
        <v>1437</v>
      </c>
      <c r="P231" s="754" t="s">
        <v>1438</v>
      </c>
      <c r="Q231" s="797">
        <v>1</v>
      </c>
      <c r="R231" s="798"/>
      <c r="S231" s="797">
        <v>0.42670000000000002</v>
      </c>
      <c r="T231" s="797">
        <v>0.42670000000000002</v>
      </c>
      <c r="U231" s="803"/>
      <c r="V231" s="806"/>
      <c r="W231" s="806"/>
      <c r="X231" s="806"/>
      <c r="Y231" s="797"/>
      <c r="Z231" s="797"/>
    </row>
    <row r="232" spans="1:26" ht="51" x14ac:dyDescent="0.2">
      <c r="A232" s="757"/>
      <c r="B232" s="792">
        <v>2</v>
      </c>
      <c r="C232" s="792" t="s">
        <v>1425</v>
      </c>
      <c r="D232" s="793">
        <v>2</v>
      </c>
      <c r="E232" s="793">
        <v>2.2999999999999998</v>
      </c>
      <c r="F232" s="800" t="s">
        <v>1457</v>
      </c>
      <c r="G232" s="801" t="s">
        <v>1567</v>
      </c>
      <c r="H232" s="794">
        <v>3019</v>
      </c>
      <c r="I232" s="794" t="s">
        <v>925</v>
      </c>
      <c r="J232" s="792" t="s">
        <v>1677</v>
      </c>
      <c r="K232" s="800" t="s">
        <v>1459</v>
      </c>
      <c r="L232" s="808" t="s">
        <v>1454</v>
      </c>
      <c r="M232" s="792" t="s">
        <v>1448</v>
      </c>
      <c r="N232" s="754" t="s">
        <v>1460</v>
      </c>
      <c r="O232" s="754" t="s">
        <v>1437</v>
      </c>
      <c r="P232" s="754" t="s">
        <v>1438</v>
      </c>
      <c r="Q232" s="797">
        <v>1</v>
      </c>
      <c r="R232" s="803"/>
      <c r="S232" s="797">
        <v>0.99665944479570923</v>
      </c>
      <c r="T232" s="797">
        <v>0.99665944479570923</v>
      </c>
      <c r="U232" s="803"/>
      <c r="V232" s="806">
        <v>19175699.390000001</v>
      </c>
      <c r="W232" s="806">
        <v>9811243.3399999999</v>
      </c>
      <c r="X232" s="806">
        <v>9778468.3399999999</v>
      </c>
      <c r="Y232" s="797">
        <v>0.50994063586016614</v>
      </c>
      <c r="Z232" s="797">
        <v>0.99665944479570923</v>
      </c>
    </row>
    <row r="233" spans="1:26" ht="51" x14ac:dyDescent="0.2">
      <c r="A233" s="757"/>
      <c r="B233" s="792">
        <v>2</v>
      </c>
      <c r="C233" s="792" t="s">
        <v>1425</v>
      </c>
      <c r="D233" s="793">
        <v>2</v>
      </c>
      <c r="E233" s="793">
        <v>2.2999999999999998</v>
      </c>
      <c r="F233" s="800" t="s">
        <v>1457</v>
      </c>
      <c r="G233" s="801" t="s">
        <v>1567</v>
      </c>
      <c r="H233" s="794">
        <v>3019</v>
      </c>
      <c r="I233" s="794" t="s">
        <v>928</v>
      </c>
      <c r="J233" s="792" t="s">
        <v>1678</v>
      </c>
      <c r="K233" s="800" t="s">
        <v>1459</v>
      </c>
      <c r="L233" s="808" t="s">
        <v>1454</v>
      </c>
      <c r="M233" s="792" t="s">
        <v>1448</v>
      </c>
      <c r="N233" s="754" t="s">
        <v>1460</v>
      </c>
      <c r="O233" s="754" t="s">
        <v>1437</v>
      </c>
      <c r="P233" s="754" t="s">
        <v>1438</v>
      </c>
      <c r="Q233" s="797">
        <v>1</v>
      </c>
      <c r="R233" s="798"/>
      <c r="S233" s="797">
        <v>0.80989999999999995</v>
      </c>
      <c r="T233" s="797">
        <v>0.80989999999999995</v>
      </c>
      <c r="U233" s="803"/>
      <c r="V233" s="806"/>
      <c r="W233" s="806"/>
      <c r="X233" s="806"/>
      <c r="Y233" s="797"/>
      <c r="Z233" s="797"/>
    </row>
    <row r="234" spans="1:26" ht="51" x14ac:dyDescent="0.2">
      <c r="A234" s="757"/>
      <c r="B234" s="792">
        <v>2</v>
      </c>
      <c r="C234" s="792" t="s">
        <v>1425</v>
      </c>
      <c r="D234" s="793">
        <v>2</v>
      </c>
      <c r="E234" s="793">
        <v>2.2999999999999998</v>
      </c>
      <c r="F234" s="800" t="s">
        <v>1457</v>
      </c>
      <c r="G234" s="801" t="s">
        <v>1567</v>
      </c>
      <c r="H234" s="794">
        <v>3019</v>
      </c>
      <c r="I234" s="794" t="s">
        <v>928</v>
      </c>
      <c r="J234" s="792" t="s">
        <v>1679</v>
      </c>
      <c r="K234" s="800" t="s">
        <v>1459</v>
      </c>
      <c r="L234" s="808" t="s">
        <v>1454</v>
      </c>
      <c r="M234" s="792" t="s">
        <v>1448</v>
      </c>
      <c r="N234" s="754" t="s">
        <v>1460</v>
      </c>
      <c r="O234" s="754" t="s">
        <v>1437</v>
      </c>
      <c r="P234" s="754" t="s">
        <v>1438</v>
      </c>
      <c r="Q234" s="797">
        <v>1</v>
      </c>
      <c r="R234" s="803"/>
      <c r="S234" s="797">
        <v>0.99980106726392837</v>
      </c>
      <c r="T234" s="797">
        <v>0.99980106726392837</v>
      </c>
      <c r="U234" s="803"/>
      <c r="V234" s="806">
        <v>14650604.800000003</v>
      </c>
      <c r="W234" s="806">
        <v>13474554.529999999</v>
      </c>
      <c r="X234" s="806">
        <v>13471874</v>
      </c>
      <c r="Y234" s="797">
        <v>0.91954388121915609</v>
      </c>
      <c r="Z234" s="797">
        <v>0.99980106726392837</v>
      </c>
    </row>
    <row r="235" spans="1:26" ht="51" x14ac:dyDescent="0.2">
      <c r="A235" s="757"/>
      <c r="B235" s="792">
        <v>2</v>
      </c>
      <c r="C235" s="792" t="s">
        <v>1425</v>
      </c>
      <c r="D235" s="793">
        <v>2</v>
      </c>
      <c r="E235" s="793">
        <v>2.2999999999999998</v>
      </c>
      <c r="F235" s="800" t="s">
        <v>1457</v>
      </c>
      <c r="G235" s="801" t="s">
        <v>1567</v>
      </c>
      <c r="H235" s="794">
        <v>3019</v>
      </c>
      <c r="I235" s="794" t="s">
        <v>931</v>
      </c>
      <c r="J235" s="792" t="s">
        <v>1680</v>
      </c>
      <c r="K235" s="800" t="s">
        <v>1459</v>
      </c>
      <c r="L235" s="808" t="s">
        <v>1454</v>
      </c>
      <c r="M235" s="792" t="s">
        <v>1448</v>
      </c>
      <c r="N235" s="754" t="s">
        <v>1460</v>
      </c>
      <c r="O235" s="754" t="s">
        <v>1437</v>
      </c>
      <c r="P235" s="754" t="s">
        <v>1438</v>
      </c>
      <c r="Q235" s="797">
        <v>1</v>
      </c>
      <c r="R235" s="798"/>
      <c r="S235" s="797">
        <v>0.64800000000000002</v>
      </c>
      <c r="T235" s="797">
        <v>0.64800000000000002</v>
      </c>
      <c r="U235" s="803"/>
      <c r="V235" s="806"/>
      <c r="W235" s="806"/>
      <c r="X235" s="806"/>
      <c r="Y235" s="797"/>
      <c r="Z235" s="797"/>
    </row>
    <row r="236" spans="1:26" ht="51" x14ac:dyDescent="0.2">
      <c r="A236" s="757"/>
      <c r="B236" s="792">
        <v>2</v>
      </c>
      <c r="C236" s="792" t="s">
        <v>1425</v>
      </c>
      <c r="D236" s="793">
        <v>2</v>
      </c>
      <c r="E236" s="793">
        <v>2.2999999999999998</v>
      </c>
      <c r="F236" s="800" t="s">
        <v>1457</v>
      </c>
      <c r="G236" s="801" t="s">
        <v>1567</v>
      </c>
      <c r="H236" s="794">
        <v>3019</v>
      </c>
      <c r="I236" s="794" t="s">
        <v>931</v>
      </c>
      <c r="J236" s="792" t="s">
        <v>1681</v>
      </c>
      <c r="K236" s="800" t="s">
        <v>1459</v>
      </c>
      <c r="L236" s="808" t="s">
        <v>1454</v>
      </c>
      <c r="M236" s="792" t="s">
        <v>1448</v>
      </c>
      <c r="N236" s="754" t="s">
        <v>1460</v>
      </c>
      <c r="O236" s="754" t="s">
        <v>1437</v>
      </c>
      <c r="P236" s="754" t="s">
        <v>1438</v>
      </c>
      <c r="Q236" s="797">
        <v>1</v>
      </c>
      <c r="R236" s="803"/>
      <c r="S236" s="797">
        <v>0.99984008995943263</v>
      </c>
      <c r="T236" s="797">
        <v>0.99984008995943263</v>
      </c>
      <c r="U236" s="803"/>
      <c r="V236" s="806">
        <v>77430054.439999998</v>
      </c>
      <c r="W236" s="806">
        <v>77497385.129999995</v>
      </c>
      <c r="X236" s="806">
        <v>77484992.519999996</v>
      </c>
      <c r="Y236" s="797">
        <v>1.0007095188089086</v>
      </c>
      <c r="Z236" s="797">
        <v>0.99984008995943263</v>
      </c>
    </row>
    <row r="237" spans="1:26" ht="51" x14ac:dyDescent="0.2">
      <c r="A237" s="757"/>
      <c r="B237" s="792">
        <v>2</v>
      </c>
      <c r="C237" s="792" t="s">
        <v>1425</v>
      </c>
      <c r="D237" s="793">
        <v>2</v>
      </c>
      <c r="E237" s="793">
        <v>2.2999999999999998</v>
      </c>
      <c r="F237" s="800" t="s">
        <v>1457</v>
      </c>
      <c r="G237" s="801" t="s">
        <v>1567</v>
      </c>
      <c r="H237" s="794">
        <v>3019</v>
      </c>
      <c r="I237" s="794" t="s">
        <v>934</v>
      </c>
      <c r="J237" s="792" t="s">
        <v>1682</v>
      </c>
      <c r="K237" s="800" t="s">
        <v>1459</v>
      </c>
      <c r="L237" s="808" t="s">
        <v>1454</v>
      </c>
      <c r="M237" s="792" t="s">
        <v>1448</v>
      </c>
      <c r="N237" s="754" t="s">
        <v>1460</v>
      </c>
      <c r="O237" s="754" t="s">
        <v>1437</v>
      </c>
      <c r="P237" s="754" t="s">
        <v>1438</v>
      </c>
      <c r="Q237" s="797">
        <v>1</v>
      </c>
      <c r="R237" s="798"/>
      <c r="S237" s="797">
        <v>0.89459999999999995</v>
      </c>
      <c r="T237" s="797">
        <v>0.89459999999999995</v>
      </c>
      <c r="U237" s="803"/>
      <c r="V237" s="806"/>
      <c r="W237" s="806"/>
      <c r="X237" s="806"/>
      <c r="Y237" s="797"/>
      <c r="Z237" s="797"/>
    </row>
    <row r="238" spans="1:26" ht="51" x14ac:dyDescent="0.2">
      <c r="A238" s="757"/>
      <c r="B238" s="792">
        <v>2</v>
      </c>
      <c r="C238" s="792" t="s">
        <v>1425</v>
      </c>
      <c r="D238" s="793">
        <v>2</v>
      </c>
      <c r="E238" s="793">
        <v>2.2999999999999998</v>
      </c>
      <c r="F238" s="800" t="s">
        <v>1457</v>
      </c>
      <c r="G238" s="801" t="s">
        <v>1567</v>
      </c>
      <c r="H238" s="794">
        <v>3019</v>
      </c>
      <c r="I238" s="794" t="s">
        <v>934</v>
      </c>
      <c r="J238" s="792" t="s">
        <v>1683</v>
      </c>
      <c r="K238" s="800" t="s">
        <v>1459</v>
      </c>
      <c r="L238" s="808" t="s">
        <v>1454</v>
      </c>
      <c r="M238" s="792" t="s">
        <v>1448</v>
      </c>
      <c r="N238" s="754" t="s">
        <v>1460</v>
      </c>
      <c r="O238" s="754" t="s">
        <v>1437</v>
      </c>
      <c r="P238" s="754" t="s">
        <v>1438</v>
      </c>
      <c r="Q238" s="797">
        <v>1</v>
      </c>
      <c r="R238" s="803"/>
      <c r="S238" s="797">
        <v>0.99172189817172796</v>
      </c>
      <c r="T238" s="797">
        <v>0.99172189817172796</v>
      </c>
      <c r="U238" s="803"/>
      <c r="V238" s="806">
        <v>330485487.35000002</v>
      </c>
      <c r="W238" s="806">
        <v>357144047.19</v>
      </c>
      <c r="X238" s="806">
        <v>354187572.39999998</v>
      </c>
      <c r="Y238" s="797">
        <v>1.0717189890547245</v>
      </c>
      <c r="Z238" s="797">
        <v>0.99172189817172796</v>
      </c>
    </row>
    <row r="239" spans="1:26" ht="51" x14ac:dyDescent="0.2">
      <c r="A239" s="757"/>
      <c r="B239" s="792">
        <v>2</v>
      </c>
      <c r="C239" s="792" t="s">
        <v>1425</v>
      </c>
      <c r="D239" s="793">
        <v>2</v>
      </c>
      <c r="E239" s="793">
        <v>2.2999999999999998</v>
      </c>
      <c r="F239" s="800" t="s">
        <v>1457</v>
      </c>
      <c r="G239" s="801" t="s">
        <v>1567</v>
      </c>
      <c r="H239" s="794">
        <v>3019</v>
      </c>
      <c r="I239" s="794" t="s">
        <v>937</v>
      </c>
      <c r="J239" s="792" t="s">
        <v>1684</v>
      </c>
      <c r="K239" s="800" t="s">
        <v>1459</v>
      </c>
      <c r="L239" s="808" t="s">
        <v>1454</v>
      </c>
      <c r="M239" s="792" t="s">
        <v>1448</v>
      </c>
      <c r="N239" s="754" t="s">
        <v>1460</v>
      </c>
      <c r="O239" s="754" t="s">
        <v>1437</v>
      </c>
      <c r="P239" s="754" t="s">
        <v>1438</v>
      </c>
      <c r="Q239" s="797">
        <v>1</v>
      </c>
      <c r="R239" s="798"/>
      <c r="S239" s="797">
        <v>0.6179</v>
      </c>
      <c r="T239" s="797">
        <v>0.6179</v>
      </c>
      <c r="U239" s="803"/>
      <c r="V239" s="806"/>
      <c r="W239" s="806"/>
      <c r="X239" s="806"/>
      <c r="Y239" s="797"/>
      <c r="Z239" s="797"/>
    </row>
    <row r="240" spans="1:26" ht="51" x14ac:dyDescent="0.2">
      <c r="A240" s="757"/>
      <c r="B240" s="792">
        <v>2</v>
      </c>
      <c r="C240" s="792" t="s">
        <v>1425</v>
      </c>
      <c r="D240" s="793">
        <v>2</v>
      </c>
      <c r="E240" s="793">
        <v>2.2999999999999998</v>
      </c>
      <c r="F240" s="800" t="s">
        <v>1457</v>
      </c>
      <c r="G240" s="801" t="s">
        <v>1567</v>
      </c>
      <c r="H240" s="794">
        <v>3019</v>
      </c>
      <c r="I240" s="794" t="s">
        <v>937</v>
      </c>
      <c r="J240" s="792" t="s">
        <v>1685</v>
      </c>
      <c r="K240" s="800" t="s">
        <v>1459</v>
      </c>
      <c r="L240" s="808" t="s">
        <v>1454</v>
      </c>
      <c r="M240" s="792" t="s">
        <v>1448</v>
      </c>
      <c r="N240" s="754" t="s">
        <v>1460</v>
      </c>
      <c r="O240" s="754" t="s">
        <v>1437</v>
      </c>
      <c r="P240" s="754" t="s">
        <v>1438</v>
      </c>
      <c r="Q240" s="797">
        <v>1</v>
      </c>
      <c r="R240" s="803"/>
      <c r="S240" s="797">
        <v>0.99893943975205834</v>
      </c>
      <c r="T240" s="797">
        <v>0.99893943975205834</v>
      </c>
      <c r="U240" s="803"/>
      <c r="V240" s="806">
        <v>45157220.419999994</v>
      </c>
      <c r="W240" s="806">
        <v>47466893.18</v>
      </c>
      <c r="X240" s="806">
        <v>47416551.68</v>
      </c>
      <c r="Y240" s="797">
        <v>1.0500325582262666</v>
      </c>
      <c r="Z240" s="797">
        <v>0.99893943975205834</v>
      </c>
    </row>
    <row r="241" spans="1:26" ht="51" x14ac:dyDescent="0.2">
      <c r="A241" s="757"/>
      <c r="B241" s="792">
        <v>2</v>
      </c>
      <c r="C241" s="792" t="s">
        <v>1425</v>
      </c>
      <c r="D241" s="793">
        <v>2</v>
      </c>
      <c r="E241" s="793">
        <v>2.2999999999999998</v>
      </c>
      <c r="F241" s="800" t="s">
        <v>1457</v>
      </c>
      <c r="G241" s="801" t="s">
        <v>1567</v>
      </c>
      <c r="H241" s="794">
        <v>3019</v>
      </c>
      <c r="I241" s="794" t="s">
        <v>940</v>
      </c>
      <c r="J241" s="792" t="s">
        <v>1686</v>
      </c>
      <c r="K241" s="800" t="s">
        <v>1459</v>
      </c>
      <c r="L241" s="808" t="s">
        <v>1454</v>
      </c>
      <c r="M241" s="792" t="s">
        <v>1448</v>
      </c>
      <c r="N241" s="754" t="s">
        <v>1460</v>
      </c>
      <c r="O241" s="754" t="s">
        <v>1437</v>
      </c>
      <c r="P241" s="754" t="s">
        <v>1438</v>
      </c>
      <c r="Q241" s="797">
        <v>1</v>
      </c>
      <c r="R241" s="798"/>
      <c r="S241" s="797">
        <v>0.71789999999999998</v>
      </c>
      <c r="T241" s="797">
        <v>0.71789999999999998</v>
      </c>
      <c r="U241" s="803"/>
      <c r="V241" s="806"/>
      <c r="W241" s="806"/>
      <c r="X241" s="806"/>
      <c r="Y241" s="797"/>
      <c r="Z241" s="797"/>
    </row>
    <row r="242" spans="1:26" ht="51" x14ac:dyDescent="0.2">
      <c r="A242" s="757"/>
      <c r="B242" s="792">
        <v>2</v>
      </c>
      <c r="C242" s="792" t="s">
        <v>1425</v>
      </c>
      <c r="D242" s="793">
        <v>2</v>
      </c>
      <c r="E242" s="793">
        <v>2.2999999999999998</v>
      </c>
      <c r="F242" s="800" t="s">
        <v>1457</v>
      </c>
      <c r="G242" s="801" t="s">
        <v>1567</v>
      </c>
      <c r="H242" s="794">
        <v>3019</v>
      </c>
      <c r="I242" s="794" t="s">
        <v>940</v>
      </c>
      <c r="J242" s="792" t="s">
        <v>1687</v>
      </c>
      <c r="K242" s="800" t="s">
        <v>1459</v>
      </c>
      <c r="L242" s="808" t="s">
        <v>1454</v>
      </c>
      <c r="M242" s="792" t="s">
        <v>1448</v>
      </c>
      <c r="N242" s="754" t="s">
        <v>1460</v>
      </c>
      <c r="O242" s="754" t="s">
        <v>1437</v>
      </c>
      <c r="P242" s="754" t="s">
        <v>1438</v>
      </c>
      <c r="Q242" s="797">
        <v>1</v>
      </c>
      <c r="R242" s="803"/>
      <c r="S242" s="797">
        <v>0.99951933663294834</v>
      </c>
      <c r="T242" s="797">
        <v>0.99951933663294834</v>
      </c>
      <c r="U242" s="803"/>
      <c r="V242" s="806">
        <v>28781567.540000007</v>
      </c>
      <c r="W242" s="806">
        <v>28741279.129999999</v>
      </c>
      <c r="X242" s="806">
        <v>28727464.25</v>
      </c>
      <c r="Y242" s="797">
        <v>0.9981202104463277</v>
      </c>
      <c r="Z242" s="797">
        <v>0.99951933663294834</v>
      </c>
    </row>
    <row r="243" spans="1:26" ht="51" x14ac:dyDescent="0.2">
      <c r="A243" s="757"/>
      <c r="B243" s="792">
        <v>2</v>
      </c>
      <c r="C243" s="792" t="s">
        <v>1425</v>
      </c>
      <c r="D243" s="793">
        <v>2</v>
      </c>
      <c r="E243" s="793">
        <v>2.2999999999999998</v>
      </c>
      <c r="F243" s="800" t="s">
        <v>1457</v>
      </c>
      <c r="G243" s="801" t="s">
        <v>1567</v>
      </c>
      <c r="H243" s="794">
        <v>3019</v>
      </c>
      <c r="I243" s="794" t="s">
        <v>943</v>
      </c>
      <c r="J243" s="792" t="s">
        <v>1688</v>
      </c>
      <c r="K243" s="800" t="s">
        <v>1459</v>
      </c>
      <c r="L243" s="808" t="s">
        <v>1454</v>
      </c>
      <c r="M243" s="792" t="s">
        <v>1448</v>
      </c>
      <c r="N243" s="754" t="s">
        <v>1460</v>
      </c>
      <c r="O243" s="754" t="s">
        <v>1437</v>
      </c>
      <c r="P243" s="754" t="s">
        <v>1438</v>
      </c>
      <c r="Q243" s="797">
        <v>1</v>
      </c>
      <c r="R243" s="798"/>
      <c r="S243" s="813">
        <v>0.73570000000000002</v>
      </c>
      <c r="T243" s="813">
        <v>0.73570000000000002</v>
      </c>
      <c r="U243" s="803"/>
      <c r="V243" s="806"/>
      <c r="W243" s="806"/>
      <c r="X243" s="806"/>
      <c r="Y243" s="797"/>
      <c r="Z243" s="797"/>
    </row>
    <row r="244" spans="1:26" ht="51" x14ac:dyDescent="0.2">
      <c r="A244" s="757"/>
      <c r="B244" s="792">
        <v>2</v>
      </c>
      <c r="C244" s="792" t="s">
        <v>1425</v>
      </c>
      <c r="D244" s="793">
        <v>2</v>
      </c>
      <c r="E244" s="793">
        <v>2.2999999999999998</v>
      </c>
      <c r="F244" s="800" t="s">
        <v>1457</v>
      </c>
      <c r="G244" s="801" t="s">
        <v>1567</v>
      </c>
      <c r="H244" s="794">
        <v>3019</v>
      </c>
      <c r="I244" s="794" t="s">
        <v>943</v>
      </c>
      <c r="J244" s="792" t="s">
        <v>1689</v>
      </c>
      <c r="K244" s="800" t="s">
        <v>1459</v>
      </c>
      <c r="L244" s="808" t="s">
        <v>1454</v>
      </c>
      <c r="M244" s="792" t="s">
        <v>1448</v>
      </c>
      <c r="N244" s="754" t="s">
        <v>1460</v>
      </c>
      <c r="O244" s="754" t="s">
        <v>1437</v>
      </c>
      <c r="P244" s="754" t="s">
        <v>1438</v>
      </c>
      <c r="Q244" s="797">
        <v>1</v>
      </c>
      <c r="R244" s="803"/>
      <c r="S244" s="797">
        <v>0.99903784203561674</v>
      </c>
      <c r="T244" s="797">
        <v>0.99903784203561674</v>
      </c>
      <c r="U244" s="803"/>
      <c r="V244" s="806">
        <v>68774229.739999995</v>
      </c>
      <c r="W244" s="806">
        <v>70371937.359999999</v>
      </c>
      <c r="X244" s="806">
        <v>70304228.439999998</v>
      </c>
      <c r="Y244" s="797">
        <v>1.0222466860884396</v>
      </c>
      <c r="Z244" s="797">
        <v>0.99903784203561674</v>
      </c>
    </row>
    <row r="245" spans="1:26" ht="51" x14ac:dyDescent="0.2">
      <c r="A245" s="757"/>
      <c r="B245" s="792">
        <v>2</v>
      </c>
      <c r="C245" s="792" t="s">
        <v>1425</v>
      </c>
      <c r="D245" s="793">
        <v>2</v>
      </c>
      <c r="E245" s="793">
        <v>2.2999999999999998</v>
      </c>
      <c r="F245" s="800" t="s">
        <v>1457</v>
      </c>
      <c r="G245" s="801" t="s">
        <v>1567</v>
      </c>
      <c r="H245" s="794">
        <v>3019</v>
      </c>
      <c r="I245" s="794" t="s">
        <v>946</v>
      </c>
      <c r="J245" s="792" t="s">
        <v>1690</v>
      </c>
      <c r="K245" s="800" t="s">
        <v>1459</v>
      </c>
      <c r="L245" s="808" t="s">
        <v>1454</v>
      </c>
      <c r="M245" s="792" t="s">
        <v>1448</v>
      </c>
      <c r="N245" s="754" t="s">
        <v>1460</v>
      </c>
      <c r="O245" s="754" t="s">
        <v>1437</v>
      </c>
      <c r="P245" s="754" t="s">
        <v>1438</v>
      </c>
      <c r="Q245" s="797">
        <v>1</v>
      </c>
      <c r="R245" s="798"/>
      <c r="S245" s="797">
        <v>0.68879999999999997</v>
      </c>
      <c r="T245" s="797">
        <v>0.68879999999999997</v>
      </c>
      <c r="U245" s="803"/>
      <c r="V245" s="806"/>
      <c r="W245" s="806"/>
      <c r="X245" s="806"/>
      <c r="Y245" s="797"/>
      <c r="Z245" s="797"/>
    </row>
    <row r="246" spans="1:26" ht="51" x14ac:dyDescent="0.2">
      <c r="A246" s="757"/>
      <c r="B246" s="792">
        <v>2</v>
      </c>
      <c r="C246" s="792" t="s">
        <v>1425</v>
      </c>
      <c r="D246" s="793">
        <v>2</v>
      </c>
      <c r="E246" s="793">
        <v>2.2999999999999998</v>
      </c>
      <c r="F246" s="800" t="s">
        <v>1457</v>
      </c>
      <c r="G246" s="801" t="s">
        <v>1567</v>
      </c>
      <c r="H246" s="794">
        <v>3019</v>
      </c>
      <c r="I246" s="794" t="s">
        <v>946</v>
      </c>
      <c r="J246" s="792" t="s">
        <v>1691</v>
      </c>
      <c r="K246" s="800" t="s">
        <v>1459</v>
      </c>
      <c r="L246" s="808" t="s">
        <v>1454</v>
      </c>
      <c r="M246" s="792" t="s">
        <v>1448</v>
      </c>
      <c r="N246" s="754" t="s">
        <v>1460</v>
      </c>
      <c r="O246" s="754" t="s">
        <v>1437</v>
      </c>
      <c r="P246" s="754" t="s">
        <v>1438</v>
      </c>
      <c r="Q246" s="797">
        <v>1</v>
      </c>
      <c r="R246" s="803"/>
      <c r="S246" s="797">
        <v>0.99989836113504482</v>
      </c>
      <c r="T246" s="797">
        <v>0.99989836113504482</v>
      </c>
      <c r="U246" s="803"/>
      <c r="V246" s="806">
        <v>29472865.379999999</v>
      </c>
      <c r="W246" s="806">
        <v>30704298.02</v>
      </c>
      <c r="X246" s="806">
        <v>30701177.27</v>
      </c>
      <c r="Y246" s="797">
        <v>1.0416760255293509</v>
      </c>
      <c r="Z246" s="797">
        <v>0.99989836113504482</v>
      </c>
    </row>
    <row r="247" spans="1:26" ht="51" x14ac:dyDescent="0.2">
      <c r="A247" s="757"/>
      <c r="B247" s="792">
        <v>2</v>
      </c>
      <c r="C247" s="792" t="s">
        <v>1425</v>
      </c>
      <c r="D247" s="793">
        <v>2</v>
      </c>
      <c r="E247" s="793">
        <v>2.2999999999999998</v>
      </c>
      <c r="F247" s="800" t="s">
        <v>1457</v>
      </c>
      <c r="G247" s="801" t="s">
        <v>1567</v>
      </c>
      <c r="H247" s="794">
        <v>3019</v>
      </c>
      <c r="I247" s="794" t="s">
        <v>949</v>
      </c>
      <c r="J247" s="792" t="s">
        <v>1692</v>
      </c>
      <c r="K247" s="800" t="s">
        <v>1459</v>
      </c>
      <c r="L247" s="808" t="s">
        <v>1454</v>
      </c>
      <c r="M247" s="792" t="s">
        <v>1448</v>
      </c>
      <c r="N247" s="754" t="s">
        <v>1460</v>
      </c>
      <c r="O247" s="754" t="s">
        <v>1437</v>
      </c>
      <c r="P247" s="754" t="s">
        <v>1438</v>
      </c>
      <c r="Q247" s="797">
        <v>1</v>
      </c>
      <c r="R247" s="798"/>
      <c r="S247" s="797">
        <v>0.72909999999999997</v>
      </c>
      <c r="T247" s="797">
        <v>0.72909999999999997</v>
      </c>
      <c r="U247" s="803"/>
      <c r="V247" s="806"/>
      <c r="W247" s="806"/>
      <c r="X247" s="806"/>
      <c r="Y247" s="797"/>
      <c r="Z247" s="797"/>
    </row>
    <row r="248" spans="1:26" ht="51" x14ac:dyDescent="0.2">
      <c r="A248" s="757"/>
      <c r="B248" s="792">
        <v>2</v>
      </c>
      <c r="C248" s="792" t="s">
        <v>1425</v>
      </c>
      <c r="D248" s="793">
        <v>2</v>
      </c>
      <c r="E248" s="793">
        <v>2.2999999999999998</v>
      </c>
      <c r="F248" s="800" t="s">
        <v>1457</v>
      </c>
      <c r="G248" s="801" t="s">
        <v>1567</v>
      </c>
      <c r="H248" s="794">
        <v>3019</v>
      </c>
      <c r="I248" s="794" t="s">
        <v>949</v>
      </c>
      <c r="J248" s="792" t="s">
        <v>1693</v>
      </c>
      <c r="K248" s="800" t="s">
        <v>1459</v>
      </c>
      <c r="L248" s="808" t="s">
        <v>1454</v>
      </c>
      <c r="M248" s="792" t="s">
        <v>1448</v>
      </c>
      <c r="N248" s="754" t="s">
        <v>1460</v>
      </c>
      <c r="O248" s="754" t="s">
        <v>1437</v>
      </c>
      <c r="P248" s="754" t="s">
        <v>1438</v>
      </c>
      <c r="Q248" s="797">
        <v>1</v>
      </c>
      <c r="R248" s="803"/>
      <c r="S248" s="797">
        <v>0.99554657187074647</v>
      </c>
      <c r="T248" s="797">
        <v>0.99554657187074647</v>
      </c>
      <c r="U248" s="803"/>
      <c r="V248" s="806">
        <v>22052975.539999999</v>
      </c>
      <c r="W248" s="806">
        <v>19506319.059999999</v>
      </c>
      <c r="X248" s="806">
        <v>19419449.07</v>
      </c>
      <c r="Y248" s="797">
        <v>0.8805818078733515</v>
      </c>
      <c r="Z248" s="797">
        <v>0.99554657187074647</v>
      </c>
    </row>
    <row r="249" spans="1:26" ht="51" x14ac:dyDescent="0.2">
      <c r="A249" s="757"/>
      <c r="B249" s="792">
        <v>2</v>
      </c>
      <c r="C249" s="792" t="s">
        <v>1425</v>
      </c>
      <c r="D249" s="793">
        <v>2</v>
      </c>
      <c r="E249" s="793">
        <v>2.2999999999999998</v>
      </c>
      <c r="F249" s="800" t="s">
        <v>1457</v>
      </c>
      <c r="G249" s="801" t="s">
        <v>1567</v>
      </c>
      <c r="H249" s="794">
        <v>3019</v>
      </c>
      <c r="I249" s="794" t="s">
        <v>1075</v>
      </c>
      <c r="J249" s="792" t="s">
        <v>1694</v>
      </c>
      <c r="K249" s="800" t="s">
        <v>1459</v>
      </c>
      <c r="L249" s="808" t="s">
        <v>1454</v>
      </c>
      <c r="M249" s="792" t="s">
        <v>1448</v>
      </c>
      <c r="N249" s="754" t="s">
        <v>1460</v>
      </c>
      <c r="O249" s="754" t="s">
        <v>1437</v>
      </c>
      <c r="P249" s="754" t="s">
        <v>1438</v>
      </c>
      <c r="Q249" s="797">
        <v>1</v>
      </c>
      <c r="R249" s="798"/>
      <c r="S249" s="797">
        <v>0.70099999999999996</v>
      </c>
      <c r="T249" s="797">
        <v>0.70099999999999996</v>
      </c>
      <c r="U249" s="803"/>
      <c r="V249" s="806"/>
      <c r="W249" s="806"/>
      <c r="X249" s="806"/>
      <c r="Y249" s="797"/>
      <c r="Z249" s="797"/>
    </row>
    <row r="250" spans="1:26" ht="51" x14ac:dyDescent="0.2">
      <c r="A250" s="757"/>
      <c r="B250" s="792">
        <v>2</v>
      </c>
      <c r="C250" s="792" t="s">
        <v>1425</v>
      </c>
      <c r="D250" s="793">
        <v>2</v>
      </c>
      <c r="E250" s="793">
        <v>2.2999999999999998</v>
      </c>
      <c r="F250" s="800" t="s">
        <v>1457</v>
      </c>
      <c r="G250" s="801" t="s">
        <v>1567</v>
      </c>
      <c r="H250" s="794">
        <v>3019</v>
      </c>
      <c r="I250" s="794" t="s">
        <v>1075</v>
      </c>
      <c r="J250" s="792" t="s">
        <v>1695</v>
      </c>
      <c r="K250" s="800" t="s">
        <v>1459</v>
      </c>
      <c r="L250" s="808" t="s">
        <v>1454</v>
      </c>
      <c r="M250" s="792" t="s">
        <v>1448</v>
      </c>
      <c r="N250" s="754" t="s">
        <v>1460</v>
      </c>
      <c r="O250" s="754" t="s">
        <v>1437</v>
      </c>
      <c r="P250" s="754" t="s">
        <v>1438</v>
      </c>
      <c r="Q250" s="797">
        <v>1</v>
      </c>
      <c r="R250" s="803"/>
      <c r="S250" s="797">
        <v>0.99990435999018035</v>
      </c>
      <c r="T250" s="797">
        <v>0.99990435999018035</v>
      </c>
      <c r="U250" s="803"/>
      <c r="V250" s="806">
        <v>14282202.940000001</v>
      </c>
      <c r="W250" s="806">
        <v>15920220.029999999</v>
      </c>
      <c r="X250" s="806">
        <v>15918697.42</v>
      </c>
      <c r="Y250" s="797">
        <v>1.1145827773821002</v>
      </c>
      <c r="Z250" s="797">
        <v>0.99990435999018035</v>
      </c>
    </row>
    <row r="251" spans="1:26" ht="51" x14ac:dyDescent="0.2">
      <c r="A251" s="757"/>
      <c r="B251" s="792">
        <v>2</v>
      </c>
      <c r="C251" s="792" t="s">
        <v>1425</v>
      </c>
      <c r="D251" s="793">
        <v>2</v>
      </c>
      <c r="E251" s="793">
        <v>2.2999999999999998</v>
      </c>
      <c r="F251" s="800" t="s">
        <v>1457</v>
      </c>
      <c r="G251" s="801" t="s">
        <v>1567</v>
      </c>
      <c r="H251" s="794">
        <v>3019</v>
      </c>
      <c r="I251" s="794" t="s">
        <v>1083</v>
      </c>
      <c r="J251" s="792" t="s">
        <v>1696</v>
      </c>
      <c r="K251" s="800" t="s">
        <v>1459</v>
      </c>
      <c r="L251" s="808" t="s">
        <v>1454</v>
      </c>
      <c r="M251" s="792" t="s">
        <v>1448</v>
      </c>
      <c r="N251" s="754" t="s">
        <v>1460</v>
      </c>
      <c r="O251" s="754" t="s">
        <v>1437</v>
      </c>
      <c r="P251" s="754" t="s">
        <v>1438</v>
      </c>
      <c r="Q251" s="797">
        <v>1</v>
      </c>
      <c r="R251" s="798"/>
      <c r="S251" s="797">
        <v>0.65390000000000004</v>
      </c>
      <c r="T251" s="797">
        <v>0.65390000000000004</v>
      </c>
      <c r="U251" s="803"/>
      <c r="V251" s="806"/>
      <c r="W251" s="806"/>
      <c r="X251" s="806"/>
      <c r="Y251" s="797"/>
      <c r="Z251" s="797"/>
    </row>
    <row r="252" spans="1:26" ht="51" x14ac:dyDescent="0.2">
      <c r="A252" s="757"/>
      <c r="B252" s="792">
        <v>2</v>
      </c>
      <c r="C252" s="792" t="s">
        <v>1425</v>
      </c>
      <c r="D252" s="793">
        <v>2</v>
      </c>
      <c r="E252" s="793">
        <v>2.2999999999999998</v>
      </c>
      <c r="F252" s="800" t="s">
        <v>1457</v>
      </c>
      <c r="G252" s="801" t="s">
        <v>1567</v>
      </c>
      <c r="H252" s="794">
        <v>3019</v>
      </c>
      <c r="I252" s="794" t="s">
        <v>1083</v>
      </c>
      <c r="J252" s="792" t="s">
        <v>1697</v>
      </c>
      <c r="K252" s="800" t="s">
        <v>1459</v>
      </c>
      <c r="L252" s="808" t="s">
        <v>1454</v>
      </c>
      <c r="M252" s="792" t="s">
        <v>1448</v>
      </c>
      <c r="N252" s="754" t="s">
        <v>1460</v>
      </c>
      <c r="O252" s="754" t="s">
        <v>1437</v>
      </c>
      <c r="P252" s="754" t="s">
        <v>1438</v>
      </c>
      <c r="Q252" s="797">
        <v>1</v>
      </c>
      <c r="R252" s="803"/>
      <c r="S252" s="797">
        <v>0.99992724168173752</v>
      </c>
      <c r="T252" s="797">
        <v>0.99992724168173752</v>
      </c>
      <c r="U252" s="803"/>
      <c r="V252" s="806">
        <v>22464402.520000003</v>
      </c>
      <c r="W252" s="806">
        <v>23630837.559999999</v>
      </c>
      <c r="X252" s="806">
        <v>23629118.219999999</v>
      </c>
      <c r="Y252" s="797">
        <v>1.0518471701601257</v>
      </c>
      <c r="Z252" s="797">
        <v>0.99992724168173752</v>
      </c>
    </row>
    <row r="253" spans="1:26" ht="51" x14ac:dyDescent="0.2">
      <c r="A253" s="757"/>
      <c r="B253" s="792">
        <v>2</v>
      </c>
      <c r="C253" s="792" t="s">
        <v>1425</v>
      </c>
      <c r="D253" s="793">
        <v>2</v>
      </c>
      <c r="E253" s="793">
        <v>2.2999999999999998</v>
      </c>
      <c r="F253" s="800" t="s">
        <v>1589</v>
      </c>
      <c r="G253" s="801" t="s">
        <v>1567</v>
      </c>
      <c r="H253" s="794">
        <v>3019</v>
      </c>
      <c r="I253" s="794" t="s">
        <v>1086</v>
      </c>
      <c r="J253" s="792" t="s">
        <v>1698</v>
      </c>
      <c r="K253" s="800" t="s">
        <v>1459</v>
      </c>
      <c r="L253" s="808" t="s">
        <v>1454</v>
      </c>
      <c r="M253" s="792" t="s">
        <v>1448</v>
      </c>
      <c r="N253" s="754" t="s">
        <v>1460</v>
      </c>
      <c r="O253" s="754" t="s">
        <v>1437</v>
      </c>
      <c r="P253" s="754" t="s">
        <v>1438</v>
      </c>
      <c r="Q253" s="797">
        <v>1</v>
      </c>
      <c r="R253" s="798"/>
      <c r="S253" s="797">
        <v>0.85270000000000001</v>
      </c>
      <c r="T253" s="797">
        <v>0.85270000000000001</v>
      </c>
      <c r="U253" s="803"/>
      <c r="V253" s="806"/>
      <c r="W253" s="806"/>
      <c r="X253" s="806"/>
      <c r="Y253" s="797"/>
      <c r="Z253" s="797"/>
    </row>
    <row r="254" spans="1:26" ht="51" x14ac:dyDescent="0.2">
      <c r="A254" s="757"/>
      <c r="B254" s="792">
        <v>2</v>
      </c>
      <c r="C254" s="792" t="s">
        <v>1425</v>
      </c>
      <c r="D254" s="793">
        <v>2</v>
      </c>
      <c r="E254" s="793">
        <v>2.2999999999999998</v>
      </c>
      <c r="F254" s="800" t="s">
        <v>1589</v>
      </c>
      <c r="G254" s="801" t="s">
        <v>1567</v>
      </c>
      <c r="H254" s="794">
        <v>3019</v>
      </c>
      <c r="I254" s="794" t="s">
        <v>1086</v>
      </c>
      <c r="J254" s="792" t="s">
        <v>1699</v>
      </c>
      <c r="K254" s="800" t="s">
        <v>1459</v>
      </c>
      <c r="L254" s="808" t="s">
        <v>1454</v>
      </c>
      <c r="M254" s="792" t="s">
        <v>1448</v>
      </c>
      <c r="N254" s="754" t="s">
        <v>1460</v>
      </c>
      <c r="O254" s="754" t="s">
        <v>1437</v>
      </c>
      <c r="P254" s="754" t="s">
        <v>1438</v>
      </c>
      <c r="Q254" s="797">
        <v>1</v>
      </c>
      <c r="R254" s="803"/>
      <c r="S254" s="797">
        <v>0.92577281422840407</v>
      </c>
      <c r="T254" s="797">
        <v>0.89420137518827247</v>
      </c>
      <c r="U254" s="803"/>
      <c r="V254" s="806">
        <v>231177045.90000001</v>
      </c>
      <c r="W254" s="806">
        <v>323062942.64999998</v>
      </c>
      <c r="X254" s="806">
        <v>299082889.58999997</v>
      </c>
      <c r="Y254" s="797">
        <v>1.2937395597631001</v>
      </c>
      <c r="Z254" s="797">
        <v>0.92577281422840407</v>
      </c>
    </row>
    <row r="255" spans="1:26" ht="51" x14ac:dyDescent="0.2">
      <c r="A255" s="757"/>
      <c r="B255" s="792">
        <v>2</v>
      </c>
      <c r="C255" s="792" t="s">
        <v>1425</v>
      </c>
      <c r="D255" s="793">
        <v>2</v>
      </c>
      <c r="E255" s="793">
        <v>2.2999999999999998</v>
      </c>
      <c r="F255" s="800" t="s">
        <v>1457</v>
      </c>
      <c r="G255" s="801" t="s">
        <v>1567</v>
      </c>
      <c r="H255" s="794">
        <v>3019</v>
      </c>
      <c r="I255" s="794" t="s">
        <v>1207</v>
      </c>
      <c r="J255" s="792" t="s">
        <v>1700</v>
      </c>
      <c r="K255" s="800" t="s">
        <v>1459</v>
      </c>
      <c r="L255" s="808" t="s">
        <v>1454</v>
      </c>
      <c r="M255" s="792" t="s">
        <v>1448</v>
      </c>
      <c r="N255" s="754" t="s">
        <v>1460</v>
      </c>
      <c r="O255" s="754" t="s">
        <v>1437</v>
      </c>
      <c r="P255" s="754" t="s">
        <v>1438</v>
      </c>
      <c r="Q255" s="797">
        <v>1</v>
      </c>
      <c r="R255" s="798"/>
      <c r="S255" s="797">
        <v>0.97260000000000002</v>
      </c>
      <c r="T255" s="797">
        <v>0.97260000000000002</v>
      </c>
      <c r="U255" s="803"/>
      <c r="V255" s="806"/>
      <c r="W255" s="806"/>
      <c r="X255" s="806"/>
      <c r="Y255" s="797"/>
      <c r="Z255" s="797"/>
    </row>
    <row r="256" spans="1:26" ht="51" x14ac:dyDescent="0.2">
      <c r="A256" s="757"/>
      <c r="B256" s="792">
        <v>2</v>
      </c>
      <c r="C256" s="792" t="s">
        <v>1425</v>
      </c>
      <c r="D256" s="793">
        <v>2</v>
      </c>
      <c r="E256" s="793">
        <v>2.2999999999999998</v>
      </c>
      <c r="F256" s="800" t="s">
        <v>1457</v>
      </c>
      <c r="G256" s="801" t="s">
        <v>1567</v>
      </c>
      <c r="H256" s="794">
        <v>3019</v>
      </c>
      <c r="I256" s="794" t="s">
        <v>1207</v>
      </c>
      <c r="J256" s="792" t="s">
        <v>1701</v>
      </c>
      <c r="K256" s="800" t="s">
        <v>1459</v>
      </c>
      <c r="L256" s="808" t="s">
        <v>1454</v>
      </c>
      <c r="M256" s="792" t="s">
        <v>1448</v>
      </c>
      <c r="N256" s="754" t="s">
        <v>1460</v>
      </c>
      <c r="O256" s="754" t="s">
        <v>1437</v>
      </c>
      <c r="P256" s="754" t="s">
        <v>1438</v>
      </c>
      <c r="Q256" s="797">
        <v>1</v>
      </c>
      <c r="R256" s="803"/>
      <c r="S256" s="797">
        <v>0.99983088554752608</v>
      </c>
      <c r="T256" s="797">
        <v>0.97338810726860892</v>
      </c>
      <c r="U256" s="803"/>
      <c r="V256" s="806">
        <v>349613131.38</v>
      </c>
      <c r="W256" s="806">
        <v>463524428.88999999</v>
      </c>
      <c r="X256" s="806">
        <v>463446040.20999998</v>
      </c>
      <c r="Y256" s="797">
        <v>1.3255967771595891</v>
      </c>
      <c r="Z256" s="797">
        <v>0.99983088554752608</v>
      </c>
    </row>
    <row r="257" spans="1:26" ht="51" x14ac:dyDescent="0.2">
      <c r="A257" s="757"/>
      <c r="B257" s="792">
        <v>2</v>
      </c>
      <c r="C257" s="792" t="s">
        <v>1425</v>
      </c>
      <c r="D257" s="793">
        <v>2</v>
      </c>
      <c r="E257" s="793">
        <v>2.2999999999999998</v>
      </c>
      <c r="F257" s="793" t="s">
        <v>1589</v>
      </c>
      <c r="G257" s="794" t="s">
        <v>1567</v>
      </c>
      <c r="H257" s="794">
        <v>3019</v>
      </c>
      <c r="I257" s="794" t="s">
        <v>1237</v>
      </c>
      <c r="J257" s="792" t="s">
        <v>1702</v>
      </c>
      <c r="K257" s="793" t="s">
        <v>1459</v>
      </c>
      <c r="L257" s="792" t="s">
        <v>1454</v>
      </c>
      <c r="M257" s="792" t="s">
        <v>1448</v>
      </c>
      <c r="N257" s="752" t="s">
        <v>1460</v>
      </c>
      <c r="O257" s="752" t="s">
        <v>1437</v>
      </c>
      <c r="P257" s="752" t="s">
        <v>1438</v>
      </c>
      <c r="Q257" s="797">
        <v>1</v>
      </c>
      <c r="R257" s="798"/>
      <c r="S257" s="813">
        <v>1</v>
      </c>
      <c r="T257" s="813">
        <v>1</v>
      </c>
      <c r="U257" s="797"/>
      <c r="V257" s="806"/>
      <c r="W257" s="806"/>
      <c r="X257" s="806"/>
      <c r="Y257" s="797"/>
      <c r="Z257" s="797"/>
    </row>
    <row r="258" spans="1:26" ht="51" x14ac:dyDescent="0.2">
      <c r="A258" s="757"/>
      <c r="B258" s="792">
        <v>2</v>
      </c>
      <c r="C258" s="792" t="s">
        <v>1425</v>
      </c>
      <c r="D258" s="793">
        <v>2</v>
      </c>
      <c r="E258" s="793">
        <v>2.2999999999999998</v>
      </c>
      <c r="F258" s="793" t="s">
        <v>1589</v>
      </c>
      <c r="G258" s="794" t="s">
        <v>1567</v>
      </c>
      <c r="H258" s="794">
        <v>3019</v>
      </c>
      <c r="I258" s="794" t="s">
        <v>1237</v>
      </c>
      <c r="J258" s="792" t="s">
        <v>1703</v>
      </c>
      <c r="K258" s="793" t="s">
        <v>1459</v>
      </c>
      <c r="L258" s="792" t="s">
        <v>1454</v>
      </c>
      <c r="M258" s="792" t="s">
        <v>1448</v>
      </c>
      <c r="N258" s="752" t="s">
        <v>1460</v>
      </c>
      <c r="O258" s="752" t="s">
        <v>1437</v>
      </c>
      <c r="P258" s="752" t="s">
        <v>1438</v>
      </c>
      <c r="Q258" s="797">
        <v>1</v>
      </c>
      <c r="R258" s="798"/>
      <c r="S258" s="797">
        <v>0.82102855462184876</v>
      </c>
      <c r="T258" s="797">
        <v>0.82102855462184876</v>
      </c>
      <c r="U258" s="797"/>
      <c r="V258" s="806">
        <v>500000</v>
      </c>
      <c r="W258" s="806">
        <v>1190000</v>
      </c>
      <c r="X258" s="806">
        <v>977023.98</v>
      </c>
      <c r="Y258" s="797">
        <v>1.95404796</v>
      </c>
      <c r="Z258" s="797">
        <v>0.82102855462184876</v>
      </c>
    </row>
    <row r="259" spans="1:26" ht="51" x14ac:dyDescent="0.2">
      <c r="A259" s="757"/>
      <c r="B259" s="792">
        <v>2</v>
      </c>
      <c r="C259" s="792" t="s">
        <v>1425</v>
      </c>
      <c r="D259" s="793">
        <v>2</v>
      </c>
      <c r="E259" s="793">
        <v>2.2999999999999998</v>
      </c>
      <c r="F259" s="793" t="s">
        <v>1457</v>
      </c>
      <c r="G259" s="794" t="s">
        <v>1567</v>
      </c>
      <c r="H259" s="794">
        <v>3019</v>
      </c>
      <c r="I259" s="794" t="s">
        <v>1239</v>
      </c>
      <c r="J259" s="792" t="s">
        <v>1704</v>
      </c>
      <c r="K259" s="793" t="s">
        <v>1459</v>
      </c>
      <c r="L259" s="792" t="s">
        <v>1454</v>
      </c>
      <c r="M259" s="792" t="s">
        <v>1448</v>
      </c>
      <c r="N259" s="752" t="s">
        <v>1460</v>
      </c>
      <c r="O259" s="752" t="s">
        <v>1437</v>
      </c>
      <c r="P259" s="752" t="s">
        <v>1438</v>
      </c>
      <c r="Q259" s="797">
        <v>1</v>
      </c>
      <c r="R259" s="798"/>
      <c r="S259" s="797">
        <v>0.56440000000000001</v>
      </c>
      <c r="T259" s="797">
        <v>1</v>
      </c>
      <c r="U259" s="797"/>
      <c r="V259" s="806"/>
      <c r="W259" s="806"/>
      <c r="X259" s="806"/>
      <c r="Y259" s="797"/>
      <c r="Z259" s="797"/>
    </row>
    <row r="260" spans="1:26" ht="51" x14ac:dyDescent="0.2">
      <c r="A260" s="757"/>
      <c r="B260" s="792">
        <v>2</v>
      </c>
      <c r="C260" s="792" t="s">
        <v>1425</v>
      </c>
      <c r="D260" s="793">
        <v>2</v>
      </c>
      <c r="E260" s="793">
        <v>2.2999999999999998</v>
      </c>
      <c r="F260" s="793" t="s">
        <v>1457</v>
      </c>
      <c r="G260" s="794" t="s">
        <v>1567</v>
      </c>
      <c r="H260" s="794">
        <v>3019</v>
      </c>
      <c r="I260" s="794" t="s">
        <v>1239</v>
      </c>
      <c r="J260" s="792" t="s">
        <v>1705</v>
      </c>
      <c r="K260" s="793" t="s">
        <v>1459</v>
      </c>
      <c r="L260" s="792" t="s">
        <v>1454</v>
      </c>
      <c r="M260" s="792" t="s">
        <v>1448</v>
      </c>
      <c r="N260" s="752" t="s">
        <v>1460</v>
      </c>
      <c r="O260" s="752" t="s">
        <v>1437</v>
      </c>
      <c r="P260" s="752" t="s">
        <v>1438</v>
      </c>
      <c r="Q260" s="797">
        <v>1</v>
      </c>
      <c r="R260" s="798"/>
      <c r="S260" s="797">
        <v>0.99872590929875527</v>
      </c>
      <c r="T260" s="797">
        <v>0.99872590929875527</v>
      </c>
      <c r="U260" s="797"/>
      <c r="V260" s="806">
        <v>2500000</v>
      </c>
      <c r="W260" s="806">
        <v>2545588</v>
      </c>
      <c r="X260" s="806">
        <v>2542344.69</v>
      </c>
      <c r="Y260" s="797">
        <v>1.0169378760000001</v>
      </c>
      <c r="Z260" s="797">
        <v>0.99872590929875527</v>
      </c>
    </row>
    <row r="261" spans="1:26" ht="51" x14ac:dyDescent="0.2">
      <c r="A261" s="757"/>
      <c r="B261" s="792">
        <v>2</v>
      </c>
      <c r="C261" s="792" t="s">
        <v>1425</v>
      </c>
      <c r="D261" s="793">
        <v>2</v>
      </c>
      <c r="E261" s="793">
        <v>2.2999999999999998</v>
      </c>
      <c r="F261" s="793" t="s">
        <v>1589</v>
      </c>
      <c r="G261" s="794" t="s">
        <v>1567</v>
      </c>
      <c r="H261" s="794">
        <v>3019</v>
      </c>
      <c r="I261" s="794" t="s">
        <v>1266</v>
      </c>
      <c r="J261" s="792" t="s">
        <v>1706</v>
      </c>
      <c r="K261" s="793" t="s">
        <v>1459</v>
      </c>
      <c r="L261" s="792" t="s">
        <v>1454</v>
      </c>
      <c r="M261" s="792" t="s">
        <v>1448</v>
      </c>
      <c r="N261" s="752" t="s">
        <v>1460</v>
      </c>
      <c r="O261" s="752" t="s">
        <v>1437</v>
      </c>
      <c r="P261" s="752" t="s">
        <v>1438</v>
      </c>
      <c r="Q261" s="797">
        <v>1</v>
      </c>
      <c r="R261" s="798"/>
      <c r="S261" s="797">
        <v>1</v>
      </c>
      <c r="T261" s="797">
        <v>1</v>
      </c>
      <c r="U261" s="797"/>
      <c r="V261" s="806"/>
      <c r="W261" s="806"/>
      <c r="X261" s="806"/>
      <c r="Y261" s="797"/>
      <c r="Z261" s="797"/>
    </row>
    <row r="262" spans="1:26" ht="51" x14ac:dyDescent="0.2">
      <c r="A262" s="757"/>
      <c r="B262" s="792">
        <v>2</v>
      </c>
      <c r="C262" s="792" t="s">
        <v>1425</v>
      </c>
      <c r="D262" s="793">
        <v>2</v>
      </c>
      <c r="E262" s="793">
        <v>2.2999999999999998</v>
      </c>
      <c r="F262" s="793" t="s">
        <v>1589</v>
      </c>
      <c r="G262" s="794" t="s">
        <v>1567</v>
      </c>
      <c r="H262" s="794">
        <v>3019</v>
      </c>
      <c r="I262" s="794" t="s">
        <v>1266</v>
      </c>
      <c r="J262" s="792" t="s">
        <v>1707</v>
      </c>
      <c r="K262" s="793" t="s">
        <v>1459</v>
      </c>
      <c r="L262" s="792" t="s">
        <v>1454</v>
      </c>
      <c r="M262" s="792" t="s">
        <v>1448</v>
      </c>
      <c r="N262" s="752" t="s">
        <v>1460</v>
      </c>
      <c r="O262" s="752" t="s">
        <v>1437</v>
      </c>
      <c r="P262" s="752" t="s">
        <v>1438</v>
      </c>
      <c r="Q262" s="797">
        <v>1</v>
      </c>
      <c r="R262" s="798"/>
      <c r="S262" s="797">
        <v>0.96705113153840783</v>
      </c>
      <c r="T262" s="797">
        <v>0.96705113153840783</v>
      </c>
      <c r="U262" s="797"/>
      <c r="V262" s="806">
        <v>7300000</v>
      </c>
      <c r="W262" s="806">
        <v>15367030.300000001</v>
      </c>
      <c r="X262" s="806">
        <v>14860704.039999999</v>
      </c>
      <c r="Y262" s="797">
        <v>2.0357128821917807</v>
      </c>
      <c r="Z262" s="797">
        <v>0.96705113153840783</v>
      </c>
    </row>
    <row r="263" spans="1:26" ht="51" x14ac:dyDescent="0.2">
      <c r="A263" s="757"/>
      <c r="B263" s="792"/>
      <c r="C263" s="792" t="s">
        <v>1425</v>
      </c>
      <c r="D263" s="793">
        <v>2</v>
      </c>
      <c r="E263" s="793">
        <v>2.2999999999999998</v>
      </c>
      <c r="F263" s="793" t="s">
        <v>1457</v>
      </c>
      <c r="G263" s="794" t="s">
        <v>1567</v>
      </c>
      <c r="H263" s="794">
        <v>3019</v>
      </c>
      <c r="I263" s="794" t="s">
        <v>1394</v>
      </c>
      <c r="J263" s="792" t="s">
        <v>1708</v>
      </c>
      <c r="K263" s="793" t="s">
        <v>1459</v>
      </c>
      <c r="L263" s="792" t="s">
        <v>1454</v>
      </c>
      <c r="M263" s="792" t="s">
        <v>1448</v>
      </c>
      <c r="N263" s="752" t="s">
        <v>1460</v>
      </c>
      <c r="O263" s="752" t="s">
        <v>1437</v>
      </c>
      <c r="P263" s="752" t="s">
        <v>1709</v>
      </c>
      <c r="Q263" s="797">
        <v>1</v>
      </c>
      <c r="R263" s="798"/>
      <c r="S263" s="819">
        <v>1.0495000000000001</v>
      </c>
      <c r="T263" s="819">
        <v>1.0495000000000001</v>
      </c>
      <c r="U263" s="797"/>
      <c r="V263" s="806"/>
      <c r="W263" s="806"/>
      <c r="X263" s="806"/>
      <c r="Y263" s="797"/>
      <c r="Z263" s="797"/>
    </row>
    <row r="264" spans="1:26" ht="51" x14ac:dyDescent="0.2">
      <c r="A264" s="757"/>
      <c r="B264" s="792"/>
      <c r="C264" s="792" t="s">
        <v>1425</v>
      </c>
      <c r="D264" s="793">
        <v>2</v>
      </c>
      <c r="E264" s="793">
        <v>2.2999999999999998</v>
      </c>
      <c r="F264" s="793" t="s">
        <v>1552</v>
      </c>
      <c r="G264" s="794" t="s">
        <v>1567</v>
      </c>
      <c r="H264" s="794">
        <v>3019</v>
      </c>
      <c r="I264" s="794" t="s">
        <v>1394</v>
      </c>
      <c r="J264" s="792" t="s">
        <v>1710</v>
      </c>
      <c r="K264" s="793" t="s">
        <v>1459</v>
      </c>
      <c r="L264" s="792" t="s">
        <v>1454</v>
      </c>
      <c r="M264" s="792" t="s">
        <v>1448</v>
      </c>
      <c r="N264" s="752" t="s">
        <v>1460</v>
      </c>
      <c r="O264" s="752" t="s">
        <v>1437</v>
      </c>
      <c r="P264" s="752" t="s">
        <v>1711</v>
      </c>
      <c r="Q264" s="797">
        <v>1</v>
      </c>
      <c r="R264" s="798"/>
      <c r="S264" s="809">
        <v>0.89347186621046781</v>
      </c>
      <c r="T264" s="809">
        <v>0.89347186621046781</v>
      </c>
      <c r="U264" s="797"/>
      <c r="V264" s="806">
        <v>0</v>
      </c>
      <c r="W264" s="806">
        <v>62655133.18</v>
      </c>
      <c r="X264" s="806">
        <v>55980598.770000003</v>
      </c>
      <c r="Y264" s="797">
        <v>0</v>
      </c>
      <c r="Z264" s="797">
        <v>0.89347186621046781</v>
      </c>
    </row>
    <row r="265" spans="1:26" ht="89.25" x14ac:dyDescent="0.2">
      <c r="A265" s="757"/>
      <c r="B265" s="792">
        <v>2</v>
      </c>
      <c r="C265" s="792" t="s">
        <v>1425</v>
      </c>
      <c r="D265" s="793">
        <v>2</v>
      </c>
      <c r="E265" s="793">
        <v>2.2999999999999998</v>
      </c>
      <c r="F265" s="800" t="s">
        <v>1589</v>
      </c>
      <c r="G265" s="801" t="s">
        <v>1567</v>
      </c>
      <c r="H265" s="794">
        <v>3019</v>
      </c>
      <c r="I265" s="794"/>
      <c r="J265" s="792" t="s">
        <v>1712</v>
      </c>
      <c r="K265" s="800" t="s">
        <v>1453</v>
      </c>
      <c r="L265" s="808" t="s">
        <v>1454</v>
      </c>
      <c r="M265" s="792" t="s">
        <v>1448</v>
      </c>
      <c r="N265" s="754" t="s">
        <v>1431</v>
      </c>
      <c r="O265" s="754" t="s">
        <v>1437</v>
      </c>
      <c r="P265" s="754" t="s">
        <v>1438</v>
      </c>
      <c r="Q265" s="797">
        <v>1</v>
      </c>
      <c r="R265" s="798"/>
      <c r="S265" s="813">
        <v>0</v>
      </c>
      <c r="T265" s="813">
        <v>0</v>
      </c>
      <c r="U265" s="797"/>
      <c r="V265" s="806"/>
      <c r="W265" s="806"/>
      <c r="X265" s="806"/>
      <c r="Y265" s="797"/>
      <c r="Z265" s="797"/>
    </row>
    <row r="266" spans="1:26" ht="76.5" x14ac:dyDescent="0.2">
      <c r="A266" s="757"/>
      <c r="B266" s="792">
        <v>2</v>
      </c>
      <c r="C266" s="792" t="s">
        <v>1425</v>
      </c>
      <c r="D266" s="793">
        <v>2</v>
      </c>
      <c r="E266" s="793">
        <v>2.2999999999999998</v>
      </c>
      <c r="F266" s="800" t="s">
        <v>1589</v>
      </c>
      <c r="G266" s="801" t="s">
        <v>1567</v>
      </c>
      <c r="H266" s="794">
        <v>3019</v>
      </c>
      <c r="I266" s="794"/>
      <c r="J266" s="792" t="s">
        <v>1713</v>
      </c>
      <c r="K266" s="800" t="s">
        <v>1453</v>
      </c>
      <c r="L266" s="808" t="s">
        <v>1454</v>
      </c>
      <c r="M266" s="792" t="s">
        <v>1448</v>
      </c>
      <c r="N266" s="754" t="s">
        <v>1431</v>
      </c>
      <c r="O266" s="754" t="s">
        <v>1437</v>
      </c>
      <c r="P266" s="754" t="s">
        <v>1438</v>
      </c>
      <c r="Q266" s="797">
        <v>0.58819999999999995</v>
      </c>
      <c r="R266" s="798"/>
      <c r="S266" s="797">
        <v>1</v>
      </c>
      <c r="T266" s="797">
        <v>1</v>
      </c>
      <c r="U266" s="797"/>
      <c r="V266" s="806"/>
      <c r="W266" s="806"/>
      <c r="X266" s="806"/>
      <c r="Y266" s="797"/>
      <c r="Z266" s="797"/>
    </row>
    <row r="267" spans="1:26" ht="51" x14ac:dyDescent="0.2">
      <c r="A267" s="757"/>
      <c r="B267" s="792">
        <v>2</v>
      </c>
      <c r="C267" s="792" t="s">
        <v>1425</v>
      </c>
      <c r="D267" s="793">
        <v>2</v>
      </c>
      <c r="E267" s="793">
        <v>2.2999999999999998</v>
      </c>
      <c r="F267" s="800" t="s">
        <v>1589</v>
      </c>
      <c r="G267" s="801" t="s">
        <v>1567</v>
      </c>
      <c r="H267" s="794">
        <v>3019</v>
      </c>
      <c r="I267" s="794" t="s">
        <v>817</v>
      </c>
      <c r="J267" s="792" t="s">
        <v>1714</v>
      </c>
      <c r="K267" s="800" t="s">
        <v>1459</v>
      </c>
      <c r="L267" s="808" t="s">
        <v>1454</v>
      </c>
      <c r="M267" s="792" t="s">
        <v>1448</v>
      </c>
      <c r="N267" s="754" t="s">
        <v>1460</v>
      </c>
      <c r="O267" s="754" t="s">
        <v>1437</v>
      </c>
      <c r="P267" s="754" t="s">
        <v>1438</v>
      </c>
      <c r="Q267" s="797">
        <v>1</v>
      </c>
      <c r="R267" s="798"/>
      <c r="S267" s="813">
        <v>1</v>
      </c>
      <c r="T267" s="813">
        <v>1</v>
      </c>
      <c r="U267" s="797"/>
      <c r="V267" s="806"/>
      <c r="W267" s="806"/>
      <c r="X267" s="806"/>
      <c r="Y267" s="797"/>
      <c r="Z267" s="797"/>
    </row>
    <row r="268" spans="1:26" ht="51" x14ac:dyDescent="0.2">
      <c r="A268" s="757"/>
      <c r="B268" s="792">
        <v>2</v>
      </c>
      <c r="C268" s="792" t="s">
        <v>1425</v>
      </c>
      <c r="D268" s="793">
        <v>2</v>
      </c>
      <c r="E268" s="793">
        <v>2.2999999999999998</v>
      </c>
      <c r="F268" s="800" t="s">
        <v>1589</v>
      </c>
      <c r="G268" s="801" t="s">
        <v>1567</v>
      </c>
      <c r="H268" s="794">
        <v>3019</v>
      </c>
      <c r="I268" s="794" t="s">
        <v>817</v>
      </c>
      <c r="J268" s="792" t="s">
        <v>1715</v>
      </c>
      <c r="K268" s="800" t="s">
        <v>1459</v>
      </c>
      <c r="L268" s="808" t="s">
        <v>1454</v>
      </c>
      <c r="M268" s="792" t="s">
        <v>1448</v>
      </c>
      <c r="N268" s="754" t="s">
        <v>1460</v>
      </c>
      <c r="O268" s="754" t="s">
        <v>1437</v>
      </c>
      <c r="P268" s="754" t="s">
        <v>1438</v>
      </c>
      <c r="Q268" s="797">
        <v>1</v>
      </c>
      <c r="R268" s="798"/>
      <c r="S268" s="797">
        <v>0.99818391955897501</v>
      </c>
      <c r="T268" s="797">
        <v>0.99818391955897501</v>
      </c>
      <c r="U268" s="797"/>
      <c r="V268" s="806">
        <v>16569011.439999999</v>
      </c>
      <c r="W268" s="806">
        <v>7441025.0199999996</v>
      </c>
      <c r="X268" s="806">
        <v>7427511.5199999996</v>
      </c>
      <c r="Y268" s="797">
        <v>0.44827728841256687</v>
      </c>
      <c r="Z268" s="797">
        <v>0.99818391955897501</v>
      </c>
    </row>
    <row r="269" spans="1:26" ht="51" x14ac:dyDescent="0.2">
      <c r="A269" s="757"/>
      <c r="B269" s="792">
        <v>2</v>
      </c>
      <c r="C269" s="792" t="s">
        <v>1425</v>
      </c>
      <c r="D269" s="793">
        <v>2</v>
      </c>
      <c r="E269" s="793">
        <v>2.2999999999999998</v>
      </c>
      <c r="F269" s="800" t="s">
        <v>1589</v>
      </c>
      <c r="G269" s="801" t="s">
        <v>1567</v>
      </c>
      <c r="H269" s="794">
        <v>3019</v>
      </c>
      <c r="I269" s="794" t="s">
        <v>1078</v>
      </c>
      <c r="J269" s="792" t="s">
        <v>1716</v>
      </c>
      <c r="K269" s="800" t="s">
        <v>1459</v>
      </c>
      <c r="L269" s="808" t="s">
        <v>1454</v>
      </c>
      <c r="M269" s="792" t="s">
        <v>1448</v>
      </c>
      <c r="N269" s="754" t="s">
        <v>1460</v>
      </c>
      <c r="O269" s="754" t="s">
        <v>1437</v>
      </c>
      <c r="P269" s="754" t="s">
        <v>1438</v>
      </c>
      <c r="Q269" s="797">
        <v>1</v>
      </c>
      <c r="R269" s="798"/>
      <c r="S269" s="797">
        <v>0.72729999999999995</v>
      </c>
      <c r="T269" s="797">
        <v>0.72729999999999995</v>
      </c>
      <c r="U269" s="797"/>
      <c r="V269" s="806"/>
      <c r="W269" s="806"/>
      <c r="X269" s="806"/>
      <c r="Y269" s="797"/>
      <c r="Z269" s="797"/>
    </row>
    <row r="270" spans="1:26" ht="51" x14ac:dyDescent="0.2">
      <c r="A270" s="757"/>
      <c r="B270" s="792">
        <v>2</v>
      </c>
      <c r="C270" s="792" t="s">
        <v>1425</v>
      </c>
      <c r="D270" s="793">
        <v>2</v>
      </c>
      <c r="E270" s="793">
        <v>2.2999999999999998</v>
      </c>
      <c r="F270" s="800" t="s">
        <v>1589</v>
      </c>
      <c r="G270" s="801" t="s">
        <v>1567</v>
      </c>
      <c r="H270" s="794">
        <v>3019</v>
      </c>
      <c r="I270" s="794" t="s">
        <v>1078</v>
      </c>
      <c r="J270" s="792" t="s">
        <v>1717</v>
      </c>
      <c r="K270" s="800" t="s">
        <v>1459</v>
      </c>
      <c r="L270" s="808" t="s">
        <v>1454</v>
      </c>
      <c r="M270" s="792" t="s">
        <v>1448</v>
      </c>
      <c r="N270" s="754" t="s">
        <v>1460</v>
      </c>
      <c r="O270" s="754" t="s">
        <v>1437</v>
      </c>
      <c r="P270" s="754" t="s">
        <v>1438</v>
      </c>
      <c r="Q270" s="797">
        <v>1</v>
      </c>
      <c r="R270" s="798"/>
      <c r="S270" s="797">
        <v>1</v>
      </c>
      <c r="T270" s="797">
        <v>1</v>
      </c>
      <c r="U270" s="797"/>
      <c r="V270" s="806">
        <v>74168</v>
      </c>
      <c r="W270" s="806">
        <v>19857.7</v>
      </c>
      <c r="X270" s="806">
        <v>19857.7</v>
      </c>
      <c r="Y270" s="797">
        <v>0.26773945636932373</v>
      </c>
      <c r="Z270" s="797">
        <v>1</v>
      </c>
    </row>
    <row r="271" spans="1:26" ht="51" x14ac:dyDescent="0.2">
      <c r="A271" s="757"/>
      <c r="B271" s="792">
        <v>2</v>
      </c>
      <c r="C271" s="792" t="s">
        <v>1425</v>
      </c>
      <c r="D271" s="793">
        <v>2</v>
      </c>
      <c r="E271" s="793">
        <v>2.2999999999999998</v>
      </c>
      <c r="F271" s="800" t="s">
        <v>1589</v>
      </c>
      <c r="G271" s="801" t="s">
        <v>1567</v>
      </c>
      <c r="H271" s="794">
        <v>3019</v>
      </c>
      <c r="I271" s="794" t="s">
        <v>1117</v>
      </c>
      <c r="J271" s="792" t="s">
        <v>1718</v>
      </c>
      <c r="K271" s="800" t="s">
        <v>1459</v>
      </c>
      <c r="L271" s="808" t="s">
        <v>1454</v>
      </c>
      <c r="M271" s="792" t="s">
        <v>1448</v>
      </c>
      <c r="N271" s="754" t="s">
        <v>1460</v>
      </c>
      <c r="O271" s="754" t="s">
        <v>1437</v>
      </c>
      <c r="P271" s="754" t="s">
        <v>1438</v>
      </c>
      <c r="Q271" s="797">
        <v>1</v>
      </c>
      <c r="R271" s="798"/>
      <c r="S271" s="797">
        <v>0.57999999999999996</v>
      </c>
      <c r="T271" s="797">
        <v>0.57999999999999996</v>
      </c>
      <c r="U271" s="797"/>
      <c r="V271" s="806"/>
      <c r="W271" s="806"/>
      <c r="X271" s="806"/>
      <c r="Y271" s="797"/>
      <c r="Z271" s="797"/>
    </row>
    <row r="272" spans="1:26" ht="51" x14ac:dyDescent="0.2">
      <c r="A272" s="757"/>
      <c r="B272" s="792">
        <v>2</v>
      </c>
      <c r="C272" s="792" t="s">
        <v>1425</v>
      </c>
      <c r="D272" s="793">
        <v>2</v>
      </c>
      <c r="E272" s="793">
        <v>2.2999999999999998</v>
      </c>
      <c r="F272" s="800" t="s">
        <v>1589</v>
      </c>
      <c r="G272" s="801" t="s">
        <v>1567</v>
      </c>
      <c r="H272" s="794">
        <v>3019</v>
      </c>
      <c r="I272" s="794" t="s">
        <v>1117</v>
      </c>
      <c r="J272" s="792" t="s">
        <v>1719</v>
      </c>
      <c r="K272" s="800" t="s">
        <v>1459</v>
      </c>
      <c r="L272" s="808" t="s">
        <v>1454</v>
      </c>
      <c r="M272" s="792" t="s">
        <v>1448</v>
      </c>
      <c r="N272" s="754" t="s">
        <v>1460</v>
      </c>
      <c r="O272" s="754" t="s">
        <v>1437</v>
      </c>
      <c r="P272" s="754" t="s">
        <v>1438</v>
      </c>
      <c r="Q272" s="797">
        <v>1</v>
      </c>
      <c r="R272" s="798"/>
      <c r="S272" s="797">
        <v>0.99184600673032763</v>
      </c>
      <c r="T272" s="797">
        <v>0.99184600673032763</v>
      </c>
      <c r="U272" s="797"/>
      <c r="V272" s="806">
        <v>10195646</v>
      </c>
      <c r="W272" s="806">
        <v>11516075.24</v>
      </c>
      <c r="X272" s="806">
        <v>11422173.24</v>
      </c>
      <c r="Y272" s="797">
        <v>1.1202991198399788</v>
      </c>
      <c r="Z272" s="797">
        <v>0.99184600673032763</v>
      </c>
    </row>
    <row r="273" spans="1:26" ht="51" x14ac:dyDescent="0.2">
      <c r="A273" s="757"/>
      <c r="B273" s="792">
        <v>2</v>
      </c>
      <c r="C273" s="792" t="s">
        <v>1425</v>
      </c>
      <c r="D273" s="793">
        <v>2</v>
      </c>
      <c r="E273" s="793">
        <v>2.2999999999999998</v>
      </c>
      <c r="F273" s="800" t="s">
        <v>1589</v>
      </c>
      <c r="G273" s="801" t="s">
        <v>1567</v>
      </c>
      <c r="H273" s="794">
        <v>3019</v>
      </c>
      <c r="I273" s="794" t="s">
        <v>1119</v>
      </c>
      <c r="J273" s="792" t="s">
        <v>1720</v>
      </c>
      <c r="K273" s="800" t="s">
        <v>1459</v>
      </c>
      <c r="L273" s="808" t="s">
        <v>1454</v>
      </c>
      <c r="M273" s="792" t="s">
        <v>1448</v>
      </c>
      <c r="N273" s="754" t="s">
        <v>1460</v>
      </c>
      <c r="O273" s="754" t="s">
        <v>1437</v>
      </c>
      <c r="P273" s="754" t="s">
        <v>1438</v>
      </c>
      <c r="Q273" s="797">
        <v>1</v>
      </c>
      <c r="R273" s="798"/>
      <c r="S273" s="796">
        <v>0.66990000000000005</v>
      </c>
      <c r="T273" s="797">
        <v>0.66990000000000005</v>
      </c>
      <c r="U273" s="797"/>
      <c r="V273" s="806"/>
      <c r="W273" s="806"/>
      <c r="X273" s="806"/>
      <c r="Y273" s="797"/>
      <c r="Z273" s="797"/>
    </row>
    <row r="274" spans="1:26" ht="51" x14ac:dyDescent="0.2">
      <c r="A274" s="757"/>
      <c r="B274" s="792">
        <v>2</v>
      </c>
      <c r="C274" s="792" t="s">
        <v>1425</v>
      </c>
      <c r="D274" s="793">
        <v>2</v>
      </c>
      <c r="E274" s="793">
        <v>2.2999999999999998</v>
      </c>
      <c r="F274" s="800" t="s">
        <v>1589</v>
      </c>
      <c r="G274" s="801" t="s">
        <v>1567</v>
      </c>
      <c r="H274" s="794">
        <v>3019</v>
      </c>
      <c r="I274" s="794" t="s">
        <v>1119</v>
      </c>
      <c r="J274" s="792" t="s">
        <v>1721</v>
      </c>
      <c r="K274" s="800" t="s">
        <v>1459</v>
      </c>
      <c r="L274" s="808" t="s">
        <v>1454</v>
      </c>
      <c r="M274" s="792" t="s">
        <v>1448</v>
      </c>
      <c r="N274" s="754" t="s">
        <v>1460</v>
      </c>
      <c r="O274" s="754" t="s">
        <v>1437</v>
      </c>
      <c r="P274" s="754" t="s">
        <v>1438</v>
      </c>
      <c r="Q274" s="797">
        <v>1</v>
      </c>
      <c r="R274" s="798"/>
      <c r="S274" s="797">
        <v>0.99104413478752973</v>
      </c>
      <c r="T274" s="797">
        <v>0.99104413478752973</v>
      </c>
      <c r="U274" s="797"/>
      <c r="V274" s="806">
        <v>3361195</v>
      </c>
      <c r="W274" s="806">
        <v>4757496.79</v>
      </c>
      <c r="X274" s="806">
        <v>4714889.29</v>
      </c>
      <c r="Y274" s="797">
        <v>1.4027419682583129</v>
      </c>
      <c r="Z274" s="797">
        <v>0.99104413478752973</v>
      </c>
    </row>
    <row r="275" spans="1:26" ht="51" x14ac:dyDescent="0.2">
      <c r="A275" s="757"/>
      <c r="B275" s="792">
        <v>2</v>
      </c>
      <c r="C275" s="792" t="s">
        <v>1425</v>
      </c>
      <c r="D275" s="793">
        <v>2</v>
      </c>
      <c r="E275" s="793">
        <v>2.2999999999999998</v>
      </c>
      <c r="F275" s="800" t="s">
        <v>1589</v>
      </c>
      <c r="G275" s="801" t="s">
        <v>1567</v>
      </c>
      <c r="H275" s="794">
        <v>3019</v>
      </c>
      <c r="I275" s="794" t="s">
        <v>1121</v>
      </c>
      <c r="J275" s="792" t="s">
        <v>1722</v>
      </c>
      <c r="K275" s="800" t="s">
        <v>1459</v>
      </c>
      <c r="L275" s="808" t="s">
        <v>1454</v>
      </c>
      <c r="M275" s="792" t="s">
        <v>1448</v>
      </c>
      <c r="N275" s="754" t="s">
        <v>1460</v>
      </c>
      <c r="O275" s="754" t="s">
        <v>1437</v>
      </c>
      <c r="P275" s="754" t="s">
        <v>1438</v>
      </c>
      <c r="Q275" s="797">
        <v>1</v>
      </c>
      <c r="R275" s="798"/>
      <c r="S275" s="797">
        <v>0.99990000000000001</v>
      </c>
      <c r="T275" s="797">
        <v>0.99990000000000001</v>
      </c>
      <c r="U275" s="797"/>
      <c r="V275" s="806"/>
      <c r="W275" s="806"/>
      <c r="X275" s="806"/>
      <c r="Y275" s="797"/>
      <c r="Z275" s="797"/>
    </row>
    <row r="276" spans="1:26" ht="51" x14ac:dyDescent="0.2">
      <c r="A276" s="757"/>
      <c r="B276" s="792">
        <v>2</v>
      </c>
      <c r="C276" s="792" t="s">
        <v>1425</v>
      </c>
      <c r="D276" s="793">
        <v>2</v>
      </c>
      <c r="E276" s="793">
        <v>2.2999999999999998</v>
      </c>
      <c r="F276" s="800" t="s">
        <v>1589</v>
      </c>
      <c r="G276" s="801" t="s">
        <v>1567</v>
      </c>
      <c r="H276" s="794">
        <v>3019</v>
      </c>
      <c r="I276" s="794" t="s">
        <v>1121</v>
      </c>
      <c r="J276" s="792" t="s">
        <v>1723</v>
      </c>
      <c r="K276" s="800" t="s">
        <v>1459</v>
      </c>
      <c r="L276" s="808" t="s">
        <v>1454</v>
      </c>
      <c r="M276" s="792" t="s">
        <v>1448</v>
      </c>
      <c r="N276" s="754" t="s">
        <v>1460</v>
      </c>
      <c r="O276" s="754" t="s">
        <v>1437</v>
      </c>
      <c r="P276" s="754" t="s">
        <v>1438</v>
      </c>
      <c r="Q276" s="797">
        <v>1</v>
      </c>
      <c r="R276" s="798"/>
      <c r="S276" s="797">
        <v>0.99077642758642559</v>
      </c>
      <c r="T276" s="797">
        <v>0.99077642758642559</v>
      </c>
      <c r="U276" s="797"/>
      <c r="V276" s="806">
        <v>8634911</v>
      </c>
      <c r="W276" s="806">
        <v>10717972.99</v>
      </c>
      <c r="X276" s="806">
        <v>10619114.99</v>
      </c>
      <c r="Y276" s="797">
        <v>1.2297885861243967</v>
      </c>
      <c r="Z276" s="797">
        <v>0.99077642758642559</v>
      </c>
    </row>
    <row r="277" spans="1:26" ht="51" x14ac:dyDescent="0.2">
      <c r="A277" s="757"/>
      <c r="B277" s="792">
        <v>2</v>
      </c>
      <c r="C277" s="792" t="s">
        <v>1425</v>
      </c>
      <c r="D277" s="793">
        <v>2</v>
      </c>
      <c r="E277" s="793">
        <v>2.2999999999999998</v>
      </c>
      <c r="F277" s="800" t="s">
        <v>1589</v>
      </c>
      <c r="G277" s="801" t="s">
        <v>1567</v>
      </c>
      <c r="H277" s="794">
        <v>3019</v>
      </c>
      <c r="I277" s="794" t="s">
        <v>1123</v>
      </c>
      <c r="J277" s="792" t="s">
        <v>1724</v>
      </c>
      <c r="K277" s="800" t="s">
        <v>1459</v>
      </c>
      <c r="L277" s="808" t="s">
        <v>1454</v>
      </c>
      <c r="M277" s="792" t="s">
        <v>1448</v>
      </c>
      <c r="N277" s="754" t="s">
        <v>1460</v>
      </c>
      <c r="O277" s="754" t="s">
        <v>1437</v>
      </c>
      <c r="P277" s="754" t="s">
        <v>1438</v>
      </c>
      <c r="Q277" s="797">
        <v>1</v>
      </c>
      <c r="R277" s="798"/>
      <c r="S277" s="797">
        <v>0.90480000000000005</v>
      </c>
      <c r="T277" s="797">
        <v>0.90480000000000005</v>
      </c>
      <c r="U277" s="797"/>
      <c r="V277" s="806"/>
      <c r="W277" s="806"/>
      <c r="X277" s="806"/>
      <c r="Y277" s="797"/>
      <c r="Z277" s="797"/>
    </row>
    <row r="278" spans="1:26" ht="51" x14ac:dyDescent="0.2">
      <c r="A278" s="757"/>
      <c r="B278" s="792">
        <v>2</v>
      </c>
      <c r="C278" s="792" t="s">
        <v>1425</v>
      </c>
      <c r="D278" s="793">
        <v>2</v>
      </c>
      <c r="E278" s="793">
        <v>2.2999999999999998</v>
      </c>
      <c r="F278" s="800" t="s">
        <v>1589</v>
      </c>
      <c r="G278" s="801" t="s">
        <v>1567</v>
      </c>
      <c r="H278" s="794">
        <v>3019</v>
      </c>
      <c r="I278" s="794" t="s">
        <v>1123</v>
      </c>
      <c r="J278" s="792" t="s">
        <v>1725</v>
      </c>
      <c r="K278" s="800" t="s">
        <v>1459</v>
      </c>
      <c r="L278" s="808" t="s">
        <v>1454</v>
      </c>
      <c r="M278" s="792" t="s">
        <v>1448</v>
      </c>
      <c r="N278" s="754" t="s">
        <v>1460</v>
      </c>
      <c r="O278" s="754" t="s">
        <v>1437</v>
      </c>
      <c r="P278" s="754" t="s">
        <v>1438</v>
      </c>
      <c r="Q278" s="797">
        <v>1</v>
      </c>
      <c r="R278" s="798"/>
      <c r="S278" s="797">
        <v>0.99226715030433499</v>
      </c>
      <c r="T278" s="797">
        <v>0.99226715030433499</v>
      </c>
      <c r="U278" s="797"/>
      <c r="V278" s="806">
        <v>4140753</v>
      </c>
      <c r="W278" s="806">
        <v>5841960.1799999997</v>
      </c>
      <c r="X278" s="806">
        <v>5796785.1799999997</v>
      </c>
      <c r="Y278" s="797">
        <v>1.3999350311404712</v>
      </c>
      <c r="Z278" s="797">
        <v>0.99226715030433499</v>
      </c>
    </row>
    <row r="279" spans="1:26" ht="51" x14ac:dyDescent="0.2">
      <c r="A279" s="757"/>
      <c r="B279" s="792">
        <v>2</v>
      </c>
      <c r="C279" s="792" t="s">
        <v>1425</v>
      </c>
      <c r="D279" s="793">
        <v>2</v>
      </c>
      <c r="E279" s="793">
        <v>2.2999999999999998</v>
      </c>
      <c r="F279" s="800" t="s">
        <v>1589</v>
      </c>
      <c r="G279" s="801" t="s">
        <v>1567</v>
      </c>
      <c r="H279" s="794">
        <v>3019</v>
      </c>
      <c r="I279" s="794" t="s">
        <v>1125</v>
      </c>
      <c r="J279" s="792" t="s">
        <v>1726</v>
      </c>
      <c r="K279" s="800" t="s">
        <v>1459</v>
      </c>
      <c r="L279" s="792" t="s">
        <v>1454</v>
      </c>
      <c r="M279" s="808" t="s">
        <v>1448</v>
      </c>
      <c r="N279" s="754" t="s">
        <v>1431</v>
      </c>
      <c r="O279" s="754" t="s">
        <v>1437</v>
      </c>
      <c r="P279" s="754" t="s">
        <v>1438</v>
      </c>
      <c r="Q279" s="797">
        <v>1</v>
      </c>
      <c r="R279" s="798"/>
      <c r="S279" s="797">
        <v>0.59460000000000002</v>
      </c>
      <c r="T279" s="797">
        <v>0.59460000000000002</v>
      </c>
      <c r="U279" s="797"/>
      <c r="V279" s="806"/>
      <c r="W279" s="806"/>
      <c r="X279" s="806"/>
      <c r="Y279" s="797"/>
      <c r="Z279" s="797"/>
    </row>
    <row r="280" spans="1:26" ht="51" x14ac:dyDescent="0.2">
      <c r="A280" s="757"/>
      <c r="B280" s="792">
        <v>2</v>
      </c>
      <c r="C280" s="792" t="s">
        <v>1425</v>
      </c>
      <c r="D280" s="793">
        <v>2</v>
      </c>
      <c r="E280" s="793">
        <v>2.2999999999999998</v>
      </c>
      <c r="F280" s="800" t="s">
        <v>1589</v>
      </c>
      <c r="G280" s="801" t="s">
        <v>1567</v>
      </c>
      <c r="H280" s="794">
        <v>3019</v>
      </c>
      <c r="I280" s="794" t="s">
        <v>1125</v>
      </c>
      <c r="J280" s="792" t="s">
        <v>1727</v>
      </c>
      <c r="K280" s="800" t="s">
        <v>1459</v>
      </c>
      <c r="L280" s="792" t="s">
        <v>1454</v>
      </c>
      <c r="M280" s="808" t="s">
        <v>1448</v>
      </c>
      <c r="N280" s="754" t="s">
        <v>1431</v>
      </c>
      <c r="O280" s="754" t="s">
        <v>1437</v>
      </c>
      <c r="P280" s="754" t="s">
        <v>1438</v>
      </c>
      <c r="Q280" s="797">
        <v>1</v>
      </c>
      <c r="R280" s="798"/>
      <c r="S280" s="797">
        <v>0.99197706372951355</v>
      </c>
      <c r="T280" s="797">
        <v>0.99197706372951355</v>
      </c>
      <c r="U280" s="797"/>
      <c r="V280" s="806">
        <v>10597150</v>
      </c>
      <c r="W280" s="806">
        <v>12967384.57</v>
      </c>
      <c r="X280" s="806">
        <v>12863348.07</v>
      </c>
      <c r="Y280" s="797">
        <v>1.2138497680980265</v>
      </c>
      <c r="Z280" s="797">
        <v>0.99197706372951355</v>
      </c>
    </row>
    <row r="281" spans="1:26" ht="51" x14ac:dyDescent="0.2">
      <c r="A281" s="757"/>
      <c r="B281" s="792">
        <v>2</v>
      </c>
      <c r="C281" s="792" t="s">
        <v>1425</v>
      </c>
      <c r="D281" s="793">
        <v>2</v>
      </c>
      <c r="E281" s="793">
        <v>2.2999999999999998</v>
      </c>
      <c r="F281" s="800" t="s">
        <v>1589</v>
      </c>
      <c r="G281" s="801" t="s">
        <v>1567</v>
      </c>
      <c r="H281" s="794">
        <v>3019</v>
      </c>
      <c r="I281" s="794" t="s">
        <v>1127</v>
      </c>
      <c r="J281" s="792" t="s">
        <v>1728</v>
      </c>
      <c r="K281" s="800" t="s">
        <v>1459</v>
      </c>
      <c r="L281" s="808" t="s">
        <v>1454</v>
      </c>
      <c r="M281" s="792" t="s">
        <v>1448</v>
      </c>
      <c r="N281" s="754" t="s">
        <v>1460</v>
      </c>
      <c r="O281" s="754" t="s">
        <v>1437</v>
      </c>
      <c r="P281" s="754" t="s">
        <v>1438</v>
      </c>
      <c r="Q281" s="797">
        <v>1</v>
      </c>
      <c r="R281" s="798"/>
      <c r="S281" s="813">
        <v>0.89329999999999998</v>
      </c>
      <c r="T281" s="813">
        <v>0.89329999999999998</v>
      </c>
      <c r="U281" s="797"/>
      <c r="V281" s="806"/>
      <c r="W281" s="806"/>
      <c r="X281" s="806"/>
      <c r="Y281" s="797"/>
      <c r="Z281" s="797"/>
    </row>
    <row r="282" spans="1:26" ht="51" x14ac:dyDescent="0.2">
      <c r="A282" s="757"/>
      <c r="B282" s="792">
        <v>2</v>
      </c>
      <c r="C282" s="792" t="s">
        <v>1425</v>
      </c>
      <c r="D282" s="793">
        <v>2</v>
      </c>
      <c r="E282" s="793">
        <v>2.2999999999999998</v>
      </c>
      <c r="F282" s="800" t="s">
        <v>1589</v>
      </c>
      <c r="G282" s="801" t="s">
        <v>1567</v>
      </c>
      <c r="H282" s="794">
        <v>3019</v>
      </c>
      <c r="I282" s="794" t="s">
        <v>1127</v>
      </c>
      <c r="J282" s="792" t="s">
        <v>1729</v>
      </c>
      <c r="K282" s="800" t="s">
        <v>1459</v>
      </c>
      <c r="L282" s="808" t="s">
        <v>1454</v>
      </c>
      <c r="M282" s="792" t="s">
        <v>1448</v>
      </c>
      <c r="N282" s="754" t="s">
        <v>1460</v>
      </c>
      <c r="O282" s="754" t="s">
        <v>1437</v>
      </c>
      <c r="P282" s="754" t="s">
        <v>1438</v>
      </c>
      <c r="Q282" s="797">
        <v>1</v>
      </c>
      <c r="R282" s="798"/>
      <c r="S282" s="797">
        <v>0.99413950097544779</v>
      </c>
      <c r="T282" s="797">
        <v>0.99413950097544779</v>
      </c>
      <c r="U282" s="797"/>
      <c r="V282" s="806">
        <v>3319225</v>
      </c>
      <c r="W282" s="806">
        <v>6690471.21</v>
      </c>
      <c r="X282" s="806">
        <v>6651261.71</v>
      </c>
      <c r="Y282" s="797">
        <v>2.0038598498143392</v>
      </c>
      <c r="Z282" s="797">
        <v>0.99413950097544779</v>
      </c>
    </row>
    <row r="283" spans="1:26" ht="51" x14ac:dyDescent="0.2">
      <c r="A283" s="757"/>
      <c r="B283" s="792">
        <v>2</v>
      </c>
      <c r="C283" s="792" t="s">
        <v>1425</v>
      </c>
      <c r="D283" s="793">
        <v>2</v>
      </c>
      <c r="E283" s="793">
        <v>2.2999999999999998</v>
      </c>
      <c r="F283" s="800" t="s">
        <v>1589</v>
      </c>
      <c r="G283" s="801" t="s">
        <v>1567</v>
      </c>
      <c r="H283" s="794">
        <v>3019</v>
      </c>
      <c r="I283" s="794" t="s">
        <v>1129</v>
      </c>
      <c r="J283" s="792" t="s">
        <v>1730</v>
      </c>
      <c r="K283" s="800" t="s">
        <v>1459</v>
      </c>
      <c r="L283" s="808" t="s">
        <v>1454</v>
      </c>
      <c r="M283" s="792" t="s">
        <v>1448</v>
      </c>
      <c r="N283" s="754" t="s">
        <v>1460</v>
      </c>
      <c r="O283" s="754" t="s">
        <v>1437</v>
      </c>
      <c r="P283" s="754" t="s">
        <v>1438</v>
      </c>
      <c r="Q283" s="797">
        <v>1</v>
      </c>
      <c r="R283" s="798"/>
      <c r="S283" s="797">
        <v>0.40339999999999998</v>
      </c>
      <c r="T283" s="797">
        <v>0.40339999999999998</v>
      </c>
      <c r="U283" s="797"/>
      <c r="V283" s="806"/>
      <c r="W283" s="806"/>
      <c r="X283" s="806"/>
      <c r="Y283" s="797"/>
      <c r="Z283" s="797"/>
    </row>
    <row r="284" spans="1:26" ht="51" x14ac:dyDescent="0.2">
      <c r="A284" s="757"/>
      <c r="B284" s="792">
        <v>2</v>
      </c>
      <c r="C284" s="792" t="s">
        <v>1425</v>
      </c>
      <c r="D284" s="793">
        <v>2</v>
      </c>
      <c r="E284" s="793">
        <v>2.2999999999999998</v>
      </c>
      <c r="F284" s="800" t="s">
        <v>1589</v>
      </c>
      <c r="G284" s="801" t="s">
        <v>1567</v>
      </c>
      <c r="H284" s="794">
        <v>3019</v>
      </c>
      <c r="I284" s="794" t="s">
        <v>1129</v>
      </c>
      <c r="J284" s="792" t="s">
        <v>1731</v>
      </c>
      <c r="K284" s="800" t="s">
        <v>1459</v>
      </c>
      <c r="L284" s="808" t="s">
        <v>1454</v>
      </c>
      <c r="M284" s="792" t="s">
        <v>1448</v>
      </c>
      <c r="N284" s="754" t="s">
        <v>1460</v>
      </c>
      <c r="O284" s="754" t="s">
        <v>1437</v>
      </c>
      <c r="P284" s="754" t="s">
        <v>1438</v>
      </c>
      <c r="Q284" s="797">
        <v>1</v>
      </c>
      <c r="R284" s="798"/>
      <c r="S284" s="797">
        <v>0.99495639015350545</v>
      </c>
      <c r="T284" s="797">
        <v>0.99495639015350545</v>
      </c>
      <c r="U284" s="797"/>
      <c r="V284" s="806">
        <v>6718879</v>
      </c>
      <c r="W284" s="806">
        <v>11665156.859999999</v>
      </c>
      <c r="X284" s="806">
        <v>11606322.359999999</v>
      </c>
      <c r="Y284" s="797">
        <v>1.7274194638718749</v>
      </c>
      <c r="Z284" s="797">
        <v>0.99495639015350545</v>
      </c>
    </row>
    <row r="285" spans="1:26" ht="51" x14ac:dyDescent="0.2">
      <c r="A285" s="757"/>
      <c r="B285" s="792">
        <v>2</v>
      </c>
      <c r="C285" s="792" t="s">
        <v>1425</v>
      </c>
      <c r="D285" s="793">
        <v>2</v>
      </c>
      <c r="E285" s="793">
        <v>2.2999999999999998</v>
      </c>
      <c r="F285" s="800" t="s">
        <v>1589</v>
      </c>
      <c r="G285" s="801" t="s">
        <v>1567</v>
      </c>
      <c r="H285" s="794">
        <v>3019</v>
      </c>
      <c r="I285" s="794" t="s">
        <v>1131</v>
      </c>
      <c r="J285" s="792" t="s">
        <v>1732</v>
      </c>
      <c r="K285" s="800" t="s">
        <v>1459</v>
      </c>
      <c r="L285" s="808" t="s">
        <v>1454</v>
      </c>
      <c r="M285" s="792" t="s">
        <v>1448</v>
      </c>
      <c r="N285" s="754" t="s">
        <v>1460</v>
      </c>
      <c r="O285" s="754" t="s">
        <v>1437</v>
      </c>
      <c r="P285" s="754" t="s">
        <v>1438</v>
      </c>
      <c r="Q285" s="797">
        <v>1</v>
      </c>
      <c r="R285" s="798"/>
      <c r="S285" s="797">
        <v>0.85699999999999998</v>
      </c>
      <c r="T285" s="797">
        <v>0.85699999999999998</v>
      </c>
      <c r="U285" s="797"/>
      <c r="V285" s="806"/>
      <c r="W285" s="806"/>
      <c r="X285" s="806"/>
      <c r="Y285" s="797"/>
      <c r="Z285" s="797"/>
    </row>
    <row r="286" spans="1:26" ht="51" x14ac:dyDescent="0.2">
      <c r="A286" s="757"/>
      <c r="B286" s="792">
        <v>2</v>
      </c>
      <c r="C286" s="792" t="s">
        <v>1425</v>
      </c>
      <c r="D286" s="793">
        <v>2</v>
      </c>
      <c r="E286" s="793">
        <v>2.2999999999999998</v>
      </c>
      <c r="F286" s="800" t="s">
        <v>1589</v>
      </c>
      <c r="G286" s="801" t="s">
        <v>1567</v>
      </c>
      <c r="H286" s="794">
        <v>3019</v>
      </c>
      <c r="I286" s="794" t="s">
        <v>1131</v>
      </c>
      <c r="J286" s="792" t="s">
        <v>1733</v>
      </c>
      <c r="K286" s="800" t="s">
        <v>1459</v>
      </c>
      <c r="L286" s="808" t="s">
        <v>1454</v>
      </c>
      <c r="M286" s="792" t="s">
        <v>1448</v>
      </c>
      <c r="N286" s="754" t="s">
        <v>1460</v>
      </c>
      <c r="O286" s="754" t="s">
        <v>1437</v>
      </c>
      <c r="P286" s="754" t="s">
        <v>1438</v>
      </c>
      <c r="Q286" s="797">
        <v>1</v>
      </c>
      <c r="R286" s="798"/>
      <c r="S286" s="797">
        <v>0.99417056662801184</v>
      </c>
      <c r="T286" s="797">
        <v>0.99417056662801184</v>
      </c>
      <c r="U286" s="797"/>
      <c r="V286" s="806">
        <v>11427854</v>
      </c>
      <c r="W286" s="806">
        <v>15900001.609999999</v>
      </c>
      <c r="X286" s="806">
        <v>15807313.609999999</v>
      </c>
      <c r="Y286" s="797">
        <v>1.3832267729356711</v>
      </c>
      <c r="Z286" s="797">
        <v>0.99417056662801184</v>
      </c>
    </row>
    <row r="287" spans="1:26" ht="51" x14ac:dyDescent="0.2">
      <c r="A287" s="757"/>
      <c r="B287" s="792">
        <v>2</v>
      </c>
      <c r="C287" s="792" t="s">
        <v>1425</v>
      </c>
      <c r="D287" s="793">
        <v>2</v>
      </c>
      <c r="E287" s="793">
        <v>2.2999999999999998</v>
      </c>
      <c r="F287" s="800" t="s">
        <v>1589</v>
      </c>
      <c r="G287" s="801" t="s">
        <v>1567</v>
      </c>
      <c r="H287" s="794">
        <v>3019</v>
      </c>
      <c r="I287" s="794" t="s">
        <v>1133</v>
      </c>
      <c r="J287" s="792" t="s">
        <v>1734</v>
      </c>
      <c r="K287" s="800" t="s">
        <v>1459</v>
      </c>
      <c r="L287" s="808" t="s">
        <v>1454</v>
      </c>
      <c r="M287" s="792" t="s">
        <v>1448</v>
      </c>
      <c r="N287" s="754" t="s">
        <v>1460</v>
      </c>
      <c r="O287" s="754" t="s">
        <v>1437</v>
      </c>
      <c r="P287" s="754" t="s">
        <v>1438</v>
      </c>
      <c r="Q287" s="797">
        <v>1</v>
      </c>
      <c r="R287" s="798"/>
      <c r="S287" s="797">
        <v>0.29049999999999998</v>
      </c>
      <c r="T287" s="797">
        <v>0.29049999999999998</v>
      </c>
      <c r="U287" s="797"/>
      <c r="V287" s="806"/>
      <c r="W287" s="806"/>
      <c r="X287" s="806"/>
      <c r="Y287" s="797"/>
      <c r="Z287" s="797"/>
    </row>
    <row r="288" spans="1:26" ht="51" x14ac:dyDescent="0.2">
      <c r="A288" s="757"/>
      <c r="B288" s="792">
        <v>2</v>
      </c>
      <c r="C288" s="792" t="s">
        <v>1425</v>
      </c>
      <c r="D288" s="793">
        <v>2</v>
      </c>
      <c r="E288" s="793">
        <v>2.2999999999999998</v>
      </c>
      <c r="F288" s="800" t="s">
        <v>1589</v>
      </c>
      <c r="G288" s="801" t="s">
        <v>1567</v>
      </c>
      <c r="H288" s="794">
        <v>3019</v>
      </c>
      <c r="I288" s="794" t="s">
        <v>1133</v>
      </c>
      <c r="J288" s="792" t="s">
        <v>1735</v>
      </c>
      <c r="K288" s="800" t="s">
        <v>1459</v>
      </c>
      <c r="L288" s="808" t="s">
        <v>1454</v>
      </c>
      <c r="M288" s="792" t="s">
        <v>1448</v>
      </c>
      <c r="N288" s="754" t="s">
        <v>1460</v>
      </c>
      <c r="O288" s="754" t="s">
        <v>1437</v>
      </c>
      <c r="P288" s="754" t="s">
        <v>1438</v>
      </c>
      <c r="Q288" s="797">
        <v>1</v>
      </c>
      <c r="R288" s="798"/>
      <c r="S288" s="797">
        <v>0.99587358264342063</v>
      </c>
      <c r="T288" s="797">
        <v>0.99587358264342063</v>
      </c>
      <c r="U288" s="797"/>
      <c r="V288" s="806">
        <v>6614338</v>
      </c>
      <c r="W288" s="806">
        <v>9460385.7599999998</v>
      </c>
      <c r="X288" s="806">
        <v>9421348.2599999998</v>
      </c>
      <c r="Y288" s="797">
        <v>1.4243826457009001</v>
      </c>
      <c r="Z288" s="797">
        <v>0.99587358264342063</v>
      </c>
    </row>
    <row r="289" spans="1:26" ht="51" x14ac:dyDescent="0.2">
      <c r="A289" s="757"/>
      <c r="B289" s="792">
        <v>2</v>
      </c>
      <c r="C289" s="792" t="s">
        <v>1425</v>
      </c>
      <c r="D289" s="793">
        <v>2</v>
      </c>
      <c r="E289" s="793">
        <v>2.2999999999999998</v>
      </c>
      <c r="F289" s="800" t="s">
        <v>1589</v>
      </c>
      <c r="G289" s="801" t="s">
        <v>1567</v>
      </c>
      <c r="H289" s="794">
        <v>3019</v>
      </c>
      <c r="I289" s="794" t="s">
        <v>1135</v>
      </c>
      <c r="J289" s="792" t="s">
        <v>1736</v>
      </c>
      <c r="K289" s="800" t="s">
        <v>1459</v>
      </c>
      <c r="L289" s="808" t="s">
        <v>1454</v>
      </c>
      <c r="M289" s="792" t="s">
        <v>1448</v>
      </c>
      <c r="N289" s="754" t="s">
        <v>1460</v>
      </c>
      <c r="O289" s="754" t="s">
        <v>1437</v>
      </c>
      <c r="P289" s="754" t="s">
        <v>1438</v>
      </c>
      <c r="Q289" s="797">
        <v>1</v>
      </c>
      <c r="R289" s="798"/>
      <c r="S289" s="797">
        <v>0.80089999999999995</v>
      </c>
      <c r="T289" s="797">
        <v>0.80089999999999995</v>
      </c>
      <c r="U289" s="797"/>
      <c r="V289" s="806"/>
      <c r="W289" s="806"/>
      <c r="X289" s="806"/>
      <c r="Y289" s="797"/>
      <c r="Z289" s="797"/>
    </row>
    <row r="290" spans="1:26" ht="51" x14ac:dyDescent="0.2">
      <c r="A290" s="757"/>
      <c r="B290" s="792">
        <v>2</v>
      </c>
      <c r="C290" s="792" t="s">
        <v>1425</v>
      </c>
      <c r="D290" s="793">
        <v>2</v>
      </c>
      <c r="E290" s="793">
        <v>2.2999999999999998</v>
      </c>
      <c r="F290" s="800" t="s">
        <v>1589</v>
      </c>
      <c r="G290" s="801" t="s">
        <v>1567</v>
      </c>
      <c r="H290" s="794">
        <v>3019</v>
      </c>
      <c r="I290" s="794" t="s">
        <v>1135</v>
      </c>
      <c r="J290" s="792" t="s">
        <v>1737</v>
      </c>
      <c r="K290" s="800" t="s">
        <v>1459</v>
      </c>
      <c r="L290" s="808" t="s">
        <v>1454</v>
      </c>
      <c r="M290" s="792" t="s">
        <v>1448</v>
      </c>
      <c r="N290" s="754" t="s">
        <v>1460</v>
      </c>
      <c r="O290" s="754" t="s">
        <v>1437</v>
      </c>
      <c r="P290" s="754" t="s">
        <v>1438</v>
      </c>
      <c r="Q290" s="797">
        <v>1</v>
      </c>
      <c r="R290" s="798"/>
      <c r="S290" s="797">
        <v>0.99406131975999723</v>
      </c>
      <c r="T290" s="797">
        <v>0.99406131975999723</v>
      </c>
      <c r="U290" s="797"/>
      <c r="V290" s="806">
        <v>5816113</v>
      </c>
      <c r="W290" s="806">
        <v>6345012.4400000004</v>
      </c>
      <c r="X290" s="806">
        <v>6307331.4400000004</v>
      </c>
      <c r="Y290" s="797">
        <v>1.084458200863704</v>
      </c>
      <c r="Z290" s="797">
        <v>0.99406131975999723</v>
      </c>
    </row>
    <row r="291" spans="1:26" ht="51" x14ac:dyDescent="0.2">
      <c r="A291" s="757"/>
      <c r="B291" s="792">
        <v>2</v>
      </c>
      <c r="C291" s="792" t="s">
        <v>1425</v>
      </c>
      <c r="D291" s="793">
        <v>2</v>
      </c>
      <c r="E291" s="793">
        <v>2.2999999999999998</v>
      </c>
      <c r="F291" s="800" t="s">
        <v>1589</v>
      </c>
      <c r="G291" s="801" t="s">
        <v>1567</v>
      </c>
      <c r="H291" s="794">
        <v>3019</v>
      </c>
      <c r="I291" s="794" t="s">
        <v>1137</v>
      </c>
      <c r="J291" s="792" t="s">
        <v>1738</v>
      </c>
      <c r="K291" s="800" t="s">
        <v>1459</v>
      </c>
      <c r="L291" s="808" t="s">
        <v>1454</v>
      </c>
      <c r="M291" s="792" t="s">
        <v>1448</v>
      </c>
      <c r="N291" s="754" t="s">
        <v>1460</v>
      </c>
      <c r="O291" s="754" t="s">
        <v>1437</v>
      </c>
      <c r="P291" s="754" t="s">
        <v>1438</v>
      </c>
      <c r="Q291" s="797">
        <v>1</v>
      </c>
      <c r="R291" s="798"/>
      <c r="S291" s="797">
        <v>0.64039999999999997</v>
      </c>
      <c r="T291" s="797">
        <v>0.64039999999999997</v>
      </c>
      <c r="U291" s="797"/>
      <c r="V291" s="806"/>
      <c r="W291" s="806"/>
      <c r="X291" s="806"/>
      <c r="Y291" s="797"/>
      <c r="Z291" s="797"/>
    </row>
    <row r="292" spans="1:26" ht="51" x14ac:dyDescent="0.2">
      <c r="A292" s="757"/>
      <c r="B292" s="792">
        <v>2</v>
      </c>
      <c r="C292" s="792" t="s">
        <v>1425</v>
      </c>
      <c r="D292" s="793">
        <v>2</v>
      </c>
      <c r="E292" s="793">
        <v>2.2999999999999998</v>
      </c>
      <c r="F292" s="800" t="s">
        <v>1589</v>
      </c>
      <c r="G292" s="801" t="s">
        <v>1567</v>
      </c>
      <c r="H292" s="794">
        <v>3019</v>
      </c>
      <c r="I292" s="794" t="s">
        <v>1137</v>
      </c>
      <c r="J292" s="792" t="s">
        <v>1739</v>
      </c>
      <c r="K292" s="800" t="s">
        <v>1459</v>
      </c>
      <c r="L292" s="808" t="s">
        <v>1454</v>
      </c>
      <c r="M292" s="792" t="s">
        <v>1448</v>
      </c>
      <c r="N292" s="754" t="s">
        <v>1460</v>
      </c>
      <c r="O292" s="754" t="s">
        <v>1437</v>
      </c>
      <c r="P292" s="754" t="s">
        <v>1438</v>
      </c>
      <c r="Q292" s="797">
        <v>1</v>
      </c>
      <c r="R292" s="798"/>
      <c r="S292" s="797">
        <v>0.99495587895706372</v>
      </c>
      <c r="T292" s="797">
        <v>0.99495587895706372</v>
      </c>
      <c r="U292" s="797"/>
      <c r="V292" s="806">
        <v>2950573</v>
      </c>
      <c r="W292" s="806">
        <v>4398585.96</v>
      </c>
      <c r="X292" s="806">
        <v>4376398.96</v>
      </c>
      <c r="Y292" s="797">
        <v>1.4832369712594808</v>
      </c>
      <c r="Z292" s="797">
        <v>0.99495587895706372</v>
      </c>
    </row>
    <row r="293" spans="1:26" ht="51" x14ac:dyDescent="0.2">
      <c r="A293" s="757"/>
      <c r="B293" s="792">
        <v>2</v>
      </c>
      <c r="C293" s="792" t="s">
        <v>1425</v>
      </c>
      <c r="D293" s="793">
        <v>2</v>
      </c>
      <c r="E293" s="793">
        <v>2.2999999999999998</v>
      </c>
      <c r="F293" s="800" t="s">
        <v>1589</v>
      </c>
      <c r="G293" s="801" t="s">
        <v>1567</v>
      </c>
      <c r="H293" s="794">
        <v>3019</v>
      </c>
      <c r="I293" s="794" t="s">
        <v>1139</v>
      </c>
      <c r="J293" s="792" t="s">
        <v>1740</v>
      </c>
      <c r="K293" s="800" t="s">
        <v>1459</v>
      </c>
      <c r="L293" s="808" t="s">
        <v>1454</v>
      </c>
      <c r="M293" s="792" t="s">
        <v>1448</v>
      </c>
      <c r="N293" s="754" t="s">
        <v>1460</v>
      </c>
      <c r="O293" s="754" t="s">
        <v>1437</v>
      </c>
      <c r="P293" s="754" t="s">
        <v>1438</v>
      </c>
      <c r="Q293" s="797">
        <v>1</v>
      </c>
      <c r="R293" s="798"/>
      <c r="S293" s="797">
        <v>0.61209999999999998</v>
      </c>
      <c r="T293" s="797">
        <v>0.61209999999999998</v>
      </c>
      <c r="U293" s="797"/>
      <c r="V293" s="806"/>
      <c r="W293" s="806"/>
      <c r="X293" s="806"/>
      <c r="Y293" s="797"/>
      <c r="Z293" s="797"/>
    </row>
    <row r="294" spans="1:26" ht="51" x14ac:dyDescent="0.2">
      <c r="A294" s="757"/>
      <c r="B294" s="792">
        <v>2</v>
      </c>
      <c r="C294" s="792" t="s">
        <v>1425</v>
      </c>
      <c r="D294" s="793">
        <v>2</v>
      </c>
      <c r="E294" s="793">
        <v>2.2999999999999998</v>
      </c>
      <c r="F294" s="800" t="s">
        <v>1589</v>
      </c>
      <c r="G294" s="801" t="s">
        <v>1567</v>
      </c>
      <c r="H294" s="794">
        <v>3019</v>
      </c>
      <c r="I294" s="794" t="s">
        <v>1139</v>
      </c>
      <c r="J294" s="792" t="s">
        <v>1741</v>
      </c>
      <c r="K294" s="800" t="s">
        <v>1459</v>
      </c>
      <c r="L294" s="808" t="s">
        <v>1454</v>
      </c>
      <c r="M294" s="792" t="s">
        <v>1448</v>
      </c>
      <c r="N294" s="754" t="s">
        <v>1460</v>
      </c>
      <c r="O294" s="754" t="s">
        <v>1437</v>
      </c>
      <c r="P294" s="754" t="s">
        <v>1438</v>
      </c>
      <c r="Q294" s="797">
        <v>1</v>
      </c>
      <c r="R294" s="798"/>
      <c r="S294" s="797">
        <v>0.99638031609819866</v>
      </c>
      <c r="T294" s="797">
        <v>0.99638031609819866</v>
      </c>
      <c r="U294" s="797"/>
      <c r="V294" s="806">
        <v>5465875</v>
      </c>
      <c r="W294" s="806">
        <v>10634906.539999999</v>
      </c>
      <c r="X294" s="806">
        <v>10596411.539999999</v>
      </c>
      <c r="Y294" s="797">
        <v>1.9386487140668236</v>
      </c>
      <c r="Z294" s="797">
        <v>0.99638031609819866</v>
      </c>
    </row>
    <row r="295" spans="1:26" ht="51" x14ac:dyDescent="0.2">
      <c r="A295" s="757"/>
      <c r="B295" s="792">
        <v>2</v>
      </c>
      <c r="C295" s="792" t="s">
        <v>1425</v>
      </c>
      <c r="D295" s="793">
        <v>2</v>
      </c>
      <c r="E295" s="793">
        <v>2.2999999999999998</v>
      </c>
      <c r="F295" s="800" t="s">
        <v>1589</v>
      </c>
      <c r="G295" s="801" t="s">
        <v>1567</v>
      </c>
      <c r="H295" s="794">
        <v>3019</v>
      </c>
      <c r="I295" s="794" t="s">
        <v>1141</v>
      </c>
      <c r="J295" s="792" t="s">
        <v>1742</v>
      </c>
      <c r="K295" s="800" t="s">
        <v>1459</v>
      </c>
      <c r="L295" s="808" t="s">
        <v>1454</v>
      </c>
      <c r="M295" s="792" t="s">
        <v>1448</v>
      </c>
      <c r="N295" s="754" t="s">
        <v>1460</v>
      </c>
      <c r="O295" s="754" t="s">
        <v>1437</v>
      </c>
      <c r="P295" s="754" t="s">
        <v>1438</v>
      </c>
      <c r="Q295" s="797">
        <v>1</v>
      </c>
      <c r="R295" s="798"/>
      <c r="S295" s="797">
        <v>0.46539999999999998</v>
      </c>
      <c r="T295" s="797">
        <v>0.46539999999999998</v>
      </c>
      <c r="U295" s="797"/>
      <c r="V295" s="806"/>
      <c r="W295" s="806"/>
      <c r="X295" s="806"/>
      <c r="Y295" s="797"/>
      <c r="Z295" s="797"/>
    </row>
    <row r="296" spans="1:26" ht="51" x14ac:dyDescent="0.2">
      <c r="A296" s="757"/>
      <c r="B296" s="792">
        <v>2</v>
      </c>
      <c r="C296" s="792" t="s">
        <v>1425</v>
      </c>
      <c r="D296" s="793">
        <v>2</v>
      </c>
      <c r="E296" s="793">
        <v>2.2999999999999998</v>
      </c>
      <c r="F296" s="800" t="s">
        <v>1589</v>
      </c>
      <c r="G296" s="801" t="s">
        <v>1567</v>
      </c>
      <c r="H296" s="794">
        <v>3019</v>
      </c>
      <c r="I296" s="794" t="s">
        <v>1141</v>
      </c>
      <c r="J296" s="792" t="s">
        <v>1743</v>
      </c>
      <c r="K296" s="800" t="s">
        <v>1459</v>
      </c>
      <c r="L296" s="808" t="s">
        <v>1454</v>
      </c>
      <c r="M296" s="792" t="s">
        <v>1448</v>
      </c>
      <c r="N296" s="754" t="s">
        <v>1460</v>
      </c>
      <c r="O296" s="754" t="s">
        <v>1437</v>
      </c>
      <c r="P296" s="754" t="s">
        <v>1438</v>
      </c>
      <c r="Q296" s="797">
        <v>1</v>
      </c>
      <c r="R296" s="798"/>
      <c r="S296" s="797">
        <v>0.9904753733137549</v>
      </c>
      <c r="T296" s="797">
        <v>0.9904753733137549</v>
      </c>
      <c r="U296" s="797"/>
      <c r="V296" s="806">
        <v>18762535</v>
      </c>
      <c r="W296" s="806">
        <v>23826235.66</v>
      </c>
      <c r="X296" s="806">
        <v>23599299.66</v>
      </c>
      <c r="Y296" s="797">
        <v>1.2577884417004419</v>
      </c>
      <c r="Z296" s="797">
        <v>0.9904753733137549</v>
      </c>
    </row>
    <row r="297" spans="1:26" ht="51" x14ac:dyDescent="0.2">
      <c r="A297" s="757"/>
      <c r="B297" s="792">
        <v>2</v>
      </c>
      <c r="C297" s="792" t="s">
        <v>1425</v>
      </c>
      <c r="D297" s="793">
        <v>2</v>
      </c>
      <c r="E297" s="793">
        <v>2.2999999999999998</v>
      </c>
      <c r="F297" s="800" t="s">
        <v>1589</v>
      </c>
      <c r="G297" s="801" t="s">
        <v>1567</v>
      </c>
      <c r="H297" s="794">
        <v>3019</v>
      </c>
      <c r="I297" s="794" t="s">
        <v>1143</v>
      </c>
      <c r="J297" s="792" t="s">
        <v>1744</v>
      </c>
      <c r="K297" s="800" t="s">
        <v>1459</v>
      </c>
      <c r="L297" s="808" t="s">
        <v>1454</v>
      </c>
      <c r="M297" s="792" t="s">
        <v>1448</v>
      </c>
      <c r="N297" s="754" t="s">
        <v>1460</v>
      </c>
      <c r="O297" s="754" t="s">
        <v>1437</v>
      </c>
      <c r="P297" s="754" t="s">
        <v>1438</v>
      </c>
      <c r="Q297" s="797">
        <v>1</v>
      </c>
      <c r="R297" s="798"/>
      <c r="S297" s="813">
        <v>0.1303</v>
      </c>
      <c r="T297" s="813">
        <v>0.1303</v>
      </c>
      <c r="U297" s="797"/>
      <c r="V297" s="806"/>
      <c r="W297" s="806"/>
      <c r="X297" s="806"/>
      <c r="Y297" s="797"/>
      <c r="Z297" s="797"/>
    </row>
    <row r="298" spans="1:26" ht="51" x14ac:dyDescent="0.2">
      <c r="A298" s="757"/>
      <c r="B298" s="792">
        <v>2</v>
      </c>
      <c r="C298" s="792" t="s">
        <v>1425</v>
      </c>
      <c r="D298" s="793">
        <v>2</v>
      </c>
      <c r="E298" s="793">
        <v>2.2999999999999998</v>
      </c>
      <c r="F298" s="800" t="s">
        <v>1589</v>
      </c>
      <c r="G298" s="801" t="s">
        <v>1567</v>
      </c>
      <c r="H298" s="794">
        <v>3019</v>
      </c>
      <c r="I298" s="794" t="s">
        <v>1143</v>
      </c>
      <c r="J298" s="792" t="s">
        <v>1745</v>
      </c>
      <c r="K298" s="800" t="s">
        <v>1459</v>
      </c>
      <c r="L298" s="808" t="s">
        <v>1454</v>
      </c>
      <c r="M298" s="792" t="s">
        <v>1448</v>
      </c>
      <c r="N298" s="754" t="s">
        <v>1460</v>
      </c>
      <c r="O298" s="754" t="s">
        <v>1437</v>
      </c>
      <c r="P298" s="754" t="s">
        <v>1438</v>
      </c>
      <c r="Q298" s="797">
        <v>1</v>
      </c>
      <c r="R298" s="798"/>
      <c r="S298" s="797">
        <v>0.99283423923742353</v>
      </c>
      <c r="T298" s="797">
        <v>0.99283423923742353</v>
      </c>
      <c r="U298" s="797"/>
      <c r="V298" s="806">
        <v>5226759</v>
      </c>
      <c r="W298" s="806">
        <v>7513996.3200000003</v>
      </c>
      <c r="X298" s="806">
        <v>7460152.8200000003</v>
      </c>
      <c r="Y298" s="797">
        <v>1.4272999424691286</v>
      </c>
      <c r="Z298" s="797">
        <v>0.99283423923742353</v>
      </c>
    </row>
    <row r="299" spans="1:26" ht="51" x14ac:dyDescent="0.2">
      <c r="A299" s="757"/>
      <c r="B299" s="792">
        <v>2</v>
      </c>
      <c r="C299" s="792" t="s">
        <v>1425</v>
      </c>
      <c r="D299" s="793">
        <v>2</v>
      </c>
      <c r="E299" s="793">
        <v>2.2999999999999998</v>
      </c>
      <c r="F299" s="800" t="s">
        <v>1589</v>
      </c>
      <c r="G299" s="801" t="s">
        <v>1567</v>
      </c>
      <c r="H299" s="794">
        <v>3019</v>
      </c>
      <c r="I299" s="794" t="s">
        <v>1145</v>
      </c>
      <c r="J299" s="792" t="s">
        <v>1746</v>
      </c>
      <c r="K299" s="800" t="s">
        <v>1459</v>
      </c>
      <c r="L299" s="808" t="s">
        <v>1454</v>
      </c>
      <c r="M299" s="792" t="s">
        <v>1448</v>
      </c>
      <c r="N299" s="754" t="s">
        <v>1460</v>
      </c>
      <c r="O299" s="754" t="s">
        <v>1437</v>
      </c>
      <c r="P299" s="754" t="s">
        <v>1438</v>
      </c>
      <c r="Q299" s="797">
        <v>1</v>
      </c>
      <c r="R299" s="798"/>
      <c r="S299" s="797">
        <v>0.2198</v>
      </c>
      <c r="T299" s="797">
        <v>0.2198</v>
      </c>
      <c r="U299" s="797"/>
      <c r="V299" s="806"/>
      <c r="W299" s="806"/>
      <c r="X299" s="806"/>
      <c r="Y299" s="797"/>
      <c r="Z299" s="797"/>
    </row>
    <row r="300" spans="1:26" ht="51" x14ac:dyDescent="0.2">
      <c r="A300" s="757"/>
      <c r="B300" s="792">
        <v>2</v>
      </c>
      <c r="C300" s="792" t="s">
        <v>1425</v>
      </c>
      <c r="D300" s="793">
        <v>2</v>
      </c>
      <c r="E300" s="793">
        <v>2.2999999999999998</v>
      </c>
      <c r="F300" s="800" t="s">
        <v>1589</v>
      </c>
      <c r="G300" s="801" t="s">
        <v>1567</v>
      </c>
      <c r="H300" s="794">
        <v>3019</v>
      </c>
      <c r="I300" s="794" t="s">
        <v>1145</v>
      </c>
      <c r="J300" s="792" t="s">
        <v>1747</v>
      </c>
      <c r="K300" s="800" t="s">
        <v>1459</v>
      </c>
      <c r="L300" s="808" t="s">
        <v>1454</v>
      </c>
      <c r="M300" s="792" t="s">
        <v>1448</v>
      </c>
      <c r="N300" s="754" t="s">
        <v>1460</v>
      </c>
      <c r="O300" s="754" t="s">
        <v>1437</v>
      </c>
      <c r="P300" s="754" t="s">
        <v>1438</v>
      </c>
      <c r="Q300" s="797">
        <v>1</v>
      </c>
      <c r="R300" s="798"/>
      <c r="S300" s="797">
        <v>0.99372419126074052</v>
      </c>
      <c r="T300" s="797">
        <v>0.99372419126074052</v>
      </c>
      <c r="U300" s="797"/>
      <c r="V300" s="806">
        <v>6079356</v>
      </c>
      <c r="W300" s="806">
        <v>9610235.5099999998</v>
      </c>
      <c r="X300" s="806">
        <v>9549923.5099999998</v>
      </c>
      <c r="Y300" s="797">
        <v>1.5708774926159941</v>
      </c>
      <c r="Z300" s="797">
        <v>0.99372419126074052</v>
      </c>
    </row>
    <row r="301" spans="1:26" ht="51" x14ac:dyDescent="0.2">
      <c r="A301" s="757"/>
      <c r="B301" s="792">
        <v>2</v>
      </c>
      <c r="C301" s="792" t="s">
        <v>1425</v>
      </c>
      <c r="D301" s="793">
        <v>2</v>
      </c>
      <c r="E301" s="793">
        <v>2.2999999999999998</v>
      </c>
      <c r="F301" s="800" t="s">
        <v>1589</v>
      </c>
      <c r="G301" s="801" t="s">
        <v>1567</v>
      </c>
      <c r="H301" s="794">
        <v>3019</v>
      </c>
      <c r="I301" s="794" t="s">
        <v>1147</v>
      </c>
      <c r="J301" s="792" t="s">
        <v>1748</v>
      </c>
      <c r="K301" s="800" t="s">
        <v>1459</v>
      </c>
      <c r="L301" s="808" t="s">
        <v>1454</v>
      </c>
      <c r="M301" s="792" t="s">
        <v>1448</v>
      </c>
      <c r="N301" s="754" t="s">
        <v>1460</v>
      </c>
      <c r="O301" s="754" t="s">
        <v>1437</v>
      </c>
      <c r="P301" s="754" t="s">
        <v>1438</v>
      </c>
      <c r="Q301" s="797">
        <v>1</v>
      </c>
      <c r="R301" s="798"/>
      <c r="S301" s="797">
        <v>0.38030000000000003</v>
      </c>
      <c r="T301" s="797">
        <v>0.38030000000000003</v>
      </c>
      <c r="U301" s="797"/>
      <c r="V301" s="806"/>
      <c r="W301" s="806"/>
      <c r="X301" s="806"/>
      <c r="Y301" s="797"/>
      <c r="Z301" s="797"/>
    </row>
    <row r="302" spans="1:26" ht="51" x14ac:dyDescent="0.2">
      <c r="A302" s="757"/>
      <c r="B302" s="792">
        <v>2</v>
      </c>
      <c r="C302" s="792" t="s">
        <v>1425</v>
      </c>
      <c r="D302" s="793">
        <v>2</v>
      </c>
      <c r="E302" s="793">
        <v>2.2999999999999998</v>
      </c>
      <c r="F302" s="800" t="s">
        <v>1589</v>
      </c>
      <c r="G302" s="801" t="s">
        <v>1567</v>
      </c>
      <c r="H302" s="794">
        <v>3019</v>
      </c>
      <c r="I302" s="794" t="s">
        <v>1147</v>
      </c>
      <c r="J302" s="792" t="s">
        <v>1749</v>
      </c>
      <c r="K302" s="800" t="s">
        <v>1459</v>
      </c>
      <c r="L302" s="808" t="s">
        <v>1454</v>
      </c>
      <c r="M302" s="792" t="s">
        <v>1448</v>
      </c>
      <c r="N302" s="754" t="s">
        <v>1460</v>
      </c>
      <c r="O302" s="754" t="s">
        <v>1437</v>
      </c>
      <c r="P302" s="754" t="s">
        <v>1438</v>
      </c>
      <c r="Q302" s="797">
        <v>1</v>
      </c>
      <c r="R302" s="798"/>
      <c r="S302" s="797">
        <v>0.99453868527109546</v>
      </c>
      <c r="T302" s="797">
        <v>0.99453868527109546</v>
      </c>
      <c r="U302" s="797"/>
      <c r="V302" s="806">
        <v>8636552</v>
      </c>
      <c r="W302" s="806">
        <v>10858008.18</v>
      </c>
      <c r="X302" s="806">
        <v>10798709.18</v>
      </c>
      <c r="Y302" s="797">
        <v>1.2503495816385983</v>
      </c>
      <c r="Z302" s="797">
        <v>0.99453868527109546</v>
      </c>
    </row>
    <row r="303" spans="1:26" ht="51" x14ac:dyDescent="0.2">
      <c r="A303" s="757"/>
      <c r="B303" s="792">
        <v>2</v>
      </c>
      <c r="C303" s="792" t="s">
        <v>1425</v>
      </c>
      <c r="D303" s="793">
        <v>2</v>
      </c>
      <c r="E303" s="793">
        <v>2.2999999999999998</v>
      </c>
      <c r="F303" s="800" t="s">
        <v>1589</v>
      </c>
      <c r="G303" s="801" t="s">
        <v>1567</v>
      </c>
      <c r="H303" s="794">
        <v>3019</v>
      </c>
      <c r="I303" s="794" t="s">
        <v>1149</v>
      </c>
      <c r="J303" s="792" t="s">
        <v>1750</v>
      </c>
      <c r="K303" s="800" t="s">
        <v>1459</v>
      </c>
      <c r="L303" s="808" t="s">
        <v>1454</v>
      </c>
      <c r="M303" s="792" t="s">
        <v>1448</v>
      </c>
      <c r="N303" s="754" t="s">
        <v>1460</v>
      </c>
      <c r="O303" s="754" t="s">
        <v>1437</v>
      </c>
      <c r="P303" s="754" t="s">
        <v>1438</v>
      </c>
      <c r="Q303" s="797">
        <v>1</v>
      </c>
      <c r="R303" s="798"/>
      <c r="S303" s="797">
        <v>0.12089999999999999</v>
      </c>
      <c r="T303" s="797">
        <v>0.12089999999999999</v>
      </c>
      <c r="U303" s="797"/>
      <c r="V303" s="806"/>
      <c r="W303" s="806"/>
      <c r="X303" s="806"/>
      <c r="Y303" s="797"/>
      <c r="Z303" s="797"/>
    </row>
    <row r="304" spans="1:26" ht="51" x14ac:dyDescent="0.2">
      <c r="A304" s="757"/>
      <c r="B304" s="792">
        <v>2</v>
      </c>
      <c r="C304" s="792" t="s">
        <v>1425</v>
      </c>
      <c r="D304" s="793">
        <v>2</v>
      </c>
      <c r="E304" s="793">
        <v>2.2999999999999998</v>
      </c>
      <c r="F304" s="800" t="s">
        <v>1589</v>
      </c>
      <c r="G304" s="801" t="s">
        <v>1567</v>
      </c>
      <c r="H304" s="794">
        <v>3019</v>
      </c>
      <c r="I304" s="794" t="s">
        <v>1149</v>
      </c>
      <c r="J304" s="792" t="s">
        <v>1751</v>
      </c>
      <c r="K304" s="800" t="s">
        <v>1459</v>
      </c>
      <c r="L304" s="808" t="s">
        <v>1454</v>
      </c>
      <c r="M304" s="792" t="s">
        <v>1448</v>
      </c>
      <c r="N304" s="754" t="s">
        <v>1460</v>
      </c>
      <c r="O304" s="754" t="s">
        <v>1437</v>
      </c>
      <c r="P304" s="754" t="s">
        <v>1438</v>
      </c>
      <c r="Q304" s="797">
        <v>1</v>
      </c>
      <c r="R304" s="798"/>
      <c r="S304" s="797">
        <v>0.99486241202087389</v>
      </c>
      <c r="T304" s="797">
        <v>0.99486241202087389</v>
      </c>
      <c r="U304" s="797"/>
      <c r="V304" s="806">
        <v>6813140</v>
      </c>
      <c r="W304" s="806">
        <v>11061221.77</v>
      </c>
      <c r="X304" s="806">
        <v>11004393.77</v>
      </c>
      <c r="Y304" s="797">
        <v>1.6151721188761716</v>
      </c>
      <c r="Z304" s="797">
        <v>0.99486241202087389</v>
      </c>
    </row>
    <row r="305" spans="1:26" ht="51" x14ac:dyDescent="0.2">
      <c r="A305" s="757"/>
      <c r="B305" s="792">
        <v>2</v>
      </c>
      <c r="C305" s="792" t="s">
        <v>1425</v>
      </c>
      <c r="D305" s="793">
        <v>2</v>
      </c>
      <c r="E305" s="793">
        <v>2.2999999999999998</v>
      </c>
      <c r="F305" s="800" t="s">
        <v>1589</v>
      </c>
      <c r="G305" s="801" t="s">
        <v>1567</v>
      </c>
      <c r="H305" s="794">
        <v>3019</v>
      </c>
      <c r="I305" s="794" t="s">
        <v>1151</v>
      </c>
      <c r="J305" s="792" t="s">
        <v>1752</v>
      </c>
      <c r="K305" s="800" t="s">
        <v>1459</v>
      </c>
      <c r="L305" s="808" t="s">
        <v>1454</v>
      </c>
      <c r="M305" s="792" t="s">
        <v>1448</v>
      </c>
      <c r="N305" s="754" t="s">
        <v>1460</v>
      </c>
      <c r="O305" s="754" t="s">
        <v>1437</v>
      </c>
      <c r="P305" s="754" t="s">
        <v>1438</v>
      </c>
      <c r="Q305" s="797">
        <v>1</v>
      </c>
      <c r="R305" s="798"/>
      <c r="S305" s="797">
        <v>0.2056</v>
      </c>
      <c r="T305" s="797">
        <v>0.2056</v>
      </c>
      <c r="U305" s="797"/>
      <c r="V305" s="806"/>
      <c r="W305" s="806"/>
      <c r="X305" s="806"/>
      <c r="Y305" s="797"/>
      <c r="Z305" s="797"/>
    </row>
    <row r="306" spans="1:26" ht="51" x14ac:dyDescent="0.2">
      <c r="A306" s="757"/>
      <c r="B306" s="792">
        <v>2</v>
      </c>
      <c r="C306" s="792" t="s">
        <v>1425</v>
      </c>
      <c r="D306" s="793">
        <v>2</v>
      </c>
      <c r="E306" s="793">
        <v>2.2999999999999998</v>
      </c>
      <c r="F306" s="800" t="s">
        <v>1589</v>
      </c>
      <c r="G306" s="801" t="s">
        <v>1567</v>
      </c>
      <c r="H306" s="794">
        <v>3019</v>
      </c>
      <c r="I306" s="794" t="s">
        <v>1151</v>
      </c>
      <c r="J306" s="792" t="s">
        <v>1753</v>
      </c>
      <c r="K306" s="800" t="s">
        <v>1459</v>
      </c>
      <c r="L306" s="808" t="s">
        <v>1454</v>
      </c>
      <c r="M306" s="792" t="s">
        <v>1448</v>
      </c>
      <c r="N306" s="754" t="s">
        <v>1460</v>
      </c>
      <c r="O306" s="754" t="s">
        <v>1437</v>
      </c>
      <c r="P306" s="754" t="s">
        <v>1438</v>
      </c>
      <c r="Q306" s="797">
        <v>1</v>
      </c>
      <c r="R306" s="798"/>
      <c r="S306" s="797">
        <v>0.99528477297017148</v>
      </c>
      <c r="T306" s="797">
        <v>0.99528477297017148</v>
      </c>
      <c r="U306" s="797"/>
      <c r="V306" s="806">
        <v>1171722</v>
      </c>
      <c r="W306" s="806">
        <v>2301585.89</v>
      </c>
      <c r="X306" s="806">
        <v>2290733.39</v>
      </c>
      <c r="Y306" s="797">
        <v>1.9550144061475334</v>
      </c>
      <c r="Z306" s="797">
        <v>0.99528477297017148</v>
      </c>
    </row>
    <row r="307" spans="1:26" ht="51" x14ac:dyDescent="0.2">
      <c r="A307" s="757"/>
      <c r="B307" s="792">
        <v>2</v>
      </c>
      <c r="C307" s="792" t="s">
        <v>1425</v>
      </c>
      <c r="D307" s="793">
        <v>2</v>
      </c>
      <c r="E307" s="793">
        <v>2.2999999999999998</v>
      </c>
      <c r="F307" s="800" t="s">
        <v>1589</v>
      </c>
      <c r="G307" s="801" t="s">
        <v>1567</v>
      </c>
      <c r="H307" s="794">
        <v>3019</v>
      </c>
      <c r="I307" s="794" t="s">
        <v>1153</v>
      </c>
      <c r="J307" s="792" t="s">
        <v>1754</v>
      </c>
      <c r="K307" s="800" t="s">
        <v>1459</v>
      </c>
      <c r="L307" s="808" t="s">
        <v>1454</v>
      </c>
      <c r="M307" s="792" t="s">
        <v>1448</v>
      </c>
      <c r="N307" s="754" t="s">
        <v>1460</v>
      </c>
      <c r="O307" s="754" t="s">
        <v>1437</v>
      </c>
      <c r="P307" s="754" t="s">
        <v>1438</v>
      </c>
      <c r="Q307" s="797">
        <v>1</v>
      </c>
      <c r="R307" s="798"/>
      <c r="S307" s="797">
        <v>0.14299999999999999</v>
      </c>
      <c r="T307" s="797">
        <v>0.14299999999999999</v>
      </c>
      <c r="U307" s="797"/>
      <c r="V307" s="806"/>
      <c r="W307" s="806"/>
      <c r="X307" s="806"/>
      <c r="Y307" s="797"/>
      <c r="Z307" s="797"/>
    </row>
    <row r="308" spans="1:26" ht="51" x14ac:dyDescent="0.2">
      <c r="A308" s="757"/>
      <c r="B308" s="792">
        <v>2</v>
      </c>
      <c r="C308" s="792" t="s">
        <v>1425</v>
      </c>
      <c r="D308" s="793">
        <v>2</v>
      </c>
      <c r="E308" s="793">
        <v>2.2999999999999998</v>
      </c>
      <c r="F308" s="800" t="s">
        <v>1589</v>
      </c>
      <c r="G308" s="801" t="s">
        <v>1567</v>
      </c>
      <c r="H308" s="794">
        <v>3019</v>
      </c>
      <c r="I308" s="794" t="s">
        <v>1153</v>
      </c>
      <c r="J308" s="792" t="s">
        <v>1755</v>
      </c>
      <c r="K308" s="800" t="s">
        <v>1459</v>
      </c>
      <c r="L308" s="808" t="s">
        <v>1454</v>
      </c>
      <c r="M308" s="792" t="s">
        <v>1448</v>
      </c>
      <c r="N308" s="754" t="s">
        <v>1460</v>
      </c>
      <c r="O308" s="754" t="s">
        <v>1437</v>
      </c>
      <c r="P308" s="754" t="s">
        <v>1438</v>
      </c>
      <c r="Q308" s="797">
        <v>1</v>
      </c>
      <c r="R308" s="798"/>
      <c r="S308" s="797">
        <v>0.99471697202892806</v>
      </c>
      <c r="T308" s="797">
        <v>0.99471697202892806</v>
      </c>
      <c r="U308" s="797"/>
      <c r="V308" s="806">
        <v>5326547</v>
      </c>
      <c r="W308" s="806">
        <v>8557687.0399999991</v>
      </c>
      <c r="X308" s="806">
        <v>8512476.5399999991</v>
      </c>
      <c r="Y308" s="797">
        <v>1.5981228627101196</v>
      </c>
      <c r="Z308" s="797">
        <v>0.99471697202892806</v>
      </c>
    </row>
    <row r="309" spans="1:26" ht="51" x14ac:dyDescent="0.2">
      <c r="A309" s="757"/>
      <c r="B309" s="792">
        <v>2</v>
      </c>
      <c r="C309" s="792" t="s">
        <v>1425</v>
      </c>
      <c r="D309" s="793">
        <v>2</v>
      </c>
      <c r="E309" s="793">
        <v>2.2999999999999998</v>
      </c>
      <c r="F309" s="800" t="s">
        <v>1589</v>
      </c>
      <c r="G309" s="801" t="s">
        <v>1567</v>
      </c>
      <c r="H309" s="794">
        <v>3019</v>
      </c>
      <c r="I309" s="794" t="s">
        <v>1155</v>
      </c>
      <c r="J309" s="792" t="s">
        <v>1756</v>
      </c>
      <c r="K309" s="800" t="s">
        <v>1459</v>
      </c>
      <c r="L309" s="808" t="s">
        <v>1454</v>
      </c>
      <c r="M309" s="792" t="s">
        <v>1448</v>
      </c>
      <c r="N309" s="754" t="s">
        <v>1460</v>
      </c>
      <c r="O309" s="754" t="s">
        <v>1437</v>
      </c>
      <c r="P309" s="754" t="s">
        <v>1438</v>
      </c>
      <c r="Q309" s="797">
        <v>1</v>
      </c>
      <c r="R309" s="798"/>
      <c r="S309" s="797">
        <v>0.20419999999999999</v>
      </c>
      <c r="T309" s="797">
        <v>0.20419999999999999</v>
      </c>
      <c r="U309" s="797"/>
      <c r="V309" s="806"/>
      <c r="W309" s="806"/>
      <c r="X309" s="806"/>
      <c r="Y309" s="797"/>
      <c r="Z309" s="797"/>
    </row>
    <row r="310" spans="1:26" ht="51" x14ac:dyDescent="0.2">
      <c r="A310" s="757"/>
      <c r="B310" s="792">
        <v>2</v>
      </c>
      <c r="C310" s="792" t="s">
        <v>1425</v>
      </c>
      <c r="D310" s="793">
        <v>2</v>
      </c>
      <c r="E310" s="793">
        <v>2.2999999999999998</v>
      </c>
      <c r="F310" s="800" t="s">
        <v>1589</v>
      </c>
      <c r="G310" s="801" t="s">
        <v>1567</v>
      </c>
      <c r="H310" s="794">
        <v>3019</v>
      </c>
      <c r="I310" s="794" t="s">
        <v>1155</v>
      </c>
      <c r="J310" s="792" t="s">
        <v>1757</v>
      </c>
      <c r="K310" s="800" t="s">
        <v>1459</v>
      </c>
      <c r="L310" s="808" t="s">
        <v>1454</v>
      </c>
      <c r="M310" s="792" t="s">
        <v>1448</v>
      </c>
      <c r="N310" s="754" t="s">
        <v>1460</v>
      </c>
      <c r="O310" s="754" t="s">
        <v>1437</v>
      </c>
      <c r="P310" s="754" t="s">
        <v>1438</v>
      </c>
      <c r="Q310" s="797">
        <v>1</v>
      </c>
      <c r="R310" s="798"/>
      <c r="S310" s="797">
        <v>0.99192888792211042</v>
      </c>
      <c r="T310" s="797">
        <v>0.99192888792211042</v>
      </c>
      <c r="U310" s="797"/>
      <c r="V310" s="806">
        <v>6710658</v>
      </c>
      <c r="W310" s="806">
        <v>10466835.199999999</v>
      </c>
      <c r="X310" s="806">
        <v>10382356.199999999</v>
      </c>
      <c r="Y310" s="797">
        <v>1.5471442889803055</v>
      </c>
      <c r="Z310" s="797">
        <v>0.99192888792211042</v>
      </c>
    </row>
    <row r="311" spans="1:26" ht="51" x14ac:dyDescent="0.2">
      <c r="A311" s="757"/>
      <c r="B311" s="792">
        <v>2</v>
      </c>
      <c r="C311" s="792" t="s">
        <v>1425</v>
      </c>
      <c r="D311" s="793">
        <v>2</v>
      </c>
      <c r="E311" s="793">
        <v>2.2999999999999998</v>
      </c>
      <c r="F311" s="800" t="s">
        <v>1589</v>
      </c>
      <c r="G311" s="801" t="s">
        <v>1567</v>
      </c>
      <c r="H311" s="794">
        <v>3019</v>
      </c>
      <c r="I311" s="794" t="s">
        <v>1157</v>
      </c>
      <c r="J311" s="792" t="s">
        <v>1758</v>
      </c>
      <c r="K311" s="800" t="s">
        <v>1459</v>
      </c>
      <c r="L311" s="808" t="s">
        <v>1454</v>
      </c>
      <c r="M311" s="792" t="s">
        <v>1448</v>
      </c>
      <c r="N311" s="754" t="s">
        <v>1460</v>
      </c>
      <c r="O311" s="754" t="s">
        <v>1437</v>
      </c>
      <c r="P311" s="754" t="s">
        <v>1438</v>
      </c>
      <c r="Q311" s="797">
        <v>1</v>
      </c>
      <c r="R311" s="798"/>
      <c r="S311" s="797">
        <v>0.44429999999999997</v>
      </c>
      <c r="T311" s="797">
        <v>0.44429999999999997</v>
      </c>
      <c r="U311" s="797"/>
      <c r="V311" s="806"/>
      <c r="W311" s="806"/>
      <c r="X311" s="806"/>
      <c r="Y311" s="797"/>
      <c r="Z311" s="797"/>
    </row>
    <row r="312" spans="1:26" ht="51" x14ac:dyDescent="0.2">
      <c r="A312" s="757"/>
      <c r="B312" s="792">
        <v>2</v>
      </c>
      <c r="C312" s="792" t="s">
        <v>1425</v>
      </c>
      <c r="D312" s="793">
        <v>2</v>
      </c>
      <c r="E312" s="793">
        <v>2.2999999999999998</v>
      </c>
      <c r="F312" s="800" t="s">
        <v>1589</v>
      </c>
      <c r="G312" s="801" t="s">
        <v>1567</v>
      </c>
      <c r="H312" s="794">
        <v>3019</v>
      </c>
      <c r="I312" s="794" t="s">
        <v>1157</v>
      </c>
      <c r="J312" s="792" t="s">
        <v>1759</v>
      </c>
      <c r="K312" s="800" t="s">
        <v>1459</v>
      </c>
      <c r="L312" s="808" t="s">
        <v>1454</v>
      </c>
      <c r="M312" s="792" t="s">
        <v>1448</v>
      </c>
      <c r="N312" s="754" t="s">
        <v>1460</v>
      </c>
      <c r="O312" s="754" t="s">
        <v>1437</v>
      </c>
      <c r="P312" s="754" t="s">
        <v>1438</v>
      </c>
      <c r="Q312" s="797">
        <v>1</v>
      </c>
      <c r="R312" s="798"/>
      <c r="S312" s="797">
        <v>0.99446658380776853</v>
      </c>
      <c r="T312" s="797">
        <v>0.99446658380776853</v>
      </c>
      <c r="U312" s="797"/>
      <c r="V312" s="806">
        <v>11066067</v>
      </c>
      <c r="W312" s="806">
        <v>18191745.66</v>
      </c>
      <c r="X312" s="806">
        <v>18091083.16</v>
      </c>
      <c r="Y312" s="797">
        <v>1.634825015969992</v>
      </c>
      <c r="Z312" s="797">
        <v>0.99446658380776853</v>
      </c>
    </row>
    <row r="313" spans="1:26" ht="51" x14ac:dyDescent="0.2">
      <c r="A313" s="757"/>
      <c r="B313" s="792">
        <v>2</v>
      </c>
      <c r="C313" s="792" t="s">
        <v>1425</v>
      </c>
      <c r="D313" s="793">
        <v>2</v>
      </c>
      <c r="E313" s="793">
        <v>2.2999999999999998</v>
      </c>
      <c r="F313" s="800" t="s">
        <v>1589</v>
      </c>
      <c r="G313" s="801" t="s">
        <v>1567</v>
      </c>
      <c r="H313" s="794">
        <v>3019</v>
      </c>
      <c r="I313" s="794" t="s">
        <v>1159</v>
      </c>
      <c r="J313" s="792" t="s">
        <v>1760</v>
      </c>
      <c r="K313" s="800" t="s">
        <v>1459</v>
      </c>
      <c r="L313" s="808" t="s">
        <v>1454</v>
      </c>
      <c r="M313" s="792" t="s">
        <v>1448</v>
      </c>
      <c r="N313" s="754" t="s">
        <v>1460</v>
      </c>
      <c r="O313" s="754" t="s">
        <v>1437</v>
      </c>
      <c r="P313" s="754" t="s">
        <v>1438</v>
      </c>
      <c r="Q313" s="797">
        <v>1</v>
      </c>
      <c r="R313" s="798"/>
      <c r="S313" s="797">
        <v>0.47249999999999998</v>
      </c>
      <c r="T313" s="797">
        <v>0.47249999999999998</v>
      </c>
      <c r="U313" s="797"/>
      <c r="V313" s="806"/>
      <c r="W313" s="806"/>
      <c r="X313" s="806"/>
      <c r="Y313" s="797"/>
      <c r="Z313" s="797"/>
    </row>
    <row r="314" spans="1:26" ht="51" x14ac:dyDescent="0.2">
      <c r="A314" s="757"/>
      <c r="B314" s="792">
        <v>2</v>
      </c>
      <c r="C314" s="792" t="s">
        <v>1425</v>
      </c>
      <c r="D314" s="793">
        <v>2</v>
      </c>
      <c r="E314" s="793">
        <v>2.2999999999999998</v>
      </c>
      <c r="F314" s="800" t="s">
        <v>1589</v>
      </c>
      <c r="G314" s="801" t="s">
        <v>1567</v>
      </c>
      <c r="H314" s="794">
        <v>3019</v>
      </c>
      <c r="I314" s="794" t="s">
        <v>1159</v>
      </c>
      <c r="J314" s="792" t="s">
        <v>1761</v>
      </c>
      <c r="K314" s="800" t="s">
        <v>1459</v>
      </c>
      <c r="L314" s="808" t="s">
        <v>1454</v>
      </c>
      <c r="M314" s="792" t="s">
        <v>1448</v>
      </c>
      <c r="N314" s="754" t="s">
        <v>1460</v>
      </c>
      <c r="O314" s="754" t="s">
        <v>1437</v>
      </c>
      <c r="P314" s="754" t="s">
        <v>1438</v>
      </c>
      <c r="Q314" s="797">
        <v>1</v>
      </c>
      <c r="R314" s="798"/>
      <c r="S314" s="797">
        <v>0.99506304118694733</v>
      </c>
      <c r="T314" s="797">
        <v>0.99506304118694733</v>
      </c>
      <c r="U314" s="797"/>
      <c r="V314" s="806">
        <v>10514410</v>
      </c>
      <c r="W314" s="806">
        <v>17392995.010000002</v>
      </c>
      <c r="X314" s="806">
        <v>17307126.510000002</v>
      </c>
      <c r="Y314" s="797">
        <v>1.646038770601489</v>
      </c>
      <c r="Z314" s="797">
        <v>0.99506304118694733</v>
      </c>
    </row>
    <row r="315" spans="1:26" ht="51" x14ac:dyDescent="0.2">
      <c r="A315" s="757"/>
      <c r="B315" s="792">
        <v>2</v>
      </c>
      <c r="C315" s="792" t="s">
        <v>1425</v>
      </c>
      <c r="D315" s="793">
        <v>2</v>
      </c>
      <c r="E315" s="793">
        <v>2.2999999999999998</v>
      </c>
      <c r="F315" s="800" t="s">
        <v>1589</v>
      </c>
      <c r="G315" s="801" t="s">
        <v>1567</v>
      </c>
      <c r="H315" s="794">
        <v>3019</v>
      </c>
      <c r="I315" s="794" t="s">
        <v>1161</v>
      </c>
      <c r="J315" s="792" t="s">
        <v>1762</v>
      </c>
      <c r="K315" s="800" t="s">
        <v>1459</v>
      </c>
      <c r="L315" s="808" t="s">
        <v>1454</v>
      </c>
      <c r="M315" s="792" t="s">
        <v>1448</v>
      </c>
      <c r="N315" s="754" t="s">
        <v>1460</v>
      </c>
      <c r="O315" s="754" t="s">
        <v>1437</v>
      </c>
      <c r="P315" s="754" t="s">
        <v>1438</v>
      </c>
      <c r="Q315" s="797">
        <v>1</v>
      </c>
      <c r="R315" s="798"/>
      <c r="S315" s="797">
        <v>0.5</v>
      </c>
      <c r="T315" s="797">
        <v>0.5</v>
      </c>
      <c r="U315" s="797"/>
      <c r="V315" s="806"/>
      <c r="W315" s="806"/>
      <c r="X315" s="806"/>
      <c r="Y315" s="797"/>
      <c r="Z315" s="797"/>
    </row>
    <row r="316" spans="1:26" ht="51" x14ac:dyDescent="0.2">
      <c r="A316" s="757"/>
      <c r="B316" s="792">
        <v>2</v>
      </c>
      <c r="C316" s="792" t="s">
        <v>1425</v>
      </c>
      <c r="D316" s="793">
        <v>2</v>
      </c>
      <c r="E316" s="793">
        <v>2.2999999999999998</v>
      </c>
      <c r="F316" s="800" t="s">
        <v>1589</v>
      </c>
      <c r="G316" s="801" t="s">
        <v>1567</v>
      </c>
      <c r="H316" s="794">
        <v>3019</v>
      </c>
      <c r="I316" s="794" t="s">
        <v>1161</v>
      </c>
      <c r="J316" s="792" t="s">
        <v>1763</v>
      </c>
      <c r="K316" s="800" t="s">
        <v>1459</v>
      </c>
      <c r="L316" s="808" t="s">
        <v>1454</v>
      </c>
      <c r="M316" s="792" t="s">
        <v>1448</v>
      </c>
      <c r="N316" s="754" t="s">
        <v>1460</v>
      </c>
      <c r="O316" s="754" t="s">
        <v>1437</v>
      </c>
      <c r="P316" s="754" t="s">
        <v>1438</v>
      </c>
      <c r="Q316" s="797">
        <v>1</v>
      </c>
      <c r="R316" s="798"/>
      <c r="S316" s="797">
        <v>0.99375734032821594</v>
      </c>
      <c r="T316" s="797">
        <v>0.99375734032821594</v>
      </c>
      <c r="U316" s="797"/>
      <c r="V316" s="806">
        <v>3374877</v>
      </c>
      <c r="W316" s="806">
        <v>6589819.4299999997</v>
      </c>
      <c r="X316" s="806">
        <v>6548681.4299999997</v>
      </c>
      <c r="Y316" s="797">
        <v>1.9404207708903167</v>
      </c>
      <c r="Z316" s="797">
        <v>0.99375734032821594</v>
      </c>
    </row>
    <row r="317" spans="1:26" ht="51" x14ac:dyDescent="0.2">
      <c r="A317" s="757"/>
      <c r="B317" s="792">
        <v>2</v>
      </c>
      <c r="C317" s="792" t="s">
        <v>1425</v>
      </c>
      <c r="D317" s="793">
        <v>2</v>
      </c>
      <c r="E317" s="793">
        <v>2.2999999999999998</v>
      </c>
      <c r="F317" s="800" t="s">
        <v>1589</v>
      </c>
      <c r="G317" s="801" t="s">
        <v>1567</v>
      </c>
      <c r="H317" s="794">
        <v>3019</v>
      </c>
      <c r="I317" s="794" t="s">
        <v>1163</v>
      </c>
      <c r="J317" s="792" t="s">
        <v>1764</v>
      </c>
      <c r="K317" s="800" t="s">
        <v>1459</v>
      </c>
      <c r="L317" s="808" t="s">
        <v>1454</v>
      </c>
      <c r="M317" s="792" t="s">
        <v>1448</v>
      </c>
      <c r="N317" s="754" t="s">
        <v>1460</v>
      </c>
      <c r="O317" s="754" t="s">
        <v>1437</v>
      </c>
      <c r="P317" s="754" t="s">
        <v>1438</v>
      </c>
      <c r="Q317" s="797">
        <v>1</v>
      </c>
      <c r="R317" s="798"/>
      <c r="S317" s="813">
        <v>0.45369999999999999</v>
      </c>
      <c r="T317" s="813">
        <v>0.45369999999999999</v>
      </c>
      <c r="U317" s="797"/>
      <c r="V317" s="806"/>
      <c r="W317" s="806"/>
      <c r="X317" s="806"/>
      <c r="Y317" s="797"/>
      <c r="Z317" s="797"/>
    </row>
    <row r="318" spans="1:26" ht="51" x14ac:dyDescent="0.2">
      <c r="A318" s="757"/>
      <c r="B318" s="792">
        <v>2</v>
      </c>
      <c r="C318" s="792" t="s">
        <v>1425</v>
      </c>
      <c r="D318" s="793">
        <v>2</v>
      </c>
      <c r="E318" s="793">
        <v>2.2999999999999998</v>
      </c>
      <c r="F318" s="800" t="s">
        <v>1589</v>
      </c>
      <c r="G318" s="801" t="s">
        <v>1567</v>
      </c>
      <c r="H318" s="794">
        <v>3019</v>
      </c>
      <c r="I318" s="794" t="s">
        <v>1163</v>
      </c>
      <c r="J318" s="792" t="s">
        <v>1765</v>
      </c>
      <c r="K318" s="800" t="s">
        <v>1459</v>
      </c>
      <c r="L318" s="808" t="s">
        <v>1454</v>
      </c>
      <c r="M318" s="792" t="s">
        <v>1448</v>
      </c>
      <c r="N318" s="754" t="s">
        <v>1460</v>
      </c>
      <c r="O318" s="754" t="s">
        <v>1437</v>
      </c>
      <c r="P318" s="754" t="s">
        <v>1438</v>
      </c>
      <c r="Q318" s="797">
        <v>1</v>
      </c>
      <c r="R318" s="798"/>
      <c r="S318" s="797">
        <v>0.99503552044728105</v>
      </c>
      <c r="T318" s="797">
        <v>0.99503552044728105</v>
      </c>
      <c r="U318" s="797"/>
      <c r="V318" s="806">
        <v>2399716</v>
      </c>
      <c r="W318" s="806">
        <v>4772000.72</v>
      </c>
      <c r="X318" s="806">
        <v>4748310.22</v>
      </c>
      <c r="Y318" s="797">
        <v>1.9786967374472644</v>
      </c>
      <c r="Z318" s="797">
        <v>0.99503552044728105</v>
      </c>
    </row>
    <row r="319" spans="1:26" ht="51" x14ac:dyDescent="0.2">
      <c r="A319" s="757"/>
      <c r="B319" s="792">
        <v>2</v>
      </c>
      <c r="C319" s="792" t="s">
        <v>1425</v>
      </c>
      <c r="D319" s="793">
        <v>2</v>
      </c>
      <c r="E319" s="793">
        <v>2.2999999999999998</v>
      </c>
      <c r="F319" s="800" t="s">
        <v>1589</v>
      </c>
      <c r="G319" s="801" t="s">
        <v>1567</v>
      </c>
      <c r="H319" s="794">
        <v>3019</v>
      </c>
      <c r="I319" s="794" t="s">
        <v>1165</v>
      </c>
      <c r="J319" s="792" t="s">
        <v>1766</v>
      </c>
      <c r="K319" s="800" t="s">
        <v>1459</v>
      </c>
      <c r="L319" s="808" t="s">
        <v>1454</v>
      </c>
      <c r="M319" s="792" t="s">
        <v>1448</v>
      </c>
      <c r="N319" s="754" t="s">
        <v>1460</v>
      </c>
      <c r="O319" s="754" t="s">
        <v>1437</v>
      </c>
      <c r="P319" s="754" t="s">
        <v>1438</v>
      </c>
      <c r="Q319" s="797">
        <v>1</v>
      </c>
      <c r="R319" s="798"/>
      <c r="S319" s="813">
        <v>0.49990000000000001</v>
      </c>
      <c r="T319" s="813">
        <v>0.49990000000000001</v>
      </c>
      <c r="U319" s="797"/>
      <c r="V319" s="806"/>
      <c r="W319" s="806"/>
      <c r="X319" s="806"/>
      <c r="Y319" s="797"/>
      <c r="Z319" s="797"/>
    </row>
    <row r="320" spans="1:26" ht="51" x14ac:dyDescent="0.2">
      <c r="A320" s="757"/>
      <c r="B320" s="792">
        <v>2</v>
      </c>
      <c r="C320" s="792" t="s">
        <v>1425</v>
      </c>
      <c r="D320" s="793">
        <v>2</v>
      </c>
      <c r="E320" s="793">
        <v>2.2999999999999998</v>
      </c>
      <c r="F320" s="800" t="s">
        <v>1589</v>
      </c>
      <c r="G320" s="801" t="s">
        <v>1567</v>
      </c>
      <c r="H320" s="794">
        <v>3019</v>
      </c>
      <c r="I320" s="794" t="s">
        <v>1165</v>
      </c>
      <c r="J320" s="792" t="s">
        <v>1767</v>
      </c>
      <c r="K320" s="800" t="s">
        <v>1459</v>
      </c>
      <c r="L320" s="808" t="s">
        <v>1454</v>
      </c>
      <c r="M320" s="792" t="s">
        <v>1448</v>
      </c>
      <c r="N320" s="754" t="s">
        <v>1460</v>
      </c>
      <c r="O320" s="754" t="s">
        <v>1437</v>
      </c>
      <c r="P320" s="754" t="s">
        <v>1438</v>
      </c>
      <c r="Q320" s="797">
        <v>1</v>
      </c>
      <c r="R320" s="798"/>
      <c r="S320" s="797">
        <v>0.99357136219110687</v>
      </c>
      <c r="T320" s="797">
        <v>0.99357136219110687</v>
      </c>
      <c r="U320" s="797"/>
      <c r="V320" s="806">
        <v>3650171</v>
      </c>
      <c r="W320" s="806">
        <v>5596753.3200000003</v>
      </c>
      <c r="X320" s="806">
        <v>5560773.8200000003</v>
      </c>
      <c r="Y320" s="797">
        <v>1.5234283051396771</v>
      </c>
      <c r="Z320" s="797">
        <v>0.99357136219110687</v>
      </c>
    </row>
    <row r="321" spans="1:26" ht="51" x14ac:dyDescent="0.2">
      <c r="A321" s="757"/>
      <c r="B321" s="792">
        <v>2</v>
      </c>
      <c r="C321" s="792" t="s">
        <v>1425</v>
      </c>
      <c r="D321" s="793">
        <v>2</v>
      </c>
      <c r="E321" s="793">
        <v>2.2999999999999998</v>
      </c>
      <c r="F321" s="800" t="s">
        <v>1589</v>
      </c>
      <c r="G321" s="801" t="s">
        <v>1567</v>
      </c>
      <c r="H321" s="794">
        <v>3019</v>
      </c>
      <c r="I321" s="794" t="s">
        <v>1167</v>
      </c>
      <c r="J321" s="792" t="s">
        <v>1768</v>
      </c>
      <c r="K321" s="800" t="s">
        <v>1459</v>
      </c>
      <c r="L321" s="808" t="s">
        <v>1454</v>
      </c>
      <c r="M321" s="792" t="s">
        <v>1448</v>
      </c>
      <c r="N321" s="754" t="s">
        <v>1460</v>
      </c>
      <c r="O321" s="754" t="s">
        <v>1437</v>
      </c>
      <c r="P321" s="754" t="s">
        <v>1438</v>
      </c>
      <c r="Q321" s="797">
        <v>1</v>
      </c>
      <c r="R321" s="798"/>
      <c r="S321" s="797">
        <v>0.43419999999999997</v>
      </c>
      <c r="T321" s="797">
        <v>0.43419999999999997</v>
      </c>
      <c r="U321" s="797"/>
      <c r="V321" s="806"/>
      <c r="W321" s="806"/>
      <c r="X321" s="806"/>
      <c r="Y321" s="797"/>
      <c r="Z321" s="797"/>
    </row>
    <row r="322" spans="1:26" ht="51" x14ac:dyDescent="0.2">
      <c r="A322" s="757"/>
      <c r="B322" s="792">
        <v>2</v>
      </c>
      <c r="C322" s="792" t="s">
        <v>1425</v>
      </c>
      <c r="D322" s="793">
        <v>2</v>
      </c>
      <c r="E322" s="793">
        <v>2.2999999999999998</v>
      </c>
      <c r="F322" s="800" t="s">
        <v>1589</v>
      </c>
      <c r="G322" s="801" t="s">
        <v>1567</v>
      </c>
      <c r="H322" s="794">
        <v>3019</v>
      </c>
      <c r="I322" s="794" t="s">
        <v>1167</v>
      </c>
      <c r="J322" s="792" t="s">
        <v>1769</v>
      </c>
      <c r="K322" s="800" t="s">
        <v>1459</v>
      </c>
      <c r="L322" s="808" t="s">
        <v>1454</v>
      </c>
      <c r="M322" s="792" t="s">
        <v>1448</v>
      </c>
      <c r="N322" s="754" t="s">
        <v>1460</v>
      </c>
      <c r="O322" s="754" t="s">
        <v>1437</v>
      </c>
      <c r="P322" s="754" t="s">
        <v>1438</v>
      </c>
      <c r="Q322" s="797">
        <v>1</v>
      </c>
      <c r="R322" s="798"/>
      <c r="S322" s="797">
        <v>0.99319657051874921</v>
      </c>
      <c r="T322" s="797">
        <v>0.99319657051874921</v>
      </c>
      <c r="U322" s="797"/>
      <c r="V322" s="806">
        <v>6265571</v>
      </c>
      <c r="W322" s="806">
        <v>9645576.5700000003</v>
      </c>
      <c r="X322" s="806">
        <v>9579953.5700000003</v>
      </c>
      <c r="Y322" s="797">
        <v>1.5289833233076444</v>
      </c>
      <c r="Z322" s="797">
        <v>0.99319657051874921</v>
      </c>
    </row>
    <row r="323" spans="1:26" ht="51" x14ac:dyDescent="0.2">
      <c r="A323" s="757"/>
      <c r="B323" s="792">
        <v>2</v>
      </c>
      <c r="C323" s="792" t="s">
        <v>1425</v>
      </c>
      <c r="D323" s="793">
        <v>2</v>
      </c>
      <c r="E323" s="793">
        <v>2.2999999999999998</v>
      </c>
      <c r="F323" s="800" t="s">
        <v>1589</v>
      </c>
      <c r="G323" s="801" t="s">
        <v>1567</v>
      </c>
      <c r="H323" s="794">
        <v>3019</v>
      </c>
      <c r="I323" s="794" t="s">
        <v>1169</v>
      </c>
      <c r="J323" s="792" t="s">
        <v>1770</v>
      </c>
      <c r="K323" s="800" t="s">
        <v>1459</v>
      </c>
      <c r="L323" s="808" t="s">
        <v>1454</v>
      </c>
      <c r="M323" s="792" t="s">
        <v>1448</v>
      </c>
      <c r="N323" s="754" t="s">
        <v>1460</v>
      </c>
      <c r="O323" s="754" t="s">
        <v>1437</v>
      </c>
      <c r="P323" s="754" t="s">
        <v>1438</v>
      </c>
      <c r="Q323" s="797">
        <v>1</v>
      </c>
      <c r="R323" s="798"/>
      <c r="S323" s="797">
        <v>0.1671</v>
      </c>
      <c r="T323" s="797">
        <v>0.1671</v>
      </c>
      <c r="U323" s="797"/>
      <c r="V323" s="806"/>
      <c r="W323" s="806"/>
      <c r="X323" s="806"/>
      <c r="Y323" s="797"/>
      <c r="Z323" s="797"/>
    </row>
    <row r="324" spans="1:26" ht="51" x14ac:dyDescent="0.2">
      <c r="A324" s="757"/>
      <c r="B324" s="792">
        <v>2</v>
      </c>
      <c r="C324" s="792" t="s">
        <v>1425</v>
      </c>
      <c r="D324" s="793">
        <v>2</v>
      </c>
      <c r="E324" s="793">
        <v>2.2999999999999998</v>
      </c>
      <c r="F324" s="800" t="s">
        <v>1589</v>
      </c>
      <c r="G324" s="801" t="s">
        <v>1567</v>
      </c>
      <c r="H324" s="794">
        <v>3019</v>
      </c>
      <c r="I324" s="794" t="s">
        <v>1169</v>
      </c>
      <c r="J324" s="792" t="s">
        <v>1771</v>
      </c>
      <c r="K324" s="800" t="s">
        <v>1459</v>
      </c>
      <c r="L324" s="808" t="s">
        <v>1454</v>
      </c>
      <c r="M324" s="792" t="s">
        <v>1448</v>
      </c>
      <c r="N324" s="754" t="s">
        <v>1460</v>
      </c>
      <c r="O324" s="754" t="s">
        <v>1437</v>
      </c>
      <c r="P324" s="754" t="s">
        <v>1438</v>
      </c>
      <c r="Q324" s="797">
        <v>1</v>
      </c>
      <c r="R324" s="798"/>
      <c r="S324" s="797">
        <v>0.99275060931796411</v>
      </c>
      <c r="T324" s="797">
        <v>0.99275060931796411</v>
      </c>
      <c r="U324" s="797"/>
      <c r="V324" s="806">
        <v>18912322</v>
      </c>
      <c r="W324" s="806">
        <v>23100562.149999999</v>
      </c>
      <c r="X324" s="806">
        <v>22933097.149999999</v>
      </c>
      <c r="Y324" s="797">
        <v>1.21260081919079</v>
      </c>
      <c r="Z324" s="797">
        <v>0.99275060931796411</v>
      </c>
    </row>
    <row r="325" spans="1:26" ht="51" x14ac:dyDescent="0.2">
      <c r="A325" s="757"/>
      <c r="B325" s="792">
        <v>2</v>
      </c>
      <c r="C325" s="792" t="s">
        <v>1425</v>
      </c>
      <c r="D325" s="793">
        <v>2</v>
      </c>
      <c r="E325" s="793">
        <v>2.2999999999999998</v>
      </c>
      <c r="F325" s="800" t="s">
        <v>1589</v>
      </c>
      <c r="G325" s="801" t="s">
        <v>1567</v>
      </c>
      <c r="H325" s="794">
        <v>3019</v>
      </c>
      <c r="I325" s="794" t="s">
        <v>1171</v>
      </c>
      <c r="J325" s="792" t="s">
        <v>1772</v>
      </c>
      <c r="K325" s="800" t="s">
        <v>1459</v>
      </c>
      <c r="L325" s="808" t="s">
        <v>1454</v>
      </c>
      <c r="M325" s="792" t="s">
        <v>1448</v>
      </c>
      <c r="N325" s="754" t="s">
        <v>1460</v>
      </c>
      <c r="O325" s="754" t="s">
        <v>1437</v>
      </c>
      <c r="P325" s="754" t="s">
        <v>1438</v>
      </c>
      <c r="Q325" s="797">
        <v>1</v>
      </c>
      <c r="R325" s="798"/>
      <c r="S325" s="797">
        <v>8.77E-2</v>
      </c>
      <c r="T325" s="797">
        <v>8.77E-2</v>
      </c>
      <c r="U325" s="797"/>
      <c r="V325" s="806"/>
      <c r="W325" s="806"/>
      <c r="X325" s="806"/>
      <c r="Y325" s="797"/>
      <c r="Z325" s="797"/>
    </row>
    <row r="326" spans="1:26" ht="51" x14ac:dyDescent="0.2">
      <c r="A326" s="757"/>
      <c r="B326" s="792">
        <v>2</v>
      </c>
      <c r="C326" s="792" t="s">
        <v>1425</v>
      </c>
      <c r="D326" s="793">
        <v>2</v>
      </c>
      <c r="E326" s="793">
        <v>2.2999999999999998</v>
      </c>
      <c r="F326" s="800" t="s">
        <v>1589</v>
      </c>
      <c r="G326" s="801" t="s">
        <v>1567</v>
      </c>
      <c r="H326" s="794">
        <v>3019</v>
      </c>
      <c r="I326" s="794" t="s">
        <v>1171</v>
      </c>
      <c r="J326" s="792" t="s">
        <v>1773</v>
      </c>
      <c r="K326" s="800" t="s">
        <v>1459</v>
      </c>
      <c r="L326" s="808" t="s">
        <v>1454</v>
      </c>
      <c r="M326" s="792" t="s">
        <v>1448</v>
      </c>
      <c r="N326" s="754" t="s">
        <v>1460</v>
      </c>
      <c r="O326" s="754" t="s">
        <v>1437</v>
      </c>
      <c r="P326" s="754" t="s">
        <v>1438</v>
      </c>
      <c r="Q326" s="797">
        <v>1</v>
      </c>
      <c r="R326" s="798"/>
      <c r="S326" s="797">
        <v>0.99303504548507426</v>
      </c>
      <c r="T326" s="797">
        <v>0.99303504548507426</v>
      </c>
      <c r="U326" s="797"/>
      <c r="V326" s="806">
        <v>11784237</v>
      </c>
      <c r="W326" s="806">
        <v>16119703.26</v>
      </c>
      <c r="X326" s="806">
        <v>16007430.26</v>
      </c>
      <c r="Y326" s="797">
        <v>1.3583764701948884</v>
      </c>
      <c r="Z326" s="797">
        <v>0.99303504548507426</v>
      </c>
    </row>
    <row r="327" spans="1:26" ht="51" x14ac:dyDescent="0.2">
      <c r="A327" s="757"/>
      <c r="B327" s="792">
        <v>2</v>
      </c>
      <c r="C327" s="792" t="s">
        <v>1425</v>
      </c>
      <c r="D327" s="793">
        <v>2</v>
      </c>
      <c r="E327" s="793">
        <v>2.2999999999999998</v>
      </c>
      <c r="F327" s="800" t="s">
        <v>1589</v>
      </c>
      <c r="G327" s="801" t="s">
        <v>1567</v>
      </c>
      <c r="H327" s="794">
        <v>3019</v>
      </c>
      <c r="I327" s="794" t="s">
        <v>1173</v>
      </c>
      <c r="J327" s="792" t="s">
        <v>1774</v>
      </c>
      <c r="K327" s="800" t="s">
        <v>1459</v>
      </c>
      <c r="L327" s="808" t="s">
        <v>1454</v>
      </c>
      <c r="M327" s="792" t="s">
        <v>1448</v>
      </c>
      <c r="N327" s="754" t="s">
        <v>1460</v>
      </c>
      <c r="O327" s="754" t="s">
        <v>1437</v>
      </c>
      <c r="P327" s="754" t="s">
        <v>1438</v>
      </c>
      <c r="Q327" s="797">
        <v>1</v>
      </c>
      <c r="R327" s="798"/>
      <c r="S327" s="797">
        <v>0.38579999999999998</v>
      </c>
      <c r="T327" s="797">
        <v>0.38579999999999998</v>
      </c>
      <c r="U327" s="797"/>
      <c r="V327" s="806"/>
      <c r="W327" s="806"/>
      <c r="X327" s="806"/>
      <c r="Y327" s="797"/>
      <c r="Z327" s="797"/>
    </row>
    <row r="328" spans="1:26" ht="51" x14ac:dyDescent="0.2">
      <c r="A328" s="757"/>
      <c r="B328" s="792">
        <v>2</v>
      </c>
      <c r="C328" s="792" t="s">
        <v>1425</v>
      </c>
      <c r="D328" s="793">
        <v>2</v>
      </c>
      <c r="E328" s="793">
        <v>2.2999999999999998</v>
      </c>
      <c r="F328" s="800" t="s">
        <v>1589</v>
      </c>
      <c r="G328" s="801" t="s">
        <v>1567</v>
      </c>
      <c r="H328" s="794">
        <v>3019</v>
      </c>
      <c r="I328" s="794" t="s">
        <v>1173</v>
      </c>
      <c r="J328" s="792" t="s">
        <v>1775</v>
      </c>
      <c r="K328" s="800" t="s">
        <v>1459</v>
      </c>
      <c r="L328" s="808" t="s">
        <v>1454</v>
      </c>
      <c r="M328" s="792" t="s">
        <v>1448</v>
      </c>
      <c r="N328" s="754" t="s">
        <v>1460</v>
      </c>
      <c r="O328" s="754" t="s">
        <v>1437</v>
      </c>
      <c r="P328" s="754" t="s">
        <v>1438</v>
      </c>
      <c r="Q328" s="797">
        <v>1</v>
      </c>
      <c r="R328" s="798"/>
      <c r="S328" s="797">
        <v>0.99279233225725971</v>
      </c>
      <c r="T328" s="797">
        <v>0.99279233225725971</v>
      </c>
      <c r="U328" s="797"/>
      <c r="V328" s="806">
        <v>7926506</v>
      </c>
      <c r="W328" s="806">
        <v>10949727.82</v>
      </c>
      <c r="X328" s="806">
        <v>10870805.82</v>
      </c>
      <c r="Y328" s="797">
        <v>1.3714498948212492</v>
      </c>
      <c r="Z328" s="797">
        <v>0.99279233225725971</v>
      </c>
    </row>
    <row r="329" spans="1:26" ht="51" x14ac:dyDescent="0.2">
      <c r="A329" s="757"/>
      <c r="B329" s="792">
        <v>2</v>
      </c>
      <c r="C329" s="792" t="s">
        <v>1425</v>
      </c>
      <c r="D329" s="793">
        <v>2</v>
      </c>
      <c r="E329" s="793">
        <v>2.2999999999999998</v>
      </c>
      <c r="F329" s="800" t="s">
        <v>1589</v>
      </c>
      <c r="G329" s="801" t="s">
        <v>1567</v>
      </c>
      <c r="H329" s="794">
        <v>3019</v>
      </c>
      <c r="I329" s="794" t="s">
        <v>1175</v>
      </c>
      <c r="J329" s="792" t="s">
        <v>1776</v>
      </c>
      <c r="K329" s="800" t="s">
        <v>1459</v>
      </c>
      <c r="L329" s="808" t="s">
        <v>1454</v>
      </c>
      <c r="M329" s="792" t="s">
        <v>1448</v>
      </c>
      <c r="N329" s="754" t="s">
        <v>1460</v>
      </c>
      <c r="O329" s="754" t="s">
        <v>1437</v>
      </c>
      <c r="P329" s="754" t="s">
        <v>1438</v>
      </c>
      <c r="Q329" s="797">
        <v>1</v>
      </c>
      <c r="R329" s="798"/>
      <c r="S329" s="797">
        <v>0.18479999999999999</v>
      </c>
      <c r="T329" s="797">
        <v>0.18479999999999999</v>
      </c>
      <c r="U329" s="797"/>
      <c r="V329" s="806"/>
      <c r="W329" s="806"/>
      <c r="X329" s="806"/>
      <c r="Y329" s="797"/>
      <c r="Z329" s="797"/>
    </row>
    <row r="330" spans="1:26" ht="51" x14ac:dyDescent="0.2">
      <c r="A330" s="757"/>
      <c r="B330" s="792">
        <v>2</v>
      </c>
      <c r="C330" s="792" t="s">
        <v>1425</v>
      </c>
      <c r="D330" s="793">
        <v>2</v>
      </c>
      <c r="E330" s="793">
        <v>2.2999999999999998</v>
      </c>
      <c r="F330" s="800" t="s">
        <v>1589</v>
      </c>
      <c r="G330" s="801" t="s">
        <v>1567</v>
      </c>
      <c r="H330" s="794">
        <v>3019</v>
      </c>
      <c r="I330" s="794" t="s">
        <v>1175</v>
      </c>
      <c r="J330" s="792" t="s">
        <v>1777</v>
      </c>
      <c r="K330" s="800" t="s">
        <v>1459</v>
      </c>
      <c r="L330" s="808" t="s">
        <v>1454</v>
      </c>
      <c r="M330" s="792" t="s">
        <v>1448</v>
      </c>
      <c r="N330" s="754" t="s">
        <v>1460</v>
      </c>
      <c r="O330" s="754" t="s">
        <v>1437</v>
      </c>
      <c r="P330" s="754" t="s">
        <v>1438</v>
      </c>
      <c r="Q330" s="797">
        <v>1</v>
      </c>
      <c r="R330" s="798"/>
      <c r="S330" s="797">
        <v>0.98861132636319748</v>
      </c>
      <c r="T330" s="797">
        <v>0.98861132636319748</v>
      </c>
      <c r="U330" s="797"/>
      <c r="V330" s="806">
        <v>4153263</v>
      </c>
      <c r="W330" s="806">
        <v>4651419.62</v>
      </c>
      <c r="X330" s="806">
        <v>4598446.12</v>
      </c>
      <c r="Y330" s="797">
        <v>1.1071887621852987</v>
      </c>
      <c r="Z330" s="797">
        <v>0.98861132636319748</v>
      </c>
    </row>
    <row r="331" spans="1:26" ht="51" x14ac:dyDescent="0.2">
      <c r="A331" s="757"/>
      <c r="B331" s="792">
        <v>2</v>
      </c>
      <c r="C331" s="792" t="s">
        <v>1425</v>
      </c>
      <c r="D331" s="793">
        <v>2</v>
      </c>
      <c r="E331" s="793">
        <v>2.2999999999999998</v>
      </c>
      <c r="F331" s="800" t="s">
        <v>1589</v>
      </c>
      <c r="G331" s="801" t="s">
        <v>1567</v>
      </c>
      <c r="H331" s="794">
        <v>3019</v>
      </c>
      <c r="I331" s="794" t="s">
        <v>1177</v>
      </c>
      <c r="J331" s="792" t="s">
        <v>1778</v>
      </c>
      <c r="K331" s="800" t="s">
        <v>1459</v>
      </c>
      <c r="L331" s="808" t="s">
        <v>1454</v>
      </c>
      <c r="M331" s="792" t="s">
        <v>1448</v>
      </c>
      <c r="N331" s="754" t="s">
        <v>1460</v>
      </c>
      <c r="O331" s="754" t="s">
        <v>1437</v>
      </c>
      <c r="P331" s="754" t="s">
        <v>1438</v>
      </c>
      <c r="Q331" s="797">
        <v>1</v>
      </c>
      <c r="R331" s="798"/>
      <c r="S331" s="797">
        <v>0.28710000000000002</v>
      </c>
      <c r="T331" s="797">
        <v>0.28710000000000002</v>
      </c>
      <c r="U331" s="797"/>
      <c r="V331" s="806"/>
      <c r="W331" s="806"/>
      <c r="X331" s="806"/>
      <c r="Y331" s="797"/>
      <c r="Z331" s="797"/>
    </row>
    <row r="332" spans="1:26" ht="51" x14ac:dyDescent="0.2">
      <c r="A332" s="757"/>
      <c r="B332" s="792">
        <v>2</v>
      </c>
      <c r="C332" s="792" t="s">
        <v>1425</v>
      </c>
      <c r="D332" s="793">
        <v>2</v>
      </c>
      <c r="E332" s="793">
        <v>2.2999999999999998</v>
      </c>
      <c r="F332" s="800" t="s">
        <v>1589</v>
      </c>
      <c r="G332" s="801" t="s">
        <v>1567</v>
      </c>
      <c r="H332" s="794">
        <v>3019</v>
      </c>
      <c r="I332" s="794" t="s">
        <v>1177</v>
      </c>
      <c r="J332" s="792" t="s">
        <v>1779</v>
      </c>
      <c r="K332" s="800" t="s">
        <v>1459</v>
      </c>
      <c r="L332" s="808" t="s">
        <v>1454</v>
      </c>
      <c r="M332" s="792" t="s">
        <v>1448</v>
      </c>
      <c r="N332" s="754" t="s">
        <v>1460</v>
      </c>
      <c r="O332" s="754" t="s">
        <v>1437</v>
      </c>
      <c r="P332" s="754" t="s">
        <v>1438</v>
      </c>
      <c r="Q332" s="797">
        <v>1</v>
      </c>
      <c r="R332" s="798"/>
      <c r="S332" s="797">
        <v>0.99267743618307136</v>
      </c>
      <c r="T332" s="797">
        <v>0.99267743618307136</v>
      </c>
      <c r="U332" s="797"/>
      <c r="V332" s="806">
        <v>4455288</v>
      </c>
      <c r="W332" s="806">
        <v>6548116.3700000001</v>
      </c>
      <c r="X332" s="806">
        <v>6500167.3700000001</v>
      </c>
      <c r="Y332" s="797">
        <v>1.4589780436191779</v>
      </c>
      <c r="Z332" s="797">
        <v>0.99267743618307136</v>
      </c>
    </row>
    <row r="333" spans="1:26" ht="51" x14ac:dyDescent="0.2">
      <c r="A333" s="757"/>
      <c r="B333" s="792">
        <v>2</v>
      </c>
      <c r="C333" s="792" t="s">
        <v>1425</v>
      </c>
      <c r="D333" s="793">
        <v>2</v>
      </c>
      <c r="E333" s="793">
        <v>2.2999999999999998</v>
      </c>
      <c r="F333" s="800" t="s">
        <v>1589</v>
      </c>
      <c r="G333" s="801" t="s">
        <v>1567</v>
      </c>
      <c r="H333" s="794">
        <v>3019</v>
      </c>
      <c r="I333" s="794" t="s">
        <v>1179</v>
      </c>
      <c r="J333" s="792" t="s">
        <v>1780</v>
      </c>
      <c r="K333" s="800" t="s">
        <v>1459</v>
      </c>
      <c r="L333" s="808" t="s">
        <v>1454</v>
      </c>
      <c r="M333" s="792" t="s">
        <v>1448</v>
      </c>
      <c r="N333" s="754" t="s">
        <v>1460</v>
      </c>
      <c r="O333" s="754" t="s">
        <v>1437</v>
      </c>
      <c r="P333" s="754" t="s">
        <v>1438</v>
      </c>
      <c r="Q333" s="797">
        <v>1</v>
      </c>
      <c r="R333" s="798"/>
      <c r="S333" s="797">
        <v>0.99990000000000001</v>
      </c>
      <c r="T333" s="797">
        <v>0.99990000000000001</v>
      </c>
      <c r="U333" s="797"/>
      <c r="V333" s="806"/>
      <c r="W333" s="806"/>
      <c r="X333" s="806"/>
      <c r="Y333" s="797"/>
      <c r="Z333" s="797"/>
    </row>
    <row r="334" spans="1:26" ht="51" x14ac:dyDescent="0.2">
      <c r="A334" s="757"/>
      <c r="B334" s="792">
        <v>2</v>
      </c>
      <c r="C334" s="792" t="s">
        <v>1425</v>
      </c>
      <c r="D334" s="793">
        <v>2</v>
      </c>
      <c r="E334" s="793">
        <v>2.2999999999999998</v>
      </c>
      <c r="F334" s="800" t="s">
        <v>1589</v>
      </c>
      <c r="G334" s="801" t="s">
        <v>1567</v>
      </c>
      <c r="H334" s="794">
        <v>3019</v>
      </c>
      <c r="I334" s="794" t="s">
        <v>1179</v>
      </c>
      <c r="J334" s="792" t="s">
        <v>1781</v>
      </c>
      <c r="K334" s="800" t="s">
        <v>1459</v>
      </c>
      <c r="L334" s="808" t="s">
        <v>1454</v>
      </c>
      <c r="M334" s="792" t="s">
        <v>1448</v>
      </c>
      <c r="N334" s="754" t="s">
        <v>1460</v>
      </c>
      <c r="O334" s="754" t="s">
        <v>1437</v>
      </c>
      <c r="P334" s="754" t="s">
        <v>1438</v>
      </c>
      <c r="Q334" s="797">
        <v>1</v>
      </c>
      <c r="R334" s="798"/>
      <c r="S334" s="797">
        <v>0.99341015942672983</v>
      </c>
      <c r="T334" s="797">
        <v>0.99341015942672983</v>
      </c>
      <c r="U334" s="797"/>
      <c r="V334" s="806">
        <v>31643995</v>
      </c>
      <c r="W334" s="806">
        <v>43261137.630000003</v>
      </c>
      <c r="X334" s="806">
        <v>42976053.630000003</v>
      </c>
      <c r="Y334" s="797">
        <v>1.3581108715887487</v>
      </c>
      <c r="Z334" s="797">
        <v>0.99341015942672983</v>
      </c>
    </row>
    <row r="335" spans="1:26" ht="51" x14ac:dyDescent="0.2">
      <c r="A335" s="757"/>
      <c r="B335" s="792">
        <v>2</v>
      </c>
      <c r="C335" s="792" t="s">
        <v>1425</v>
      </c>
      <c r="D335" s="793">
        <v>2</v>
      </c>
      <c r="E335" s="793">
        <v>2.2999999999999998</v>
      </c>
      <c r="F335" s="800" t="s">
        <v>1589</v>
      </c>
      <c r="G335" s="801" t="s">
        <v>1567</v>
      </c>
      <c r="H335" s="794">
        <v>3019</v>
      </c>
      <c r="I335" s="794" t="s">
        <v>1181</v>
      </c>
      <c r="J335" s="792" t="s">
        <v>1782</v>
      </c>
      <c r="K335" s="800" t="s">
        <v>1459</v>
      </c>
      <c r="L335" s="808" t="s">
        <v>1454</v>
      </c>
      <c r="M335" s="792" t="s">
        <v>1448</v>
      </c>
      <c r="N335" s="754" t="s">
        <v>1460</v>
      </c>
      <c r="O335" s="754" t="s">
        <v>1437</v>
      </c>
      <c r="P335" s="754" t="s">
        <v>1438</v>
      </c>
      <c r="Q335" s="797">
        <v>1</v>
      </c>
      <c r="R335" s="798"/>
      <c r="S335" s="813">
        <v>0.62109999999999999</v>
      </c>
      <c r="T335" s="813">
        <v>0.62109999999999999</v>
      </c>
      <c r="U335" s="797"/>
      <c r="V335" s="806"/>
      <c r="W335" s="806"/>
      <c r="X335" s="806"/>
      <c r="Y335" s="797"/>
      <c r="Z335" s="797"/>
    </row>
    <row r="336" spans="1:26" ht="51" x14ac:dyDescent="0.2">
      <c r="A336" s="757"/>
      <c r="B336" s="792">
        <v>2</v>
      </c>
      <c r="C336" s="792" t="s">
        <v>1425</v>
      </c>
      <c r="D336" s="793">
        <v>2</v>
      </c>
      <c r="E336" s="793">
        <v>2.2999999999999998</v>
      </c>
      <c r="F336" s="800" t="s">
        <v>1589</v>
      </c>
      <c r="G336" s="801" t="s">
        <v>1567</v>
      </c>
      <c r="H336" s="794">
        <v>3019</v>
      </c>
      <c r="I336" s="794" t="s">
        <v>1181</v>
      </c>
      <c r="J336" s="792" t="s">
        <v>1783</v>
      </c>
      <c r="K336" s="800" t="s">
        <v>1459</v>
      </c>
      <c r="L336" s="808" t="s">
        <v>1454</v>
      </c>
      <c r="M336" s="792" t="s">
        <v>1448</v>
      </c>
      <c r="N336" s="754" t="s">
        <v>1460</v>
      </c>
      <c r="O336" s="754" t="s">
        <v>1437</v>
      </c>
      <c r="P336" s="754" t="s">
        <v>1438</v>
      </c>
      <c r="Q336" s="797">
        <v>1</v>
      </c>
      <c r="R336" s="798"/>
      <c r="S336" s="797">
        <v>0.99230748778133371</v>
      </c>
      <c r="T336" s="797">
        <v>0.99230748778133371</v>
      </c>
      <c r="U336" s="797"/>
      <c r="V336" s="806">
        <v>5337341</v>
      </c>
      <c r="W336" s="806">
        <v>8261865.3300000001</v>
      </c>
      <c r="X336" s="806">
        <v>8198310.8300000001</v>
      </c>
      <c r="Y336" s="797">
        <v>1.5360290507951431</v>
      </c>
      <c r="Z336" s="797">
        <v>0.99230748778133371</v>
      </c>
    </row>
    <row r="337" spans="1:26" ht="51" x14ac:dyDescent="0.2">
      <c r="A337" s="757"/>
      <c r="B337" s="792">
        <v>2</v>
      </c>
      <c r="C337" s="792" t="s">
        <v>1425</v>
      </c>
      <c r="D337" s="793">
        <v>2</v>
      </c>
      <c r="E337" s="793">
        <v>2.2999999999999998</v>
      </c>
      <c r="F337" s="800" t="s">
        <v>1589</v>
      </c>
      <c r="G337" s="801" t="s">
        <v>1567</v>
      </c>
      <c r="H337" s="794">
        <v>3019</v>
      </c>
      <c r="I337" s="794" t="s">
        <v>1183</v>
      </c>
      <c r="J337" s="792" t="s">
        <v>1784</v>
      </c>
      <c r="K337" s="800" t="s">
        <v>1459</v>
      </c>
      <c r="L337" s="808" t="s">
        <v>1454</v>
      </c>
      <c r="M337" s="792" t="s">
        <v>1448</v>
      </c>
      <c r="N337" s="754" t="s">
        <v>1460</v>
      </c>
      <c r="O337" s="754" t="s">
        <v>1437</v>
      </c>
      <c r="P337" s="754" t="s">
        <v>1438</v>
      </c>
      <c r="Q337" s="797">
        <v>1</v>
      </c>
      <c r="R337" s="798"/>
      <c r="S337" s="797">
        <v>0.55259999999999998</v>
      </c>
      <c r="T337" s="797">
        <v>0.55259999999999998</v>
      </c>
      <c r="U337" s="797"/>
      <c r="V337" s="806"/>
      <c r="W337" s="806"/>
      <c r="X337" s="806"/>
      <c r="Y337" s="797"/>
      <c r="Z337" s="797"/>
    </row>
    <row r="338" spans="1:26" ht="51" x14ac:dyDescent="0.2">
      <c r="A338" s="757"/>
      <c r="B338" s="792">
        <v>2</v>
      </c>
      <c r="C338" s="792" t="s">
        <v>1425</v>
      </c>
      <c r="D338" s="793">
        <v>2</v>
      </c>
      <c r="E338" s="793">
        <v>2.2999999999999998</v>
      </c>
      <c r="F338" s="800" t="s">
        <v>1589</v>
      </c>
      <c r="G338" s="801" t="s">
        <v>1567</v>
      </c>
      <c r="H338" s="794">
        <v>3019</v>
      </c>
      <c r="I338" s="794" t="s">
        <v>1183</v>
      </c>
      <c r="J338" s="792" t="s">
        <v>1785</v>
      </c>
      <c r="K338" s="800" t="s">
        <v>1459</v>
      </c>
      <c r="L338" s="808" t="s">
        <v>1454</v>
      </c>
      <c r="M338" s="792" t="s">
        <v>1448</v>
      </c>
      <c r="N338" s="754" t="s">
        <v>1460</v>
      </c>
      <c r="O338" s="754" t="s">
        <v>1437</v>
      </c>
      <c r="P338" s="754" t="s">
        <v>1438</v>
      </c>
      <c r="Q338" s="797">
        <v>1</v>
      </c>
      <c r="R338" s="798"/>
      <c r="S338" s="797">
        <v>0.99313700506334646</v>
      </c>
      <c r="T338" s="797">
        <v>0.99313700506334646</v>
      </c>
      <c r="U338" s="797"/>
      <c r="V338" s="806">
        <v>4531995</v>
      </c>
      <c r="W338" s="806">
        <v>6535120.6600000001</v>
      </c>
      <c r="X338" s="806">
        <v>6490270.1600000001</v>
      </c>
      <c r="Y338" s="797">
        <v>1.432100026588732</v>
      </c>
      <c r="Z338" s="797">
        <v>0.99313700506334646</v>
      </c>
    </row>
    <row r="339" spans="1:26" ht="51" x14ac:dyDescent="0.2">
      <c r="A339" s="757"/>
      <c r="B339" s="792">
        <v>2</v>
      </c>
      <c r="C339" s="792" t="s">
        <v>1425</v>
      </c>
      <c r="D339" s="793">
        <v>2</v>
      </c>
      <c r="E339" s="793">
        <v>2.2999999999999998</v>
      </c>
      <c r="F339" s="800" t="s">
        <v>1589</v>
      </c>
      <c r="G339" s="801" t="s">
        <v>1567</v>
      </c>
      <c r="H339" s="794">
        <v>3019</v>
      </c>
      <c r="I339" s="794" t="s">
        <v>1185</v>
      </c>
      <c r="J339" s="792" t="s">
        <v>1786</v>
      </c>
      <c r="K339" s="800" t="s">
        <v>1459</v>
      </c>
      <c r="L339" s="808" t="s">
        <v>1454</v>
      </c>
      <c r="M339" s="792" t="s">
        <v>1448</v>
      </c>
      <c r="N339" s="754" t="s">
        <v>1460</v>
      </c>
      <c r="O339" s="754" t="s">
        <v>1437</v>
      </c>
      <c r="P339" s="754" t="s">
        <v>1438</v>
      </c>
      <c r="Q339" s="797">
        <v>1</v>
      </c>
      <c r="R339" s="798"/>
      <c r="S339" s="797">
        <v>0.51490000000000002</v>
      </c>
      <c r="T339" s="797">
        <v>0.51490000000000002</v>
      </c>
      <c r="U339" s="797"/>
      <c r="V339" s="806"/>
      <c r="W339" s="806"/>
      <c r="X339" s="806"/>
      <c r="Y339" s="797"/>
      <c r="Z339" s="797"/>
    </row>
    <row r="340" spans="1:26" ht="51" x14ac:dyDescent="0.2">
      <c r="A340" s="757"/>
      <c r="B340" s="792">
        <v>2</v>
      </c>
      <c r="C340" s="792" t="s">
        <v>1425</v>
      </c>
      <c r="D340" s="793">
        <v>2</v>
      </c>
      <c r="E340" s="793">
        <v>2.2999999999999998</v>
      </c>
      <c r="F340" s="800" t="s">
        <v>1589</v>
      </c>
      <c r="G340" s="801" t="s">
        <v>1567</v>
      </c>
      <c r="H340" s="794">
        <v>3019</v>
      </c>
      <c r="I340" s="794" t="s">
        <v>1185</v>
      </c>
      <c r="J340" s="792" t="s">
        <v>1787</v>
      </c>
      <c r="K340" s="800" t="s">
        <v>1459</v>
      </c>
      <c r="L340" s="808" t="s">
        <v>1454</v>
      </c>
      <c r="M340" s="792" t="s">
        <v>1448</v>
      </c>
      <c r="N340" s="754" t="s">
        <v>1460</v>
      </c>
      <c r="O340" s="754" t="s">
        <v>1437</v>
      </c>
      <c r="P340" s="754" t="s">
        <v>1438</v>
      </c>
      <c r="Q340" s="797">
        <v>1</v>
      </c>
      <c r="R340" s="798"/>
      <c r="S340" s="797">
        <v>0.99108656798489014</v>
      </c>
      <c r="T340" s="797">
        <v>0.99108656798489014</v>
      </c>
      <c r="U340" s="797"/>
      <c r="V340" s="806">
        <v>1917379</v>
      </c>
      <c r="W340" s="806">
        <v>2921601.91</v>
      </c>
      <c r="X340" s="806">
        <v>2895560.41</v>
      </c>
      <c r="Y340" s="797">
        <v>1.5101659139898789</v>
      </c>
      <c r="Z340" s="797">
        <v>0.99108656798489014</v>
      </c>
    </row>
    <row r="341" spans="1:26" ht="51" x14ac:dyDescent="0.2">
      <c r="A341" s="757"/>
      <c r="B341" s="792">
        <v>2</v>
      </c>
      <c r="C341" s="792" t="s">
        <v>1425</v>
      </c>
      <c r="D341" s="793">
        <v>2</v>
      </c>
      <c r="E341" s="793">
        <v>2.2999999999999998</v>
      </c>
      <c r="F341" s="800" t="s">
        <v>1589</v>
      </c>
      <c r="G341" s="801" t="s">
        <v>1567</v>
      </c>
      <c r="H341" s="794">
        <v>3019</v>
      </c>
      <c r="I341" s="794" t="s">
        <v>1187</v>
      </c>
      <c r="J341" s="792" t="s">
        <v>1788</v>
      </c>
      <c r="K341" s="800" t="s">
        <v>1459</v>
      </c>
      <c r="L341" s="808" t="s">
        <v>1454</v>
      </c>
      <c r="M341" s="792" t="s">
        <v>1448</v>
      </c>
      <c r="N341" s="754" t="s">
        <v>1460</v>
      </c>
      <c r="O341" s="754" t="s">
        <v>1437</v>
      </c>
      <c r="P341" s="754" t="s">
        <v>1438</v>
      </c>
      <c r="Q341" s="797">
        <v>1</v>
      </c>
      <c r="R341" s="798"/>
      <c r="S341" s="797">
        <v>0.49080000000000001</v>
      </c>
      <c r="T341" s="797">
        <v>0.49080000000000001</v>
      </c>
      <c r="U341" s="797"/>
      <c r="V341" s="806"/>
      <c r="W341" s="806"/>
      <c r="X341" s="806"/>
      <c r="Y341" s="797"/>
      <c r="Z341" s="797"/>
    </row>
    <row r="342" spans="1:26" ht="51" x14ac:dyDescent="0.2">
      <c r="A342" s="757"/>
      <c r="B342" s="792">
        <v>2</v>
      </c>
      <c r="C342" s="792" t="s">
        <v>1425</v>
      </c>
      <c r="D342" s="793">
        <v>2</v>
      </c>
      <c r="E342" s="793">
        <v>2.2999999999999998</v>
      </c>
      <c r="F342" s="800" t="s">
        <v>1589</v>
      </c>
      <c r="G342" s="801" t="s">
        <v>1567</v>
      </c>
      <c r="H342" s="794">
        <v>3019</v>
      </c>
      <c r="I342" s="794" t="s">
        <v>1187</v>
      </c>
      <c r="J342" s="792" t="s">
        <v>1789</v>
      </c>
      <c r="K342" s="800" t="s">
        <v>1459</v>
      </c>
      <c r="L342" s="808" t="s">
        <v>1454</v>
      </c>
      <c r="M342" s="792" t="s">
        <v>1448</v>
      </c>
      <c r="N342" s="754" t="s">
        <v>1460</v>
      </c>
      <c r="O342" s="754" t="s">
        <v>1437</v>
      </c>
      <c r="P342" s="754" t="s">
        <v>1438</v>
      </c>
      <c r="Q342" s="797">
        <v>1</v>
      </c>
      <c r="R342" s="798"/>
      <c r="S342" s="797">
        <v>0.99295111791521595</v>
      </c>
      <c r="T342" s="797">
        <v>0.99295111791521595</v>
      </c>
      <c r="U342" s="797"/>
      <c r="V342" s="806">
        <v>15945221</v>
      </c>
      <c r="W342" s="806">
        <v>23082667.300000001</v>
      </c>
      <c r="X342" s="806">
        <v>22919960.300000001</v>
      </c>
      <c r="Y342" s="797">
        <v>1.4374187914987193</v>
      </c>
      <c r="Z342" s="797">
        <v>0.99295111791521595</v>
      </c>
    </row>
    <row r="343" spans="1:26" ht="51" x14ac:dyDescent="0.2">
      <c r="A343" s="757"/>
      <c r="B343" s="792">
        <v>2</v>
      </c>
      <c r="C343" s="792" t="s">
        <v>1425</v>
      </c>
      <c r="D343" s="793">
        <v>2</v>
      </c>
      <c r="E343" s="793">
        <v>2.2999999999999998</v>
      </c>
      <c r="F343" s="800" t="s">
        <v>1589</v>
      </c>
      <c r="G343" s="801" t="s">
        <v>1567</v>
      </c>
      <c r="H343" s="794">
        <v>3019</v>
      </c>
      <c r="I343" s="794" t="s">
        <v>1189</v>
      </c>
      <c r="J343" s="792" t="s">
        <v>1790</v>
      </c>
      <c r="K343" s="800" t="s">
        <v>1459</v>
      </c>
      <c r="L343" s="808" t="s">
        <v>1454</v>
      </c>
      <c r="M343" s="792" t="s">
        <v>1448</v>
      </c>
      <c r="N343" s="754" t="s">
        <v>1460</v>
      </c>
      <c r="O343" s="754" t="s">
        <v>1437</v>
      </c>
      <c r="P343" s="754" t="s">
        <v>1438</v>
      </c>
      <c r="Q343" s="797">
        <v>1</v>
      </c>
      <c r="R343" s="798"/>
      <c r="S343" s="797">
        <v>0.43459999999999999</v>
      </c>
      <c r="T343" s="797">
        <v>0.43459999999999999</v>
      </c>
      <c r="U343" s="797"/>
      <c r="V343" s="806"/>
      <c r="W343" s="806"/>
      <c r="X343" s="806"/>
      <c r="Y343" s="797"/>
      <c r="Z343" s="797"/>
    </row>
    <row r="344" spans="1:26" ht="51" x14ac:dyDescent="0.2">
      <c r="A344" s="757"/>
      <c r="B344" s="792">
        <v>2</v>
      </c>
      <c r="C344" s="792" t="s">
        <v>1425</v>
      </c>
      <c r="D344" s="793">
        <v>2</v>
      </c>
      <c r="E344" s="793">
        <v>2.2999999999999998</v>
      </c>
      <c r="F344" s="800" t="s">
        <v>1589</v>
      </c>
      <c r="G344" s="801" t="s">
        <v>1567</v>
      </c>
      <c r="H344" s="794">
        <v>3019</v>
      </c>
      <c r="I344" s="794" t="s">
        <v>1189</v>
      </c>
      <c r="J344" s="792" t="s">
        <v>1791</v>
      </c>
      <c r="K344" s="800" t="s">
        <v>1459</v>
      </c>
      <c r="L344" s="808" t="s">
        <v>1454</v>
      </c>
      <c r="M344" s="792" t="s">
        <v>1448</v>
      </c>
      <c r="N344" s="754" t="s">
        <v>1460</v>
      </c>
      <c r="O344" s="754" t="s">
        <v>1437</v>
      </c>
      <c r="P344" s="754" t="s">
        <v>1438</v>
      </c>
      <c r="Q344" s="797">
        <v>1</v>
      </c>
      <c r="R344" s="798"/>
      <c r="S344" s="797">
        <v>0.9943059533747256</v>
      </c>
      <c r="T344" s="797">
        <v>0.9943059533747256</v>
      </c>
      <c r="U344" s="797"/>
      <c r="V344" s="806">
        <v>65421578</v>
      </c>
      <c r="W344" s="806">
        <v>98059523.700000003</v>
      </c>
      <c r="X344" s="806">
        <v>97501168.200000003</v>
      </c>
      <c r="Y344" s="797">
        <v>1.4903518255093144</v>
      </c>
      <c r="Z344" s="797">
        <v>0.9943059533747256</v>
      </c>
    </row>
    <row r="345" spans="1:26" ht="51" x14ac:dyDescent="0.2">
      <c r="A345" s="757"/>
      <c r="B345" s="792">
        <v>2</v>
      </c>
      <c r="C345" s="792" t="s">
        <v>1425</v>
      </c>
      <c r="D345" s="793">
        <v>2</v>
      </c>
      <c r="E345" s="793">
        <v>2.2999999999999998</v>
      </c>
      <c r="F345" s="800" t="s">
        <v>1589</v>
      </c>
      <c r="G345" s="801" t="s">
        <v>1567</v>
      </c>
      <c r="H345" s="794">
        <v>3019</v>
      </c>
      <c r="I345" s="794" t="s">
        <v>1191</v>
      </c>
      <c r="J345" s="792" t="s">
        <v>1792</v>
      </c>
      <c r="K345" s="800" t="s">
        <v>1459</v>
      </c>
      <c r="L345" s="808" t="s">
        <v>1454</v>
      </c>
      <c r="M345" s="792" t="s">
        <v>1448</v>
      </c>
      <c r="N345" s="754" t="s">
        <v>1460</v>
      </c>
      <c r="O345" s="754" t="s">
        <v>1437</v>
      </c>
      <c r="P345" s="754" t="s">
        <v>1438</v>
      </c>
      <c r="Q345" s="797">
        <v>1</v>
      </c>
      <c r="R345" s="798"/>
      <c r="S345" s="797">
        <v>0.35720000000000002</v>
      </c>
      <c r="T345" s="797">
        <v>0.35720000000000002</v>
      </c>
      <c r="U345" s="797"/>
      <c r="V345" s="806"/>
      <c r="W345" s="806"/>
      <c r="X345" s="806"/>
      <c r="Y345" s="797"/>
      <c r="Z345" s="797"/>
    </row>
    <row r="346" spans="1:26" ht="51" x14ac:dyDescent="0.2">
      <c r="A346" s="757"/>
      <c r="B346" s="792">
        <v>2</v>
      </c>
      <c r="C346" s="792" t="s">
        <v>1425</v>
      </c>
      <c r="D346" s="793">
        <v>2</v>
      </c>
      <c r="E346" s="793">
        <v>2.2999999999999998</v>
      </c>
      <c r="F346" s="800" t="s">
        <v>1589</v>
      </c>
      <c r="G346" s="801" t="s">
        <v>1567</v>
      </c>
      <c r="H346" s="794">
        <v>3019</v>
      </c>
      <c r="I346" s="794" t="s">
        <v>1191</v>
      </c>
      <c r="J346" s="792" t="s">
        <v>1793</v>
      </c>
      <c r="K346" s="800" t="s">
        <v>1459</v>
      </c>
      <c r="L346" s="808" t="s">
        <v>1454</v>
      </c>
      <c r="M346" s="792" t="s">
        <v>1448</v>
      </c>
      <c r="N346" s="754" t="s">
        <v>1460</v>
      </c>
      <c r="O346" s="754" t="s">
        <v>1437</v>
      </c>
      <c r="P346" s="754" t="s">
        <v>1438</v>
      </c>
      <c r="Q346" s="797">
        <v>1</v>
      </c>
      <c r="R346" s="798"/>
      <c r="S346" s="797">
        <v>0.99275974008563928</v>
      </c>
      <c r="T346" s="797">
        <v>0.99275974008563928</v>
      </c>
      <c r="U346" s="797"/>
      <c r="V346" s="806">
        <v>8889134</v>
      </c>
      <c r="W346" s="806">
        <v>14904022.960000001</v>
      </c>
      <c r="X346" s="806">
        <v>14796113.960000001</v>
      </c>
      <c r="Y346" s="797">
        <v>1.6645169214458913</v>
      </c>
      <c r="Z346" s="797">
        <v>0.99275974008563928</v>
      </c>
    </row>
    <row r="347" spans="1:26" ht="51" x14ac:dyDescent="0.2">
      <c r="A347" s="757"/>
      <c r="B347" s="792">
        <v>2</v>
      </c>
      <c r="C347" s="792" t="s">
        <v>1425</v>
      </c>
      <c r="D347" s="793">
        <v>2</v>
      </c>
      <c r="E347" s="793">
        <v>2.2999999999999998</v>
      </c>
      <c r="F347" s="800" t="s">
        <v>1589</v>
      </c>
      <c r="G347" s="801" t="s">
        <v>1567</v>
      </c>
      <c r="H347" s="794">
        <v>3019</v>
      </c>
      <c r="I347" s="794" t="s">
        <v>1193</v>
      </c>
      <c r="J347" s="792" t="s">
        <v>1794</v>
      </c>
      <c r="K347" s="800" t="s">
        <v>1459</v>
      </c>
      <c r="L347" s="808" t="s">
        <v>1454</v>
      </c>
      <c r="M347" s="792" t="s">
        <v>1448</v>
      </c>
      <c r="N347" s="754" t="s">
        <v>1460</v>
      </c>
      <c r="O347" s="754" t="s">
        <v>1437</v>
      </c>
      <c r="P347" s="754" t="s">
        <v>1438</v>
      </c>
      <c r="Q347" s="797">
        <v>1</v>
      </c>
      <c r="R347" s="798"/>
      <c r="S347" s="797">
        <v>0.22090000000000001</v>
      </c>
      <c r="T347" s="797">
        <v>0.22090000000000001</v>
      </c>
      <c r="U347" s="797"/>
      <c r="V347" s="806"/>
      <c r="W347" s="806"/>
      <c r="X347" s="806"/>
      <c r="Y347" s="797"/>
      <c r="Z347" s="797"/>
    </row>
    <row r="348" spans="1:26" ht="51" x14ac:dyDescent="0.2">
      <c r="A348" s="757"/>
      <c r="B348" s="792">
        <v>2</v>
      </c>
      <c r="C348" s="792" t="s">
        <v>1425</v>
      </c>
      <c r="D348" s="793">
        <v>2</v>
      </c>
      <c r="E348" s="793">
        <v>2.2999999999999998</v>
      </c>
      <c r="F348" s="800" t="s">
        <v>1589</v>
      </c>
      <c r="G348" s="801" t="s">
        <v>1567</v>
      </c>
      <c r="H348" s="794">
        <v>3019</v>
      </c>
      <c r="I348" s="794" t="s">
        <v>1193</v>
      </c>
      <c r="J348" s="792" t="s">
        <v>1795</v>
      </c>
      <c r="K348" s="800" t="s">
        <v>1459</v>
      </c>
      <c r="L348" s="808" t="s">
        <v>1454</v>
      </c>
      <c r="M348" s="792" t="s">
        <v>1448</v>
      </c>
      <c r="N348" s="754" t="s">
        <v>1460</v>
      </c>
      <c r="O348" s="754" t="s">
        <v>1437</v>
      </c>
      <c r="P348" s="754" t="s">
        <v>1438</v>
      </c>
      <c r="Q348" s="797">
        <v>1</v>
      </c>
      <c r="R348" s="798"/>
      <c r="S348" s="797">
        <v>0.99253038346092681</v>
      </c>
      <c r="T348" s="797">
        <v>0.99253038346092681</v>
      </c>
      <c r="U348" s="797"/>
      <c r="V348" s="806">
        <v>5636714</v>
      </c>
      <c r="W348" s="806">
        <v>8576276.9299999997</v>
      </c>
      <c r="X348" s="806">
        <v>8512215.4299999997</v>
      </c>
      <c r="Y348" s="797">
        <v>1.5101378977184223</v>
      </c>
      <c r="Z348" s="797">
        <v>0.99253038346092681</v>
      </c>
    </row>
    <row r="349" spans="1:26" ht="51" x14ac:dyDescent="0.2">
      <c r="A349" s="757"/>
      <c r="B349" s="792">
        <v>2</v>
      </c>
      <c r="C349" s="792" t="s">
        <v>1425</v>
      </c>
      <c r="D349" s="793">
        <v>2</v>
      </c>
      <c r="E349" s="793">
        <v>2.2999999999999998</v>
      </c>
      <c r="F349" s="800" t="s">
        <v>1589</v>
      </c>
      <c r="G349" s="801" t="s">
        <v>1567</v>
      </c>
      <c r="H349" s="794">
        <v>3019</v>
      </c>
      <c r="I349" s="794" t="s">
        <v>1195</v>
      </c>
      <c r="J349" s="792" t="s">
        <v>1796</v>
      </c>
      <c r="K349" s="800" t="s">
        <v>1459</v>
      </c>
      <c r="L349" s="808" t="s">
        <v>1454</v>
      </c>
      <c r="M349" s="792" t="s">
        <v>1448</v>
      </c>
      <c r="N349" s="754" t="s">
        <v>1460</v>
      </c>
      <c r="O349" s="754" t="s">
        <v>1437</v>
      </c>
      <c r="P349" s="754" t="s">
        <v>1438</v>
      </c>
      <c r="Q349" s="797">
        <v>1</v>
      </c>
      <c r="R349" s="798"/>
      <c r="S349" s="797">
        <v>0.65549999999999997</v>
      </c>
      <c r="T349" s="797">
        <v>0.65549999999999997</v>
      </c>
      <c r="U349" s="797"/>
      <c r="V349" s="806"/>
      <c r="W349" s="806"/>
      <c r="X349" s="806"/>
      <c r="Y349" s="797"/>
      <c r="Z349" s="797"/>
    </row>
    <row r="350" spans="1:26" ht="51" x14ac:dyDescent="0.2">
      <c r="A350" s="757"/>
      <c r="B350" s="792">
        <v>2</v>
      </c>
      <c r="C350" s="792" t="s">
        <v>1425</v>
      </c>
      <c r="D350" s="793">
        <v>2</v>
      </c>
      <c r="E350" s="793">
        <v>2.2999999999999998</v>
      </c>
      <c r="F350" s="800" t="s">
        <v>1589</v>
      </c>
      <c r="G350" s="801" t="s">
        <v>1567</v>
      </c>
      <c r="H350" s="794">
        <v>3019</v>
      </c>
      <c r="I350" s="794" t="s">
        <v>1195</v>
      </c>
      <c r="J350" s="792" t="s">
        <v>1797</v>
      </c>
      <c r="K350" s="800" t="s">
        <v>1459</v>
      </c>
      <c r="L350" s="808" t="s">
        <v>1454</v>
      </c>
      <c r="M350" s="792" t="s">
        <v>1448</v>
      </c>
      <c r="N350" s="754" t="s">
        <v>1460</v>
      </c>
      <c r="O350" s="754" t="s">
        <v>1437</v>
      </c>
      <c r="P350" s="754" t="s">
        <v>1438</v>
      </c>
      <c r="Q350" s="797">
        <v>1</v>
      </c>
      <c r="R350" s="798"/>
      <c r="S350" s="797">
        <v>0.99244912808583519</v>
      </c>
      <c r="T350" s="797">
        <v>0.99244912808583519</v>
      </c>
      <c r="U350" s="797"/>
      <c r="V350" s="806">
        <v>12648542</v>
      </c>
      <c r="W350" s="806">
        <v>18216306.879999999</v>
      </c>
      <c r="X350" s="806">
        <v>18078757.879999999</v>
      </c>
      <c r="Y350" s="797">
        <v>1.429315559058111</v>
      </c>
      <c r="Z350" s="797">
        <v>0.99244912808583519</v>
      </c>
    </row>
    <row r="351" spans="1:26" ht="51" x14ac:dyDescent="0.2">
      <c r="A351" s="757"/>
      <c r="B351" s="792">
        <v>2</v>
      </c>
      <c r="C351" s="792" t="s">
        <v>1425</v>
      </c>
      <c r="D351" s="793">
        <v>2</v>
      </c>
      <c r="E351" s="793">
        <v>2.2999999999999998</v>
      </c>
      <c r="F351" s="800" t="s">
        <v>1589</v>
      </c>
      <c r="G351" s="801" t="s">
        <v>1567</v>
      </c>
      <c r="H351" s="794">
        <v>3019</v>
      </c>
      <c r="I351" s="794" t="s">
        <v>1197</v>
      </c>
      <c r="J351" s="792" t="s">
        <v>1798</v>
      </c>
      <c r="K351" s="800" t="s">
        <v>1459</v>
      </c>
      <c r="L351" s="808" t="s">
        <v>1454</v>
      </c>
      <c r="M351" s="792" t="s">
        <v>1448</v>
      </c>
      <c r="N351" s="754" t="s">
        <v>1460</v>
      </c>
      <c r="O351" s="754" t="s">
        <v>1437</v>
      </c>
      <c r="P351" s="754" t="s">
        <v>1438</v>
      </c>
      <c r="Q351" s="797">
        <v>1</v>
      </c>
      <c r="R351" s="798"/>
      <c r="S351" s="797">
        <v>0.37019999999999997</v>
      </c>
      <c r="T351" s="797">
        <v>0.37019999999999997</v>
      </c>
      <c r="U351" s="797"/>
      <c r="V351" s="806"/>
      <c r="W351" s="806"/>
      <c r="X351" s="806"/>
      <c r="Y351" s="797"/>
      <c r="Z351" s="797"/>
    </row>
    <row r="352" spans="1:26" ht="51" x14ac:dyDescent="0.2">
      <c r="A352" s="757"/>
      <c r="B352" s="792">
        <v>2</v>
      </c>
      <c r="C352" s="792" t="s">
        <v>1425</v>
      </c>
      <c r="D352" s="793">
        <v>2</v>
      </c>
      <c r="E352" s="793">
        <v>2.2999999999999998</v>
      </c>
      <c r="F352" s="800" t="s">
        <v>1589</v>
      </c>
      <c r="G352" s="801" t="s">
        <v>1567</v>
      </c>
      <c r="H352" s="794">
        <v>3019</v>
      </c>
      <c r="I352" s="794" t="s">
        <v>1197</v>
      </c>
      <c r="J352" s="792" t="s">
        <v>1799</v>
      </c>
      <c r="K352" s="800" t="s">
        <v>1459</v>
      </c>
      <c r="L352" s="808" t="s">
        <v>1454</v>
      </c>
      <c r="M352" s="792" t="s">
        <v>1448</v>
      </c>
      <c r="N352" s="754" t="s">
        <v>1460</v>
      </c>
      <c r="O352" s="754" t="s">
        <v>1437</v>
      </c>
      <c r="P352" s="754" t="s">
        <v>1438</v>
      </c>
      <c r="Q352" s="797">
        <v>1</v>
      </c>
      <c r="R352" s="798"/>
      <c r="S352" s="797">
        <v>0.99060322648752774</v>
      </c>
      <c r="T352" s="797">
        <v>0.99060322648752774</v>
      </c>
      <c r="U352" s="797"/>
      <c r="V352" s="806">
        <v>5177375</v>
      </c>
      <c r="W352" s="806">
        <v>6590187.5700000003</v>
      </c>
      <c r="X352" s="806">
        <v>6528261.0700000003</v>
      </c>
      <c r="Y352" s="797">
        <v>1.2609210401023685</v>
      </c>
      <c r="Z352" s="797">
        <v>0.99060322648752774</v>
      </c>
    </row>
    <row r="353" spans="1:26" ht="51" x14ac:dyDescent="0.2">
      <c r="A353" s="757"/>
      <c r="B353" s="792">
        <v>2</v>
      </c>
      <c r="C353" s="792" t="s">
        <v>1425</v>
      </c>
      <c r="D353" s="793">
        <v>2</v>
      </c>
      <c r="E353" s="793">
        <v>2.2999999999999998</v>
      </c>
      <c r="F353" s="800" t="s">
        <v>1589</v>
      </c>
      <c r="G353" s="801" t="s">
        <v>1567</v>
      </c>
      <c r="H353" s="794">
        <v>3019</v>
      </c>
      <c r="I353" s="794" t="s">
        <v>1199</v>
      </c>
      <c r="J353" s="792" t="s">
        <v>1800</v>
      </c>
      <c r="K353" s="800" t="s">
        <v>1459</v>
      </c>
      <c r="L353" s="808" t="s">
        <v>1454</v>
      </c>
      <c r="M353" s="792" t="s">
        <v>1448</v>
      </c>
      <c r="N353" s="754" t="s">
        <v>1460</v>
      </c>
      <c r="O353" s="754" t="s">
        <v>1437</v>
      </c>
      <c r="P353" s="754" t="s">
        <v>1438</v>
      </c>
      <c r="Q353" s="797">
        <v>1</v>
      </c>
      <c r="R353" s="798"/>
      <c r="S353" s="797">
        <v>0.2034</v>
      </c>
      <c r="T353" s="797">
        <v>0.2034</v>
      </c>
      <c r="U353" s="797"/>
      <c r="V353" s="806"/>
      <c r="W353" s="806"/>
      <c r="X353" s="806"/>
      <c r="Y353" s="797"/>
      <c r="Z353" s="797"/>
    </row>
    <row r="354" spans="1:26" ht="51" x14ac:dyDescent="0.2">
      <c r="A354" s="757"/>
      <c r="B354" s="792">
        <v>2</v>
      </c>
      <c r="C354" s="792" t="s">
        <v>1425</v>
      </c>
      <c r="D354" s="793">
        <v>2</v>
      </c>
      <c r="E354" s="793">
        <v>2.2999999999999998</v>
      </c>
      <c r="F354" s="800" t="s">
        <v>1589</v>
      </c>
      <c r="G354" s="801" t="s">
        <v>1567</v>
      </c>
      <c r="H354" s="794">
        <v>3019</v>
      </c>
      <c r="I354" s="794" t="s">
        <v>1199</v>
      </c>
      <c r="J354" s="792" t="s">
        <v>1801</v>
      </c>
      <c r="K354" s="800" t="s">
        <v>1459</v>
      </c>
      <c r="L354" s="808" t="s">
        <v>1454</v>
      </c>
      <c r="M354" s="792" t="s">
        <v>1448</v>
      </c>
      <c r="N354" s="754" t="s">
        <v>1460</v>
      </c>
      <c r="O354" s="754" t="s">
        <v>1437</v>
      </c>
      <c r="P354" s="754" t="s">
        <v>1438</v>
      </c>
      <c r="Q354" s="797">
        <v>1</v>
      </c>
      <c r="R354" s="798"/>
      <c r="S354" s="797">
        <v>0.99134865878259792</v>
      </c>
      <c r="T354" s="797">
        <v>0.99134865878259792</v>
      </c>
      <c r="U354" s="797"/>
      <c r="V354" s="806">
        <v>4168021</v>
      </c>
      <c r="W354" s="806">
        <v>5778121.4199999999</v>
      </c>
      <c r="X354" s="806">
        <v>5728132.9199999999</v>
      </c>
      <c r="Y354" s="797">
        <v>1.3743051966388844</v>
      </c>
      <c r="Z354" s="797">
        <v>0.99134865878259792</v>
      </c>
    </row>
    <row r="355" spans="1:26" ht="51" x14ac:dyDescent="0.2">
      <c r="A355" s="757"/>
      <c r="B355" s="792">
        <v>2</v>
      </c>
      <c r="C355" s="792" t="s">
        <v>1425</v>
      </c>
      <c r="D355" s="793">
        <v>2</v>
      </c>
      <c r="E355" s="793">
        <v>2.2999999999999998</v>
      </c>
      <c r="F355" s="800" t="s">
        <v>1589</v>
      </c>
      <c r="G355" s="801" t="s">
        <v>1567</v>
      </c>
      <c r="H355" s="794">
        <v>3019</v>
      </c>
      <c r="I355" s="794" t="s">
        <v>1201</v>
      </c>
      <c r="J355" s="792" t="s">
        <v>1802</v>
      </c>
      <c r="K355" s="800" t="s">
        <v>1459</v>
      </c>
      <c r="L355" s="808" t="s">
        <v>1454</v>
      </c>
      <c r="M355" s="792" t="s">
        <v>1448</v>
      </c>
      <c r="N355" s="754" t="s">
        <v>1460</v>
      </c>
      <c r="O355" s="754" t="s">
        <v>1437</v>
      </c>
      <c r="P355" s="754" t="s">
        <v>1438</v>
      </c>
      <c r="Q355" s="797">
        <v>1</v>
      </c>
      <c r="R355" s="798"/>
      <c r="S355" s="797">
        <v>0.43909999999999999</v>
      </c>
      <c r="T355" s="797">
        <v>0.43909999999999999</v>
      </c>
      <c r="U355" s="797"/>
      <c r="V355" s="806"/>
      <c r="W355" s="806"/>
      <c r="X355" s="806"/>
      <c r="Y355" s="797"/>
      <c r="Z355" s="797"/>
    </row>
    <row r="356" spans="1:26" ht="51" x14ac:dyDescent="0.2">
      <c r="A356" s="757"/>
      <c r="B356" s="792">
        <v>2</v>
      </c>
      <c r="C356" s="792" t="s">
        <v>1425</v>
      </c>
      <c r="D356" s="793">
        <v>2</v>
      </c>
      <c r="E356" s="793">
        <v>2.2999999999999998</v>
      </c>
      <c r="F356" s="800" t="s">
        <v>1589</v>
      </c>
      <c r="G356" s="801" t="s">
        <v>1567</v>
      </c>
      <c r="H356" s="794">
        <v>3019</v>
      </c>
      <c r="I356" s="794" t="s">
        <v>1201</v>
      </c>
      <c r="J356" s="792" t="s">
        <v>1803</v>
      </c>
      <c r="K356" s="800" t="s">
        <v>1459</v>
      </c>
      <c r="L356" s="808" t="s">
        <v>1454</v>
      </c>
      <c r="M356" s="792" t="s">
        <v>1448</v>
      </c>
      <c r="N356" s="754" t="s">
        <v>1460</v>
      </c>
      <c r="O356" s="754" t="s">
        <v>1437</v>
      </c>
      <c r="P356" s="754" t="s">
        <v>1438</v>
      </c>
      <c r="Q356" s="797">
        <v>1</v>
      </c>
      <c r="R356" s="798"/>
      <c r="S356" s="797">
        <v>0.99411272676133755</v>
      </c>
      <c r="T356" s="797">
        <v>0.99411272676133755</v>
      </c>
      <c r="U356" s="797"/>
      <c r="V356" s="806">
        <v>3402064</v>
      </c>
      <c r="W356" s="806">
        <v>5190348.53</v>
      </c>
      <c r="X356" s="806">
        <v>5159791.53</v>
      </c>
      <c r="Y356" s="797">
        <v>1.5166650392232481</v>
      </c>
      <c r="Z356" s="797">
        <v>0.99411272676133755</v>
      </c>
    </row>
    <row r="357" spans="1:26" ht="51" x14ac:dyDescent="0.2">
      <c r="A357" s="757"/>
      <c r="B357" s="792">
        <v>2</v>
      </c>
      <c r="C357" s="792" t="s">
        <v>1425</v>
      </c>
      <c r="D357" s="793">
        <v>2</v>
      </c>
      <c r="E357" s="793">
        <v>2.2999999999999998</v>
      </c>
      <c r="F357" s="800" t="s">
        <v>1589</v>
      </c>
      <c r="G357" s="801" t="s">
        <v>1567</v>
      </c>
      <c r="H357" s="794">
        <v>3019</v>
      </c>
      <c r="I357" s="794" t="s">
        <v>1203</v>
      </c>
      <c r="J357" s="792" t="s">
        <v>1804</v>
      </c>
      <c r="K357" s="800" t="s">
        <v>1459</v>
      </c>
      <c r="L357" s="808" t="s">
        <v>1454</v>
      </c>
      <c r="M357" s="792" t="s">
        <v>1448</v>
      </c>
      <c r="N357" s="754" t="s">
        <v>1460</v>
      </c>
      <c r="O357" s="754" t="s">
        <v>1437</v>
      </c>
      <c r="P357" s="754" t="s">
        <v>1438</v>
      </c>
      <c r="Q357" s="797">
        <v>1</v>
      </c>
      <c r="R357" s="798"/>
      <c r="S357" s="797">
        <v>0.48380000000000001</v>
      </c>
      <c r="T357" s="797">
        <v>0.48380000000000001</v>
      </c>
      <c r="U357" s="797"/>
      <c r="V357" s="806"/>
      <c r="W357" s="806"/>
      <c r="X357" s="806"/>
      <c r="Y357" s="797"/>
      <c r="Z357" s="797"/>
    </row>
    <row r="358" spans="1:26" ht="51" x14ac:dyDescent="0.2">
      <c r="A358" s="757"/>
      <c r="B358" s="792">
        <v>2</v>
      </c>
      <c r="C358" s="792" t="s">
        <v>1425</v>
      </c>
      <c r="D358" s="793">
        <v>2</v>
      </c>
      <c r="E358" s="793">
        <v>2.2999999999999998</v>
      </c>
      <c r="F358" s="800" t="s">
        <v>1589</v>
      </c>
      <c r="G358" s="801" t="s">
        <v>1567</v>
      </c>
      <c r="H358" s="794">
        <v>3019</v>
      </c>
      <c r="I358" s="794" t="s">
        <v>1203</v>
      </c>
      <c r="J358" s="792" t="s">
        <v>1805</v>
      </c>
      <c r="K358" s="800" t="s">
        <v>1459</v>
      </c>
      <c r="L358" s="808" t="s">
        <v>1454</v>
      </c>
      <c r="M358" s="792" t="s">
        <v>1448</v>
      </c>
      <c r="N358" s="754" t="s">
        <v>1460</v>
      </c>
      <c r="O358" s="754" t="s">
        <v>1437</v>
      </c>
      <c r="P358" s="754" t="s">
        <v>1438</v>
      </c>
      <c r="Q358" s="797">
        <v>1</v>
      </c>
      <c r="R358" s="798"/>
      <c r="S358" s="797">
        <v>0.9929137065411231</v>
      </c>
      <c r="T358" s="797">
        <v>0.9929137065411231</v>
      </c>
      <c r="U358" s="797"/>
      <c r="V358" s="806">
        <v>4668730</v>
      </c>
      <c r="W358" s="806">
        <v>6692638.4400000004</v>
      </c>
      <c r="X358" s="806">
        <v>6645212.4400000004</v>
      </c>
      <c r="Y358" s="797">
        <v>1.4233447725612747</v>
      </c>
      <c r="Z358" s="797">
        <v>0.9929137065411231</v>
      </c>
    </row>
    <row r="359" spans="1:26" ht="76.5" x14ac:dyDescent="0.2">
      <c r="A359" s="757"/>
      <c r="B359" s="792">
        <v>2</v>
      </c>
      <c r="C359" s="792" t="s">
        <v>1425</v>
      </c>
      <c r="D359" s="793">
        <v>2</v>
      </c>
      <c r="E359" s="793">
        <v>2.2999999999999998</v>
      </c>
      <c r="F359" s="800" t="s">
        <v>1589</v>
      </c>
      <c r="G359" s="801" t="s">
        <v>1567</v>
      </c>
      <c r="H359" s="794">
        <v>3019</v>
      </c>
      <c r="I359" s="794"/>
      <c r="J359" s="792" t="s">
        <v>1806</v>
      </c>
      <c r="K359" s="800" t="s">
        <v>1453</v>
      </c>
      <c r="L359" s="808" t="s">
        <v>1429</v>
      </c>
      <c r="M359" s="792" t="s">
        <v>1448</v>
      </c>
      <c r="N359" s="754" t="s">
        <v>1431</v>
      </c>
      <c r="O359" s="754" t="s">
        <v>1437</v>
      </c>
      <c r="P359" s="754" t="s">
        <v>1438</v>
      </c>
      <c r="Q359" s="797">
        <v>1</v>
      </c>
      <c r="R359" s="798"/>
      <c r="S359" s="797">
        <v>1</v>
      </c>
      <c r="T359" s="797">
        <v>1</v>
      </c>
      <c r="U359" s="797"/>
      <c r="V359" s="806"/>
      <c r="W359" s="806"/>
      <c r="X359" s="806"/>
      <c r="Y359" s="797"/>
      <c r="Z359" s="797"/>
    </row>
    <row r="360" spans="1:26" ht="51" x14ac:dyDescent="0.2">
      <c r="A360" s="757"/>
      <c r="B360" s="792">
        <v>2</v>
      </c>
      <c r="C360" s="792" t="s">
        <v>1425</v>
      </c>
      <c r="D360" s="793">
        <v>2</v>
      </c>
      <c r="E360" s="793">
        <v>2.2999999999999998</v>
      </c>
      <c r="F360" s="800" t="s">
        <v>1589</v>
      </c>
      <c r="G360" s="801" t="s">
        <v>1567</v>
      </c>
      <c r="H360" s="794">
        <v>3019</v>
      </c>
      <c r="I360" s="794" t="s">
        <v>1090</v>
      </c>
      <c r="J360" s="792" t="s">
        <v>1807</v>
      </c>
      <c r="K360" s="800" t="s">
        <v>1459</v>
      </c>
      <c r="L360" s="808" t="s">
        <v>1454</v>
      </c>
      <c r="M360" s="792" t="s">
        <v>1448</v>
      </c>
      <c r="N360" s="754" t="s">
        <v>1460</v>
      </c>
      <c r="O360" s="754" t="s">
        <v>1437</v>
      </c>
      <c r="P360" s="754" t="s">
        <v>1438</v>
      </c>
      <c r="Q360" s="797">
        <v>1</v>
      </c>
      <c r="R360" s="798"/>
      <c r="S360" s="797">
        <v>1</v>
      </c>
      <c r="T360" s="797">
        <v>1</v>
      </c>
      <c r="U360" s="797"/>
      <c r="V360" s="806"/>
      <c r="W360" s="806"/>
      <c r="X360" s="806"/>
      <c r="Y360" s="797"/>
      <c r="Z360" s="797"/>
    </row>
    <row r="361" spans="1:26" ht="51" x14ac:dyDescent="0.2">
      <c r="A361" s="757"/>
      <c r="B361" s="792">
        <v>2</v>
      </c>
      <c r="C361" s="792" t="s">
        <v>1425</v>
      </c>
      <c r="D361" s="793">
        <v>2</v>
      </c>
      <c r="E361" s="793">
        <v>2.2999999999999998</v>
      </c>
      <c r="F361" s="800" t="s">
        <v>1589</v>
      </c>
      <c r="G361" s="801" t="s">
        <v>1567</v>
      </c>
      <c r="H361" s="794">
        <v>3019</v>
      </c>
      <c r="I361" s="794" t="s">
        <v>1090</v>
      </c>
      <c r="J361" s="792" t="s">
        <v>1808</v>
      </c>
      <c r="K361" s="800" t="s">
        <v>1459</v>
      </c>
      <c r="L361" s="808" t="s">
        <v>1454</v>
      </c>
      <c r="M361" s="792" t="s">
        <v>1448</v>
      </c>
      <c r="N361" s="754" t="s">
        <v>1460</v>
      </c>
      <c r="O361" s="754" t="s">
        <v>1437</v>
      </c>
      <c r="P361" s="754" t="s">
        <v>1438</v>
      </c>
      <c r="Q361" s="797">
        <v>1</v>
      </c>
      <c r="R361" s="798"/>
      <c r="S361" s="797">
        <v>0.96949142870308413</v>
      </c>
      <c r="T361" s="797">
        <v>0.96800296113112272</v>
      </c>
      <c r="U361" s="797"/>
      <c r="V361" s="806">
        <v>30423870.170000002</v>
      </c>
      <c r="W361" s="806">
        <v>30180926.239999998</v>
      </c>
      <c r="X361" s="806">
        <v>29260149.300000001</v>
      </c>
      <c r="Y361" s="797">
        <v>0.96174974243916189</v>
      </c>
      <c r="Z361" s="797">
        <v>0.96949142870308413</v>
      </c>
    </row>
    <row r="362" spans="1:26" ht="51" x14ac:dyDescent="0.2">
      <c r="A362" s="757"/>
      <c r="B362" s="792">
        <v>2</v>
      </c>
      <c r="C362" s="792" t="s">
        <v>1425</v>
      </c>
      <c r="D362" s="793">
        <v>2</v>
      </c>
      <c r="E362" s="793">
        <v>2.2999999999999998</v>
      </c>
      <c r="F362" s="800" t="s">
        <v>1589</v>
      </c>
      <c r="G362" s="801" t="s">
        <v>1567</v>
      </c>
      <c r="H362" s="794">
        <v>3019</v>
      </c>
      <c r="I362" s="794" t="s">
        <v>808</v>
      </c>
      <c r="J362" s="792" t="s">
        <v>1809</v>
      </c>
      <c r="K362" s="800" t="s">
        <v>1459</v>
      </c>
      <c r="L362" s="808" t="s">
        <v>1454</v>
      </c>
      <c r="M362" s="792" t="s">
        <v>1448</v>
      </c>
      <c r="N362" s="754" t="s">
        <v>1460</v>
      </c>
      <c r="O362" s="754" t="s">
        <v>1437</v>
      </c>
      <c r="P362" s="754" t="s">
        <v>1438</v>
      </c>
      <c r="Q362" s="797">
        <v>1</v>
      </c>
      <c r="R362" s="798"/>
      <c r="S362" s="797">
        <v>1</v>
      </c>
      <c r="T362" s="797">
        <v>1</v>
      </c>
      <c r="U362" s="797"/>
      <c r="V362" s="806"/>
      <c r="W362" s="806"/>
      <c r="X362" s="806"/>
      <c r="Y362" s="797"/>
      <c r="Z362" s="797"/>
    </row>
    <row r="363" spans="1:26" ht="51" x14ac:dyDescent="0.2">
      <c r="A363" s="757"/>
      <c r="B363" s="792">
        <v>2</v>
      </c>
      <c r="C363" s="792" t="s">
        <v>1425</v>
      </c>
      <c r="D363" s="793">
        <v>2</v>
      </c>
      <c r="E363" s="793">
        <v>2.2999999999999998</v>
      </c>
      <c r="F363" s="800" t="s">
        <v>1589</v>
      </c>
      <c r="G363" s="801" t="s">
        <v>1567</v>
      </c>
      <c r="H363" s="794">
        <v>3019</v>
      </c>
      <c r="I363" s="794" t="s">
        <v>808</v>
      </c>
      <c r="J363" s="792" t="s">
        <v>1810</v>
      </c>
      <c r="K363" s="800" t="s">
        <v>1459</v>
      </c>
      <c r="L363" s="808" t="s">
        <v>1454</v>
      </c>
      <c r="M363" s="792" t="s">
        <v>1448</v>
      </c>
      <c r="N363" s="754" t="s">
        <v>1460</v>
      </c>
      <c r="O363" s="754" t="s">
        <v>1437</v>
      </c>
      <c r="P363" s="754" t="s">
        <v>1438</v>
      </c>
      <c r="Q363" s="797">
        <v>1</v>
      </c>
      <c r="R363" s="798"/>
      <c r="S363" s="797">
        <v>0.98827538856508956</v>
      </c>
      <c r="T363" s="797">
        <v>0.97473760927633013</v>
      </c>
      <c r="U363" s="797"/>
      <c r="V363" s="806">
        <v>69228207.310000002</v>
      </c>
      <c r="W363" s="806">
        <v>68912373.299999997</v>
      </c>
      <c r="X363" s="806">
        <v>68104402.5</v>
      </c>
      <c r="Y363" s="797">
        <v>0.98376666313244732</v>
      </c>
      <c r="Z363" s="797">
        <v>0.98827538856508956</v>
      </c>
    </row>
    <row r="364" spans="1:26" ht="51" x14ac:dyDescent="0.2">
      <c r="A364" s="757"/>
      <c r="B364" s="792">
        <v>2</v>
      </c>
      <c r="C364" s="792" t="s">
        <v>1425</v>
      </c>
      <c r="D364" s="793">
        <v>2</v>
      </c>
      <c r="E364" s="793">
        <v>2.2999999999999998</v>
      </c>
      <c r="F364" s="800" t="s">
        <v>1589</v>
      </c>
      <c r="G364" s="801" t="s">
        <v>1567</v>
      </c>
      <c r="H364" s="794">
        <v>3019</v>
      </c>
      <c r="I364" s="794" t="s">
        <v>1229</v>
      </c>
      <c r="J364" s="792" t="s">
        <v>1811</v>
      </c>
      <c r="K364" s="800" t="s">
        <v>1459</v>
      </c>
      <c r="L364" s="808" t="s">
        <v>1454</v>
      </c>
      <c r="M364" s="792" t="s">
        <v>1448</v>
      </c>
      <c r="N364" s="754" t="s">
        <v>1460</v>
      </c>
      <c r="O364" s="754" t="s">
        <v>1437</v>
      </c>
      <c r="P364" s="754" t="s">
        <v>1438</v>
      </c>
      <c r="Q364" s="797">
        <v>1</v>
      </c>
      <c r="R364" s="798"/>
      <c r="S364" s="797">
        <v>1</v>
      </c>
      <c r="T364" s="797">
        <v>1</v>
      </c>
      <c r="U364" s="797"/>
      <c r="V364" s="806"/>
      <c r="W364" s="806"/>
      <c r="X364" s="806"/>
      <c r="Y364" s="797"/>
      <c r="Z364" s="797"/>
    </row>
    <row r="365" spans="1:26" ht="51" x14ac:dyDescent="0.2">
      <c r="A365" s="757"/>
      <c r="B365" s="792">
        <v>2</v>
      </c>
      <c r="C365" s="792" t="s">
        <v>1425</v>
      </c>
      <c r="D365" s="793">
        <v>2</v>
      </c>
      <c r="E365" s="793">
        <v>2.2999999999999998</v>
      </c>
      <c r="F365" s="800" t="s">
        <v>1589</v>
      </c>
      <c r="G365" s="801" t="s">
        <v>1567</v>
      </c>
      <c r="H365" s="794">
        <v>3019</v>
      </c>
      <c r="I365" s="794" t="s">
        <v>1229</v>
      </c>
      <c r="J365" s="792" t="s">
        <v>1812</v>
      </c>
      <c r="K365" s="800" t="s">
        <v>1459</v>
      </c>
      <c r="L365" s="808" t="s">
        <v>1454</v>
      </c>
      <c r="M365" s="792" t="s">
        <v>1448</v>
      </c>
      <c r="N365" s="754" t="s">
        <v>1460</v>
      </c>
      <c r="O365" s="754" t="s">
        <v>1437</v>
      </c>
      <c r="P365" s="754" t="s">
        <v>1438</v>
      </c>
      <c r="Q365" s="797">
        <v>1</v>
      </c>
      <c r="R365" s="798"/>
      <c r="S365" s="797">
        <v>0.96527438759435313</v>
      </c>
      <c r="T365" s="797">
        <v>0.91633808453439891</v>
      </c>
      <c r="U365" s="797"/>
      <c r="V365" s="806">
        <v>52500000</v>
      </c>
      <c r="W365" s="806">
        <v>182820675.87</v>
      </c>
      <c r="X365" s="806">
        <v>176472115.94</v>
      </c>
      <c r="Y365" s="797">
        <v>3.361373636952381</v>
      </c>
      <c r="Z365" s="797">
        <v>0.96527438759435313</v>
      </c>
    </row>
    <row r="366" spans="1:26" ht="102" x14ac:dyDescent="0.2">
      <c r="A366" s="757"/>
      <c r="B366" s="792">
        <v>2</v>
      </c>
      <c r="C366" s="792" t="s">
        <v>1425</v>
      </c>
      <c r="D366" s="793">
        <v>2</v>
      </c>
      <c r="E366" s="793">
        <v>2.2999999999999998</v>
      </c>
      <c r="F366" s="800" t="s">
        <v>1589</v>
      </c>
      <c r="G366" s="801" t="s">
        <v>1567</v>
      </c>
      <c r="H366" s="794">
        <v>3019</v>
      </c>
      <c r="I366" s="794"/>
      <c r="J366" s="792" t="s">
        <v>1813</v>
      </c>
      <c r="K366" s="800" t="s">
        <v>1453</v>
      </c>
      <c r="L366" s="808" t="s">
        <v>1429</v>
      </c>
      <c r="M366" s="792" t="s">
        <v>1448</v>
      </c>
      <c r="N366" s="754" t="s">
        <v>1431</v>
      </c>
      <c r="O366" s="754" t="s">
        <v>1437</v>
      </c>
      <c r="P366" s="754" t="s">
        <v>1438</v>
      </c>
      <c r="Q366" s="797">
        <v>1</v>
      </c>
      <c r="R366" s="798"/>
      <c r="S366" s="797">
        <v>2.0830000000000002</v>
      </c>
      <c r="T366" s="797"/>
      <c r="U366" s="797"/>
      <c r="V366" s="806"/>
      <c r="W366" s="806"/>
      <c r="X366" s="806"/>
      <c r="Y366" s="797"/>
      <c r="Z366" s="797"/>
    </row>
    <row r="367" spans="1:26" ht="51" x14ac:dyDescent="0.2">
      <c r="A367" s="757"/>
      <c r="B367" s="792">
        <v>2</v>
      </c>
      <c r="C367" s="792" t="s">
        <v>1425</v>
      </c>
      <c r="D367" s="793">
        <v>2</v>
      </c>
      <c r="E367" s="793">
        <v>2.2999999999999998</v>
      </c>
      <c r="F367" s="800" t="s">
        <v>1552</v>
      </c>
      <c r="G367" s="801" t="s">
        <v>1567</v>
      </c>
      <c r="H367" s="794">
        <v>3019</v>
      </c>
      <c r="I367" s="794" t="s">
        <v>1101</v>
      </c>
      <c r="J367" s="792" t="s">
        <v>1814</v>
      </c>
      <c r="K367" s="800" t="s">
        <v>1459</v>
      </c>
      <c r="L367" s="808" t="s">
        <v>1454</v>
      </c>
      <c r="M367" s="792" t="s">
        <v>1448</v>
      </c>
      <c r="N367" s="754" t="s">
        <v>1460</v>
      </c>
      <c r="O367" s="754" t="s">
        <v>1437</v>
      </c>
      <c r="P367" s="754" t="s">
        <v>1438</v>
      </c>
      <c r="Q367" s="797">
        <v>1</v>
      </c>
      <c r="R367" s="798"/>
      <c r="S367" s="797">
        <v>0.93169999999999997</v>
      </c>
      <c r="T367" s="797">
        <v>0.93169999999999997</v>
      </c>
      <c r="U367" s="797"/>
      <c r="V367" s="806"/>
      <c r="W367" s="806"/>
      <c r="X367" s="806"/>
      <c r="Y367" s="797"/>
      <c r="Z367" s="797"/>
    </row>
    <row r="368" spans="1:26" ht="51" x14ac:dyDescent="0.2">
      <c r="A368" s="757"/>
      <c r="B368" s="792">
        <v>2</v>
      </c>
      <c r="C368" s="792" t="s">
        <v>1425</v>
      </c>
      <c r="D368" s="793">
        <v>2</v>
      </c>
      <c r="E368" s="793">
        <v>2.2999999999999998</v>
      </c>
      <c r="F368" s="800" t="s">
        <v>1552</v>
      </c>
      <c r="G368" s="801" t="s">
        <v>1567</v>
      </c>
      <c r="H368" s="794">
        <v>3019</v>
      </c>
      <c r="I368" s="794" t="s">
        <v>1101</v>
      </c>
      <c r="J368" s="792" t="s">
        <v>1815</v>
      </c>
      <c r="K368" s="800" t="s">
        <v>1459</v>
      </c>
      <c r="L368" s="808" t="s">
        <v>1454</v>
      </c>
      <c r="M368" s="792" t="s">
        <v>1448</v>
      </c>
      <c r="N368" s="754" t="s">
        <v>1460</v>
      </c>
      <c r="O368" s="754" t="s">
        <v>1437</v>
      </c>
      <c r="P368" s="754" t="s">
        <v>1438</v>
      </c>
      <c r="Q368" s="797">
        <v>1</v>
      </c>
      <c r="R368" s="798"/>
      <c r="S368" s="797">
        <v>1</v>
      </c>
      <c r="T368" s="797">
        <v>1</v>
      </c>
      <c r="U368" s="797"/>
      <c r="V368" s="806">
        <v>61671</v>
      </c>
      <c r="W368" s="806">
        <v>398776.55</v>
      </c>
      <c r="X368" s="806">
        <v>398776.55</v>
      </c>
      <c r="Y368" s="797">
        <v>6.4661923756708983</v>
      </c>
      <c r="Z368" s="797">
        <v>1</v>
      </c>
    </row>
    <row r="369" spans="1:26" ht="51" x14ac:dyDescent="0.2">
      <c r="A369" s="757"/>
      <c r="B369" s="792">
        <v>2</v>
      </c>
      <c r="C369" s="792" t="s">
        <v>1425</v>
      </c>
      <c r="D369" s="793">
        <v>2</v>
      </c>
      <c r="E369" s="793">
        <v>2.2999999999999998</v>
      </c>
      <c r="F369" s="800" t="s">
        <v>1552</v>
      </c>
      <c r="G369" s="801" t="s">
        <v>1567</v>
      </c>
      <c r="H369" s="794">
        <v>3019</v>
      </c>
      <c r="I369" s="794" t="s">
        <v>1103</v>
      </c>
      <c r="J369" s="792" t="s">
        <v>1816</v>
      </c>
      <c r="K369" s="800" t="s">
        <v>1459</v>
      </c>
      <c r="L369" s="808" t="s">
        <v>1454</v>
      </c>
      <c r="M369" s="792" t="s">
        <v>1448</v>
      </c>
      <c r="N369" s="754" t="s">
        <v>1460</v>
      </c>
      <c r="O369" s="754" t="s">
        <v>1437</v>
      </c>
      <c r="P369" s="754" t="s">
        <v>1438</v>
      </c>
      <c r="Q369" s="797">
        <v>1</v>
      </c>
      <c r="R369" s="798"/>
      <c r="S369" s="797">
        <v>1</v>
      </c>
      <c r="T369" s="797">
        <v>1</v>
      </c>
      <c r="U369" s="797"/>
      <c r="V369" s="806"/>
      <c r="W369" s="806"/>
      <c r="X369" s="806"/>
      <c r="Y369" s="797"/>
      <c r="Z369" s="797"/>
    </row>
    <row r="370" spans="1:26" ht="51" x14ac:dyDescent="0.2">
      <c r="A370" s="757"/>
      <c r="B370" s="792">
        <v>2</v>
      </c>
      <c r="C370" s="792" t="s">
        <v>1425</v>
      </c>
      <c r="D370" s="793">
        <v>2</v>
      </c>
      <c r="E370" s="793">
        <v>2.2999999999999998</v>
      </c>
      <c r="F370" s="800" t="s">
        <v>1552</v>
      </c>
      <c r="G370" s="801" t="s">
        <v>1567</v>
      </c>
      <c r="H370" s="794">
        <v>3019</v>
      </c>
      <c r="I370" s="794" t="s">
        <v>1103</v>
      </c>
      <c r="J370" s="792" t="s">
        <v>1817</v>
      </c>
      <c r="K370" s="800" t="s">
        <v>1459</v>
      </c>
      <c r="L370" s="808" t="s">
        <v>1454</v>
      </c>
      <c r="M370" s="792" t="s">
        <v>1448</v>
      </c>
      <c r="N370" s="754" t="s">
        <v>1460</v>
      </c>
      <c r="O370" s="754" t="s">
        <v>1437</v>
      </c>
      <c r="P370" s="754" t="s">
        <v>1438</v>
      </c>
      <c r="Q370" s="797">
        <v>1</v>
      </c>
      <c r="R370" s="798"/>
      <c r="S370" s="797">
        <v>1</v>
      </c>
      <c r="T370" s="797">
        <v>1</v>
      </c>
      <c r="U370" s="797"/>
      <c r="V370" s="806">
        <v>32500</v>
      </c>
      <c r="W370" s="806">
        <v>70854.58</v>
      </c>
      <c r="X370" s="806">
        <v>70854.58</v>
      </c>
      <c r="Y370" s="797">
        <v>2.1801409230769231</v>
      </c>
      <c r="Z370" s="797">
        <v>1</v>
      </c>
    </row>
    <row r="371" spans="1:26" ht="51" x14ac:dyDescent="0.2">
      <c r="A371" s="757"/>
      <c r="B371" s="792">
        <v>2</v>
      </c>
      <c r="C371" s="792" t="s">
        <v>1425</v>
      </c>
      <c r="D371" s="793">
        <v>2</v>
      </c>
      <c r="E371" s="793">
        <v>2.2999999999999998</v>
      </c>
      <c r="F371" s="800" t="s">
        <v>1552</v>
      </c>
      <c r="G371" s="801" t="s">
        <v>1567</v>
      </c>
      <c r="H371" s="794">
        <v>3019</v>
      </c>
      <c r="I371" s="794" t="s">
        <v>1105</v>
      </c>
      <c r="J371" s="792" t="s">
        <v>1818</v>
      </c>
      <c r="K371" s="800" t="s">
        <v>1459</v>
      </c>
      <c r="L371" s="808" t="s">
        <v>1454</v>
      </c>
      <c r="M371" s="792" t="s">
        <v>1448</v>
      </c>
      <c r="N371" s="754" t="s">
        <v>1460</v>
      </c>
      <c r="O371" s="754" t="s">
        <v>1437</v>
      </c>
      <c r="P371" s="754" t="s">
        <v>1438</v>
      </c>
      <c r="Q371" s="797">
        <v>1</v>
      </c>
      <c r="R371" s="798"/>
      <c r="S371" s="797">
        <v>1</v>
      </c>
      <c r="T371" s="797">
        <v>1</v>
      </c>
      <c r="U371" s="797"/>
      <c r="V371" s="806"/>
      <c r="W371" s="806"/>
      <c r="X371" s="806"/>
      <c r="Y371" s="797"/>
      <c r="Z371" s="797"/>
    </row>
    <row r="372" spans="1:26" ht="51" x14ac:dyDescent="0.2">
      <c r="A372" s="757"/>
      <c r="B372" s="792">
        <v>2</v>
      </c>
      <c r="C372" s="792" t="s">
        <v>1425</v>
      </c>
      <c r="D372" s="793">
        <v>2</v>
      </c>
      <c r="E372" s="793">
        <v>2.2999999999999998</v>
      </c>
      <c r="F372" s="800" t="s">
        <v>1552</v>
      </c>
      <c r="G372" s="801" t="s">
        <v>1567</v>
      </c>
      <c r="H372" s="794">
        <v>3019</v>
      </c>
      <c r="I372" s="794" t="s">
        <v>1105</v>
      </c>
      <c r="J372" s="792" t="s">
        <v>1819</v>
      </c>
      <c r="K372" s="800" t="s">
        <v>1459</v>
      </c>
      <c r="L372" s="808" t="s">
        <v>1454</v>
      </c>
      <c r="M372" s="792" t="s">
        <v>1448</v>
      </c>
      <c r="N372" s="754" t="s">
        <v>1460</v>
      </c>
      <c r="O372" s="754" t="s">
        <v>1437</v>
      </c>
      <c r="P372" s="754" t="s">
        <v>1438</v>
      </c>
      <c r="Q372" s="797">
        <v>1</v>
      </c>
      <c r="R372" s="798"/>
      <c r="S372" s="797">
        <v>1</v>
      </c>
      <c r="T372" s="797">
        <v>1</v>
      </c>
      <c r="U372" s="797"/>
      <c r="V372" s="806">
        <v>20098</v>
      </c>
      <c r="W372" s="806">
        <v>26270.57</v>
      </c>
      <c r="X372" s="806">
        <v>26270.57</v>
      </c>
      <c r="Y372" s="797">
        <v>1.3071235943875013</v>
      </c>
      <c r="Z372" s="797">
        <v>1</v>
      </c>
    </row>
    <row r="373" spans="1:26" ht="51" x14ac:dyDescent="0.2">
      <c r="A373" s="757"/>
      <c r="B373" s="792">
        <v>2</v>
      </c>
      <c r="C373" s="792" t="s">
        <v>1425</v>
      </c>
      <c r="D373" s="793">
        <v>2</v>
      </c>
      <c r="E373" s="793">
        <v>2.2999999999999998</v>
      </c>
      <c r="F373" s="800" t="s">
        <v>1552</v>
      </c>
      <c r="G373" s="801" t="s">
        <v>1567</v>
      </c>
      <c r="H373" s="794">
        <v>3019</v>
      </c>
      <c r="I373" s="794" t="s">
        <v>1107</v>
      </c>
      <c r="J373" s="792" t="s">
        <v>1820</v>
      </c>
      <c r="K373" s="800" t="s">
        <v>1459</v>
      </c>
      <c r="L373" s="808" t="s">
        <v>1454</v>
      </c>
      <c r="M373" s="792" t="s">
        <v>1448</v>
      </c>
      <c r="N373" s="754" t="s">
        <v>1431</v>
      </c>
      <c r="O373" s="754" t="s">
        <v>1437</v>
      </c>
      <c r="P373" s="754" t="s">
        <v>1438</v>
      </c>
      <c r="Q373" s="797">
        <v>1</v>
      </c>
      <c r="R373" s="798"/>
      <c r="S373" s="797">
        <v>0.98750000000000004</v>
      </c>
      <c r="T373" s="797">
        <v>0.98750000000000004</v>
      </c>
      <c r="U373" s="797"/>
      <c r="V373" s="806"/>
      <c r="W373" s="806"/>
      <c r="X373" s="806"/>
      <c r="Y373" s="797"/>
      <c r="Z373" s="797"/>
    </row>
    <row r="374" spans="1:26" ht="51" x14ac:dyDescent="0.2">
      <c r="A374" s="757"/>
      <c r="B374" s="792">
        <v>2</v>
      </c>
      <c r="C374" s="792" t="s">
        <v>1425</v>
      </c>
      <c r="D374" s="793">
        <v>2</v>
      </c>
      <c r="E374" s="793">
        <v>2.2999999999999998</v>
      </c>
      <c r="F374" s="800" t="s">
        <v>1552</v>
      </c>
      <c r="G374" s="794" t="s">
        <v>1567</v>
      </c>
      <c r="H374" s="794">
        <v>3019</v>
      </c>
      <c r="I374" s="794" t="s">
        <v>1107</v>
      </c>
      <c r="J374" s="792" t="s">
        <v>1821</v>
      </c>
      <c r="K374" s="793" t="s">
        <v>1459</v>
      </c>
      <c r="L374" s="792" t="s">
        <v>1454</v>
      </c>
      <c r="M374" s="792" t="s">
        <v>1448</v>
      </c>
      <c r="N374" s="752" t="s">
        <v>1460</v>
      </c>
      <c r="O374" s="752" t="s">
        <v>1437</v>
      </c>
      <c r="P374" s="752" t="s">
        <v>1438</v>
      </c>
      <c r="Q374" s="797">
        <v>1</v>
      </c>
      <c r="R374" s="798"/>
      <c r="S374" s="797">
        <v>1</v>
      </c>
      <c r="T374" s="797">
        <v>1</v>
      </c>
      <c r="U374" s="797"/>
      <c r="V374" s="806">
        <v>77646</v>
      </c>
      <c r="W374" s="806">
        <v>144866.70000000001</v>
      </c>
      <c r="X374" s="806">
        <v>144866.70000000001</v>
      </c>
      <c r="Y374" s="797">
        <v>1.865732941812843</v>
      </c>
      <c r="Z374" s="797">
        <v>1</v>
      </c>
    </row>
    <row r="375" spans="1:26" ht="51" x14ac:dyDescent="0.2">
      <c r="A375" s="757"/>
      <c r="B375" s="792">
        <v>2</v>
      </c>
      <c r="C375" s="792" t="s">
        <v>1425</v>
      </c>
      <c r="D375" s="793">
        <v>2</v>
      </c>
      <c r="E375" s="793">
        <v>2.2999999999999998</v>
      </c>
      <c r="F375" s="800" t="s">
        <v>1552</v>
      </c>
      <c r="G375" s="794" t="s">
        <v>1567</v>
      </c>
      <c r="H375" s="794">
        <v>3019</v>
      </c>
      <c r="I375" s="794" t="s">
        <v>1109</v>
      </c>
      <c r="J375" s="792" t="s">
        <v>1822</v>
      </c>
      <c r="K375" s="793" t="s">
        <v>1459</v>
      </c>
      <c r="L375" s="792" t="s">
        <v>1454</v>
      </c>
      <c r="M375" s="792" t="s">
        <v>1448</v>
      </c>
      <c r="N375" s="752" t="s">
        <v>1460</v>
      </c>
      <c r="O375" s="752" t="s">
        <v>1437</v>
      </c>
      <c r="P375" s="752" t="s">
        <v>1438</v>
      </c>
      <c r="Q375" s="797">
        <v>1</v>
      </c>
      <c r="R375" s="798"/>
      <c r="S375" s="797">
        <v>1</v>
      </c>
      <c r="T375" s="797">
        <v>1</v>
      </c>
      <c r="U375" s="797"/>
      <c r="V375" s="806"/>
      <c r="W375" s="806"/>
      <c r="X375" s="806"/>
      <c r="Y375" s="797"/>
      <c r="Z375" s="797"/>
    </row>
    <row r="376" spans="1:26" ht="51" x14ac:dyDescent="0.2">
      <c r="A376" s="757"/>
      <c r="B376" s="792">
        <v>2</v>
      </c>
      <c r="C376" s="792" t="s">
        <v>1425</v>
      </c>
      <c r="D376" s="793">
        <v>2</v>
      </c>
      <c r="E376" s="793">
        <v>2.2999999999999998</v>
      </c>
      <c r="F376" s="800" t="s">
        <v>1552</v>
      </c>
      <c r="G376" s="801" t="s">
        <v>1567</v>
      </c>
      <c r="H376" s="794">
        <v>3019</v>
      </c>
      <c r="I376" s="794" t="s">
        <v>1109</v>
      </c>
      <c r="J376" s="792" t="s">
        <v>1823</v>
      </c>
      <c r="K376" s="800" t="s">
        <v>1459</v>
      </c>
      <c r="L376" s="808" t="s">
        <v>1454</v>
      </c>
      <c r="M376" s="792" t="s">
        <v>1448</v>
      </c>
      <c r="N376" s="754" t="s">
        <v>1431</v>
      </c>
      <c r="O376" s="754" t="s">
        <v>1437</v>
      </c>
      <c r="P376" s="754" t="s">
        <v>1438</v>
      </c>
      <c r="Q376" s="797">
        <v>1</v>
      </c>
      <c r="R376" s="798"/>
      <c r="S376" s="797">
        <v>0.97944109258027279</v>
      </c>
      <c r="T376" s="797">
        <v>0.97944109258027279</v>
      </c>
      <c r="U376" s="797"/>
      <c r="V376" s="806">
        <v>163285.51</v>
      </c>
      <c r="W376" s="806">
        <v>235391.4</v>
      </c>
      <c r="X376" s="806">
        <v>230552.01</v>
      </c>
      <c r="Y376" s="797">
        <v>1.4119563334186849</v>
      </c>
      <c r="Z376" s="797">
        <v>0.97944109258027279</v>
      </c>
    </row>
    <row r="377" spans="1:26" ht="51" x14ac:dyDescent="0.2">
      <c r="A377" s="757"/>
      <c r="B377" s="792">
        <v>2</v>
      </c>
      <c r="C377" s="792" t="s">
        <v>1425</v>
      </c>
      <c r="D377" s="793">
        <v>2</v>
      </c>
      <c r="E377" s="793">
        <v>2.2999999999999998</v>
      </c>
      <c r="F377" s="800" t="s">
        <v>1552</v>
      </c>
      <c r="G377" s="801" t="s">
        <v>1567</v>
      </c>
      <c r="H377" s="794">
        <v>3019</v>
      </c>
      <c r="I377" s="794" t="s">
        <v>1111</v>
      </c>
      <c r="J377" s="792" t="s">
        <v>1824</v>
      </c>
      <c r="K377" s="800" t="s">
        <v>1459</v>
      </c>
      <c r="L377" s="792" t="s">
        <v>1454</v>
      </c>
      <c r="M377" s="792" t="s">
        <v>1448</v>
      </c>
      <c r="N377" s="754" t="s">
        <v>1431</v>
      </c>
      <c r="O377" s="754" t="s">
        <v>1437</v>
      </c>
      <c r="P377" s="754" t="s">
        <v>1438</v>
      </c>
      <c r="Q377" s="797">
        <v>1</v>
      </c>
      <c r="R377" s="798"/>
      <c r="S377" s="797">
        <v>1</v>
      </c>
      <c r="T377" s="797">
        <v>1</v>
      </c>
      <c r="U377" s="797"/>
      <c r="V377" s="806"/>
      <c r="W377" s="806"/>
      <c r="X377" s="806"/>
      <c r="Y377" s="797"/>
      <c r="Z377" s="797"/>
    </row>
    <row r="378" spans="1:26" ht="51" x14ac:dyDescent="0.2">
      <c r="A378" s="757"/>
      <c r="B378" s="792">
        <v>2</v>
      </c>
      <c r="C378" s="792" t="s">
        <v>1425</v>
      </c>
      <c r="D378" s="793">
        <v>2</v>
      </c>
      <c r="E378" s="793">
        <v>2.2999999999999998</v>
      </c>
      <c r="F378" s="800" t="s">
        <v>1552</v>
      </c>
      <c r="G378" s="794" t="s">
        <v>1567</v>
      </c>
      <c r="H378" s="794">
        <v>3019</v>
      </c>
      <c r="I378" s="794" t="s">
        <v>1111</v>
      </c>
      <c r="J378" s="792" t="s">
        <v>1825</v>
      </c>
      <c r="K378" s="793" t="s">
        <v>1459</v>
      </c>
      <c r="L378" s="792" t="s">
        <v>1454</v>
      </c>
      <c r="M378" s="792" t="s">
        <v>1448</v>
      </c>
      <c r="N378" s="752" t="s">
        <v>1460</v>
      </c>
      <c r="O378" s="752" t="s">
        <v>1437</v>
      </c>
      <c r="P378" s="752" t="s">
        <v>1438</v>
      </c>
      <c r="Q378" s="797">
        <v>1</v>
      </c>
      <c r="R378" s="798"/>
      <c r="S378" s="797">
        <v>1</v>
      </c>
      <c r="T378" s="797">
        <v>1</v>
      </c>
      <c r="U378" s="797"/>
      <c r="V378" s="806">
        <v>40600</v>
      </c>
      <c r="W378" s="806">
        <v>87819.46</v>
      </c>
      <c r="X378" s="806">
        <v>87819.46</v>
      </c>
      <c r="Y378" s="797">
        <v>2.1630408866995077</v>
      </c>
      <c r="Z378" s="797">
        <v>1</v>
      </c>
    </row>
    <row r="379" spans="1:26" ht="51" x14ac:dyDescent="0.2">
      <c r="A379" s="757"/>
      <c r="B379" s="792">
        <v>2</v>
      </c>
      <c r="C379" s="792" t="s">
        <v>1425</v>
      </c>
      <c r="D379" s="793">
        <v>2</v>
      </c>
      <c r="E379" s="793">
        <v>2.2999999999999998</v>
      </c>
      <c r="F379" s="800" t="s">
        <v>1552</v>
      </c>
      <c r="G379" s="794" t="s">
        <v>1567</v>
      </c>
      <c r="H379" s="794">
        <v>3019</v>
      </c>
      <c r="I379" s="794" t="s">
        <v>1113</v>
      </c>
      <c r="J379" s="792" t="s">
        <v>1826</v>
      </c>
      <c r="K379" s="793" t="s">
        <v>1459</v>
      </c>
      <c r="L379" s="792" t="s">
        <v>1454</v>
      </c>
      <c r="M379" s="792" t="s">
        <v>1448</v>
      </c>
      <c r="N379" s="752" t="s">
        <v>1460</v>
      </c>
      <c r="O379" s="752" t="s">
        <v>1437</v>
      </c>
      <c r="P379" s="752" t="s">
        <v>1438</v>
      </c>
      <c r="Q379" s="797">
        <v>1</v>
      </c>
      <c r="R379" s="798"/>
      <c r="S379" s="797">
        <v>0.99170000000000003</v>
      </c>
      <c r="T379" s="797">
        <v>0.99170000000000003</v>
      </c>
      <c r="U379" s="797"/>
      <c r="V379" s="806"/>
      <c r="W379" s="806"/>
      <c r="X379" s="806"/>
      <c r="Y379" s="797"/>
      <c r="Z379" s="797"/>
    </row>
    <row r="380" spans="1:26" ht="51" x14ac:dyDescent="0.2">
      <c r="A380" s="757"/>
      <c r="B380" s="792">
        <v>2</v>
      </c>
      <c r="C380" s="792" t="s">
        <v>1425</v>
      </c>
      <c r="D380" s="793">
        <v>2</v>
      </c>
      <c r="E380" s="793">
        <v>2.2999999999999998</v>
      </c>
      <c r="F380" s="800" t="s">
        <v>1552</v>
      </c>
      <c r="G380" s="794" t="s">
        <v>1567</v>
      </c>
      <c r="H380" s="794">
        <v>3019</v>
      </c>
      <c r="I380" s="794" t="s">
        <v>1113</v>
      </c>
      <c r="J380" s="792" t="s">
        <v>1827</v>
      </c>
      <c r="K380" s="793" t="s">
        <v>1459</v>
      </c>
      <c r="L380" s="792" t="s">
        <v>1454</v>
      </c>
      <c r="M380" s="792" t="s">
        <v>1448</v>
      </c>
      <c r="N380" s="752" t="s">
        <v>1460</v>
      </c>
      <c r="O380" s="752" t="s">
        <v>1437</v>
      </c>
      <c r="P380" s="752" t="s">
        <v>1438</v>
      </c>
      <c r="Q380" s="797">
        <v>1</v>
      </c>
      <c r="R380" s="798"/>
      <c r="S380" s="797">
        <v>1</v>
      </c>
      <c r="T380" s="797">
        <v>1</v>
      </c>
      <c r="U380" s="797"/>
      <c r="V380" s="806">
        <v>125839</v>
      </c>
      <c r="W380" s="806">
        <v>85529.64</v>
      </c>
      <c r="X380" s="806">
        <v>85529.64</v>
      </c>
      <c r="Y380" s="797">
        <v>0.67967514045725097</v>
      </c>
      <c r="Z380" s="797">
        <v>1</v>
      </c>
    </row>
    <row r="381" spans="1:26" ht="51" x14ac:dyDescent="0.2">
      <c r="A381" s="757"/>
      <c r="B381" s="792">
        <v>2</v>
      </c>
      <c r="C381" s="792" t="s">
        <v>1425</v>
      </c>
      <c r="D381" s="793">
        <v>2</v>
      </c>
      <c r="E381" s="793">
        <v>2.2999999999999998</v>
      </c>
      <c r="F381" s="800" t="s">
        <v>1552</v>
      </c>
      <c r="G381" s="794" t="s">
        <v>1567</v>
      </c>
      <c r="H381" s="794">
        <v>3019</v>
      </c>
      <c r="I381" s="794" t="s">
        <v>1115</v>
      </c>
      <c r="J381" s="792" t="s">
        <v>1828</v>
      </c>
      <c r="K381" s="793" t="s">
        <v>1459</v>
      </c>
      <c r="L381" s="792" t="s">
        <v>1454</v>
      </c>
      <c r="M381" s="792" t="s">
        <v>1448</v>
      </c>
      <c r="N381" s="752" t="s">
        <v>1460</v>
      </c>
      <c r="O381" s="752" t="s">
        <v>1437</v>
      </c>
      <c r="P381" s="752" t="s">
        <v>1438</v>
      </c>
      <c r="Q381" s="797">
        <v>1</v>
      </c>
      <c r="R381" s="798"/>
      <c r="S381" s="797">
        <v>1</v>
      </c>
      <c r="T381" s="797">
        <v>1</v>
      </c>
      <c r="U381" s="797"/>
      <c r="V381" s="806"/>
      <c r="W381" s="806"/>
      <c r="X381" s="806"/>
      <c r="Y381" s="797"/>
      <c r="Z381" s="797"/>
    </row>
    <row r="382" spans="1:26" ht="51" x14ac:dyDescent="0.2">
      <c r="A382" s="757"/>
      <c r="B382" s="792">
        <v>2</v>
      </c>
      <c r="C382" s="792" t="s">
        <v>1425</v>
      </c>
      <c r="D382" s="793">
        <v>2</v>
      </c>
      <c r="E382" s="793">
        <v>2.2999999999999998</v>
      </c>
      <c r="F382" s="800" t="s">
        <v>1552</v>
      </c>
      <c r="G382" s="794" t="s">
        <v>1567</v>
      </c>
      <c r="H382" s="794">
        <v>3019</v>
      </c>
      <c r="I382" s="794" t="s">
        <v>1115</v>
      </c>
      <c r="J382" s="792" t="s">
        <v>1829</v>
      </c>
      <c r="K382" s="793" t="s">
        <v>1459</v>
      </c>
      <c r="L382" s="792" t="s">
        <v>1454</v>
      </c>
      <c r="M382" s="792" t="s">
        <v>1448</v>
      </c>
      <c r="N382" s="752" t="s">
        <v>1460</v>
      </c>
      <c r="O382" s="752" t="s">
        <v>1437</v>
      </c>
      <c r="P382" s="752" t="s">
        <v>1438</v>
      </c>
      <c r="Q382" s="797">
        <v>1</v>
      </c>
      <c r="R382" s="798"/>
      <c r="S382" s="797">
        <v>1</v>
      </c>
      <c r="T382" s="797">
        <v>1</v>
      </c>
      <c r="U382" s="797"/>
      <c r="V382" s="806">
        <v>85834</v>
      </c>
      <c r="W382" s="806">
        <v>110901.33</v>
      </c>
      <c r="X382" s="806">
        <v>110901.33</v>
      </c>
      <c r="Y382" s="797">
        <v>1.2920442948015938</v>
      </c>
      <c r="Z382" s="797">
        <v>1</v>
      </c>
    </row>
    <row r="383" spans="1:26" ht="38.25" x14ac:dyDescent="0.2">
      <c r="A383" s="757"/>
      <c r="B383" s="808">
        <v>2</v>
      </c>
      <c r="C383" s="808" t="s">
        <v>1425</v>
      </c>
      <c r="D383" s="800">
        <v>2</v>
      </c>
      <c r="E383" s="800">
        <v>2.2999999999999998</v>
      </c>
      <c r="F383" s="800" t="s">
        <v>1830</v>
      </c>
      <c r="G383" s="801" t="s">
        <v>1831</v>
      </c>
      <c r="H383" s="801">
        <v>3019</v>
      </c>
      <c r="I383" s="801"/>
      <c r="J383" s="808" t="s">
        <v>1832</v>
      </c>
      <c r="K383" s="800" t="s">
        <v>1428</v>
      </c>
      <c r="L383" s="808" t="s">
        <v>1429</v>
      </c>
      <c r="M383" s="808" t="s">
        <v>1430</v>
      </c>
      <c r="N383" s="754" t="s">
        <v>1833</v>
      </c>
      <c r="O383" s="754" t="s">
        <v>1432</v>
      </c>
      <c r="P383" s="754" t="s">
        <v>1433</v>
      </c>
      <c r="Q383" s="815">
        <v>76.319999999999993</v>
      </c>
      <c r="R383" s="816"/>
      <c r="S383" s="813">
        <v>0.7631</v>
      </c>
      <c r="T383" s="813"/>
      <c r="U383" s="813"/>
      <c r="V383" s="806"/>
      <c r="W383" s="806"/>
      <c r="X383" s="806"/>
      <c r="Y383" s="797"/>
      <c r="Z383" s="797"/>
    </row>
    <row r="384" spans="1:26" ht="76.5" x14ac:dyDescent="0.2">
      <c r="A384" s="757"/>
      <c r="B384" s="792">
        <v>2</v>
      </c>
      <c r="C384" s="792" t="s">
        <v>1425</v>
      </c>
      <c r="D384" s="793">
        <v>2</v>
      </c>
      <c r="E384" s="793">
        <v>2.2999999999999998</v>
      </c>
      <c r="F384" s="793" t="s">
        <v>1830</v>
      </c>
      <c r="G384" s="794" t="s">
        <v>1831</v>
      </c>
      <c r="H384" s="794">
        <v>3019</v>
      </c>
      <c r="I384" s="794"/>
      <c r="J384" s="792" t="s">
        <v>1834</v>
      </c>
      <c r="K384" s="793" t="s">
        <v>1428</v>
      </c>
      <c r="L384" s="792" t="s">
        <v>1429</v>
      </c>
      <c r="M384" s="792" t="s">
        <v>1430</v>
      </c>
      <c r="N384" s="752" t="s">
        <v>1436</v>
      </c>
      <c r="O384" s="752" t="s">
        <v>1450</v>
      </c>
      <c r="P384" s="752" t="s">
        <v>1438</v>
      </c>
      <c r="Q384" s="795">
        <v>6.77</v>
      </c>
      <c r="R384" s="798"/>
      <c r="S384" s="797">
        <v>6.77</v>
      </c>
      <c r="T384" s="797"/>
      <c r="U384" s="797"/>
      <c r="V384" s="806"/>
      <c r="W384" s="806"/>
      <c r="X384" s="806"/>
      <c r="Y384" s="797"/>
      <c r="Z384" s="797"/>
    </row>
    <row r="385" spans="1:26" ht="76.5" x14ac:dyDescent="0.2">
      <c r="A385" s="757"/>
      <c r="B385" s="792">
        <v>2</v>
      </c>
      <c r="C385" s="792" t="s">
        <v>1425</v>
      </c>
      <c r="D385" s="793">
        <v>2</v>
      </c>
      <c r="E385" s="793">
        <v>2.2999999999999998</v>
      </c>
      <c r="F385" s="793" t="s">
        <v>1830</v>
      </c>
      <c r="G385" s="794" t="s">
        <v>1831</v>
      </c>
      <c r="H385" s="794">
        <v>3019</v>
      </c>
      <c r="I385" s="794"/>
      <c r="J385" s="792" t="s">
        <v>1835</v>
      </c>
      <c r="K385" s="793" t="s">
        <v>1428</v>
      </c>
      <c r="L385" s="792" t="s">
        <v>1429</v>
      </c>
      <c r="M385" s="792" t="s">
        <v>1430</v>
      </c>
      <c r="N385" s="752" t="s">
        <v>1431</v>
      </c>
      <c r="O385" s="752" t="s">
        <v>1440</v>
      </c>
      <c r="P385" s="752" t="s">
        <v>1433</v>
      </c>
      <c r="Q385" s="795">
        <v>1.78</v>
      </c>
      <c r="R385" s="798"/>
      <c r="S385" s="797">
        <v>1.4609952791510434</v>
      </c>
      <c r="T385" s="797"/>
      <c r="U385" s="797"/>
      <c r="V385" s="806"/>
      <c r="W385" s="806"/>
      <c r="X385" s="806"/>
      <c r="Y385" s="797"/>
      <c r="Z385" s="797"/>
    </row>
    <row r="386" spans="1:26" ht="38.25" x14ac:dyDescent="0.2">
      <c r="A386" s="757"/>
      <c r="B386" s="792">
        <v>2</v>
      </c>
      <c r="C386" s="792" t="s">
        <v>1425</v>
      </c>
      <c r="D386" s="793">
        <v>2</v>
      </c>
      <c r="E386" s="793">
        <v>2.2999999999999998</v>
      </c>
      <c r="F386" s="793" t="s">
        <v>1830</v>
      </c>
      <c r="G386" s="794" t="s">
        <v>1831</v>
      </c>
      <c r="H386" s="794">
        <v>3019</v>
      </c>
      <c r="I386" s="794"/>
      <c r="J386" s="792" t="s">
        <v>1836</v>
      </c>
      <c r="K386" s="793" t="s">
        <v>1447</v>
      </c>
      <c r="L386" s="792" t="s">
        <v>1429</v>
      </c>
      <c r="M386" s="792" t="s">
        <v>1448</v>
      </c>
      <c r="N386" s="752" t="s">
        <v>1431</v>
      </c>
      <c r="O386" s="752" t="s">
        <v>1450</v>
      </c>
      <c r="P386" s="752" t="s">
        <v>1438</v>
      </c>
      <c r="Q386" s="797">
        <v>0.92859999999999998</v>
      </c>
      <c r="R386" s="798"/>
      <c r="S386" s="797">
        <v>0</v>
      </c>
      <c r="T386" s="797"/>
      <c r="U386" s="797"/>
      <c r="V386" s="806"/>
      <c r="W386" s="806"/>
      <c r="X386" s="806"/>
      <c r="Y386" s="797"/>
      <c r="Z386" s="797"/>
    </row>
    <row r="387" spans="1:26" ht="89.25" x14ac:dyDescent="0.2">
      <c r="A387" s="757"/>
      <c r="B387" s="792">
        <v>2</v>
      </c>
      <c r="C387" s="792" t="s">
        <v>1425</v>
      </c>
      <c r="D387" s="793">
        <v>2</v>
      </c>
      <c r="E387" s="793">
        <v>2.2999999999999998</v>
      </c>
      <c r="F387" s="793" t="s">
        <v>1830</v>
      </c>
      <c r="G387" s="794" t="s">
        <v>1831</v>
      </c>
      <c r="H387" s="794">
        <v>3019</v>
      </c>
      <c r="I387" s="794"/>
      <c r="J387" s="792" t="s">
        <v>1837</v>
      </c>
      <c r="K387" s="793" t="s">
        <v>1447</v>
      </c>
      <c r="L387" s="792" t="s">
        <v>1429</v>
      </c>
      <c r="M387" s="792" t="s">
        <v>1448</v>
      </c>
      <c r="N387" s="752" t="s">
        <v>1838</v>
      </c>
      <c r="O387" s="752" t="s">
        <v>1450</v>
      </c>
      <c r="P387" s="752" t="s">
        <v>1438</v>
      </c>
      <c r="Q387" s="797">
        <v>1</v>
      </c>
      <c r="R387" s="798"/>
      <c r="S387" s="797">
        <v>0</v>
      </c>
      <c r="T387" s="797"/>
      <c r="U387" s="797"/>
      <c r="V387" s="806"/>
      <c r="W387" s="806"/>
      <c r="X387" s="806"/>
      <c r="Y387" s="797"/>
      <c r="Z387" s="797"/>
    </row>
    <row r="388" spans="1:26" ht="51" x14ac:dyDescent="0.2">
      <c r="A388" s="757"/>
      <c r="B388" s="792">
        <v>2</v>
      </c>
      <c r="C388" s="792" t="s">
        <v>1425</v>
      </c>
      <c r="D388" s="793">
        <v>2</v>
      </c>
      <c r="E388" s="793">
        <v>2.2999999999999998</v>
      </c>
      <c r="F388" s="793" t="s">
        <v>1830</v>
      </c>
      <c r="G388" s="794" t="s">
        <v>1831</v>
      </c>
      <c r="H388" s="794">
        <v>3019</v>
      </c>
      <c r="I388" s="794"/>
      <c r="J388" s="792" t="s">
        <v>1839</v>
      </c>
      <c r="K388" s="793" t="s">
        <v>1840</v>
      </c>
      <c r="L388" s="792" t="s">
        <v>1454</v>
      </c>
      <c r="M388" s="792" t="s">
        <v>1448</v>
      </c>
      <c r="N388" s="752" t="s">
        <v>1431</v>
      </c>
      <c r="O388" s="752" t="s">
        <v>1450</v>
      </c>
      <c r="P388" s="752" t="s">
        <v>1438</v>
      </c>
      <c r="Q388" s="797">
        <v>1</v>
      </c>
      <c r="R388" s="798"/>
      <c r="S388" s="797">
        <v>1</v>
      </c>
      <c r="T388" s="797"/>
      <c r="U388" s="797"/>
      <c r="V388" s="806"/>
      <c r="W388" s="806"/>
      <c r="X388" s="806"/>
      <c r="Y388" s="797"/>
      <c r="Z388" s="797"/>
    </row>
    <row r="389" spans="1:26" ht="51" x14ac:dyDescent="0.2">
      <c r="A389" s="757"/>
      <c r="B389" s="792">
        <v>2</v>
      </c>
      <c r="C389" s="792" t="s">
        <v>1425</v>
      </c>
      <c r="D389" s="793">
        <v>2</v>
      </c>
      <c r="E389" s="793">
        <v>2.2999999999999998</v>
      </c>
      <c r="F389" s="793" t="s">
        <v>1830</v>
      </c>
      <c r="G389" s="794" t="s">
        <v>1831</v>
      </c>
      <c r="H389" s="794">
        <v>3019</v>
      </c>
      <c r="I389" s="794"/>
      <c r="J389" s="792" t="s">
        <v>1841</v>
      </c>
      <c r="K389" s="793" t="s">
        <v>1840</v>
      </c>
      <c r="L389" s="792" t="s">
        <v>1454</v>
      </c>
      <c r="M389" s="792" t="s">
        <v>1448</v>
      </c>
      <c r="N389" s="752" t="s">
        <v>1431</v>
      </c>
      <c r="O389" s="752" t="s">
        <v>1450</v>
      </c>
      <c r="P389" s="752" t="s">
        <v>1438</v>
      </c>
      <c r="Q389" s="797">
        <v>1</v>
      </c>
      <c r="R389" s="798"/>
      <c r="S389" s="797">
        <v>0.98960000000000004</v>
      </c>
      <c r="T389" s="797"/>
      <c r="U389" s="797"/>
      <c r="V389" s="806"/>
      <c r="W389" s="806"/>
      <c r="X389" s="806"/>
      <c r="Y389" s="797"/>
      <c r="Z389" s="797"/>
    </row>
    <row r="390" spans="1:26" ht="76.5" x14ac:dyDescent="0.2">
      <c r="A390" s="757"/>
      <c r="B390" s="792">
        <v>2</v>
      </c>
      <c r="C390" s="792" t="s">
        <v>1425</v>
      </c>
      <c r="D390" s="793">
        <v>2</v>
      </c>
      <c r="E390" s="793">
        <v>2.2999999999999998</v>
      </c>
      <c r="F390" s="793" t="s">
        <v>1830</v>
      </c>
      <c r="G390" s="794" t="s">
        <v>1831</v>
      </c>
      <c r="H390" s="794">
        <v>3019</v>
      </c>
      <c r="I390" s="794"/>
      <c r="J390" s="792" t="s">
        <v>1842</v>
      </c>
      <c r="K390" s="793" t="s">
        <v>1840</v>
      </c>
      <c r="L390" s="792" t="s">
        <v>1454</v>
      </c>
      <c r="M390" s="792" t="s">
        <v>1448</v>
      </c>
      <c r="N390" s="752" t="s">
        <v>1431</v>
      </c>
      <c r="O390" s="752" t="s">
        <v>1450</v>
      </c>
      <c r="P390" s="752" t="s">
        <v>1438</v>
      </c>
      <c r="Q390" s="797">
        <v>1</v>
      </c>
      <c r="R390" s="798"/>
      <c r="S390" s="797">
        <v>1</v>
      </c>
      <c r="T390" s="797"/>
      <c r="U390" s="797"/>
      <c r="V390" s="806"/>
      <c r="W390" s="806"/>
      <c r="X390" s="806"/>
      <c r="Y390" s="797"/>
      <c r="Z390" s="797"/>
    </row>
    <row r="391" spans="1:26" ht="51" x14ac:dyDescent="0.2">
      <c r="A391" s="757"/>
      <c r="B391" s="792">
        <v>2</v>
      </c>
      <c r="C391" s="792" t="s">
        <v>1425</v>
      </c>
      <c r="D391" s="793">
        <v>2</v>
      </c>
      <c r="E391" s="793">
        <v>2.2999999999999998</v>
      </c>
      <c r="F391" s="793" t="s">
        <v>1457</v>
      </c>
      <c r="G391" s="794" t="s">
        <v>1831</v>
      </c>
      <c r="H391" s="794">
        <v>3019</v>
      </c>
      <c r="I391" s="794"/>
      <c r="J391" s="792" t="s">
        <v>1843</v>
      </c>
      <c r="K391" s="793" t="s">
        <v>1844</v>
      </c>
      <c r="L391" s="792" t="s">
        <v>1454</v>
      </c>
      <c r="M391" s="792" t="s">
        <v>1448</v>
      </c>
      <c r="N391" s="752" t="s">
        <v>1460</v>
      </c>
      <c r="O391" s="752" t="s">
        <v>1450</v>
      </c>
      <c r="P391" s="752" t="s">
        <v>1438</v>
      </c>
      <c r="Q391" s="797">
        <v>1</v>
      </c>
      <c r="R391" s="798"/>
      <c r="S391" s="813">
        <v>0.65290000000000004</v>
      </c>
      <c r="T391" s="813">
        <v>0.65290000000000004</v>
      </c>
      <c r="U391" s="797"/>
      <c r="V391" s="806"/>
      <c r="W391" s="806"/>
      <c r="X391" s="806"/>
      <c r="Y391" s="797"/>
      <c r="Z391" s="797"/>
    </row>
    <row r="392" spans="1:26" ht="51" x14ac:dyDescent="0.2">
      <c r="A392" s="757"/>
      <c r="B392" s="792">
        <v>2</v>
      </c>
      <c r="C392" s="792" t="s">
        <v>1425</v>
      </c>
      <c r="D392" s="793">
        <v>2</v>
      </c>
      <c r="E392" s="793">
        <v>2.2999999999999998</v>
      </c>
      <c r="F392" s="793" t="s">
        <v>1457</v>
      </c>
      <c r="G392" s="794" t="s">
        <v>1831</v>
      </c>
      <c r="H392" s="794">
        <v>3019</v>
      </c>
      <c r="I392" s="794"/>
      <c r="J392" s="792" t="s">
        <v>1845</v>
      </c>
      <c r="K392" s="793" t="s">
        <v>1844</v>
      </c>
      <c r="L392" s="792" t="s">
        <v>1454</v>
      </c>
      <c r="M392" s="792" t="s">
        <v>1448</v>
      </c>
      <c r="N392" s="752" t="s">
        <v>1460</v>
      </c>
      <c r="O392" s="752" t="s">
        <v>1437</v>
      </c>
      <c r="P392" s="752" t="s">
        <v>1438</v>
      </c>
      <c r="Q392" s="797">
        <v>1</v>
      </c>
      <c r="R392" s="798"/>
      <c r="S392" s="797">
        <v>0.86938000853936315</v>
      </c>
      <c r="T392" s="797">
        <v>0.70899979897012533</v>
      </c>
      <c r="U392" s="797"/>
      <c r="V392" s="806">
        <v>812493322.19000018</v>
      </c>
      <c r="W392" s="806">
        <v>735197841.97000003</v>
      </c>
      <c r="X392" s="806">
        <v>639166306.13</v>
      </c>
      <c r="Y392" s="797">
        <v>0.78667268846861005</v>
      </c>
      <c r="Z392" s="797">
        <v>0.86938000853936315</v>
      </c>
    </row>
    <row r="393" spans="1:26" ht="51" x14ac:dyDescent="0.2">
      <c r="A393" s="757"/>
      <c r="B393" s="792">
        <v>2</v>
      </c>
      <c r="C393" s="792" t="s">
        <v>1425</v>
      </c>
      <c r="D393" s="793">
        <v>2</v>
      </c>
      <c r="E393" s="793">
        <v>2.2999999999999998</v>
      </c>
      <c r="F393" s="793" t="s">
        <v>1457</v>
      </c>
      <c r="G393" s="794" t="s">
        <v>1831</v>
      </c>
      <c r="H393" s="794">
        <v>3019</v>
      </c>
      <c r="I393" s="794"/>
      <c r="J393" s="792" t="s">
        <v>1846</v>
      </c>
      <c r="K393" s="793" t="s">
        <v>1844</v>
      </c>
      <c r="L393" s="792" t="s">
        <v>1454</v>
      </c>
      <c r="M393" s="792" t="s">
        <v>1448</v>
      </c>
      <c r="N393" s="752" t="s">
        <v>1460</v>
      </c>
      <c r="O393" s="752" t="s">
        <v>1450</v>
      </c>
      <c r="P393" s="752" t="s">
        <v>1438</v>
      </c>
      <c r="Q393" s="797">
        <v>1</v>
      </c>
      <c r="R393" s="798"/>
      <c r="S393" s="797">
        <v>0.58540000000000003</v>
      </c>
      <c r="T393" s="797">
        <v>0.58540000000000003</v>
      </c>
      <c r="U393" s="797"/>
      <c r="V393" s="806"/>
      <c r="W393" s="806"/>
      <c r="X393" s="806"/>
      <c r="Y393" s="797"/>
      <c r="Z393" s="797"/>
    </row>
    <row r="394" spans="1:26" ht="51" x14ac:dyDescent="0.2">
      <c r="A394" s="757"/>
      <c r="B394" s="792">
        <v>2</v>
      </c>
      <c r="C394" s="792" t="s">
        <v>1425</v>
      </c>
      <c r="D394" s="793">
        <v>2</v>
      </c>
      <c r="E394" s="793">
        <v>2.2999999999999998</v>
      </c>
      <c r="F394" s="793" t="s">
        <v>1457</v>
      </c>
      <c r="G394" s="801" t="s">
        <v>1831</v>
      </c>
      <c r="H394" s="794">
        <v>3019</v>
      </c>
      <c r="I394" s="794"/>
      <c r="J394" s="792" t="s">
        <v>1847</v>
      </c>
      <c r="K394" s="800" t="s">
        <v>1844</v>
      </c>
      <c r="L394" s="792" t="s">
        <v>1454</v>
      </c>
      <c r="M394" s="792" t="s">
        <v>1448</v>
      </c>
      <c r="N394" s="752" t="s">
        <v>1460</v>
      </c>
      <c r="O394" s="754" t="s">
        <v>1437</v>
      </c>
      <c r="P394" s="754" t="s">
        <v>1438</v>
      </c>
      <c r="Q394" s="797">
        <v>1</v>
      </c>
      <c r="R394" s="798"/>
      <c r="S394" s="798">
        <v>64</v>
      </c>
      <c r="T394" s="797">
        <v>0.53943612576002264</v>
      </c>
      <c r="U394" s="797"/>
      <c r="V394" s="806">
        <v>223719012.09999999</v>
      </c>
      <c r="W394" s="806">
        <v>548727180.03999996</v>
      </c>
      <c r="X394" s="806">
        <v>348601346.89999998</v>
      </c>
      <c r="Y394" s="797">
        <v>1.5582106483832447</v>
      </c>
      <c r="Z394" s="797">
        <v>0.63529083227586503</v>
      </c>
    </row>
    <row r="395" spans="1:26" ht="51" x14ac:dyDescent="0.2">
      <c r="A395" s="757"/>
      <c r="B395" s="792">
        <v>2</v>
      </c>
      <c r="C395" s="792" t="s">
        <v>1425</v>
      </c>
      <c r="D395" s="793">
        <v>2</v>
      </c>
      <c r="E395" s="793">
        <v>2.2999999999999998</v>
      </c>
      <c r="F395" s="793" t="s">
        <v>1457</v>
      </c>
      <c r="G395" s="801" t="s">
        <v>1831</v>
      </c>
      <c r="H395" s="794">
        <v>3019</v>
      </c>
      <c r="I395" s="794"/>
      <c r="J395" s="792" t="s">
        <v>1848</v>
      </c>
      <c r="K395" s="800" t="s">
        <v>1844</v>
      </c>
      <c r="L395" s="792" t="s">
        <v>1454</v>
      </c>
      <c r="M395" s="792" t="s">
        <v>1448</v>
      </c>
      <c r="N395" s="752" t="s">
        <v>1460</v>
      </c>
      <c r="O395" s="754" t="s">
        <v>1450</v>
      </c>
      <c r="P395" s="754" t="s">
        <v>1438</v>
      </c>
      <c r="Q395" s="797">
        <v>1</v>
      </c>
      <c r="R395" s="798"/>
      <c r="S395" s="797">
        <v>0.95</v>
      </c>
      <c r="T395" s="797">
        <v>0.95</v>
      </c>
      <c r="U395" s="797"/>
      <c r="V395" s="806"/>
      <c r="W395" s="806"/>
      <c r="X395" s="806"/>
      <c r="Y395" s="797"/>
      <c r="Z395" s="797"/>
    </row>
    <row r="396" spans="1:26" ht="51" x14ac:dyDescent="0.2">
      <c r="A396" s="757"/>
      <c r="B396" s="792">
        <v>2</v>
      </c>
      <c r="C396" s="792" t="s">
        <v>1425</v>
      </c>
      <c r="D396" s="793">
        <v>2</v>
      </c>
      <c r="E396" s="793">
        <v>2.2999999999999998</v>
      </c>
      <c r="F396" s="793" t="s">
        <v>1457</v>
      </c>
      <c r="G396" s="801" t="s">
        <v>1831</v>
      </c>
      <c r="H396" s="794">
        <v>3019</v>
      </c>
      <c r="I396" s="794"/>
      <c r="J396" s="792" t="s">
        <v>1849</v>
      </c>
      <c r="K396" s="800" t="s">
        <v>1844</v>
      </c>
      <c r="L396" s="792" t="s">
        <v>1454</v>
      </c>
      <c r="M396" s="792" t="s">
        <v>1448</v>
      </c>
      <c r="N396" s="752" t="s">
        <v>1460</v>
      </c>
      <c r="O396" s="754" t="s">
        <v>1437</v>
      </c>
      <c r="P396" s="754" t="s">
        <v>1438</v>
      </c>
      <c r="Q396" s="797">
        <v>1</v>
      </c>
      <c r="R396" s="798"/>
      <c r="S396" s="798">
        <v>0.8996336862029306</v>
      </c>
      <c r="T396" s="797">
        <v>0.89293851846763039</v>
      </c>
      <c r="U396" s="797"/>
      <c r="V396" s="806">
        <v>1085084.71</v>
      </c>
      <c r="W396" s="806">
        <v>1554028.28</v>
      </c>
      <c r="X396" s="806">
        <v>1398056.19</v>
      </c>
      <c r="Y396" s="797">
        <v>1.2884304581160304</v>
      </c>
      <c r="Z396" s="797">
        <v>0.8996336862029306</v>
      </c>
    </row>
    <row r="397" spans="1:26" ht="51" x14ac:dyDescent="0.2">
      <c r="A397" s="757"/>
      <c r="B397" s="792">
        <v>2</v>
      </c>
      <c r="C397" s="792" t="s">
        <v>1425</v>
      </c>
      <c r="D397" s="793">
        <v>2</v>
      </c>
      <c r="E397" s="793">
        <v>2.2999999999999998</v>
      </c>
      <c r="F397" s="793" t="s">
        <v>1457</v>
      </c>
      <c r="G397" s="801" t="s">
        <v>1831</v>
      </c>
      <c r="H397" s="794">
        <v>3019</v>
      </c>
      <c r="I397" s="794"/>
      <c r="J397" s="792" t="s">
        <v>1850</v>
      </c>
      <c r="K397" s="800" t="s">
        <v>1844</v>
      </c>
      <c r="L397" s="792" t="s">
        <v>1454</v>
      </c>
      <c r="M397" s="792" t="s">
        <v>1448</v>
      </c>
      <c r="N397" s="752" t="s">
        <v>1460</v>
      </c>
      <c r="O397" s="754" t="s">
        <v>1450</v>
      </c>
      <c r="P397" s="754" t="s">
        <v>1438</v>
      </c>
      <c r="Q397" s="797">
        <v>1</v>
      </c>
      <c r="R397" s="798"/>
      <c r="S397" s="797">
        <v>0.22309999999999999</v>
      </c>
      <c r="T397" s="797">
        <v>0.22309999999999999</v>
      </c>
      <c r="U397" s="797"/>
      <c r="V397" s="806"/>
      <c r="W397" s="806"/>
      <c r="X397" s="806"/>
      <c r="Y397" s="797"/>
      <c r="Z397" s="797"/>
    </row>
    <row r="398" spans="1:26" ht="51" x14ac:dyDescent="0.2">
      <c r="A398" s="757"/>
      <c r="B398" s="792">
        <v>2</v>
      </c>
      <c r="C398" s="792" t="s">
        <v>1425</v>
      </c>
      <c r="D398" s="793">
        <v>2</v>
      </c>
      <c r="E398" s="793">
        <v>2.2999999999999998</v>
      </c>
      <c r="F398" s="793" t="s">
        <v>1457</v>
      </c>
      <c r="G398" s="801" t="s">
        <v>1831</v>
      </c>
      <c r="H398" s="794">
        <v>3019</v>
      </c>
      <c r="I398" s="794"/>
      <c r="J398" s="792" t="s">
        <v>1851</v>
      </c>
      <c r="K398" s="800" t="s">
        <v>1844</v>
      </c>
      <c r="L398" s="792" t="s">
        <v>1454</v>
      </c>
      <c r="M398" s="792" t="s">
        <v>1448</v>
      </c>
      <c r="N398" s="752" t="s">
        <v>1460</v>
      </c>
      <c r="O398" s="754" t="s">
        <v>1437</v>
      </c>
      <c r="P398" s="754" t="s">
        <v>1438</v>
      </c>
      <c r="Q398" s="797">
        <v>1</v>
      </c>
      <c r="R398" s="798"/>
      <c r="S398" s="797">
        <v>0.99813333762013001</v>
      </c>
      <c r="T398" s="797">
        <v>0.99396568945755126</v>
      </c>
      <c r="U398" s="797"/>
      <c r="V398" s="806">
        <v>83628959.920000002</v>
      </c>
      <c r="W398" s="806">
        <v>35444026.039999999</v>
      </c>
      <c r="X398" s="806">
        <v>35377864.009999998</v>
      </c>
      <c r="Y398" s="797">
        <v>0.42303364819845529</v>
      </c>
      <c r="Z398" s="797">
        <v>0.99813333762013001</v>
      </c>
    </row>
    <row r="399" spans="1:26" ht="51" x14ac:dyDescent="0.2">
      <c r="A399" s="757"/>
      <c r="B399" s="792">
        <v>2</v>
      </c>
      <c r="C399" s="792" t="s">
        <v>1425</v>
      </c>
      <c r="D399" s="793">
        <v>2</v>
      </c>
      <c r="E399" s="793">
        <v>2.2999999999999998</v>
      </c>
      <c r="F399" s="793" t="s">
        <v>1457</v>
      </c>
      <c r="G399" s="801" t="s">
        <v>1831</v>
      </c>
      <c r="H399" s="794">
        <v>3019</v>
      </c>
      <c r="I399" s="794"/>
      <c r="J399" s="792" t="s">
        <v>1852</v>
      </c>
      <c r="K399" s="800" t="s">
        <v>1844</v>
      </c>
      <c r="L399" s="792" t="s">
        <v>1454</v>
      </c>
      <c r="M399" s="808" t="s">
        <v>1448</v>
      </c>
      <c r="N399" s="752" t="s">
        <v>1460</v>
      </c>
      <c r="O399" s="754" t="s">
        <v>1450</v>
      </c>
      <c r="P399" s="754" t="s">
        <v>1438</v>
      </c>
      <c r="Q399" s="797">
        <v>1</v>
      </c>
      <c r="R399" s="798"/>
      <c r="S399" s="797">
        <v>0.88600000000000001</v>
      </c>
      <c r="T399" s="797">
        <v>0.88600000000000001</v>
      </c>
      <c r="U399" s="797"/>
      <c r="V399" s="806"/>
      <c r="W399" s="806"/>
      <c r="X399" s="806"/>
      <c r="Y399" s="797"/>
      <c r="Z399" s="797"/>
    </row>
    <row r="400" spans="1:26" ht="51" x14ac:dyDescent="0.2">
      <c r="A400" s="757"/>
      <c r="B400" s="792">
        <v>2</v>
      </c>
      <c r="C400" s="792" t="s">
        <v>1425</v>
      </c>
      <c r="D400" s="793">
        <v>2</v>
      </c>
      <c r="E400" s="793">
        <v>2.2999999999999998</v>
      </c>
      <c r="F400" s="793" t="s">
        <v>1457</v>
      </c>
      <c r="G400" s="801" t="s">
        <v>1831</v>
      </c>
      <c r="H400" s="794">
        <v>3019</v>
      </c>
      <c r="I400" s="794"/>
      <c r="J400" s="792" t="s">
        <v>1853</v>
      </c>
      <c r="K400" s="800" t="s">
        <v>1844</v>
      </c>
      <c r="L400" s="792" t="s">
        <v>1454</v>
      </c>
      <c r="M400" s="808" t="s">
        <v>1448</v>
      </c>
      <c r="N400" s="752" t="s">
        <v>1460</v>
      </c>
      <c r="O400" s="754" t="s">
        <v>1437</v>
      </c>
      <c r="P400" s="754" t="s">
        <v>1438</v>
      </c>
      <c r="Q400" s="797">
        <v>1</v>
      </c>
      <c r="R400" s="798"/>
      <c r="S400" s="797">
        <v>0.99516006623940512</v>
      </c>
      <c r="T400" s="797">
        <v>0.98320932118848958</v>
      </c>
      <c r="U400" s="797"/>
      <c r="V400" s="806">
        <v>144394220.52000001</v>
      </c>
      <c r="W400" s="806">
        <v>161639579.94</v>
      </c>
      <c r="X400" s="806">
        <v>160857255.08000001</v>
      </c>
      <c r="Y400" s="797">
        <v>1.1140144979536748</v>
      </c>
      <c r="Z400" s="797">
        <v>0.99516006623940512</v>
      </c>
    </row>
    <row r="401" spans="1:26" ht="51" x14ac:dyDescent="0.2">
      <c r="A401" s="757"/>
      <c r="B401" s="792">
        <v>2</v>
      </c>
      <c r="C401" s="792" t="s">
        <v>1425</v>
      </c>
      <c r="D401" s="793">
        <v>2</v>
      </c>
      <c r="E401" s="793">
        <v>2.2999999999999998</v>
      </c>
      <c r="F401" s="793" t="s">
        <v>1457</v>
      </c>
      <c r="G401" s="801" t="s">
        <v>1831</v>
      </c>
      <c r="H401" s="794">
        <v>3019</v>
      </c>
      <c r="I401" s="794"/>
      <c r="J401" s="792" t="s">
        <v>1854</v>
      </c>
      <c r="K401" s="800" t="s">
        <v>1844</v>
      </c>
      <c r="L401" s="792" t="s">
        <v>1454</v>
      </c>
      <c r="M401" s="808" t="s">
        <v>1448</v>
      </c>
      <c r="N401" s="752" t="s">
        <v>1460</v>
      </c>
      <c r="O401" s="754" t="s">
        <v>1450</v>
      </c>
      <c r="P401" s="754" t="s">
        <v>1438</v>
      </c>
      <c r="Q401" s="797">
        <v>1</v>
      </c>
      <c r="R401" s="798"/>
      <c r="S401" s="797">
        <v>0.97250000000000003</v>
      </c>
      <c r="T401" s="797">
        <v>0.97250000000000003</v>
      </c>
      <c r="U401" s="797"/>
      <c r="V401" s="806"/>
      <c r="W401" s="806"/>
      <c r="X401" s="806"/>
      <c r="Y401" s="797"/>
      <c r="Z401" s="797"/>
    </row>
    <row r="402" spans="1:26" ht="51" x14ac:dyDescent="0.2">
      <c r="A402" s="757"/>
      <c r="B402" s="792">
        <v>2</v>
      </c>
      <c r="C402" s="792" t="s">
        <v>1425</v>
      </c>
      <c r="D402" s="793">
        <v>2</v>
      </c>
      <c r="E402" s="793">
        <v>2.2999999999999998</v>
      </c>
      <c r="F402" s="793" t="s">
        <v>1457</v>
      </c>
      <c r="G402" s="794" t="s">
        <v>1831</v>
      </c>
      <c r="H402" s="794">
        <v>3019</v>
      </c>
      <c r="I402" s="794"/>
      <c r="J402" s="792" t="s">
        <v>1855</v>
      </c>
      <c r="K402" s="793" t="s">
        <v>1844</v>
      </c>
      <c r="L402" s="792" t="s">
        <v>1454</v>
      </c>
      <c r="M402" s="792" t="s">
        <v>1448</v>
      </c>
      <c r="N402" s="752" t="s">
        <v>1460</v>
      </c>
      <c r="O402" s="752" t="s">
        <v>1437</v>
      </c>
      <c r="P402" s="752" t="s">
        <v>1438</v>
      </c>
      <c r="Q402" s="797">
        <v>1</v>
      </c>
      <c r="R402" s="798"/>
      <c r="S402" s="797">
        <v>0.98905848030397758</v>
      </c>
      <c r="T402" s="797">
        <v>0.97559184728267001</v>
      </c>
      <c r="U402" s="797"/>
      <c r="V402" s="806">
        <v>29101575.209999993</v>
      </c>
      <c r="W402" s="806">
        <v>23133096.41</v>
      </c>
      <c r="X402" s="806">
        <v>22879985.18</v>
      </c>
      <c r="Y402" s="797">
        <v>0.78621122791105458</v>
      </c>
      <c r="Z402" s="797">
        <v>0.98905848030397758</v>
      </c>
    </row>
    <row r="403" spans="1:26" ht="51" x14ac:dyDescent="0.2">
      <c r="A403" s="757"/>
      <c r="B403" s="792">
        <v>2</v>
      </c>
      <c r="C403" s="792" t="s">
        <v>1425</v>
      </c>
      <c r="D403" s="793">
        <v>2</v>
      </c>
      <c r="E403" s="793">
        <v>2.2999999999999998</v>
      </c>
      <c r="F403" s="793" t="s">
        <v>1457</v>
      </c>
      <c r="G403" s="794" t="s">
        <v>1831</v>
      </c>
      <c r="H403" s="794">
        <v>3019</v>
      </c>
      <c r="I403" s="794"/>
      <c r="J403" s="792" t="s">
        <v>1856</v>
      </c>
      <c r="K403" s="793" t="s">
        <v>1844</v>
      </c>
      <c r="L403" s="792" t="s">
        <v>1454</v>
      </c>
      <c r="M403" s="792" t="s">
        <v>1448</v>
      </c>
      <c r="N403" s="752" t="s">
        <v>1460</v>
      </c>
      <c r="O403" s="752" t="s">
        <v>1450</v>
      </c>
      <c r="P403" s="752" t="s">
        <v>1438</v>
      </c>
      <c r="Q403" s="797">
        <v>1</v>
      </c>
      <c r="R403" s="798"/>
      <c r="S403" s="797">
        <v>0.60860000000000003</v>
      </c>
      <c r="T403" s="797">
        <v>0.60860000000000003</v>
      </c>
      <c r="U403" s="797"/>
      <c r="V403" s="806"/>
      <c r="W403" s="806"/>
      <c r="X403" s="806"/>
      <c r="Y403" s="797"/>
      <c r="Z403" s="797"/>
    </row>
    <row r="404" spans="1:26" ht="51" x14ac:dyDescent="0.2">
      <c r="A404" s="757"/>
      <c r="B404" s="792">
        <v>2</v>
      </c>
      <c r="C404" s="792" t="s">
        <v>1425</v>
      </c>
      <c r="D404" s="793">
        <v>2</v>
      </c>
      <c r="E404" s="793">
        <v>2.2999999999999998</v>
      </c>
      <c r="F404" s="793" t="s">
        <v>1457</v>
      </c>
      <c r="G404" s="794" t="s">
        <v>1831</v>
      </c>
      <c r="H404" s="794">
        <v>3019</v>
      </c>
      <c r="I404" s="794"/>
      <c r="J404" s="792" t="s">
        <v>1857</v>
      </c>
      <c r="K404" s="793" t="s">
        <v>1844</v>
      </c>
      <c r="L404" s="792" t="s">
        <v>1454</v>
      </c>
      <c r="M404" s="792" t="s">
        <v>1448</v>
      </c>
      <c r="N404" s="752" t="s">
        <v>1460</v>
      </c>
      <c r="O404" s="752" t="s">
        <v>1437</v>
      </c>
      <c r="P404" s="752" t="s">
        <v>1438</v>
      </c>
      <c r="Q404" s="797">
        <v>1</v>
      </c>
      <c r="R404" s="798"/>
      <c r="S404" s="797">
        <v>0.83801031127228909</v>
      </c>
      <c r="T404" s="797">
        <v>0.73654724414458461</v>
      </c>
      <c r="U404" s="797"/>
      <c r="V404" s="806">
        <v>959312981.25999999</v>
      </c>
      <c r="W404" s="806">
        <v>1373693348.6800001</v>
      </c>
      <c r="X404" s="806">
        <v>1151169190.72</v>
      </c>
      <c r="Y404" s="797">
        <v>1.1999933423271396</v>
      </c>
      <c r="Z404" s="797">
        <v>0.83801031127228909</v>
      </c>
    </row>
    <row r="405" spans="1:26" ht="51" x14ac:dyDescent="0.2">
      <c r="A405" s="757"/>
      <c r="B405" s="792">
        <v>2</v>
      </c>
      <c r="C405" s="792" t="s">
        <v>1425</v>
      </c>
      <c r="D405" s="793">
        <v>2</v>
      </c>
      <c r="E405" s="793">
        <v>2.2999999999999998</v>
      </c>
      <c r="F405" s="793" t="s">
        <v>1457</v>
      </c>
      <c r="G405" s="794" t="s">
        <v>1831</v>
      </c>
      <c r="H405" s="794">
        <v>3019</v>
      </c>
      <c r="I405" s="794"/>
      <c r="J405" s="792" t="s">
        <v>1858</v>
      </c>
      <c r="K405" s="793" t="s">
        <v>1844</v>
      </c>
      <c r="L405" s="792" t="s">
        <v>1454</v>
      </c>
      <c r="M405" s="792" t="s">
        <v>1448</v>
      </c>
      <c r="N405" s="752" t="s">
        <v>1460</v>
      </c>
      <c r="O405" s="752" t="s">
        <v>1450</v>
      </c>
      <c r="P405" s="752" t="s">
        <v>1438</v>
      </c>
      <c r="Q405" s="797">
        <v>1</v>
      </c>
      <c r="R405" s="798"/>
      <c r="S405" s="797">
        <v>0.98980000000000001</v>
      </c>
      <c r="T405" s="797">
        <v>0.98980000000000001</v>
      </c>
      <c r="U405" s="797"/>
      <c r="V405" s="806"/>
      <c r="W405" s="806"/>
      <c r="X405" s="806"/>
      <c r="Y405" s="797"/>
      <c r="Z405" s="797"/>
    </row>
    <row r="406" spans="1:26" ht="51" x14ac:dyDescent="0.2">
      <c r="A406" s="757"/>
      <c r="B406" s="792">
        <v>2</v>
      </c>
      <c r="C406" s="792" t="s">
        <v>1425</v>
      </c>
      <c r="D406" s="793">
        <v>2</v>
      </c>
      <c r="E406" s="793">
        <v>2.2999999999999998</v>
      </c>
      <c r="F406" s="793" t="s">
        <v>1457</v>
      </c>
      <c r="G406" s="794" t="s">
        <v>1831</v>
      </c>
      <c r="H406" s="794">
        <v>3019</v>
      </c>
      <c r="I406" s="794"/>
      <c r="J406" s="792" t="s">
        <v>1859</v>
      </c>
      <c r="K406" s="793" t="s">
        <v>1844</v>
      </c>
      <c r="L406" s="792" t="s">
        <v>1454</v>
      </c>
      <c r="M406" s="792" t="s">
        <v>1448</v>
      </c>
      <c r="N406" s="752" t="s">
        <v>1460</v>
      </c>
      <c r="O406" s="752" t="s">
        <v>1437</v>
      </c>
      <c r="P406" s="752" t="s">
        <v>1438</v>
      </c>
      <c r="Q406" s="797">
        <v>1</v>
      </c>
      <c r="R406" s="798"/>
      <c r="S406" s="797">
        <v>0.99917248945479475</v>
      </c>
      <c r="T406" s="797">
        <v>0.99910268642501299</v>
      </c>
      <c r="U406" s="797"/>
      <c r="V406" s="806">
        <v>89491532</v>
      </c>
      <c r="W406" s="806">
        <v>89175069.040000007</v>
      </c>
      <c r="X406" s="806">
        <v>89101275.730000004</v>
      </c>
      <c r="Y406" s="797">
        <v>0.99563918215189351</v>
      </c>
      <c r="Z406" s="797">
        <v>0.99917248945479475</v>
      </c>
    </row>
    <row r="407" spans="1:26" ht="51" x14ac:dyDescent="0.2">
      <c r="A407" s="757"/>
      <c r="B407" s="792">
        <v>2</v>
      </c>
      <c r="C407" s="792" t="s">
        <v>1425</v>
      </c>
      <c r="D407" s="793">
        <v>2</v>
      </c>
      <c r="E407" s="793">
        <v>2.2999999999999998</v>
      </c>
      <c r="F407" s="793" t="s">
        <v>1552</v>
      </c>
      <c r="G407" s="794" t="s">
        <v>1831</v>
      </c>
      <c r="H407" s="794">
        <v>3019</v>
      </c>
      <c r="I407" s="794" t="s">
        <v>1244</v>
      </c>
      <c r="J407" s="792" t="s">
        <v>1860</v>
      </c>
      <c r="K407" s="793" t="s">
        <v>1844</v>
      </c>
      <c r="L407" s="792" t="s">
        <v>1454</v>
      </c>
      <c r="M407" s="792" t="s">
        <v>1448</v>
      </c>
      <c r="N407" s="752" t="s">
        <v>1460</v>
      </c>
      <c r="O407" s="752" t="s">
        <v>1450</v>
      </c>
      <c r="P407" s="752" t="s">
        <v>1438</v>
      </c>
      <c r="Q407" s="797">
        <v>1</v>
      </c>
      <c r="R407" s="798"/>
      <c r="S407" s="797">
        <v>0.98870000000000002</v>
      </c>
      <c r="T407" s="797">
        <v>0.98870000000000002</v>
      </c>
      <c r="U407" s="797"/>
      <c r="V407" s="806"/>
      <c r="W407" s="806"/>
      <c r="X407" s="806"/>
      <c r="Y407" s="797"/>
      <c r="Z407" s="797"/>
    </row>
    <row r="408" spans="1:26" ht="51" x14ac:dyDescent="0.2">
      <c r="A408" s="757"/>
      <c r="B408" s="792">
        <v>2</v>
      </c>
      <c r="C408" s="792" t="s">
        <v>1425</v>
      </c>
      <c r="D408" s="793">
        <v>2</v>
      </c>
      <c r="E408" s="793">
        <v>2.2999999999999998</v>
      </c>
      <c r="F408" s="793" t="s">
        <v>1552</v>
      </c>
      <c r="G408" s="794" t="s">
        <v>1831</v>
      </c>
      <c r="H408" s="794">
        <v>3019</v>
      </c>
      <c r="I408" s="794" t="s">
        <v>1244</v>
      </c>
      <c r="J408" s="792" t="s">
        <v>1861</v>
      </c>
      <c r="K408" s="793" t="s">
        <v>1844</v>
      </c>
      <c r="L408" s="792" t="s">
        <v>1454</v>
      </c>
      <c r="M408" s="792" t="s">
        <v>1448</v>
      </c>
      <c r="N408" s="752" t="s">
        <v>1460</v>
      </c>
      <c r="O408" s="752" t="s">
        <v>1437</v>
      </c>
      <c r="P408" s="752" t="s">
        <v>1438</v>
      </c>
      <c r="Q408" s="797">
        <v>1</v>
      </c>
      <c r="R408" s="798"/>
      <c r="S408" s="797">
        <v>0.17079518246811232</v>
      </c>
      <c r="T408" s="797">
        <v>0.16535145065333856</v>
      </c>
      <c r="U408" s="797"/>
      <c r="V408" s="806">
        <v>0</v>
      </c>
      <c r="W408" s="806">
        <v>3068483.27</v>
      </c>
      <c r="X408" s="806">
        <v>524082.16</v>
      </c>
      <c r="Y408" s="797"/>
      <c r="Z408" s="797">
        <v>0.17079518246811232</v>
      </c>
    </row>
    <row r="409" spans="1:26" ht="51" x14ac:dyDescent="0.2">
      <c r="A409" s="757"/>
      <c r="B409" s="792">
        <v>2</v>
      </c>
      <c r="C409" s="792" t="s">
        <v>1425</v>
      </c>
      <c r="D409" s="793">
        <v>2</v>
      </c>
      <c r="E409" s="793">
        <v>2.2999999999999998</v>
      </c>
      <c r="F409" s="793" t="s">
        <v>1552</v>
      </c>
      <c r="G409" s="794" t="s">
        <v>1831</v>
      </c>
      <c r="H409" s="794">
        <v>3019</v>
      </c>
      <c r="I409" s="794" t="s">
        <v>1264</v>
      </c>
      <c r="J409" s="792" t="s">
        <v>1862</v>
      </c>
      <c r="K409" s="793" t="s">
        <v>1844</v>
      </c>
      <c r="L409" s="792" t="s">
        <v>1454</v>
      </c>
      <c r="M409" s="792" t="s">
        <v>1448</v>
      </c>
      <c r="N409" s="752" t="s">
        <v>1460</v>
      </c>
      <c r="O409" s="752" t="s">
        <v>1450</v>
      </c>
      <c r="P409" s="752" t="s">
        <v>1438</v>
      </c>
      <c r="Q409" s="797">
        <v>1</v>
      </c>
      <c r="R409" s="798"/>
      <c r="S409" s="797">
        <v>0</v>
      </c>
      <c r="T409" s="797">
        <v>0</v>
      </c>
      <c r="U409" s="797"/>
      <c r="V409" s="806"/>
      <c r="W409" s="806"/>
      <c r="X409" s="806"/>
      <c r="Y409" s="797"/>
      <c r="Z409" s="797"/>
    </row>
    <row r="410" spans="1:26" ht="51" x14ac:dyDescent="0.2">
      <c r="A410" s="757"/>
      <c r="B410" s="792">
        <v>2</v>
      </c>
      <c r="C410" s="792" t="s">
        <v>1425</v>
      </c>
      <c r="D410" s="793">
        <v>2</v>
      </c>
      <c r="E410" s="793">
        <v>2.2999999999999998</v>
      </c>
      <c r="F410" s="793" t="s">
        <v>1552</v>
      </c>
      <c r="G410" s="794" t="s">
        <v>1831</v>
      </c>
      <c r="H410" s="794">
        <v>3019</v>
      </c>
      <c r="I410" s="794" t="s">
        <v>1264</v>
      </c>
      <c r="J410" s="792" t="s">
        <v>1863</v>
      </c>
      <c r="K410" s="793" t="s">
        <v>1844</v>
      </c>
      <c r="L410" s="792" t="s">
        <v>1454</v>
      </c>
      <c r="M410" s="792" t="s">
        <v>1448</v>
      </c>
      <c r="N410" s="752" t="s">
        <v>1460</v>
      </c>
      <c r="O410" s="752" t="s">
        <v>1437</v>
      </c>
      <c r="P410" s="752" t="s">
        <v>1438</v>
      </c>
      <c r="Q410" s="797">
        <v>1</v>
      </c>
      <c r="R410" s="798"/>
      <c r="S410" s="797">
        <v>0</v>
      </c>
      <c r="T410" s="797">
        <v>0</v>
      </c>
      <c r="U410" s="797"/>
      <c r="V410" s="806">
        <v>0</v>
      </c>
      <c r="W410" s="806">
        <v>12578748.25</v>
      </c>
      <c r="X410" s="806">
        <v>0</v>
      </c>
      <c r="Y410" s="797"/>
      <c r="Z410" s="797">
        <v>0</v>
      </c>
    </row>
    <row r="411" spans="1:26" ht="51" x14ac:dyDescent="0.2">
      <c r="A411" s="757"/>
      <c r="B411" s="792">
        <v>2</v>
      </c>
      <c r="C411" s="792" t="s">
        <v>1425</v>
      </c>
      <c r="D411" s="793">
        <v>2</v>
      </c>
      <c r="E411" s="793">
        <v>2.2999999999999998</v>
      </c>
      <c r="F411" s="793" t="s">
        <v>1552</v>
      </c>
      <c r="G411" s="794" t="s">
        <v>1831</v>
      </c>
      <c r="H411" s="794">
        <v>3019</v>
      </c>
      <c r="I411" s="794" t="s">
        <v>1268</v>
      </c>
      <c r="J411" s="792" t="s">
        <v>1864</v>
      </c>
      <c r="K411" s="793" t="s">
        <v>1844</v>
      </c>
      <c r="L411" s="792" t="s">
        <v>1454</v>
      </c>
      <c r="M411" s="792" t="s">
        <v>1448</v>
      </c>
      <c r="N411" s="752" t="s">
        <v>1460</v>
      </c>
      <c r="O411" s="752" t="s">
        <v>1450</v>
      </c>
      <c r="P411" s="752" t="s">
        <v>1438</v>
      </c>
      <c r="Q411" s="797">
        <v>1</v>
      </c>
      <c r="R411" s="798"/>
      <c r="S411" s="797">
        <v>0.99919999999999998</v>
      </c>
      <c r="T411" s="797">
        <v>0.99919999999999998</v>
      </c>
      <c r="U411" s="797"/>
      <c r="V411" s="806"/>
      <c r="W411" s="820"/>
      <c r="X411" s="820"/>
      <c r="Y411" s="797"/>
      <c r="Z411" s="797"/>
    </row>
    <row r="412" spans="1:26" ht="51" x14ac:dyDescent="0.2">
      <c r="A412" s="757"/>
      <c r="B412" s="792">
        <v>2</v>
      </c>
      <c r="C412" s="792" t="s">
        <v>1425</v>
      </c>
      <c r="D412" s="793">
        <v>2</v>
      </c>
      <c r="E412" s="793">
        <v>2.2999999999999998</v>
      </c>
      <c r="F412" s="793" t="s">
        <v>1552</v>
      </c>
      <c r="G412" s="794" t="s">
        <v>1831</v>
      </c>
      <c r="H412" s="794">
        <v>3019</v>
      </c>
      <c r="I412" s="794" t="s">
        <v>1268</v>
      </c>
      <c r="J412" s="792" t="s">
        <v>1865</v>
      </c>
      <c r="K412" s="793" t="s">
        <v>1844</v>
      </c>
      <c r="L412" s="792" t="s">
        <v>1454</v>
      </c>
      <c r="M412" s="792" t="s">
        <v>1448</v>
      </c>
      <c r="N412" s="752" t="s">
        <v>1460</v>
      </c>
      <c r="O412" s="752" t="s">
        <v>1437</v>
      </c>
      <c r="P412" s="752" t="s">
        <v>1438</v>
      </c>
      <c r="Q412" s="797">
        <v>1</v>
      </c>
      <c r="R412" s="798"/>
      <c r="S412" s="797">
        <v>0.6410389446606154</v>
      </c>
      <c r="T412" s="797">
        <v>0.6410389446606154</v>
      </c>
      <c r="U412" s="797"/>
      <c r="V412" s="806">
        <v>0</v>
      </c>
      <c r="W412" s="806">
        <v>10672945.75</v>
      </c>
      <c r="X412" s="806">
        <v>6841773.8799999999</v>
      </c>
      <c r="Y412" s="797"/>
      <c r="Z412" s="797">
        <v>0.6410389446606154</v>
      </c>
    </row>
    <row r="413" spans="1:26" ht="51" x14ac:dyDescent="0.2">
      <c r="A413" s="757"/>
      <c r="B413" s="792">
        <v>2</v>
      </c>
      <c r="C413" s="792" t="s">
        <v>1425</v>
      </c>
      <c r="D413" s="793">
        <v>2</v>
      </c>
      <c r="E413" s="793">
        <v>2.2999999999999998</v>
      </c>
      <c r="F413" s="793" t="s">
        <v>1552</v>
      </c>
      <c r="G413" s="794" t="s">
        <v>1831</v>
      </c>
      <c r="H413" s="794">
        <v>3019</v>
      </c>
      <c r="I413" s="794" t="s">
        <v>1272</v>
      </c>
      <c r="J413" s="792" t="s">
        <v>1866</v>
      </c>
      <c r="K413" s="793" t="s">
        <v>1844</v>
      </c>
      <c r="L413" s="792" t="s">
        <v>1454</v>
      </c>
      <c r="M413" s="792" t="s">
        <v>1448</v>
      </c>
      <c r="N413" s="752" t="s">
        <v>1460</v>
      </c>
      <c r="O413" s="752" t="s">
        <v>1450</v>
      </c>
      <c r="P413" s="752" t="s">
        <v>1438</v>
      </c>
      <c r="Q413" s="797">
        <v>1</v>
      </c>
      <c r="R413" s="798"/>
      <c r="S413" s="797">
        <v>0.93340000000000001</v>
      </c>
      <c r="T413" s="797">
        <v>0.93340000000000001</v>
      </c>
      <c r="U413" s="797"/>
      <c r="V413" s="806"/>
      <c r="W413" s="820"/>
      <c r="X413" s="820"/>
      <c r="Y413" s="797"/>
      <c r="Z413" s="797"/>
    </row>
    <row r="414" spans="1:26" ht="51" x14ac:dyDescent="0.2">
      <c r="A414" s="757"/>
      <c r="B414" s="792">
        <v>2</v>
      </c>
      <c r="C414" s="792" t="s">
        <v>1425</v>
      </c>
      <c r="D414" s="793">
        <v>2</v>
      </c>
      <c r="E414" s="793">
        <v>2.2999999999999998</v>
      </c>
      <c r="F414" s="793" t="s">
        <v>1552</v>
      </c>
      <c r="G414" s="794" t="s">
        <v>1831</v>
      </c>
      <c r="H414" s="794">
        <v>3019</v>
      </c>
      <c r="I414" s="794" t="s">
        <v>1272</v>
      </c>
      <c r="J414" s="792" t="s">
        <v>1867</v>
      </c>
      <c r="K414" s="793" t="s">
        <v>1844</v>
      </c>
      <c r="L414" s="792" t="s">
        <v>1454</v>
      </c>
      <c r="M414" s="792" t="s">
        <v>1448</v>
      </c>
      <c r="N414" s="752" t="s">
        <v>1460</v>
      </c>
      <c r="O414" s="752" t="s">
        <v>1437</v>
      </c>
      <c r="P414" s="752" t="s">
        <v>1438</v>
      </c>
      <c r="Q414" s="797">
        <v>1</v>
      </c>
      <c r="R414" s="798"/>
      <c r="S414" s="797">
        <v>0.90164086227854245</v>
      </c>
      <c r="T414" s="797">
        <v>0.89927223027230963</v>
      </c>
      <c r="U414" s="797"/>
      <c r="V414" s="806">
        <v>0</v>
      </c>
      <c r="W414" s="806">
        <v>17630429.670000002</v>
      </c>
      <c r="X414" s="806">
        <v>15896315.810000001</v>
      </c>
      <c r="Y414" s="797"/>
      <c r="Z414" s="797">
        <v>0.90164086227854245</v>
      </c>
    </row>
    <row r="415" spans="1:26" ht="51" x14ac:dyDescent="0.2">
      <c r="A415" s="757"/>
      <c r="B415" s="792">
        <v>2</v>
      </c>
      <c r="C415" s="792" t="s">
        <v>1425</v>
      </c>
      <c r="D415" s="793">
        <v>2</v>
      </c>
      <c r="E415" s="793">
        <v>2.2999999999999998</v>
      </c>
      <c r="F415" s="793" t="s">
        <v>1552</v>
      </c>
      <c r="G415" s="794" t="s">
        <v>1831</v>
      </c>
      <c r="H415" s="794">
        <v>3019</v>
      </c>
      <c r="I415" s="794" t="s">
        <v>1274</v>
      </c>
      <c r="J415" s="792" t="s">
        <v>1868</v>
      </c>
      <c r="K415" s="793" t="s">
        <v>1844</v>
      </c>
      <c r="L415" s="792" t="s">
        <v>1454</v>
      </c>
      <c r="M415" s="792" t="s">
        <v>1448</v>
      </c>
      <c r="N415" s="752" t="s">
        <v>1460</v>
      </c>
      <c r="O415" s="752" t="s">
        <v>1450</v>
      </c>
      <c r="P415" s="752" t="s">
        <v>1438</v>
      </c>
      <c r="Q415" s="797">
        <v>1</v>
      </c>
      <c r="R415" s="798"/>
      <c r="S415" s="797">
        <v>0.95599999999999996</v>
      </c>
      <c r="T415" s="797">
        <v>0.95599999999999996</v>
      </c>
      <c r="U415" s="797"/>
      <c r="V415" s="806"/>
      <c r="W415" s="820"/>
      <c r="X415" s="820"/>
      <c r="Y415" s="797"/>
      <c r="Z415" s="797"/>
    </row>
    <row r="416" spans="1:26" ht="51" x14ac:dyDescent="0.2">
      <c r="A416" s="757"/>
      <c r="B416" s="792">
        <v>2</v>
      </c>
      <c r="C416" s="792" t="s">
        <v>1425</v>
      </c>
      <c r="D416" s="793">
        <v>2</v>
      </c>
      <c r="E416" s="793">
        <v>2.2999999999999998</v>
      </c>
      <c r="F416" s="793" t="s">
        <v>1552</v>
      </c>
      <c r="G416" s="794" t="s">
        <v>1831</v>
      </c>
      <c r="H416" s="794">
        <v>3019</v>
      </c>
      <c r="I416" s="794" t="s">
        <v>1274</v>
      </c>
      <c r="J416" s="792" t="s">
        <v>1869</v>
      </c>
      <c r="K416" s="793" t="s">
        <v>1844</v>
      </c>
      <c r="L416" s="792" t="s">
        <v>1454</v>
      </c>
      <c r="M416" s="792" t="s">
        <v>1448</v>
      </c>
      <c r="N416" s="752" t="s">
        <v>1460</v>
      </c>
      <c r="O416" s="752" t="s">
        <v>1437</v>
      </c>
      <c r="P416" s="752" t="s">
        <v>1438</v>
      </c>
      <c r="Q416" s="797">
        <v>1</v>
      </c>
      <c r="R416" s="798"/>
      <c r="S416" s="797">
        <v>0.46278045029725379</v>
      </c>
      <c r="T416" s="797">
        <v>0.46278045029725379</v>
      </c>
      <c r="U416" s="797"/>
      <c r="V416" s="806">
        <v>0</v>
      </c>
      <c r="W416" s="806">
        <v>1145627.24</v>
      </c>
      <c r="X416" s="806">
        <v>530173.89</v>
      </c>
      <c r="Y416" s="797"/>
      <c r="Z416" s="797">
        <v>0.46278045029725379</v>
      </c>
    </row>
    <row r="417" spans="1:26" ht="51" x14ac:dyDescent="0.2">
      <c r="A417" s="757"/>
      <c r="B417" s="792">
        <v>2</v>
      </c>
      <c r="C417" s="792" t="s">
        <v>1425</v>
      </c>
      <c r="D417" s="793">
        <v>2</v>
      </c>
      <c r="E417" s="793">
        <v>2.2999999999999998</v>
      </c>
      <c r="F417" s="793" t="s">
        <v>1552</v>
      </c>
      <c r="G417" s="794" t="s">
        <v>1831</v>
      </c>
      <c r="H417" s="794">
        <v>3019</v>
      </c>
      <c r="I417" s="794" t="s">
        <v>1294</v>
      </c>
      <c r="J417" s="792" t="s">
        <v>1870</v>
      </c>
      <c r="K417" s="793" t="s">
        <v>1844</v>
      </c>
      <c r="L417" s="792" t="s">
        <v>1454</v>
      </c>
      <c r="M417" s="792" t="s">
        <v>1448</v>
      </c>
      <c r="N417" s="752" t="s">
        <v>1460</v>
      </c>
      <c r="O417" s="752" t="s">
        <v>1450</v>
      </c>
      <c r="P417" s="752" t="s">
        <v>1438</v>
      </c>
      <c r="Q417" s="797">
        <v>1</v>
      </c>
      <c r="R417" s="798"/>
      <c r="S417" s="797">
        <v>0.83330000000000004</v>
      </c>
      <c r="T417" s="797">
        <v>0.83330000000000004</v>
      </c>
      <c r="U417" s="797"/>
      <c r="V417" s="806"/>
      <c r="W417" s="806"/>
      <c r="X417" s="806"/>
      <c r="Y417" s="797"/>
      <c r="Z417" s="797"/>
    </row>
    <row r="418" spans="1:26" ht="51" x14ac:dyDescent="0.2">
      <c r="A418" s="757"/>
      <c r="B418" s="792">
        <v>2</v>
      </c>
      <c r="C418" s="792" t="s">
        <v>1425</v>
      </c>
      <c r="D418" s="793">
        <v>2</v>
      </c>
      <c r="E418" s="793">
        <v>2.2999999999999998</v>
      </c>
      <c r="F418" s="793" t="s">
        <v>1552</v>
      </c>
      <c r="G418" s="794" t="s">
        <v>1831</v>
      </c>
      <c r="H418" s="794">
        <v>3019</v>
      </c>
      <c r="I418" s="794" t="s">
        <v>1294</v>
      </c>
      <c r="J418" s="792" t="s">
        <v>1871</v>
      </c>
      <c r="K418" s="793" t="s">
        <v>1844</v>
      </c>
      <c r="L418" s="792" t="s">
        <v>1454</v>
      </c>
      <c r="M418" s="792" t="s">
        <v>1448</v>
      </c>
      <c r="N418" s="752" t="s">
        <v>1460</v>
      </c>
      <c r="O418" s="752" t="s">
        <v>1437</v>
      </c>
      <c r="P418" s="752" t="s">
        <v>1438</v>
      </c>
      <c r="Q418" s="797">
        <v>1</v>
      </c>
      <c r="R418" s="798"/>
      <c r="S418" s="797">
        <v>0.93648568184986247</v>
      </c>
      <c r="T418" s="797">
        <v>0.92658622715727057</v>
      </c>
      <c r="U418" s="797"/>
      <c r="V418" s="806">
        <v>0</v>
      </c>
      <c r="W418" s="806">
        <v>3374731.34</v>
      </c>
      <c r="X418" s="806">
        <v>3160387.58</v>
      </c>
      <c r="Y418" s="797"/>
      <c r="Z418" s="797">
        <v>0.93648568184986247</v>
      </c>
    </row>
    <row r="419" spans="1:26" ht="51" x14ac:dyDescent="0.2">
      <c r="A419" s="757"/>
      <c r="B419" s="792">
        <v>2</v>
      </c>
      <c r="C419" s="792" t="s">
        <v>1425</v>
      </c>
      <c r="D419" s="793">
        <v>2</v>
      </c>
      <c r="E419" s="793">
        <v>2.2999999999999998</v>
      </c>
      <c r="F419" s="793" t="s">
        <v>1552</v>
      </c>
      <c r="G419" s="794" t="s">
        <v>1831</v>
      </c>
      <c r="H419" s="794">
        <v>3019</v>
      </c>
      <c r="I419" s="794" t="s">
        <v>1296</v>
      </c>
      <c r="J419" s="792" t="s">
        <v>1872</v>
      </c>
      <c r="K419" s="793" t="s">
        <v>1844</v>
      </c>
      <c r="L419" s="792" t="s">
        <v>1454</v>
      </c>
      <c r="M419" s="792" t="s">
        <v>1448</v>
      </c>
      <c r="N419" s="752" t="s">
        <v>1460</v>
      </c>
      <c r="O419" s="752" t="s">
        <v>1450</v>
      </c>
      <c r="P419" s="752" t="s">
        <v>1438</v>
      </c>
      <c r="Q419" s="797">
        <v>1</v>
      </c>
      <c r="R419" s="798"/>
      <c r="S419" s="797">
        <v>0.996</v>
      </c>
      <c r="T419" s="797">
        <v>0.996</v>
      </c>
      <c r="U419" s="797"/>
      <c r="V419" s="806"/>
      <c r="W419" s="806"/>
      <c r="X419" s="806"/>
      <c r="Y419" s="797"/>
      <c r="Z419" s="797"/>
    </row>
    <row r="420" spans="1:26" ht="51" x14ac:dyDescent="0.2">
      <c r="A420" s="757"/>
      <c r="B420" s="792">
        <v>2</v>
      </c>
      <c r="C420" s="792" t="s">
        <v>1425</v>
      </c>
      <c r="D420" s="793">
        <v>2</v>
      </c>
      <c r="E420" s="793">
        <v>2.2999999999999998</v>
      </c>
      <c r="F420" s="793" t="s">
        <v>1552</v>
      </c>
      <c r="G420" s="794" t="s">
        <v>1831</v>
      </c>
      <c r="H420" s="794">
        <v>3019</v>
      </c>
      <c r="I420" s="794" t="s">
        <v>1296</v>
      </c>
      <c r="J420" s="792" t="s">
        <v>1873</v>
      </c>
      <c r="K420" s="793" t="s">
        <v>1844</v>
      </c>
      <c r="L420" s="792" t="s">
        <v>1454</v>
      </c>
      <c r="M420" s="792" t="s">
        <v>1448</v>
      </c>
      <c r="N420" s="752" t="s">
        <v>1460</v>
      </c>
      <c r="O420" s="752" t="s">
        <v>1437</v>
      </c>
      <c r="P420" s="752" t="s">
        <v>1438</v>
      </c>
      <c r="Q420" s="797">
        <v>1</v>
      </c>
      <c r="R420" s="798"/>
      <c r="S420" s="797">
        <v>0.9876700513346911</v>
      </c>
      <c r="T420" s="797">
        <v>0.98629834559987051</v>
      </c>
      <c r="U420" s="797"/>
      <c r="V420" s="806">
        <v>0</v>
      </c>
      <c r="W420" s="806">
        <v>12177538.939999999</v>
      </c>
      <c r="X420" s="806">
        <v>12027390.51</v>
      </c>
      <c r="Y420" s="797"/>
      <c r="Z420" s="797">
        <v>0.9876700513346911</v>
      </c>
    </row>
    <row r="421" spans="1:26" ht="51" x14ac:dyDescent="0.2">
      <c r="A421" s="757"/>
      <c r="B421" s="792">
        <v>2</v>
      </c>
      <c r="C421" s="792" t="s">
        <v>1425</v>
      </c>
      <c r="D421" s="793">
        <v>2</v>
      </c>
      <c r="E421" s="793">
        <v>2.2999999999999998</v>
      </c>
      <c r="F421" s="793" t="s">
        <v>1552</v>
      </c>
      <c r="G421" s="794" t="s">
        <v>1831</v>
      </c>
      <c r="H421" s="794">
        <v>3019</v>
      </c>
      <c r="I421" s="794" t="s">
        <v>1300</v>
      </c>
      <c r="J421" s="792" t="s">
        <v>1874</v>
      </c>
      <c r="K421" s="793" t="s">
        <v>1844</v>
      </c>
      <c r="L421" s="792" t="s">
        <v>1454</v>
      </c>
      <c r="M421" s="792" t="s">
        <v>1448</v>
      </c>
      <c r="N421" s="752" t="s">
        <v>1460</v>
      </c>
      <c r="O421" s="752" t="s">
        <v>1450</v>
      </c>
      <c r="P421" s="752" t="s">
        <v>1438</v>
      </c>
      <c r="Q421" s="797">
        <v>1</v>
      </c>
      <c r="R421" s="798"/>
      <c r="S421" s="797">
        <v>0.8</v>
      </c>
      <c r="T421" s="797">
        <v>0.8</v>
      </c>
      <c r="U421" s="797"/>
      <c r="V421" s="806"/>
      <c r="W421" s="806"/>
      <c r="X421" s="806"/>
      <c r="Y421" s="797"/>
      <c r="Z421" s="797"/>
    </row>
    <row r="422" spans="1:26" ht="51" x14ac:dyDescent="0.2">
      <c r="A422" s="757"/>
      <c r="B422" s="792">
        <v>2</v>
      </c>
      <c r="C422" s="792" t="s">
        <v>1425</v>
      </c>
      <c r="D422" s="793">
        <v>2</v>
      </c>
      <c r="E422" s="793">
        <v>2.2999999999999998</v>
      </c>
      <c r="F422" s="793" t="s">
        <v>1552</v>
      </c>
      <c r="G422" s="794" t="s">
        <v>1831</v>
      </c>
      <c r="H422" s="794">
        <v>3019</v>
      </c>
      <c r="I422" s="794" t="s">
        <v>1300</v>
      </c>
      <c r="J422" s="792" t="s">
        <v>1875</v>
      </c>
      <c r="K422" s="793" t="s">
        <v>1844</v>
      </c>
      <c r="L422" s="792" t="s">
        <v>1454</v>
      </c>
      <c r="M422" s="792" t="s">
        <v>1448</v>
      </c>
      <c r="N422" s="752" t="s">
        <v>1460</v>
      </c>
      <c r="O422" s="752" t="s">
        <v>1437</v>
      </c>
      <c r="P422" s="752" t="s">
        <v>1438</v>
      </c>
      <c r="Q422" s="797">
        <v>1</v>
      </c>
      <c r="R422" s="798"/>
      <c r="S422" s="797">
        <v>0.40762806150103059</v>
      </c>
      <c r="T422" s="797">
        <v>0.40762806150103059</v>
      </c>
      <c r="U422" s="797"/>
      <c r="V422" s="806">
        <v>0</v>
      </c>
      <c r="W422" s="806">
        <v>1390409.87</v>
      </c>
      <c r="X422" s="806">
        <v>566770.07999999996</v>
      </c>
      <c r="Y422" s="797"/>
      <c r="Z422" s="797">
        <v>0.40762806150103059</v>
      </c>
    </row>
    <row r="423" spans="1:26" ht="51" x14ac:dyDescent="0.2">
      <c r="A423" s="757"/>
      <c r="B423" s="792">
        <v>2</v>
      </c>
      <c r="C423" s="792" t="s">
        <v>1425</v>
      </c>
      <c r="D423" s="793">
        <v>2</v>
      </c>
      <c r="E423" s="793">
        <v>2.2999999999999998</v>
      </c>
      <c r="F423" s="793" t="s">
        <v>1552</v>
      </c>
      <c r="G423" s="794" t="s">
        <v>1831</v>
      </c>
      <c r="H423" s="794">
        <v>3019</v>
      </c>
      <c r="I423" s="794" t="s">
        <v>1302</v>
      </c>
      <c r="J423" s="792" t="s">
        <v>1876</v>
      </c>
      <c r="K423" s="793" t="s">
        <v>1844</v>
      </c>
      <c r="L423" s="792" t="s">
        <v>1454</v>
      </c>
      <c r="M423" s="792" t="s">
        <v>1448</v>
      </c>
      <c r="N423" s="752" t="s">
        <v>1460</v>
      </c>
      <c r="O423" s="752" t="s">
        <v>1450</v>
      </c>
      <c r="P423" s="752" t="s">
        <v>1438</v>
      </c>
      <c r="Q423" s="797">
        <v>1</v>
      </c>
      <c r="R423" s="798"/>
      <c r="S423" s="797">
        <v>0.74990000000000001</v>
      </c>
      <c r="T423" s="797">
        <v>0.74990000000000001</v>
      </c>
      <c r="U423" s="797"/>
      <c r="V423" s="806"/>
      <c r="W423" s="806"/>
      <c r="X423" s="806"/>
      <c r="Y423" s="797"/>
      <c r="Z423" s="797"/>
    </row>
    <row r="424" spans="1:26" ht="51" x14ac:dyDescent="0.2">
      <c r="A424" s="757"/>
      <c r="B424" s="792">
        <v>2</v>
      </c>
      <c r="C424" s="792" t="s">
        <v>1425</v>
      </c>
      <c r="D424" s="793">
        <v>2</v>
      </c>
      <c r="E424" s="793">
        <v>2.2999999999999998</v>
      </c>
      <c r="F424" s="793" t="s">
        <v>1552</v>
      </c>
      <c r="G424" s="794" t="s">
        <v>1831</v>
      </c>
      <c r="H424" s="794">
        <v>3019</v>
      </c>
      <c r="I424" s="794" t="s">
        <v>1302</v>
      </c>
      <c r="J424" s="792" t="s">
        <v>1877</v>
      </c>
      <c r="K424" s="793" t="s">
        <v>1844</v>
      </c>
      <c r="L424" s="792" t="s">
        <v>1454</v>
      </c>
      <c r="M424" s="792" t="s">
        <v>1448</v>
      </c>
      <c r="N424" s="752" t="s">
        <v>1460</v>
      </c>
      <c r="O424" s="752" t="s">
        <v>1437</v>
      </c>
      <c r="P424" s="752" t="s">
        <v>1438</v>
      </c>
      <c r="Q424" s="797">
        <v>1</v>
      </c>
      <c r="R424" s="798"/>
      <c r="S424" s="797">
        <v>0.96693244652902532</v>
      </c>
      <c r="T424" s="797">
        <v>0.96693244652902532</v>
      </c>
      <c r="U424" s="797"/>
      <c r="V424" s="806">
        <v>0</v>
      </c>
      <c r="W424" s="806">
        <v>5074141.6399999997</v>
      </c>
      <c r="X424" s="806">
        <v>4906352.1900000004</v>
      </c>
      <c r="Y424" s="797"/>
      <c r="Z424" s="797">
        <v>0.96693244652902532</v>
      </c>
    </row>
    <row r="425" spans="1:26" ht="51" x14ac:dyDescent="0.2">
      <c r="A425" s="757"/>
      <c r="B425" s="792">
        <v>2</v>
      </c>
      <c r="C425" s="792" t="s">
        <v>1425</v>
      </c>
      <c r="D425" s="793">
        <v>2</v>
      </c>
      <c r="E425" s="793">
        <v>2.2999999999999998</v>
      </c>
      <c r="F425" s="793" t="s">
        <v>1552</v>
      </c>
      <c r="G425" s="794" t="s">
        <v>1831</v>
      </c>
      <c r="H425" s="794">
        <v>3019</v>
      </c>
      <c r="I425" s="794" t="s">
        <v>1306</v>
      </c>
      <c r="J425" s="792" t="s">
        <v>1878</v>
      </c>
      <c r="K425" s="793" t="s">
        <v>1844</v>
      </c>
      <c r="L425" s="792" t="s">
        <v>1454</v>
      </c>
      <c r="M425" s="792" t="s">
        <v>1448</v>
      </c>
      <c r="N425" s="752" t="s">
        <v>1460</v>
      </c>
      <c r="O425" s="752" t="s">
        <v>1450</v>
      </c>
      <c r="P425" s="752" t="s">
        <v>1438</v>
      </c>
      <c r="Q425" s="797">
        <v>1</v>
      </c>
      <c r="R425" s="798"/>
      <c r="S425" s="797">
        <v>0.83799999999999997</v>
      </c>
      <c r="T425" s="797">
        <v>0.83799999999999997</v>
      </c>
      <c r="U425" s="797"/>
      <c r="V425" s="806"/>
      <c r="W425" s="806"/>
      <c r="X425" s="806"/>
      <c r="Y425" s="797"/>
      <c r="Z425" s="797"/>
    </row>
    <row r="426" spans="1:26" ht="51" x14ac:dyDescent="0.2">
      <c r="A426" s="757"/>
      <c r="B426" s="792">
        <v>2</v>
      </c>
      <c r="C426" s="792" t="s">
        <v>1425</v>
      </c>
      <c r="D426" s="793">
        <v>2</v>
      </c>
      <c r="E426" s="793">
        <v>2.2999999999999998</v>
      </c>
      <c r="F426" s="793" t="s">
        <v>1552</v>
      </c>
      <c r="G426" s="794" t="s">
        <v>1831</v>
      </c>
      <c r="H426" s="794">
        <v>3019</v>
      </c>
      <c r="I426" s="794" t="s">
        <v>1306</v>
      </c>
      <c r="J426" s="792" t="s">
        <v>1879</v>
      </c>
      <c r="K426" s="793" t="s">
        <v>1844</v>
      </c>
      <c r="L426" s="792" t="s">
        <v>1454</v>
      </c>
      <c r="M426" s="792" t="s">
        <v>1448</v>
      </c>
      <c r="N426" s="752" t="s">
        <v>1460</v>
      </c>
      <c r="O426" s="752" t="s">
        <v>1437</v>
      </c>
      <c r="P426" s="752" t="s">
        <v>1438</v>
      </c>
      <c r="Q426" s="797">
        <v>1</v>
      </c>
      <c r="R426" s="798"/>
      <c r="S426" s="797">
        <v>0.60278722051526423</v>
      </c>
      <c r="T426" s="797">
        <v>0.60278722051526423</v>
      </c>
      <c r="U426" s="797"/>
      <c r="V426" s="806">
        <v>0</v>
      </c>
      <c r="W426" s="806">
        <v>2817220.94</v>
      </c>
      <c r="X426" s="806">
        <v>1698184.78</v>
      </c>
      <c r="Y426" s="797"/>
      <c r="Z426" s="797">
        <v>0.60278722051526423</v>
      </c>
    </row>
    <row r="427" spans="1:26" ht="51" x14ac:dyDescent="0.2">
      <c r="A427" s="757"/>
      <c r="B427" s="792">
        <v>2</v>
      </c>
      <c r="C427" s="792" t="s">
        <v>1425</v>
      </c>
      <c r="D427" s="793">
        <v>2</v>
      </c>
      <c r="E427" s="793">
        <v>2.2999999999999998</v>
      </c>
      <c r="F427" s="793" t="s">
        <v>1552</v>
      </c>
      <c r="G427" s="794" t="s">
        <v>1831</v>
      </c>
      <c r="H427" s="794">
        <v>3019</v>
      </c>
      <c r="I427" s="794" t="s">
        <v>1312</v>
      </c>
      <c r="J427" s="792" t="s">
        <v>1880</v>
      </c>
      <c r="K427" s="793" t="s">
        <v>1844</v>
      </c>
      <c r="L427" s="792" t="s">
        <v>1454</v>
      </c>
      <c r="M427" s="792" t="s">
        <v>1448</v>
      </c>
      <c r="N427" s="752" t="s">
        <v>1460</v>
      </c>
      <c r="O427" s="752" t="s">
        <v>1450</v>
      </c>
      <c r="P427" s="752" t="s">
        <v>1438</v>
      </c>
      <c r="Q427" s="797">
        <v>1</v>
      </c>
      <c r="R427" s="798"/>
      <c r="S427" s="797">
        <v>0.97499999999999998</v>
      </c>
      <c r="T427" s="797">
        <v>0.97499999999999998</v>
      </c>
      <c r="U427" s="797"/>
      <c r="V427" s="806"/>
      <c r="W427" s="806"/>
      <c r="X427" s="806"/>
      <c r="Y427" s="797"/>
      <c r="Z427" s="797"/>
    </row>
    <row r="428" spans="1:26" ht="51" x14ac:dyDescent="0.2">
      <c r="A428" s="757"/>
      <c r="B428" s="792">
        <v>2</v>
      </c>
      <c r="C428" s="792" t="s">
        <v>1425</v>
      </c>
      <c r="D428" s="793">
        <v>2</v>
      </c>
      <c r="E428" s="793">
        <v>2.2999999999999998</v>
      </c>
      <c r="F428" s="793" t="s">
        <v>1552</v>
      </c>
      <c r="G428" s="794" t="s">
        <v>1831</v>
      </c>
      <c r="H428" s="794">
        <v>3019</v>
      </c>
      <c r="I428" s="794" t="s">
        <v>1312</v>
      </c>
      <c r="J428" s="792" t="s">
        <v>1881</v>
      </c>
      <c r="K428" s="793" t="s">
        <v>1844</v>
      </c>
      <c r="L428" s="792" t="s">
        <v>1454</v>
      </c>
      <c r="M428" s="792" t="s">
        <v>1448</v>
      </c>
      <c r="N428" s="752" t="s">
        <v>1460</v>
      </c>
      <c r="O428" s="752" t="s">
        <v>1437</v>
      </c>
      <c r="P428" s="752" t="s">
        <v>1438</v>
      </c>
      <c r="Q428" s="797">
        <v>1</v>
      </c>
      <c r="R428" s="798"/>
      <c r="S428" s="797">
        <v>0.68931517548746923</v>
      </c>
      <c r="T428" s="797">
        <v>0.68931517548746923</v>
      </c>
      <c r="U428" s="797"/>
      <c r="V428" s="806">
        <v>0</v>
      </c>
      <c r="W428" s="806">
        <v>755487.56</v>
      </c>
      <c r="X428" s="806">
        <v>520769.04</v>
      </c>
      <c r="Y428" s="797"/>
      <c r="Z428" s="797">
        <v>0.68931517548746923</v>
      </c>
    </row>
    <row r="429" spans="1:26" ht="51" x14ac:dyDescent="0.2">
      <c r="A429" s="757"/>
      <c r="B429" s="792">
        <v>2</v>
      </c>
      <c r="C429" s="792" t="s">
        <v>1425</v>
      </c>
      <c r="D429" s="793">
        <v>2</v>
      </c>
      <c r="E429" s="793">
        <v>2.2999999999999998</v>
      </c>
      <c r="F429" s="793" t="s">
        <v>1552</v>
      </c>
      <c r="G429" s="794" t="s">
        <v>1831</v>
      </c>
      <c r="H429" s="794">
        <v>3019</v>
      </c>
      <c r="I429" s="794" t="s">
        <v>1330</v>
      </c>
      <c r="J429" s="792" t="s">
        <v>1882</v>
      </c>
      <c r="K429" s="793" t="s">
        <v>1844</v>
      </c>
      <c r="L429" s="792" t="s">
        <v>1454</v>
      </c>
      <c r="M429" s="792" t="s">
        <v>1448</v>
      </c>
      <c r="N429" s="752" t="s">
        <v>1460</v>
      </c>
      <c r="O429" s="752" t="s">
        <v>1437</v>
      </c>
      <c r="P429" s="752" t="s">
        <v>1438</v>
      </c>
      <c r="Q429" s="797">
        <v>1</v>
      </c>
      <c r="R429" s="798"/>
      <c r="S429" s="797">
        <v>1</v>
      </c>
      <c r="T429" s="797">
        <v>1</v>
      </c>
      <c r="U429" s="797"/>
      <c r="V429" s="806"/>
      <c r="W429" s="806"/>
      <c r="X429" s="806"/>
      <c r="Y429" s="797"/>
      <c r="Z429" s="797"/>
    </row>
    <row r="430" spans="1:26" ht="51" x14ac:dyDescent="0.2">
      <c r="A430" s="757"/>
      <c r="B430" s="792">
        <v>2</v>
      </c>
      <c r="C430" s="792" t="s">
        <v>1425</v>
      </c>
      <c r="D430" s="793">
        <v>2</v>
      </c>
      <c r="E430" s="793">
        <v>2.2999999999999998</v>
      </c>
      <c r="F430" s="793" t="s">
        <v>1552</v>
      </c>
      <c r="G430" s="794" t="s">
        <v>1831</v>
      </c>
      <c r="H430" s="794">
        <v>3019</v>
      </c>
      <c r="I430" s="794" t="s">
        <v>1330</v>
      </c>
      <c r="J430" s="792" t="s">
        <v>1883</v>
      </c>
      <c r="K430" s="793" t="s">
        <v>1844</v>
      </c>
      <c r="L430" s="792" t="s">
        <v>1454</v>
      </c>
      <c r="M430" s="792" t="s">
        <v>1448</v>
      </c>
      <c r="N430" s="752" t="s">
        <v>1460</v>
      </c>
      <c r="O430" s="752" t="s">
        <v>1437</v>
      </c>
      <c r="P430" s="752" t="s">
        <v>1438</v>
      </c>
      <c r="Q430" s="797">
        <v>1</v>
      </c>
      <c r="R430" s="798"/>
      <c r="S430" s="797">
        <v>1</v>
      </c>
      <c r="T430" s="797">
        <v>0.97492120387589909</v>
      </c>
      <c r="U430" s="797"/>
      <c r="V430" s="806">
        <v>0</v>
      </c>
      <c r="W430" s="806">
        <v>666060.68000000005</v>
      </c>
      <c r="X430" s="806">
        <v>666060.68000000005</v>
      </c>
      <c r="Y430" s="797"/>
      <c r="Z430" s="797">
        <v>1</v>
      </c>
    </row>
    <row r="431" spans="1:26" ht="51" x14ac:dyDescent="0.2">
      <c r="A431" s="757"/>
      <c r="B431" s="792">
        <v>2</v>
      </c>
      <c r="C431" s="792" t="s">
        <v>1425</v>
      </c>
      <c r="D431" s="793">
        <v>2</v>
      </c>
      <c r="E431" s="793">
        <v>2.2999999999999998</v>
      </c>
      <c r="F431" s="793" t="s">
        <v>1552</v>
      </c>
      <c r="G431" s="794" t="s">
        <v>1831</v>
      </c>
      <c r="H431" s="794">
        <v>3019</v>
      </c>
      <c r="I431" s="794" t="s">
        <v>1390</v>
      </c>
      <c r="J431" s="792" t="s">
        <v>1884</v>
      </c>
      <c r="K431" s="793" t="s">
        <v>1844</v>
      </c>
      <c r="L431" s="792" t="s">
        <v>1454</v>
      </c>
      <c r="M431" s="792" t="s">
        <v>1448</v>
      </c>
      <c r="N431" s="752" t="s">
        <v>1460</v>
      </c>
      <c r="O431" s="752" t="s">
        <v>1437</v>
      </c>
      <c r="P431" s="752" t="s">
        <v>1438</v>
      </c>
      <c r="Q431" s="797">
        <v>1</v>
      </c>
      <c r="R431" s="798"/>
      <c r="S431" s="797">
        <v>0.9496</v>
      </c>
      <c r="T431" s="797">
        <v>0.9496</v>
      </c>
      <c r="U431" s="797"/>
      <c r="V431" s="806"/>
      <c r="W431" s="806"/>
      <c r="X431" s="806"/>
      <c r="Y431" s="797"/>
      <c r="Z431" s="797"/>
    </row>
    <row r="432" spans="1:26" ht="51" x14ac:dyDescent="0.2">
      <c r="A432" s="757"/>
      <c r="B432" s="792">
        <v>2</v>
      </c>
      <c r="C432" s="792" t="s">
        <v>1425</v>
      </c>
      <c r="D432" s="793">
        <v>2</v>
      </c>
      <c r="E432" s="793">
        <v>2.2999999999999998</v>
      </c>
      <c r="F432" s="793" t="s">
        <v>1552</v>
      </c>
      <c r="G432" s="794" t="s">
        <v>1831</v>
      </c>
      <c r="H432" s="794">
        <v>3019</v>
      </c>
      <c r="I432" s="794" t="s">
        <v>1390</v>
      </c>
      <c r="J432" s="792" t="s">
        <v>1885</v>
      </c>
      <c r="K432" s="793" t="s">
        <v>1844</v>
      </c>
      <c r="L432" s="792" t="s">
        <v>1454</v>
      </c>
      <c r="M432" s="792" t="s">
        <v>1448</v>
      </c>
      <c r="N432" s="752" t="s">
        <v>1460</v>
      </c>
      <c r="O432" s="752" t="s">
        <v>1437</v>
      </c>
      <c r="P432" s="752" t="s">
        <v>1438</v>
      </c>
      <c r="Q432" s="797">
        <v>1</v>
      </c>
      <c r="R432" s="798"/>
      <c r="S432" s="797">
        <v>0.93043045216824383</v>
      </c>
      <c r="T432" s="797">
        <v>0.92253586261358422</v>
      </c>
      <c r="U432" s="797"/>
      <c r="V432" s="806">
        <v>0</v>
      </c>
      <c r="W432" s="806">
        <v>349424321.67000002</v>
      </c>
      <c r="X432" s="806">
        <v>325115029.61000001</v>
      </c>
      <c r="Y432" s="797"/>
      <c r="Z432" s="797">
        <v>0.93043045216824383</v>
      </c>
    </row>
    <row r="433" spans="1:26" ht="51" x14ac:dyDescent="0.2">
      <c r="A433" s="757"/>
      <c r="B433" s="792">
        <v>2</v>
      </c>
      <c r="C433" s="792" t="s">
        <v>1425</v>
      </c>
      <c r="D433" s="793">
        <v>2</v>
      </c>
      <c r="E433" s="793">
        <v>2.2999999999999998</v>
      </c>
      <c r="F433" s="793" t="s">
        <v>1552</v>
      </c>
      <c r="G433" s="794" t="s">
        <v>1831</v>
      </c>
      <c r="H433" s="794">
        <v>3019</v>
      </c>
      <c r="I433" s="794" t="s">
        <v>1392</v>
      </c>
      <c r="J433" s="792" t="s">
        <v>1886</v>
      </c>
      <c r="K433" s="793" t="s">
        <v>1844</v>
      </c>
      <c r="L433" s="792" t="s">
        <v>1454</v>
      </c>
      <c r="M433" s="792" t="s">
        <v>1448</v>
      </c>
      <c r="N433" s="752" t="s">
        <v>1460</v>
      </c>
      <c r="O433" s="752" t="s">
        <v>1437</v>
      </c>
      <c r="P433" s="752" t="s">
        <v>1438</v>
      </c>
      <c r="Q433" s="797">
        <v>1</v>
      </c>
      <c r="R433" s="798"/>
      <c r="S433" s="797">
        <v>0.95</v>
      </c>
      <c r="T433" s="797">
        <v>0.95</v>
      </c>
      <c r="U433" s="797"/>
      <c r="V433" s="806"/>
      <c r="W433" s="806"/>
      <c r="X433" s="806"/>
      <c r="Y433" s="797"/>
      <c r="Z433" s="797"/>
    </row>
    <row r="434" spans="1:26" ht="51" x14ac:dyDescent="0.2">
      <c r="A434" s="757"/>
      <c r="B434" s="792">
        <v>2</v>
      </c>
      <c r="C434" s="792" t="s">
        <v>1425</v>
      </c>
      <c r="D434" s="793">
        <v>2</v>
      </c>
      <c r="E434" s="793">
        <v>2.2999999999999998</v>
      </c>
      <c r="F434" s="793" t="s">
        <v>1552</v>
      </c>
      <c r="G434" s="794" t="s">
        <v>1831</v>
      </c>
      <c r="H434" s="794">
        <v>3019</v>
      </c>
      <c r="I434" s="794" t="s">
        <v>1392</v>
      </c>
      <c r="J434" s="792" t="s">
        <v>1887</v>
      </c>
      <c r="K434" s="793" t="s">
        <v>1844</v>
      </c>
      <c r="L434" s="792" t="s">
        <v>1454</v>
      </c>
      <c r="M434" s="792" t="s">
        <v>1448</v>
      </c>
      <c r="N434" s="752" t="s">
        <v>1460</v>
      </c>
      <c r="O434" s="752" t="s">
        <v>1437</v>
      </c>
      <c r="P434" s="752" t="s">
        <v>1438</v>
      </c>
      <c r="Q434" s="797">
        <v>1</v>
      </c>
      <c r="R434" s="798"/>
      <c r="S434" s="797">
        <v>1</v>
      </c>
      <c r="T434" s="797">
        <v>1</v>
      </c>
      <c r="U434" s="797"/>
      <c r="V434" s="806">
        <v>0</v>
      </c>
      <c r="W434" s="806">
        <v>1801722.47</v>
      </c>
      <c r="X434" s="806">
        <v>1801722.47</v>
      </c>
      <c r="Y434" s="797"/>
      <c r="Z434" s="797">
        <v>1</v>
      </c>
    </row>
    <row r="435" spans="1:26" ht="51" x14ac:dyDescent="0.2">
      <c r="A435" s="757"/>
      <c r="B435" s="792">
        <v>2</v>
      </c>
      <c r="C435" s="792" t="s">
        <v>1425</v>
      </c>
      <c r="D435" s="793">
        <v>2</v>
      </c>
      <c r="E435" s="793">
        <v>2.2999999999999998</v>
      </c>
      <c r="F435" s="793" t="s">
        <v>1552</v>
      </c>
      <c r="G435" s="794" t="s">
        <v>1831</v>
      </c>
      <c r="H435" s="794">
        <v>3019</v>
      </c>
      <c r="I435" s="794" t="s">
        <v>1252</v>
      </c>
      <c r="J435" s="792" t="s">
        <v>1888</v>
      </c>
      <c r="K435" s="793" t="s">
        <v>1844</v>
      </c>
      <c r="L435" s="792" t="s">
        <v>1454</v>
      </c>
      <c r="M435" s="792" t="s">
        <v>1448</v>
      </c>
      <c r="N435" s="752" t="s">
        <v>1460</v>
      </c>
      <c r="O435" s="752" t="s">
        <v>1437</v>
      </c>
      <c r="P435" s="752" t="s">
        <v>1438</v>
      </c>
      <c r="Q435" s="797">
        <v>1</v>
      </c>
      <c r="R435" s="798"/>
      <c r="S435" s="797">
        <v>0.73540000000000005</v>
      </c>
      <c r="T435" s="797">
        <v>0.73540000000000005</v>
      </c>
      <c r="U435" s="797"/>
      <c r="V435" s="806"/>
      <c r="W435" s="806"/>
      <c r="X435" s="806"/>
      <c r="Y435" s="797"/>
      <c r="Z435" s="797"/>
    </row>
    <row r="436" spans="1:26" ht="51" x14ac:dyDescent="0.2">
      <c r="A436" s="757"/>
      <c r="B436" s="792">
        <v>2</v>
      </c>
      <c r="C436" s="792" t="s">
        <v>1425</v>
      </c>
      <c r="D436" s="793">
        <v>2</v>
      </c>
      <c r="E436" s="793">
        <v>2.2999999999999998</v>
      </c>
      <c r="F436" s="793" t="s">
        <v>1552</v>
      </c>
      <c r="G436" s="794" t="s">
        <v>1831</v>
      </c>
      <c r="H436" s="794">
        <v>3019</v>
      </c>
      <c r="I436" s="794" t="s">
        <v>1252</v>
      </c>
      <c r="J436" s="792" t="s">
        <v>1889</v>
      </c>
      <c r="K436" s="793" t="s">
        <v>1844</v>
      </c>
      <c r="L436" s="792" t="s">
        <v>1454</v>
      </c>
      <c r="M436" s="792" t="s">
        <v>1448</v>
      </c>
      <c r="N436" s="752" t="s">
        <v>1460</v>
      </c>
      <c r="O436" s="752" t="s">
        <v>1437</v>
      </c>
      <c r="P436" s="752" t="s">
        <v>1438</v>
      </c>
      <c r="Q436" s="797">
        <v>1</v>
      </c>
      <c r="R436" s="798"/>
      <c r="S436" s="797">
        <v>0</v>
      </c>
      <c r="T436" s="797">
        <v>0</v>
      </c>
      <c r="U436" s="797"/>
      <c r="V436" s="806">
        <v>0</v>
      </c>
      <c r="W436" s="806">
        <v>18201065.530000001</v>
      </c>
      <c r="X436" s="806">
        <v>0</v>
      </c>
      <c r="Y436" s="797"/>
      <c r="Z436" s="797">
        <v>0</v>
      </c>
    </row>
    <row r="437" spans="1:26" ht="51" x14ac:dyDescent="0.2">
      <c r="A437" s="757"/>
      <c r="B437" s="792">
        <v>2</v>
      </c>
      <c r="C437" s="792" t="s">
        <v>1425</v>
      </c>
      <c r="D437" s="793">
        <v>2</v>
      </c>
      <c r="E437" s="793">
        <v>2.2999999999999998</v>
      </c>
      <c r="F437" s="793" t="s">
        <v>1552</v>
      </c>
      <c r="G437" s="794" t="s">
        <v>1831</v>
      </c>
      <c r="H437" s="794">
        <v>3019</v>
      </c>
      <c r="I437" s="794" t="s">
        <v>1324</v>
      </c>
      <c r="J437" s="792" t="s">
        <v>1890</v>
      </c>
      <c r="K437" s="793" t="s">
        <v>1844</v>
      </c>
      <c r="L437" s="792" t="s">
        <v>1454</v>
      </c>
      <c r="M437" s="792" t="s">
        <v>1448</v>
      </c>
      <c r="N437" s="752" t="s">
        <v>1460</v>
      </c>
      <c r="O437" s="752" t="s">
        <v>1437</v>
      </c>
      <c r="P437" s="752" t="s">
        <v>1438</v>
      </c>
      <c r="Q437" s="797">
        <v>1</v>
      </c>
      <c r="R437" s="798"/>
      <c r="S437" s="797">
        <v>0.5</v>
      </c>
      <c r="T437" s="797">
        <v>0.5</v>
      </c>
      <c r="U437" s="797"/>
      <c r="V437" s="806"/>
      <c r="W437" s="806"/>
      <c r="X437" s="806"/>
      <c r="Y437" s="797"/>
      <c r="Z437" s="797"/>
    </row>
    <row r="438" spans="1:26" ht="51" x14ac:dyDescent="0.2">
      <c r="A438" s="757"/>
      <c r="B438" s="792">
        <v>2</v>
      </c>
      <c r="C438" s="792" t="s">
        <v>1425</v>
      </c>
      <c r="D438" s="793">
        <v>2</v>
      </c>
      <c r="E438" s="793">
        <v>2.2999999999999998</v>
      </c>
      <c r="F438" s="793" t="s">
        <v>1552</v>
      </c>
      <c r="G438" s="794" t="s">
        <v>1831</v>
      </c>
      <c r="H438" s="794">
        <v>3019</v>
      </c>
      <c r="I438" s="794" t="s">
        <v>1324</v>
      </c>
      <c r="J438" s="792" t="s">
        <v>1891</v>
      </c>
      <c r="K438" s="793" t="s">
        <v>1844</v>
      </c>
      <c r="L438" s="792" t="s">
        <v>1454</v>
      </c>
      <c r="M438" s="792" t="s">
        <v>1448</v>
      </c>
      <c r="N438" s="752" t="s">
        <v>1460</v>
      </c>
      <c r="O438" s="752" t="s">
        <v>1437</v>
      </c>
      <c r="P438" s="752" t="s">
        <v>1438</v>
      </c>
      <c r="Q438" s="797">
        <v>1</v>
      </c>
      <c r="R438" s="798"/>
      <c r="S438" s="797">
        <v>1</v>
      </c>
      <c r="T438" s="797">
        <v>1</v>
      </c>
      <c r="U438" s="797"/>
      <c r="V438" s="806">
        <v>0</v>
      </c>
      <c r="W438" s="806">
        <v>286818.7</v>
      </c>
      <c r="X438" s="806">
        <v>286818.7</v>
      </c>
      <c r="Y438" s="797"/>
      <c r="Z438" s="797">
        <v>1</v>
      </c>
    </row>
    <row r="439" spans="1:26" ht="51" x14ac:dyDescent="0.2">
      <c r="A439" s="757"/>
      <c r="B439" s="792">
        <v>2</v>
      </c>
      <c r="C439" s="792" t="s">
        <v>1425</v>
      </c>
      <c r="D439" s="793">
        <v>2</v>
      </c>
      <c r="E439" s="793">
        <v>2.2999999999999998</v>
      </c>
      <c r="F439" s="793" t="s">
        <v>1552</v>
      </c>
      <c r="G439" s="794" t="s">
        <v>1831</v>
      </c>
      <c r="H439" s="794">
        <v>3019</v>
      </c>
      <c r="I439" s="794" t="s">
        <v>1334</v>
      </c>
      <c r="J439" s="792" t="s">
        <v>1892</v>
      </c>
      <c r="K439" s="793" t="s">
        <v>1844</v>
      </c>
      <c r="L439" s="792" t="s">
        <v>1454</v>
      </c>
      <c r="M439" s="792" t="s">
        <v>1448</v>
      </c>
      <c r="N439" s="752" t="s">
        <v>1460</v>
      </c>
      <c r="O439" s="752" t="s">
        <v>1437</v>
      </c>
      <c r="P439" s="752" t="s">
        <v>1438</v>
      </c>
      <c r="Q439" s="797">
        <v>1</v>
      </c>
      <c r="R439" s="798"/>
      <c r="S439" s="797">
        <v>0.4395</v>
      </c>
      <c r="T439" s="797">
        <v>0.4395</v>
      </c>
      <c r="U439" s="797"/>
      <c r="V439" s="806"/>
      <c r="W439" s="806"/>
      <c r="X439" s="806"/>
      <c r="Y439" s="797"/>
      <c r="Z439" s="797"/>
    </row>
    <row r="440" spans="1:26" ht="51" x14ac:dyDescent="0.2">
      <c r="A440" s="757"/>
      <c r="B440" s="792">
        <v>2</v>
      </c>
      <c r="C440" s="792" t="s">
        <v>1425</v>
      </c>
      <c r="D440" s="793">
        <v>2</v>
      </c>
      <c r="E440" s="793">
        <v>2.2999999999999998</v>
      </c>
      <c r="F440" s="793" t="s">
        <v>1552</v>
      </c>
      <c r="G440" s="794" t="s">
        <v>1831</v>
      </c>
      <c r="H440" s="794">
        <v>3019</v>
      </c>
      <c r="I440" s="794" t="s">
        <v>1334</v>
      </c>
      <c r="J440" s="792" t="s">
        <v>1893</v>
      </c>
      <c r="K440" s="793" t="s">
        <v>1844</v>
      </c>
      <c r="L440" s="792" t="s">
        <v>1454</v>
      </c>
      <c r="M440" s="792" t="s">
        <v>1448</v>
      </c>
      <c r="N440" s="752" t="s">
        <v>1460</v>
      </c>
      <c r="O440" s="752" t="s">
        <v>1437</v>
      </c>
      <c r="P440" s="752" t="s">
        <v>1438</v>
      </c>
      <c r="Q440" s="797">
        <v>1</v>
      </c>
      <c r="R440" s="798"/>
      <c r="S440" s="797">
        <v>0</v>
      </c>
      <c r="T440" s="797">
        <v>0</v>
      </c>
      <c r="U440" s="797"/>
      <c r="V440" s="806">
        <v>0</v>
      </c>
      <c r="W440" s="806">
        <v>14319826</v>
      </c>
      <c r="X440" s="806">
        <v>0</v>
      </c>
      <c r="Y440" s="797"/>
      <c r="Z440" s="797">
        <v>0</v>
      </c>
    </row>
    <row r="441" spans="1:26" ht="51" x14ac:dyDescent="0.2">
      <c r="A441" s="757"/>
      <c r="B441" s="792">
        <v>2</v>
      </c>
      <c r="C441" s="792" t="s">
        <v>1425</v>
      </c>
      <c r="D441" s="793">
        <v>2</v>
      </c>
      <c r="E441" s="793">
        <v>2.2999999999999998</v>
      </c>
      <c r="F441" s="793" t="s">
        <v>1552</v>
      </c>
      <c r="G441" s="794" t="s">
        <v>1831</v>
      </c>
      <c r="H441" s="794">
        <v>3019</v>
      </c>
      <c r="I441" s="794" t="s">
        <v>1332</v>
      </c>
      <c r="J441" s="792" t="s">
        <v>1894</v>
      </c>
      <c r="K441" s="793" t="s">
        <v>1459</v>
      </c>
      <c r="L441" s="792" t="s">
        <v>1454</v>
      </c>
      <c r="M441" s="792" t="s">
        <v>1448</v>
      </c>
      <c r="N441" s="752" t="s">
        <v>1460</v>
      </c>
      <c r="O441" s="752" t="s">
        <v>1450</v>
      </c>
      <c r="P441" s="752" t="s">
        <v>1438</v>
      </c>
      <c r="Q441" s="797">
        <v>1</v>
      </c>
      <c r="R441" s="798"/>
      <c r="S441" s="797">
        <v>0.5</v>
      </c>
      <c r="T441" s="797">
        <v>0.5</v>
      </c>
      <c r="U441" s="797"/>
      <c r="V441" s="806"/>
      <c r="W441" s="806"/>
      <c r="X441" s="806"/>
      <c r="Y441" s="797"/>
      <c r="Z441" s="797"/>
    </row>
    <row r="442" spans="1:26" ht="51" x14ac:dyDescent="0.2">
      <c r="A442" s="757"/>
      <c r="B442" s="792">
        <v>2</v>
      </c>
      <c r="C442" s="792" t="s">
        <v>1425</v>
      </c>
      <c r="D442" s="793">
        <v>2</v>
      </c>
      <c r="E442" s="793">
        <v>2.2999999999999998</v>
      </c>
      <c r="F442" s="793" t="s">
        <v>1552</v>
      </c>
      <c r="G442" s="794" t="s">
        <v>1831</v>
      </c>
      <c r="H442" s="794">
        <v>3019</v>
      </c>
      <c r="I442" s="794" t="s">
        <v>1332</v>
      </c>
      <c r="J442" s="792" t="s">
        <v>1895</v>
      </c>
      <c r="K442" s="793" t="s">
        <v>1459</v>
      </c>
      <c r="L442" s="792" t="s">
        <v>1454</v>
      </c>
      <c r="M442" s="792" t="s">
        <v>1448</v>
      </c>
      <c r="N442" s="752" t="s">
        <v>1460</v>
      </c>
      <c r="O442" s="752" t="s">
        <v>1450</v>
      </c>
      <c r="P442" s="752" t="s">
        <v>1438</v>
      </c>
      <c r="Q442" s="797">
        <v>1</v>
      </c>
      <c r="R442" s="798"/>
      <c r="S442" s="797">
        <v>1</v>
      </c>
      <c r="T442" s="797">
        <v>1</v>
      </c>
      <c r="U442" s="797"/>
      <c r="V442" s="806">
        <v>0</v>
      </c>
      <c r="W442" s="806">
        <v>1720202.22</v>
      </c>
      <c r="X442" s="806">
        <v>1720202.22</v>
      </c>
      <c r="Y442" s="797"/>
      <c r="Z442" s="797">
        <v>1</v>
      </c>
    </row>
    <row r="443" spans="1:26" ht="51" x14ac:dyDescent="0.2">
      <c r="A443" s="757"/>
      <c r="B443" s="792">
        <v>2</v>
      </c>
      <c r="C443" s="792" t="s">
        <v>1425</v>
      </c>
      <c r="D443" s="793">
        <v>2</v>
      </c>
      <c r="E443" s="793">
        <v>2.2999999999999998</v>
      </c>
      <c r="F443" s="793" t="s">
        <v>1552</v>
      </c>
      <c r="G443" s="794" t="s">
        <v>1831</v>
      </c>
      <c r="H443" s="794">
        <v>3019</v>
      </c>
      <c r="I443" s="794" t="s">
        <v>1396</v>
      </c>
      <c r="J443" s="792" t="s">
        <v>1896</v>
      </c>
      <c r="K443" s="793" t="s">
        <v>1459</v>
      </c>
      <c r="L443" s="792" t="s">
        <v>1454</v>
      </c>
      <c r="M443" s="792" t="s">
        <v>1448</v>
      </c>
      <c r="N443" s="752" t="s">
        <v>1460</v>
      </c>
      <c r="O443" s="752" t="s">
        <v>1450</v>
      </c>
      <c r="P443" s="752" t="s">
        <v>1438</v>
      </c>
      <c r="Q443" s="797">
        <v>1</v>
      </c>
      <c r="R443" s="798"/>
      <c r="S443" s="797">
        <v>0</v>
      </c>
      <c r="T443" s="797">
        <v>0</v>
      </c>
      <c r="U443" s="797"/>
      <c r="V443" s="806"/>
      <c r="W443" s="806"/>
      <c r="X443" s="806"/>
      <c r="Y443" s="797"/>
      <c r="Z443" s="797"/>
    </row>
    <row r="444" spans="1:26" ht="51" x14ac:dyDescent="0.2">
      <c r="A444" s="757"/>
      <c r="B444" s="792">
        <v>2</v>
      </c>
      <c r="C444" s="792" t="s">
        <v>1425</v>
      </c>
      <c r="D444" s="793">
        <v>2</v>
      </c>
      <c r="E444" s="793">
        <v>2.2999999999999998</v>
      </c>
      <c r="F444" s="793" t="s">
        <v>1552</v>
      </c>
      <c r="G444" s="794" t="s">
        <v>1831</v>
      </c>
      <c r="H444" s="794">
        <v>3019</v>
      </c>
      <c r="I444" s="794" t="s">
        <v>1396</v>
      </c>
      <c r="J444" s="792" t="s">
        <v>1897</v>
      </c>
      <c r="K444" s="793" t="s">
        <v>1459</v>
      </c>
      <c r="L444" s="792" t="s">
        <v>1454</v>
      </c>
      <c r="M444" s="792" t="s">
        <v>1448</v>
      </c>
      <c r="N444" s="752" t="s">
        <v>1460</v>
      </c>
      <c r="O444" s="752" t="s">
        <v>1450</v>
      </c>
      <c r="P444" s="752" t="s">
        <v>1438</v>
      </c>
      <c r="Q444" s="797">
        <v>1</v>
      </c>
      <c r="R444" s="798"/>
      <c r="S444" s="797">
        <v>0</v>
      </c>
      <c r="T444" s="797">
        <v>0</v>
      </c>
      <c r="U444" s="797"/>
      <c r="V444" s="806">
        <v>300000000</v>
      </c>
      <c r="W444" s="806">
        <v>0</v>
      </c>
      <c r="X444" s="806">
        <v>0</v>
      </c>
      <c r="Y444" s="797"/>
      <c r="Z444" s="797"/>
    </row>
    <row r="445" spans="1:26" ht="51" x14ac:dyDescent="0.2">
      <c r="A445" s="757"/>
      <c r="B445" s="792">
        <v>2</v>
      </c>
      <c r="C445" s="792" t="s">
        <v>1425</v>
      </c>
      <c r="D445" s="793">
        <v>2</v>
      </c>
      <c r="E445" s="793">
        <v>2.2999999999999998</v>
      </c>
      <c r="F445" s="793" t="s">
        <v>1552</v>
      </c>
      <c r="G445" s="794" t="s">
        <v>1831</v>
      </c>
      <c r="H445" s="794">
        <v>3019</v>
      </c>
      <c r="I445" s="821" t="s">
        <v>1233</v>
      </c>
      <c r="J445" s="792" t="s">
        <v>1898</v>
      </c>
      <c r="K445" s="793" t="s">
        <v>1459</v>
      </c>
      <c r="L445" s="792" t="s">
        <v>1454</v>
      </c>
      <c r="M445" s="792" t="s">
        <v>1448</v>
      </c>
      <c r="N445" s="752" t="s">
        <v>1460</v>
      </c>
      <c r="O445" s="752" t="s">
        <v>1450</v>
      </c>
      <c r="P445" s="752" t="s">
        <v>1438</v>
      </c>
      <c r="Q445" s="797">
        <v>1</v>
      </c>
      <c r="R445" s="822"/>
      <c r="S445" s="823">
        <v>1</v>
      </c>
      <c r="T445" s="824">
        <v>1</v>
      </c>
      <c r="U445" s="797"/>
      <c r="V445" s="806"/>
      <c r="W445" s="806"/>
      <c r="X445" s="806"/>
      <c r="Y445" s="797"/>
      <c r="Z445" s="797"/>
    </row>
    <row r="446" spans="1:26" ht="51" x14ac:dyDescent="0.2">
      <c r="A446" s="757"/>
      <c r="B446" s="792">
        <v>2</v>
      </c>
      <c r="C446" s="792" t="s">
        <v>1425</v>
      </c>
      <c r="D446" s="793">
        <v>2</v>
      </c>
      <c r="E446" s="793">
        <v>2.2999999999999998</v>
      </c>
      <c r="F446" s="793" t="s">
        <v>1552</v>
      </c>
      <c r="G446" s="794" t="s">
        <v>1831</v>
      </c>
      <c r="H446" s="794">
        <v>3019</v>
      </c>
      <c r="I446" s="821" t="s">
        <v>1233</v>
      </c>
      <c r="J446" s="792" t="s">
        <v>1899</v>
      </c>
      <c r="K446" s="793" t="s">
        <v>1459</v>
      </c>
      <c r="L446" s="792" t="s">
        <v>1454</v>
      </c>
      <c r="M446" s="792" t="s">
        <v>1448</v>
      </c>
      <c r="N446" s="752" t="s">
        <v>1460</v>
      </c>
      <c r="O446" s="752" t="s">
        <v>1450</v>
      </c>
      <c r="P446" s="752" t="s">
        <v>1438</v>
      </c>
      <c r="Q446" s="797">
        <v>1</v>
      </c>
      <c r="R446" s="822"/>
      <c r="S446" s="823">
        <v>1</v>
      </c>
      <c r="T446" s="824">
        <v>1</v>
      </c>
      <c r="U446" s="797"/>
      <c r="V446" s="806">
        <v>0</v>
      </c>
      <c r="W446" s="806">
        <v>166953</v>
      </c>
      <c r="X446" s="806">
        <v>166953</v>
      </c>
      <c r="Y446" s="797"/>
      <c r="Z446" s="797">
        <v>1</v>
      </c>
    </row>
    <row r="447" spans="1:26" ht="51" x14ac:dyDescent="0.2">
      <c r="A447" s="757"/>
      <c r="B447" s="792">
        <v>2</v>
      </c>
      <c r="C447" s="792" t="s">
        <v>1425</v>
      </c>
      <c r="D447" s="793">
        <v>2</v>
      </c>
      <c r="E447" s="793">
        <v>2.2999999999999998</v>
      </c>
      <c r="F447" s="793" t="s">
        <v>1552</v>
      </c>
      <c r="G447" s="794" t="s">
        <v>1831</v>
      </c>
      <c r="H447" s="794">
        <v>3019</v>
      </c>
      <c r="I447" s="821" t="s">
        <v>1241</v>
      </c>
      <c r="J447" s="792" t="s">
        <v>1900</v>
      </c>
      <c r="K447" s="793" t="s">
        <v>1459</v>
      </c>
      <c r="L447" s="792" t="s">
        <v>1454</v>
      </c>
      <c r="M447" s="792" t="s">
        <v>1448</v>
      </c>
      <c r="N447" s="752" t="s">
        <v>1460</v>
      </c>
      <c r="O447" s="752" t="s">
        <v>1450</v>
      </c>
      <c r="P447" s="752" t="s">
        <v>1438</v>
      </c>
      <c r="Q447" s="797">
        <v>1</v>
      </c>
      <c r="R447" s="822"/>
      <c r="S447" s="823">
        <v>0.95</v>
      </c>
      <c r="T447" s="824">
        <v>0.95</v>
      </c>
      <c r="U447" s="797"/>
      <c r="V447" s="806"/>
      <c r="W447" s="806"/>
      <c r="X447" s="806"/>
      <c r="Y447" s="797"/>
      <c r="Z447" s="797"/>
    </row>
    <row r="448" spans="1:26" ht="51" x14ac:dyDescent="0.2">
      <c r="A448" s="757"/>
      <c r="B448" s="792">
        <v>2</v>
      </c>
      <c r="C448" s="792" t="s">
        <v>1425</v>
      </c>
      <c r="D448" s="793">
        <v>2</v>
      </c>
      <c r="E448" s="793">
        <v>2.2999999999999998</v>
      </c>
      <c r="F448" s="793" t="s">
        <v>1552</v>
      </c>
      <c r="G448" s="794" t="s">
        <v>1831</v>
      </c>
      <c r="H448" s="794">
        <v>3019</v>
      </c>
      <c r="I448" s="821" t="s">
        <v>1241</v>
      </c>
      <c r="J448" s="792" t="s">
        <v>1901</v>
      </c>
      <c r="K448" s="793" t="s">
        <v>1459</v>
      </c>
      <c r="L448" s="792" t="s">
        <v>1454</v>
      </c>
      <c r="M448" s="792" t="s">
        <v>1448</v>
      </c>
      <c r="N448" s="752" t="s">
        <v>1460</v>
      </c>
      <c r="O448" s="752" t="s">
        <v>1450</v>
      </c>
      <c r="P448" s="752" t="s">
        <v>1438</v>
      </c>
      <c r="Q448" s="797">
        <v>1</v>
      </c>
      <c r="R448" s="822"/>
      <c r="S448" s="823">
        <v>1</v>
      </c>
      <c r="T448" s="824">
        <v>0.98388179986568169</v>
      </c>
      <c r="U448" s="797"/>
      <c r="V448" s="806">
        <v>0</v>
      </c>
      <c r="W448" s="806">
        <v>1036344</v>
      </c>
      <c r="X448" s="806">
        <v>1036344</v>
      </c>
      <c r="Y448" s="797"/>
      <c r="Z448" s="797">
        <v>1</v>
      </c>
    </row>
    <row r="449" spans="1:26" ht="51" x14ac:dyDescent="0.2">
      <c r="A449" s="757"/>
      <c r="B449" s="792">
        <v>2</v>
      </c>
      <c r="C449" s="792" t="s">
        <v>1425</v>
      </c>
      <c r="D449" s="793">
        <v>2</v>
      </c>
      <c r="E449" s="793">
        <v>2.2999999999999998</v>
      </c>
      <c r="F449" s="793" t="s">
        <v>1552</v>
      </c>
      <c r="G449" s="794" t="s">
        <v>1831</v>
      </c>
      <c r="H449" s="794">
        <v>3019</v>
      </c>
      <c r="I449" s="821" t="s">
        <v>1246</v>
      </c>
      <c r="J449" s="792" t="s">
        <v>1902</v>
      </c>
      <c r="K449" s="793" t="s">
        <v>1459</v>
      </c>
      <c r="L449" s="792" t="s">
        <v>1454</v>
      </c>
      <c r="M449" s="792" t="s">
        <v>1448</v>
      </c>
      <c r="N449" s="752" t="s">
        <v>1460</v>
      </c>
      <c r="O449" s="752" t="s">
        <v>1450</v>
      </c>
      <c r="P449" s="752" t="s">
        <v>1438</v>
      </c>
      <c r="Q449" s="797">
        <v>1</v>
      </c>
      <c r="R449" s="822"/>
      <c r="S449" s="823">
        <v>1</v>
      </c>
      <c r="T449" s="824">
        <v>1</v>
      </c>
      <c r="U449" s="797"/>
      <c r="V449" s="806"/>
      <c r="W449" s="806"/>
      <c r="X449" s="806"/>
      <c r="Y449" s="797"/>
      <c r="Z449" s="797"/>
    </row>
    <row r="450" spans="1:26" ht="51" x14ac:dyDescent="0.2">
      <c r="A450" s="757"/>
      <c r="B450" s="792">
        <v>2</v>
      </c>
      <c r="C450" s="792" t="s">
        <v>1425</v>
      </c>
      <c r="D450" s="793">
        <v>2</v>
      </c>
      <c r="E450" s="793">
        <v>2.2999999999999998</v>
      </c>
      <c r="F450" s="793" t="s">
        <v>1552</v>
      </c>
      <c r="G450" s="794" t="s">
        <v>1831</v>
      </c>
      <c r="H450" s="794">
        <v>3019</v>
      </c>
      <c r="I450" s="821" t="s">
        <v>1246</v>
      </c>
      <c r="J450" s="792" t="s">
        <v>1903</v>
      </c>
      <c r="K450" s="793" t="s">
        <v>1459</v>
      </c>
      <c r="L450" s="792" t="s">
        <v>1454</v>
      </c>
      <c r="M450" s="792" t="s">
        <v>1448</v>
      </c>
      <c r="N450" s="752" t="s">
        <v>1460</v>
      </c>
      <c r="O450" s="752" t="s">
        <v>1450</v>
      </c>
      <c r="P450" s="752" t="s">
        <v>1438</v>
      </c>
      <c r="Q450" s="797">
        <v>1</v>
      </c>
      <c r="R450" s="822"/>
      <c r="S450" s="823">
        <v>1</v>
      </c>
      <c r="T450" s="824">
        <v>0.54980595084087969</v>
      </c>
      <c r="U450" s="797"/>
      <c r="V450" s="806">
        <v>0</v>
      </c>
      <c r="W450" s="806">
        <v>92760</v>
      </c>
      <c r="X450" s="806">
        <v>92760</v>
      </c>
      <c r="Y450" s="797"/>
      <c r="Z450" s="797">
        <v>1</v>
      </c>
    </row>
    <row r="451" spans="1:26" ht="51" x14ac:dyDescent="0.2">
      <c r="A451" s="757"/>
      <c r="B451" s="792">
        <v>2</v>
      </c>
      <c r="C451" s="792" t="s">
        <v>1425</v>
      </c>
      <c r="D451" s="793">
        <v>2</v>
      </c>
      <c r="E451" s="793">
        <v>2.2999999999999998</v>
      </c>
      <c r="F451" s="793" t="s">
        <v>1552</v>
      </c>
      <c r="G451" s="794" t="s">
        <v>1831</v>
      </c>
      <c r="H451" s="794">
        <v>3019</v>
      </c>
      <c r="I451" s="821" t="s">
        <v>1248</v>
      </c>
      <c r="J451" s="792" t="s">
        <v>1904</v>
      </c>
      <c r="K451" s="793" t="s">
        <v>1459</v>
      </c>
      <c r="L451" s="792" t="s">
        <v>1454</v>
      </c>
      <c r="M451" s="792" t="s">
        <v>1448</v>
      </c>
      <c r="N451" s="752" t="s">
        <v>1460</v>
      </c>
      <c r="O451" s="752" t="s">
        <v>1450</v>
      </c>
      <c r="P451" s="752" t="s">
        <v>1438</v>
      </c>
      <c r="Q451" s="797">
        <v>1</v>
      </c>
      <c r="R451" s="822"/>
      <c r="S451" s="823">
        <v>1</v>
      </c>
      <c r="T451" s="824">
        <v>1</v>
      </c>
      <c r="U451" s="797"/>
      <c r="V451" s="806"/>
      <c r="W451" s="806"/>
      <c r="X451" s="806"/>
      <c r="Y451" s="797"/>
      <c r="Z451" s="797"/>
    </row>
    <row r="452" spans="1:26" ht="51" x14ac:dyDescent="0.2">
      <c r="A452" s="757"/>
      <c r="B452" s="792">
        <v>2</v>
      </c>
      <c r="C452" s="792" t="s">
        <v>1425</v>
      </c>
      <c r="D452" s="793">
        <v>2</v>
      </c>
      <c r="E452" s="793">
        <v>2.2999999999999998</v>
      </c>
      <c r="F452" s="793" t="s">
        <v>1552</v>
      </c>
      <c r="G452" s="794" t="s">
        <v>1831</v>
      </c>
      <c r="H452" s="794">
        <v>3019</v>
      </c>
      <c r="I452" s="821" t="s">
        <v>1248</v>
      </c>
      <c r="J452" s="792" t="s">
        <v>1905</v>
      </c>
      <c r="K452" s="793" t="s">
        <v>1459</v>
      </c>
      <c r="L452" s="792" t="s">
        <v>1454</v>
      </c>
      <c r="M452" s="792" t="s">
        <v>1448</v>
      </c>
      <c r="N452" s="752" t="s">
        <v>1460</v>
      </c>
      <c r="O452" s="752" t="s">
        <v>1450</v>
      </c>
      <c r="P452" s="752" t="s">
        <v>1438</v>
      </c>
      <c r="Q452" s="797">
        <v>1</v>
      </c>
      <c r="R452" s="822"/>
      <c r="S452" s="823">
        <v>0.85227616433637454</v>
      </c>
      <c r="T452" s="824">
        <v>0.84044647447764242</v>
      </c>
      <c r="U452" s="797"/>
      <c r="V452" s="806">
        <v>0</v>
      </c>
      <c r="W452" s="806">
        <v>3530101</v>
      </c>
      <c r="X452" s="806">
        <v>3008620.94</v>
      </c>
      <c r="Y452" s="797"/>
      <c r="Z452" s="797">
        <v>0.85227616433637454</v>
      </c>
    </row>
    <row r="453" spans="1:26" ht="51" x14ac:dyDescent="0.2">
      <c r="A453" s="757"/>
      <c r="B453" s="792">
        <v>2</v>
      </c>
      <c r="C453" s="792" t="s">
        <v>1425</v>
      </c>
      <c r="D453" s="793">
        <v>2</v>
      </c>
      <c r="E453" s="793">
        <v>2.2999999999999998</v>
      </c>
      <c r="F453" s="793" t="s">
        <v>1552</v>
      </c>
      <c r="G453" s="794" t="s">
        <v>1831</v>
      </c>
      <c r="H453" s="794">
        <v>3019</v>
      </c>
      <c r="I453" s="821" t="s">
        <v>1250</v>
      </c>
      <c r="J453" s="792" t="s">
        <v>1906</v>
      </c>
      <c r="K453" s="793" t="s">
        <v>1459</v>
      </c>
      <c r="L453" s="792" t="s">
        <v>1454</v>
      </c>
      <c r="M453" s="792" t="s">
        <v>1448</v>
      </c>
      <c r="N453" s="752" t="s">
        <v>1460</v>
      </c>
      <c r="O453" s="752" t="s">
        <v>1450</v>
      </c>
      <c r="P453" s="752" t="s">
        <v>1438</v>
      </c>
      <c r="Q453" s="797">
        <v>1</v>
      </c>
      <c r="R453" s="822"/>
      <c r="S453" s="823">
        <v>1</v>
      </c>
      <c r="T453" s="824">
        <v>1</v>
      </c>
      <c r="U453" s="797"/>
      <c r="V453" s="806"/>
      <c r="W453" s="806"/>
      <c r="X453" s="806"/>
      <c r="Y453" s="797"/>
      <c r="Z453" s="797"/>
    </row>
    <row r="454" spans="1:26" ht="51" x14ac:dyDescent="0.2">
      <c r="A454" s="757"/>
      <c r="B454" s="792">
        <v>2</v>
      </c>
      <c r="C454" s="792" t="s">
        <v>1425</v>
      </c>
      <c r="D454" s="793">
        <v>2</v>
      </c>
      <c r="E454" s="793">
        <v>2.2999999999999998</v>
      </c>
      <c r="F454" s="793" t="s">
        <v>1552</v>
      </c>
      <c r="G454" s="794" t="s">
        <v>1831</v>
      </c>
      <c r="H454" s="794">
        <v>3019</v>
      </c>
      <c r="I454" s="821" t="s">
        <v>1250</v>
      </c>
      <c r="J454" s="792" t="s">
        <v>1907</v>
      </c>
      <c r="K454" s="793" t="s">
        <v>1459</v>
      </c>
      <c r="L454" s="792" t="s">
        <v>1454</v>
      </c>
      <c r="M454" s="792" t="s">
        <v>1448</v>
      </c>
      <c r="N454" s="752" t="s">
        <v>1460</v>
      </c>
      <c r="O454" s="752" t="s">
        <v>1450</v>
      </c>
      <c r="P454" s="752" t="s">
        <v>1438</v>
      </c>
      <c r="Q454" s="797">
        <v>1</v>
      </c>
      <c r="R454" s="822"/>
      <c r="S454" s="823">
        <v>1</v>
      </c>
      <c r="T454" s="824">
        <v>1</v>
      </c>
      <c r="U454" s="797"/>
      <c r="V454" s="806">
        <v>0</v>
      </c>
      <c r="W454" s="806">
        <v>180189.55</v>
      </c>
      <c r="X454" s="806">
        <v>180189.55</v>
      </c>
      <c r="Y454" s="797"/>
      <c r="Z454" s="797">
        <v>1</v>
      </c>
    </row>
    <row r="455" spans="1:26" ht="51" x14ac:dyDescent="0.2">
      <c r="A455" s="757"/>
      <c r="B455" s="808">
        <v>2</v>
      </c>
      <c r="C455" s="808" t="s">
        <v>1425</v>
      </c>
      <c r="D455" s="793">
        <v>2</v>
      </c>
      <c r="E455" s="793">
        <v>2.2999999999999998</v>
      </c>
      <c r="F455" s="793" t="s">
        <v>1552</v>
      </c>
      <c r="G455" s="794" t="s">
        <v>1831</v>
      </c>
      <c r="H455" s="794">
        <v>3019</v>
      </c>
      <c r="I455" s="825" t="s">
        <v>1254</v>
      </c>
      <c r="J455" s="792" t="s">
        <v>1908</v>
      </c>
      <c r="K455" s="793" t="s">
        <v>1459</v>
      </c>
      <c r="L455" s="792" t="s">
        <v>1454</v>
      </c>
      <c r="M455" s="792" t="s">
        <v>1448</v>
      </c>
      <c r="N455" s="752" t="s">
        <v>1460</v>
      </c>
      <c r="O455" s="752" t="s">
        <v>1450</v>
      </c>
      <c r="P455" s="752" t="s">
        <v>1438</v>
      </c>
      <c r="Q455" s="797">
        <v>1</v>
      </c>
      <c r="R455" s="822"/>
      <c r="S455" s="823">
        <v>1</v>
      </c>
      <c r="T455" s="824">
        <v>1</v>
      </c>
      <c r="U455" s="797"/>
      <c r="V455" s="806"/>
      <c r="W455" s="806"/>
      <c r="X455" s="806"/>
      <c r="Y455" s="797"/>
      <c r="Z455" s="797"/>
    </row>
    <row r="456" spans="1:26" ht="51" x14ac:dyDescent="0.2">
      <c r="A456" s="757"/>
      <c r="B456" s="792">
        <v>2</v>
      </c>
      <c r="C456" s="792" t="s">
        <v>1425</v>
      </c>
      <c r="D456" s="793">
        <v>2</v>
      </c>
      <c r="E456" s="793">
        <v>2.2999999999999998</v>
      </c>
      <c r="F456" s="793" t="s">
        <v>1552</v>
      </c>
      <c r="G456" s="794" t="s">
        <v>1831</v>
      </c>
      <c r="H456" s="794">
        <v>3019</v>
      </c>
      <c r="I456" s="821" t="s">
        <v>1254</v>
      </c>
      <c r="J456" s="792" t="s">
        <v>1909</v>
      </c>
      <c r="K456" s="793" t="s">
        <v>1459</v>
      </c>
      <c r="L456" s="792" t="s">
        <v>1454</v>
      </c>
      <c r="M456" s="792" t="s">
        <v>1448</v>
      </c>
      <c r="N456" s="752" t="s">
        <v>1460</v>
      </c>
      <c r="O456" s="752" t="s">
        <v>1450</v>
      </c>
      <c r="P456" s="752" t="s">
        <v>1438</v>
      </c>
      <c r="Q456" s="797">
        <v>1</v>
      </c>
      <c r="R456" s="822"/>
      <c r="S456" s="823">
        <v>1</v>
      </c>
      <c r="T456" s="824">
        <v>0.93729899191913735</v>
      </c>
      <c r="U456" s="797"/>
      <c r="V456" s="806">
        <v>0</v>
      </c>
      <c r="W456" s="806">
        <v>666018</v>
      </c>
      <c r="X456" s="806">
        <v>666018</v>
      </c>
      <c r="Y456" s="797"/>
      <c r="Z456" s="797">
        <v>1</v>
      </c>
    </row>
    <row r="457" spans="1:26" ht="51" x14ac:dyDescent="0.2">
      <c r="A457" s="757"/>
      <c r="B457" s="792">
        <v>2</v>
      </c>
      <c r="C457" s="792" t="s">
        <v>1425</v>
      </c>
      <c r="D457" s="793">
        <v>2</v>
      </c>
      <c r="E457" s="793">
        <v>2.2999999999999998</v>
      </c>
      <c r="F457" s="793" t="s">
        <v>1552</v>
      </c>
      <c r="G457" s="794" t="s">
        <v>1831</v>
      </c>
      <c r="H457" s="794">
        <v>3019</v>
      </c>
      <c r="I457" s="821" t="s">
        <v>1256</v>
      </c>
      <c r="J457" s="792" t="s">
        <v>1910</v>
      </c>
      <c r="K457" s="793" t="s">
        <v>1459</v>
      </c>
      <c r="L457" s="792" t="s">
        <v>1454</v>
      </c>
      <c r="M457" s="792" t="s">
        <v>1448</v>
      </c>
      <c r="N457" s="752" t="s">
        <v>1460</v>
      </c>
      <c r="O457" s="752" t="s">
        <v>1450</v>
      </c>
      <c r="P457" s="752" t="s">
        <v>1438</v>
      </c>
      <c r="Q457" s="797">
        <v>1</v>
      </c>
      <c r="R457" s="822"/>
      <c r="S457" s="823">
        <v>0.55000000000000004</v>
      </c>
      <c r="T457" s="824">
        <v>1</v>
      </c>
      <c r="U457" s="797"/>
      <c r="V457" s="806"/>
      <c r="W457" s="806"/>
      <c r="X457" s="806"/>
      <c r="Y457" s="797"/>
      <c r="Z457" s="797"/>
    </row>
    <row r="458" spans="1:26" ht="51" x14ac:dyDescent="0.2">
      <c r="A458" s="757"/>
      <c r="B458" s="792">
        <v>2</v>
      </c>
      <c r="C458" s="792" t="s">
        <v>1425</v>
      </c>
      <c r="D458" s="793">
        <v>2</v>
      </c>
      <c r="E458" s="793">
        <v>2.2999999999999998</v>
      </c>
      <c r="F458" s="793" t="s">
        <v>1552</v>
      </c>
      <c r="G458" s="794" t="s">
        <v>1831</v>
      </c>
      <c r="H458" s="794">
        <v>3019</v>
      </c>
      <c r="I458" s="821" t="s">
        <v>1256</v>
      </c>
      <c r="J458" s="792" t="s">
        <v>1911</v>
      </c>
      <c r="K458" s="793" t="s">
        <v>1459</v>
      </c>
      <c r="L458" s="792" t="s">
        <v>1454</v>
      </c>
      <c r="M458" s="792" t="s">
        <v>1448</v>
      </c>
      <c r="N458" s="752" t="s">
        <v>1460</v>
      </c>
      <c r="O458" s="752" t="s">
        <v>1450</v>
      </c>
      <c r="P458" s="752" t="s">
        <v>1438</v>
      </c>
      <c r="Q458" s="797">
        <v>1</v>
      </c>
      <c r="R458" s="822"/>
      <c r="S458" s="823">
        <v>1</v>
      </c>
      <c r="T458" s="824">
        <v>0.72716938234179618</v>
      </c>
      <c r="U458" s="797"/>
      <c r="V458" s="806">
        <v>0</v>
      </c>
      <c r="W458" s="806">
        <v>61224.800000000003</v>
      </c>
      <c r="X458" s="806">
        <v>61224.800000000003</v>
      </c>
      <c r="Y458" s="797"/>
      <c r="Z458" s="797">
        <v>1</v>
      </c>
    </row>
    <row r="459" spans="1:26" ht="51" x14ac:dyDescent="0.2">
      <c r="A459" s="757"/>
      <c r="B459" s="792">
        <v>2</v>
      </c>
      <c r="C459" s="792" t="s">
        <v>1425</v>
      </c>
      <c r="D459" s="793">
        <v>2</v>
      </c>
      <c r="E459" s="793">
        <v>2.2999999999999998</v>
      </c>
      <c r="F459" s="793" t="s">
        <v>1552</v>
      </c>
      <c r="G459" s="794" t="s">
        <v>1831</v>
      </c>
      <c r="H459" s="794">
        <v>3019</v>
      </c>
      <c r="I459" s="821" t="s">
        <v>1258</v>
      </c>
      <c r="J459" s="792" t="s">
        <v>1912</v>
      </c>
      <c r="K459" s="793" t="s">
        <v>1459</v>
      </c>
      <c r="L459" s="792" t="s">
        <v>1454</v>
      </c>
      <c r="M459" s="792" t="s">
        <v>1448</v>
      </c>
      <c r="N459" s="752" t="s">
        <v>1460</v>
      </c>
      <c r="O459" s="752" t="s">
        <v>1450</v>
      </c>
      <c r="P459" s="752" t="s">
        <v>1438</v>
      </c>
      <c r="Q459" s="797">
        <v>1</v>
      </c>
      <c r="R459" s="822"/>
      <c r="S459" s="823">
        <v>1</v>
      </c>
      <c r="T459" s="824">
        <v>1</v>
      </c>
      <c r="U459" s="797"/>
      <c r="V459" s="806"/>
      <c r="W459" s="806"/>
      <c r="X459" s="806"/>
      <c r="Y459" s="797"/>
      <c r="Z459" s="797"/>
    </row>
    <row r="460" spans="1:26" ht="51" x14ac:dyDescent="0.2">
      <c r="A460" s="757"/>
      <c r="B460" s="792">
        <v>2</v>
      </c>
      <c r="C460" s="792" t="s">
        <v>1425</v>
      </c>
      <c r="D460" s="793">
        <v>2</v>
      </c>
      <c r="E460" s="793">
        <v>2.2999999999999998</v>
      </c>
      <c r="F460" s="793" t="s">
        <v>1552</v>
      </c>
      <c r="G460" s="794" t="s">
        <v>1831</v>
      </c>
      <c r="H460" s="794">
        <v>3019</v>
      </c>
      <c r="I460" s="821" t="s">
        <v>1258</v>
      </c>
      <c r="J460" s="792" t="s">
        <v>1913</v>
      </c>
      <c r="K460" s="793" t="s">
        <v>1459</v>
      </c>
      <c r="L460" s="792" t="s">
        <v>1454</v>
      </c>
      <c r="M460" s="792" t="s">
        <v>1448</v>
      </c>
      <c r="N460" s="752" t="s">
        <v>1460</v>
      </c>
      <c r="O460" s="752" t="s">
        <v>1450</v>
      </c>
      <c r="P460" s="752" t="s">
        <v>1438</v>
      </c>
      <c r="Q460" s="797">
        <v>1</v>
      </c>
      <c r="R460" s="822"/>
      <c r="S460" s="823">
        <v>1</v>
      </c>
      <c r="T460" s="824">
        <v>1</v>
      </c>
      <c r="U460" s="797"/>
      <c r="V460" s="806">
        <v>0</v>
      </c>
      <c r="W460" s="806">
        <v>18873.2</v>
      </c>
      <c r="X460" s="806">
        <v>18873.2</v>
      </c>
      <c r="Y460" s="797"/>
      <c r="Z460" s="797">
        <v>1</v>
      </c>
    </row>
    <row r="461" spans="1:26" ht="51" x14ac:dyDescent="0.2">
      <c r="A461" s="757"/>
      <c r="B461" s="792">
        <v>2</v>
      </c>
      <c r="C461" s="792" t="s">
        <v>1425</v>
      </c>
      <c r="D461" s="793">
        <v>2</v>
      </c>
      <c r="E461" s="793">
        <v>2.2999999999999998</v>
      </c>
      <c r="F461" s="793" t="s">
        <v>1552</v>
      </c>
      <c r="G461" s="794" t="s">
        <v>1831</v>
      </c>
      <c r="H461" s="794">
        <v>3019</v>
      </c>
      <c r="I461" s="821" t="s">
        <v>1260</v>
      </c>
      <c r="J461" s="792" t="s">
        <v>1914</v>
      </c>
      <c r="K461" s="793" t="s">
        <v>1459</v>
      </c>
      <c r="L461" s="792" t="s">
        <v>1454</v>
      </c>
      <c r="M461" s="792" t="s">
        <v>1448</v>
      </c>
      <c r="N461" s="752" t="s">
        <v>1460</v>
      </c>
      <c r="O461" s="752" t="s">
        <v>1450</v>
      </c>
      <c r="P461" s="752" t="s">
        <v>1438</v>
      </c>
      <c r="Q461" s="797">
        <v>1</v>
      </c>
      <c r="R461" s="822"/>
      <c r="S461" s="823">
        <v>1</v>
      </c>
      <c r="T461" s="824">
        <v>1</v>
      </c>
      <c r="U461" s="797"/>
      <c r="V461" s="806"/>
      <c r="W461" s="806"/>
      <c r="X461" s="806"/>
      <c r="Y461" s="797"/>
      <c r="Z461" s="797"/>
    </row>
    <row r="462" spans="1:26" ht="51" x14ac:dyDescent="0.2">
      <c r="A462" s="757"/>
      <c r="B462" s="792">
        <v>2</v>
      </c>
      <c r="C462" s="792" t="s">
        <v>1425</v>
      </c>
      <c r="D462" s="793">
        <v>2</v>
      </c>
      <c r="E462" s="793">
        <v>2.2999999999999998</v>
      </c>
      <c r="F462" s="793" t="s">
        <v>1552</v>
      </c>
      <c r="G462" s="794" t="s">
        <v>1831</v>
      </c>
      <c r="H462" s="794">
        <v>3019</v>
      </c>
      <c r="I462" s="821" t="s">
        <v>1260</v>
      </c>
      <c r="J462" s="792" t="s">
        <v>1915</v>
      </c>
      <c r="K462" s="793" t="s">
        <v>1459</v>
      </c>
      <c r="L462" s="792" t="s">
        <v>1454</v>
      </c>
      <c r="M462" s="792" t="s">
        <v>1448</v>
      </c>
      <c r="N462" s="752" t="s">
        <v>1460</v>
      </c>
      <c r="O462" s="752" t="s">
        <v>1450</v>
      </c>
      <c r="P462" s="752" t="s">
        <v>1438</v>
      </c>
      <c r="Q462" s="797">
        <v>1</v>
      </c>
      <c r="R462" s="822"/>
      <c r="S462" s="823">
        <v>1</v>
      </c>
      <c r="T462" s="824">
        <v>1</v>
      </c>
      <c r="U462" s="797"/>
      <c r="V462" s="806">
        <v>0</v>
      </c>
      <c r="W462" s="806">
        <v>16994</v>
      </c>
      <c r="X462" s="806">
        <v>16994</v>
      </c>
      <c r="Y462" s="797"/>
      <c r="Z462" s="797">
        <v>1</v>
      </c>
    </row>
    <row r="463" spans="1:26" ht="51" x14ac:dyDescent="0.2">
      <c r="A463" s="757"/>
      <c r="B463" s="792">
        <v>2</v>
      </c>
      <c r="C463" s="792" t="s">
        <v>1425</v>
      </c>
      <c r="D463" s="793">
        <v>2</v>
      </c>
      <c r="E463" s="793">
        <v>2.2999999999999998</v>
      </c>
      <c r="F463" s="793" t="s">
        <v>1552</v>
      </c>
      <c r="G463" s="794" t="s">
        <v>1831</v>
      </c>
      <c r="H463" s="794">
        <v>3019</v>
      </c>
      <c r="I463" s="821" t="s">
        <v>1262</v>
      </c>
      <c r="J463" s="792" t="s">
        <v>1916</v>
      </c>
      <c r="K463" s="793" t="s">
        <v>1459</v>
      </c>
      <c r="L463" s="792" t="s">
        <v>1454</v>
      </c>
      <c r="M463" s="792" t="s">
        <v>1448</v>
      </c>
      <c r="N463" s="752" t="s">
        <v>1460</v>
      </c>
      <c r="O463" s="752" t="s">
        <v>1450</v>
      </c>
      <c r="P463" s="752" t="s">
        <v>1438</v>
      </c>
      <c r="Q463" s="797">
        <v>1</v>
      </c>
      <c r="R463" s="822"/>
      <c r="S463" s="823">
        <v>1</v>
      </c>
      <c r="T463" s="824">
        <v>1</v>
      </c>
      <c r="U463" s="797"/>
      <c r="V463" s="806"/>
      <c r="W463" s="806"/>
      <c r="X463" s="806"/>
      <c r="Y463" s="797"/>
      <c r="Z463" s="797"/>
    </row>
    <row r="464" spans="1:26" ht="51" x14ac:dyDescent="0.2">
      <c r="A464" s="757"/>
      <c r="B464" s="792">
        <v>2</v>
      </c>
      <c r="C464" s="792" t="s">
        <v>1425</v>
      </c>
      <c r="D464" s="793">
        <v>2</v>
      </c>
      <c r="E464" s="793">
        <v>2.2999999999999998</v>
      </c>
      <c r="F464" s="793" t="s">
        <v>1552</v>
      </c>
      <c r="G464" s="794" t="s">
        <v>1831</v>
      </c>
      <c r="H464" s="794">
        <v>3019</v>
      </c>
      <c r="I464" s="821" t="s">
        <v>1262</v>
      </c>
      <c r="J464" s="792" t="s">
        <v>1917</v>
      </c>
      <c r="K464" s="793" t="s">
        <v>1459</v>
      </c>
      <c r="L464" s="792" t="s">
        <v>1454</v>
      </c>
      <c r="M464" s="792" t="s">
        <v>1448</v>
      </c>
      <c r="N464" s="752" t="s">
        <v>1460</v>
      </c>
      <c r="O464" s="752" t="s">
        <v>1450</v>
      </c>
      <c r="P464" s="752" t="s">
        <v>1438</v>
      </c>
      <c r="Q464" s="797">
        <v>1</v>
      </c>
      <c r="R464" s="822"/>
      <c r="S464" s="823">
        <v>9.7190989159930657E-2</v>
      </c>
      <c r="T464" s="824">
        <v>9.5002441938644058E-2</v>
      </c>
      <c r="U464" s="797"/>
      <c r="V464" s="806">
        <v>0</v>
      </c>
      <c r="W464" s="806">
        <v>19081151</v>
      </c>
      <c r="X464" s="806">
        <v>1854515.94</v>
      </c>
      <c r="Y464" s="797"/>
      <c r="Z464" s="797">
        <v>9.7190989159930657E-2</v>
      </c>
    </row>
    <row r="465" spans="1:26" ht="51" x14ac:dyDescent="0.2">
      <c r="A465" s="757"/>
      <c r="B465" s="792">
        <v>2</v>
      </c>
      <c r="C465" s="792" t="s">
        <v>1425</v>
      </c>
      <c r="D465" s="793">
        <v>2</v>
      </c>
      <c r="E465" s="793">
        <v>2.2999999999999998</v>
      </c>
      <c r="F465" s="793" t="s">
        <v>1552</v>
      </c>
      <c r="G465" s="794" t="s">
        <v>1831</v>
      </c>
      <c r="H465" s="794">
        <v>3019</v>
      </c>
      <c r="I465" s="821" t="s">
        <v>1270</v>
      </c>
      <c r="J465" s="792" t="s">
        <v>1918</v>
      </c>
      <c r="K465" s="793" t="s">
        <v>1459</v>
      </c>
      <c r="L465" s="792" t="s">
        <v>1454</v>
      </c>
      <c r="M465" s="792" t="s">
        <v>1448</v>
      </c>
      <c r="N465" s="752" t="s">
        <v>1460</v>
      </c>
      <c r="O465" s="752" t="s">
        <v>1450</v>
      </c>
      <c r="P465" s="752" t="s">
        <v>1438</v>
      </c>
      <c r="Q465" s="797">
        <v>1</v>
      </c>
      <c r="R465" s="822"/>
      <c r="S465" s="823">
        <v>1</v>
      </c>
      <c r="T465" s="824">
        <v>1</v>
      </c>
      <c r="U465" s="797"/>
      <c r="V465" s="806"/>
      <c r="W465" s="806"/>
      <c r="X465" s="806"/>
      <c r="Y465" s="797"/>
      <c r="Z465" s="797"/>
    </row>
    <row r="466" spans="1:26" ht="51" x14ac:dyDescent="0.2">
      <c r="A466" s="757"/>
      <c r="B466" s="792">
        <v>2</v>
      </c>
      <c r="C466" s="792" t="s">
        <v>1425</v>
      </c>
      <c r="D466" s="793">
        <v>2</v>
      </c>
      <c r="E466" s="793">
        <v>2.2999999999999998</v>
      </c>
      <c r="F466" s="793" t="s">
        <v>1552</v>
      </c>
      <c r="G466" s="794" t="s">
        <v>1831</v>
      </c>
      <c r="H466" s="794">
        <v>3019</v>
      </c>
      <c r="I466" s="821" t="s">
        <v>1270</v>
      </c>
      <c r="J466" s="792" t="s">
        <v>1919</v>
      </c>
      <c r="K466" s="793" t="s">
        <v>1459</v>
      </c>
      <c r="L466" s="792" t="s">
        <v>1454</v>
      </c>
      <c r="M466" s="792" t="s">
        <v>1448</v>
      </c>
      <c r="N466" s="752" t="s">
        <v>1460</v>
      </c>
      <c r="O466" s="752" t="s">
        <v>1450</v>
      </c>
      <c r="P466" s="752" t="s">
        <v>1438</v>
      </c>
      <c r="Q466" s="797">
        <v>1</v>
      </c>
      <c r="R466" s="822"/>
      <c r="S466" s="823">
        <v>0.9446427141269399</v>
      </c>
      <c r="T466" s="824">
        <v>0.9399802888976817</v>
      </c>
      <c r="U466" s="797"/>
      <c r="V466" s="806">
        <v>0</v>
      </c>
      <c r="W466" s="806">
        <v>5374027.2000000002</v>
      </c>
      <c r="X466" s="806">
        <v>5076535.6399999997</v>
      </c>
      <c r="Y466" s="797"/>
      <c r="Z466" s="797">
        <v>0.9446427141269399</v>
      </c>
    </row>
    <row r="467" spans="1:26" ht="38.25" x14ac:dyDescent="0.2">
      <c r="A467" s="757"/>
      <c r="B467" s="792">
        <v>2</v>
      </c>
      <c r="C467" s="792" t="s">
        <v>1425</v>
      </c>
      <c r="D467" s="793">
        <v>2</v>
      </c>
      <c r="E467" s="793">
        <v>2.2999999999999998</v>
      </c>
      <c r="F467" s="793" t="s">
        <v>1552</v>
      </c>
      <c r="G467" s="794" t="s">
        <v>1831</v>
      </c>
      <c r="H467" s="794">
        <v>3019</v>
      </c>
      <c r="I467" s="821" t="s">
        <v>1276</v>
      </c>
      <c r="J467" s="792" t="s">
        <v>1920</v>
      </c>
      <c r="K467" s="793" t="s">
        <v>1459</v>
      </c>
      <c r="L467" s="792" t="s">
        <v>1454</v>
      </c>
      <c r="M467" s="792" t="s">
        <v>1448</v>
      </c>
      <c r="N467" s="752" t="s">
        <v>1460</v>
      </c>
      <c r="O467" s="752" t="s">
        <v>1450</v>
      </c>
      <c r="P467" s="752" t="s">
        <v>1438</v>
      </c>
      <c r="Q467" s="797">
        <v>1</v>
      </c>
      <c r="R467" s="822"/>
      <c r="S467" s="823">
        <v>1</v>
      </c>
      <c r="T467" s="824">
        <v>1</v>
      </c>
      <c r="U467" s="797"/>
      <c r="V467" s="806"/>
      <c r="W467" s="806"/>
      <c r="X467" s="806"/>
      <c r="Y467" s="797"/>
      <c r="Z467" s="797"/>
    </row>
    <row r="468" spans="1:26" ht="38.25" x14ac:dyDescent="0.2">
      <c r="A468" s="757"/>
      <c r="B468" s="792">
        <v>2</v>
      </c>
      <c r="C468" s="792" t="s">
        <v>1425</v>
      </c>
      <c r="D468" s="793">
        <v>2</v>
      </c>
      <c r="E468" s="793">
        <v>2.2999999999999998</v>
      </c>
      <c r="F468" s="793" t="s">
        <v>1552</v>
      </c>
      <c r="G468" s="794" t="s">
        <v>1831</v>
      </c>
      <c r="H468" s="794">
        <v>3019</v>
      </c>
      <c r="I468" s="821" t="s">
        <v>1276</v>
      </c>
      <c r="J468" s="792" t="s">
        <v>1921</v>
      </c>
      <c r="K468" s="793" t="s">
        <v>1459</v>
      </c>
      <c r="L468" s="792" t="s">
        <v>1454</v>
      </c>
      <c r="M468" s="792" t="s">
        <v>1448</v>
      </c>
      <c r="N468" s="752" t="s">
        <v>1460</v>
      </c>
      <c r="O468" s="752" t="s">
        <v>1450</v>
      </c>
      <c r="P468" s="752" t="s">
        <v>1438</v>
      </c>
      <c r="Q468" s="797">
        <v>1</v>
      </c>
      <c r="R468" s="822"/>
      <c r="S468" s="823">
        <v>1</v>
      </c>
      <c r="T468" s="824">
        <v>1</v>
      </c>
      <c r="U468" s="797"/>
      <c r="V468" s="806">
        <v>0</v>
      </c>
      <c r="W468" s="806">
        <v>770536.48</v>
      </c>
      <c r="X468" s="806">
        <v>770536.48</v>
      </c>
      <c r="Y468" s="797"/>
      <c r="Z468" s="797">
        <v>1</v>
      </c>
    </row>
    <row r="469" spans="1:26" ht="51" x14ac:dyDescent="0.2">
      <c r="A469" s="757"/>
      <c r="B469" s="808">
        <v>2</v>
      </c>
      <c r="C469" s="808" t="s">
        <v>1425</v>
      </c>
      <c r="D469" s="793">
        <v>2</v>
      </c>
      <c r="E469" s="793">
        <v>2.2999999999999998</v>
      </c>
      <c r="F469" s="793" t="s">
        <v>1552</v>
      </c>
      <c r="G469" s="794" t="s">
        <v>1831</v>
      </c>
      <c r="H469" s="794">
        <v>3019</v>
      </c>
      <c r="I469" s="825" t="s">
        <v>1278</v>
      </c>
      <c r="J469" s="792" t="s">
        <v>1922</v>
      </c>
      <c r="K469" s="793" t="s">
        <v>1459</v>
      </c>
      <c r="L469" s="792" t="s">
        <v>1454</v>
      </c>
      <c r="M469" s="792" t="s">
        <v>1448</v>
      </c>
      <c r="N469" s="752" t="s">
        <v>1460</v>
      </c>
      <c r="O469" s="752" t="s">
        <v>1450</v>
      </c>
      <c r="P469" s="752" t="s">
        <v>1438</v>
      </c>
      <c r="Q469" s="797">
        <v>1</v>
      </c>
      <c r="R469" s="822"/>
      <c r="S469" s="823">
        <v>1</v>
      </c>
      <c r="T469" s="824">
        <v>1</v>
      </c>
      <c r="U469" s="797"/>
      <c r="V469" s="806"/>
      <c r="W469" s="806"/>
      <c r="X469" s="806"/>
      <c r="Y469" s="797"/>
      <c r="Z469" s="797"/>
    </row>
    <row r="470" spans="1:26" ht="51" x14ac:dyDescent="0.2">
      <c r="A470" s="757"/>
      <c r="B470" s="792">
        <v>2</v>
      </c>
      <c r="C470" s="792" t="s">
        <v>1425</v>
      </c>
      <c r="D470" s="793">
        <v>2</v>
      </c>
      <c r="E470" s="793">
        <v>2.2999999999999998</v>
      </c>
      <c r="F470" s="793" t="s">
        <v>1552</v>
      </c>
      <c r="G470" s="794" t="s">
        <v>1831</v>
      </c>
      <c r="H470" s="794">
        <v>3019</v>
      </c>
      <c r="I470" s="821" t="s">
        <v>1278</v>
      </c>
      <c r="J470" s="792" t="s">
        <v>1923</v>
      </c>
      <c r="K470" s="793" t="s">
        <v>1459</v>
      </c>
      <c r="L470" s="792" t="s">
        <v>1454</v>
      </c>
      <c r="M470" s="792" t="s">
        <v>1448</v>
      </c>
      <c r="N470" s="752" t="s">
        <v>1460</v>
      </c>
      <c r="O470" s="752" t="s">
        <v>1450</v>
      </c>
      <c r="P470" s="752" t="s">
        <v>1438</v>
      </c>
      <c r="Q470" s="797">
        <v>1</v>
      </c>
      <c r="R470" s="822"/>
      <c r="S470" s="823">
        <v>1</v>
      </c>
      <c r="T470" s="824">
        <v>1</v>
      </c>
      <c r="U470" s="797"/>
      <c r="V470" s="806">
        <v>0</v>
      </c>
      <c r="W470" s="806">
        <v>20649.16</v>
      </c>
      <c r="X470" s="806">
        <v>20649.16</v>
      </c>
      <c r="Y470" s="797"/>
      <c r="Z470" s="797">
        <v>1</v>
      </c>
    </row>
    <row r="471" spans="1:26" ht="51" x14ac:dyDescent="0.2">
      <c r="A471" s="757"/>
      <c r="B471" s="792">
        <v>2</v>
      </c>
      <c r="C471" s="792" t="s">
        <v>1425</v>
      </c>
      <c r="D471" s="793">
        <v>2</v>
      </c>
      <c r="E471" s="793">
        <v>2.2999999999999998</v>
      </c>
      <c r="F471" s="793" t="s">
        <v>1552</v>
      </c>
      <c r="G471" s="794" t="s">
        <v>1831</v>
      </c>
      <c r="H471" s="794">
        <v>3019</v>
      </c>
      <c r="I471" s="821" t="s">
        <v>1280</v>
      </c>
      <c r="J471" s="826" t="s">
        <v>1924</v>
      </c>
      <c r="K471" s="793" t="s">
        <v>1459</v>
      </c>
      <c r="L471" s="792" t="s">
        <v>1454</v>
      </c>
      <c r="M471" s="792" t="s">
        <v>1448</v>
      </c>
      <c r="N471" s="752" t="s">
        <v>1460</v>
      </c>
      <c r="O471" s="752" t="s">
        <v>1450</v>
      </c>
      <c r="P471" s="752" t="s">
        <v>1438</v>
      </c>
      <c r="Q471" s="797">
        <v>1</v>
      </c>
      <c r="R471" s="822"/>
      <c r="S471" s="823">
        <v>1</v>
      </c>
      <c r="T471" s="824">
        <v>1</v>
      </c>
      <c r="U471" s="797"/>
      <c r="V471" s="806"/>
      <c r="W471" s="806"/>
      <c r="X471" s="806"/>
      <c r="Y471" s="797"/>
      <c r="Z471" s="797"/>
    </row>
    <row r="472" spans="1:26" ht="51" x14ac:dyDescent="0.2">
      <c r="A472" s="757"/>
      <c r="B472" s="792">
        <v>2</v>
      </c>
      <c r="C472" s="792" t="s">
        <v>1425</v>
      </c>
      <c r="D472" s="793">
        <v>2</v>
      </c>
      <c r="E472" s="793">
        <v>2.2999999999999998</v>
      </c>
      <c r="F472" s="793" t="s">
        <v>1552</v>
      </c>
      <c r="G472" s="794" t="s">
        <v>1831</v>
      </c>
      <c r="H472" s="794">
        <v>3019</v>
      </c>
      <c r="I472" s="821" t="s">
        <v>1280</v>
      </c>
      <c r="J472" s="826" t="s">
        <v>1925</v>
      </c>
      <c r="K472" s="793" t="s">
        <v>1459</v>
      </c>
      <c r="L472" s="792" t="s">
        <v>1454</v>
      </c>
      <c r="M472" s="792" t="s">
        <v>1448</v>
      </c>
      <c r="N472" s="752" t="s">
        <v>1460</v>
      </c>
      <c r="O472" s="752" t="s">
        <v>1450</v>
      </c>
      <c r="P472" s="752" t="s">
        <v>1438</v>
      </c>
      <c r="Q472" s="797">
        <v>1</v>
      </c>
      <c r="R472" s="822"/>
      <c r="S472" s="823">
        <v>1</v>
      </c>
      <c r="T472" s="824">
        <v>1</v>
      </c>
      <c r="U472" s="797"/>
      <c r="V472" s="806">
        <v>0</v>
      </c>
      <c r="W472" s="806">
        <v>131289.5</v>
      </c>
      <c r="X472" s="806">
        <v>131289.5</v>
      </c>
      <c r="Y472" s="797"/>
      <c r="Z472" s="797">
        <v>1</v>
      </c>
    </row>
    <row r="473" spans="1:26" ht="51" x14ac:dyDescent="0.2">
      <c r="A473" s="757"/>
      <c r="B473" s="792">
        <v>2</v>
      </c>
      <c r="C473" s="792" t="s">
        <v>1425</v>
      </c>
      <c r="D473" s="793">
        <v>2</v>
      </c>
      <c r="E473" s="793">
        <v>2.2999999999999998</v>
      </c>
      <c r="F473" s="793" t="s">
        <v>1552</v>
      </c>
      <c r="G473" s="794" t="s">
        <v>1831</v>
      </c>
      <c r="H473" s="794">
        <v>3019</v>
      </c>
      <c r="I473" s="821" t="s">
        <v>1282</v>
      </c>
      <c r="J473" s="826" t="s">
        <v>1926</v>
      </c>
      <c r="K473" s="793" t="s">
        <v>1459</v>
      </c>
      <c r="L473" s="792" t="s">
        <v>1454</v>
      </c>
      <c r="M473" s="792" t="s">
        <v>1448</v>
      </c>
      <c r="N473" s="752" t="s">
        <v>1460</v>
      </c>
      <c r="O473" s="752" t="s">
        <v>1450</v>
      </c>
      <c r="P473" s="752" t="s">
        <v>1438</v>
      </c>
      <c r="Q473" s="797">
        <v>1</v>
      </c>
      <c r="R473" s="822"/>
      <c r="S473" s="823">
        <v>0.8992</v>
      </c>
      <c r="T473" s="824">
        <v>0.8992</v>
      </c>
      <c r="U473" s="797"/>
      <c r="V473" s="806"/>
      <c r="W473" s="806"/>
      <c r="X473" s="806"/>
      <c r="Y473" s="797"/>
      <c r="Z473" s="797"/>
    </row>
    <row r="474" spans="1:26" ht="51" x14ac:dyDescent="0.2">
      <c r="A474" s="757"/>
      <c r="B474" s="792">
        <v>2</v>
      </c>
      <c r="C474" s="792" t="s">
        <v>1425</v>
      </c>
      <c r="D474" s="793">
        <v>2</v>
      </c>
      <c r="E474" s="793">
        <v>2.2999999999999998</v>
      </c>
      <c r="F474" s="793" t="s">
        <v>1552</v>
      </c>
      <c r="G474" s="794" t="s">
        <v>1831</v>
      </c>
      <c r="H474" s="794">
        <v>3019</v>
      </c>
      <c r="I474" s="821" t="s">
        <v>1282</v>
      </c>
      <c r="J474" s="826" t="s">
        <v>1927</v>
      </c>
      <c r="K474" s="793" t="s">
        <v>1459</v>
      </c>
      <c r="L474" s="792" t="s">
        <v>1454</v>
      </c>
      <c r="M474" s="792" t="s">
        <v>1448</v>
      </c>
      <c r="N474" s="752" t="s">
        <v>1460</v>
      </c>
      <c r="O474" s="752" t="s">
        <v>1450</v>
      </c>
      <c r="P474" s="752" t="s">
        <v>1438</v>
      </c>
      <c r="Q474" s="797">
        <v>1</v>
      </c>
      <c r="R474" s="822"/>
      <c r="S474" s="823">
        <v>0.6774644065433566</v>
      </c>
      <c r="T474" s="824">
        <v>0.6774644065433566</v>
      </c>
      <c r="U474" s="797"/>
      <c r="V474" s="806">
        <v>0</v>
      </c>
      <c r="W474" s="806">
        <v>3560475.35</v>
      </c>
      <c r="X474" s="806">
        <v>2412095.3199999998</v>
      </c>
      <c r="Y474" s="797"/>
      <c r="Z474" s="797">
        <v>0.6774644065433566</v>
      </c>
    </row>
    <row r="475" spans="1:26" ht="51" x14ac:dyDescent="0.2">
      <c r="A475" s="757"/>
      <c r="B475" s="792">
        <v>2</v>
      </c>
      <c r="C475" s="792" t="s">
        <v>1425</v>
      </c>
      <c r="D475" s="793">
        <v>2</v>
      </c>
      <c r="E475" s="793">
        <v>2.2999999999999998</v>
      </c>
      <c r="F475" s="793" t="s">
        <v>1552</v>
      </c>
      <c r="G475" s="794" t="s">
        <v>1831</v>
      </c>
      <c r="H475" s="794">
        <v>3019</v>
      </c>
      <c r="I475" s="821" t="s">
        <v>1284</v>
      </c>
      <c r="J475" s="826" t="s">
        <v>1928</v>
      </c>
      <c r="K475" s="793" t="s">
        <v>1459</v>
      </c>
      <c r="L475" s="792" t="s">
        <v>1454</v>
      </c>
      <c r="M475" s="792" t="s">
        <v>1448</v>
      </c>
      <c r="N475" s="752" t="s">
        <v>1460</v>
      </c>
      <c r="O475" s="752" t="s">
        <v>1450</v>
      </c>
      <c r="P475" s="752" t="s">
        <v>1438</v>
      </c>
      <c r="Q475" s="797">
        <v>1</v>
      </c>
      <c r="R475" s="822"/>
      <c r="S475" s="823">
        <v>1</v>
      </c>
      <c r="T475" s="824">
        <v>1</v>
      </c>
      <c r="U475" s="797"/>
      <c r="V475" s="806"/>
      <c r="W475" s="806"/>
      <c r="X475" s="806"/>
      <c r="Y475" s="797"/>
      <c r="Z475" s="797"/>
    </row>
    <row r="476" spans="1:26" ht="51" x14ac:dyDescent="0.2">
      <c r="A476" s="757"/>
      <c r="B476" s="792">
        <v>2</v>
      </c>
      <c r="C476" s="792" t="s">
        <v>1425</v>
      </c>
      <c r="D476" s="793">
        <v>2</v>
      </c>
      <c r="E476" s="793">
        <v>2.2999999999999998</v>
      </c>
      <c r="F476" s="793" t="s">
        <v>1552</v>
      </c>
      <c r="G476" s="794" t="s">
        <v>1831</v>
      </c>
      <c r="H476" s="794">
        <v>3019</v>
      </c>
      <c r="I476" s="821" t="s">
        <v>1284</v>
      </c>
      <c r="J476" s="826" t="s">
        <v>1929</v>
      </c>
      <c r="K476" s="793" t="s">
        <v>1459</v>
      </c>
      <c r="L476" s="792" t="s">
        <v>1454</v>
      </c>
      <c r="M476" s="792" t="s">
        <v>1448</v>
      </c>
      <c r="N476" s="752" t="s">
        <v>1460</v>
      </c>
      <c r="O476" s="752" t="s">
        <v>1450</v>
      </c>
      <c r="P476" s="752" t="s">
        <v>1438</v>
      </c>
      <c r="Q476" s="797">
        <v>1</v>
      </c>
      <c r="R476" s="822"/>
      <c r="S476" s="823">
        <v>1</v>
      </c>
      <c r="T476" s="824">
        <v>1</v>
      </c>
      <c r="U476" s="797"/>
      <c r="V476" s="806">
        <v>0</v>
      </c>
      <c r="W476" s="806">
        <v>210016.52</v>
      </c>
      <c r="X476" s="806">
        <v>210016.52</v>
      </c>
      <c r="Y476" s="797"/>
      <c r="Z476" s="797">
        <v>1</v>
      </c>
    </row>
    <row r="477" spans="1:26" ht="51" x14ac:dyDescent="0.2">
      <c r="A477" s="757"/>
      <c r="B477" s="792">
        <v>2</v>
      </c>
      <c r="C477" s="792" t="s">
        <v>1425</v>
      </c>
      <c r="D477" s="793">
        <v>2</v>
      </c>
      <c r="E477" s="793">
        <v>2.2999999999999998</v>
      </c>
      <c r="F477" s="793" t="s">
        <v>1552</v>
      </c>
      <c r="G477" s="794" t="s">
        <v>1831</v>
      </c>
      <c r="H477" s="794">
        <v>3019</v>
      </c>
      <c r="I477" s="821" t="s">
        <v>1286</v>
      </c>
      <c r="J477" s="826" t="s">
        <v>1930</v>
      </c>
      <c r="K477" s="793" t="s">
        <v>1459</v>
      </c>
      <c r="L477" s="792" t="s">
        <v>1454</v>
      </c>
      <c r="M477" s="792" t="s">
        <v>1448</v>
      </c>
      <c r="N477" s="752" t="s">
        <v>1460</v>
      </c>
      <c r="O477" s="752" t="s">
        <v>1450</v>
      </c>
      <c r="P477" s="752" t="s">
        <v>1438</v>
      </c>
      <c r="Q477" s="797">
        <v>1</v>
      </c>
      <c r="R477" s="822"/>
      <c r="S477" s="823">
        <v>1</v>
      </c>
      <c r="T477" s="824">
        <v>1</v>
      </c>
      <c r="U477" s="797"/>
      <c r="V477" s="806"/>
      <c r="W477" s="806"/>
      <c r="X477" s="806"/>
      <c r="Y477" s="797"/>
      <c r="Z477" s="797"/>
    </row>
    <row r="478" spans="1:26" ht="51" x14ac:dyDescent="0.2">
      <c r="A478" s="757"/>
      <c r="B478" s="792">
        <v>2</v>
      </c>
      <c r="C478" s="792" t="s">
        <v>1425</v>
      </c>
      <c r="D478" s="793">
        <v>2</v>
      </c>
      <c r="E478" s="793">
        <v>2.2999999999999998</v>
      </c>
      <c r="F478" s="793" t="s">
        <v>1552</v>
      </c>
      <c r="G478" s="794" t="s">
        <v>1831</v>
      </c>
      <c r="H478" s="794">
        <v>3019</v>
      </c>
      <c r="I478" s="821" t="s">
        <v>1286</v>
      </c>
      <c r="J478" s="826" t="s">
        <v>1931</v>
      </c>
      <c r="K478" s="793" t="s">
        <v>1459</v>
      </c>
      <c r="L478" s="792" t="s">
        <v>1454</v>
      </c>
      <c r="M478" s="792" t="s">
        <v>1448</v>
      </c>
      <c r="N478" s="752" t="s">
        <v>1460</v>
      </c>
      <c r="O478" s="752" t="s">
        <v>1450</v>
      </c>
      <c r="P478" s="752" t="s">
        <v>1438</v>
      </c>
      <c r="Q478" s="797">
        <v>1</v>
      </c>
      <c r="R478" s="822"/>
      <c r="S478" s="823">
        <v>1</v>
      </c>
      <c r="T478" s="824">
        <v>1</v>
      </c>
      <c r="U478" s="797"/>
      <c r="V478" s="806">
        <v>0</v>
      </c>
      <c r="W478" s="806">
        <v>85817.96</v>
      </c>
      <c r="X478" s="806">
        <v>85817.96</v>
      </c>
      <c r="Y478" s="797"/>
      <c r="Z478" s="797">
        <v>1</v>
      </c>
    </row>
    <row r="479" spans="1:26" ht="51" x14ac:dyDescent="0.2">
      <c r="A479" s="757"/>
      <c r="B479" s="792">
        <v>2</v>
      </c>
      <c r="C479" s="792" t="s">
        <v>1425</v>
      </c>
      <c r="D479" s="793">
        <v>2</v>
      </c>
      <c r="E479" s="793">
        <v>2.2999999999999998</v>
      </c>
      <c r="F479" s="793" t="s">
        <v>1552</v>
      </c>
      <c r="G479" s="794" t="s">
        <v>1831</v>
      </c>
      <c r="H479" s="794">
        <v>3019</v>
      </c>
      <c r="I479" s="821" t="s">
        <v>1288</v>
      </c>
      <c r="J479" s="826" t="s">
        <v>1932</v>
      </c>
      <c r="K479" s="793" t="s">
        <v>1459</v>
      </c>
      <c r="L479" s="792" t="s">
        <v>1454</v>
      </c>
      <c r="M479" s="792" t="s">
        <v>1448</v>
      </c>
      <c r="N479" s="752" t="s">
        <v>1460</v>
      </c>
      <c r="O479" s="752" t="s">
        <v>1450</v>
      </c>
      <c r="P479" s="752" t="s">
        <v>1438</v>
      </c>
      <c r="Q479" s="797">
        <v>1</v>
      </c>
      <c r="R479" s="822"/>
      <c r="S479" s="823">
        <v>1</v>
      </c>
      <c r="T479" s="824">
        <v>1</v>
      </c>
      <c r="U479" s="797"/>
      <c r="V479" s="806"/>
      <c r="W479" s="806"/>
      <c r="X479" s="806"/>
      <c r="Y479" s="797"/>
      <c r="Z479" s="797"/>
    </row>
    <row r="480" spans="1:26" ht="51" x14ac:dyDescent="0.2">
      <c r="A480" s="757"/>
      <c r="B480" s="792">
        <v>2</v>
      </c>
      <c r="C480" s="792" t="s">
        <v>1425</v>
      </c>
      <c r="D480" s="793">
        <v>2</v>
      </c>
      <c r="E480" s="793">
        <v>2.2999999999999998</v>
      </c>
      <c r="F480" s="793" t="s">
        <v>1552</v>
      </c>
      <c r="G480" s="794" t="s">
        <v>1831</v>
      </c>
      <c r="H480" s="794">
        <v>3019</v>
      </c>
      <c r="I480" s="821" t="s">
        <v>1288</v>
      </c>
      <c r="J480" s="826" t="s">
        <v>1933</v>
      </c>
      <c r="K480" s="793" t="s">
        <v>1459</v>
      </c>
      <c r="L480" s="792" t="s">
        <v>1454</v>
      </c>
      <c r="M480" s="792" t="s">
        <v>1448</v>
      </c>
      <c r="N480" s="752" t="s">
        <v>1460</v>
      </c>
      <c r="O480" s="752" t="s">
        <v>1450</v>
      </c>
      <c r="P480" s="752" t="s">
        <v>1438</v>
      </c>
      <c r="Q480" s="797">
        <v>1</v>
      </c>
      <c r="R480" s="822"/>
      <c r="S480" s="823">
        <v>1</v>
      </c>
      <c r="T480" s="824">
        <v>1</v>
      </c>
      <c r="U480" s="797"/>
      <c r="V480" s="806">
        <v>0</v>
      </c>
      <c r="W480" s="806">
        <v>157668.35999999999</v>
      </c>
      <c r="X480" s="806">
        <v>157668.35999999999</v>
      </c>
      <c r="Y480" s="797"/>
      <c r="Z480" s="797">
        <v>1</v>
      </c>
    </row>
    <row r="481" spans="1:26" ht="51" x14ac:dyDescent="0.2">
      <c r="A481" s="757"/>
      <c r="B481" s="792">
        <v>2</v>
      </c>
      <c r="C481" s="792" t="s">
        <v>1425</v>
      </c>
      <c r="D481" s="793">
        <v>2</v>
      </c>
      <c r="E481" s="793">
        <v>2.2999999999999998</v>
      </c>
      <c r="F481" s="793" t="s">
        <v>1552</v>
      </c>
      <c r="G481" s="794" t="s">
        <v>1831</v>
      </c>
      <c r="H481" s="794">
        <v>3019</v>
      </c>
      <c r="I481" s="821" t="s">
        <v>1290</v>
      </c>
      <c r="J481" s="826" t="s">
        <v>1934</v>
      </c>
      <c r="K481" s="793" t="s">
        <v>1459</v>
      </c>
      <c r="L481" s="792" t="s">
        <v>1454</v>
      </c>
      <c r="M481" s="792" t="s">
        <v>1448</v>
      </c>
      <c r="N481" s="752" t="s">
        <v>1460</v>
      </c>
      <c r="O481" s="752" t="s">
        <v>1450</v>
      </c>
      <c r="P481" s="752" t="s">
        <v>1438</v>
      </c>
      <c r="Q481" s="797">
        <v>1</v>
      </c>
      <c r="R481" s="822"/>
      <c r="S481" s="823">
        <v>1</v>
      </c>
      <c r="T481" s="824">
        <v>1</v>
      </c>
      <c r="U481" s="797"/>
      <c r="V481" s="806"/>
      <c r="W481" s="806"/>
      <c r="X481" s="806"/>
      <c r="Y481" s="797"/>
      <c r="Z481" s="797"/>
    </row>
    <row r="482" spans="1:26" ht="51" x14ac:dyDescent="0.2">
      <c r="A482" s="758"/>
      <c r="B482" s="792">
        <v>2</v>
      </c>
      <c r="C482" s="792" t="s">
        <v>1425</v>
      </c>
      <c r="D482" s="793">
        <v>2</v>
      </c>
      <c r="E482" s="793">
        <v>2.2999999999999998</v>
      </c>
      <c r="F482" s="793" t="s">
        <v>1552</v>
      </c>
      <c r="G482" s="794" t="s">
        <v>1831</v>
      </c>
      <c r="H482" s="794">
        <v>3019</v>
      </c>
      <c r="I482" s="821" t="s">
        <v>1290</v>
      </c>
      <c r="J482" s="826" t="s">
        <v>1935</v>
      </c>
      <c r="K482" s="793" t="s">
        <v>1459</v>
      </c>
      <c r="L482" s="792" t="s">
        <v>1454</v>
      </c>
      <c r="M482" s="792" t="s">
        <v>1448</v>
      </c>
      <c r="N482" s="752" t="s">
        <v>1460</v>
      </c>
      <c r="O482" s="752" t="s">
        <v>1450</v>
      </c>
      <c r="P482" s="752" t="s">
        <v>1438</v>
      </c>
      <c r="Q482" s="797">
        <v>1</v>
      </c>
      <c r="R482" s="822"/>
      <c r="S482" s="823">
        <v>1</v>
      </c>
      <c r="T482" s="824">
        <v>1</v>
      </c>
      <c r="U482" s="797"/>
      <c r="V482" s="806">
        <v>0</v>
      </c>
      <c r="W482" s="806">
        <v>58852.6</v>
      </c>
      <c r="X482" s="806">
        <v>58852.6</v>
      </c>
      <c r="Y482" s="797"/>
      <c r="Z482" s="797">
        <v>1</v>
      </c>
    </row>
    <row r="483" spans="1:26" ht="51" x14ac:dyDescent="0.2">
      <c r="A483" s="758"/>
      <c r="B483" s="792">
        <v>2</v>
      </c>
      <c r="C483" s="792" t="s">
        <v>1425</v>
      </c>
      <c r="D483" s="793">
        <v>2</v>
      </c>
      <c r="E483" s="793">
        <v>2.2999999999999998</v>
      </c>
      <c r="F483" s="793" t="s">
        <v>1552</v>
      </c>
      <c r="G483" s="794" t="s">
        <v>1831</v>
      </c>
      <c r="H483" s="794">
        <v>3019</v>
      </c>
      <c r="I483" s="821" t="s">
        <v>1292</v>
      </c>
      <c r="J483" s="826" t="s">
        <v>1936</v>
      </c>
      <c r="K483" s="793" t="s">
        <v>1459</v>
      </c>
      <c r="L483" s="792" t="s">
        <v>1454</v>
      </c>
      <c r="M483" s="792" t="s">
        <v>1448</v>
      </c>
      <c r="N483" s="752" t="s">
        <v>1460</v>
      </c>
      <c r="O483" s="752" t="s">
        <v>1450</v>
      </c>
      <c r="P483" s="752" t="s">
        <v>1438</v>
      </c>
      <c r="Q483" s="797">
        <v>1</v>
      </c>
      <c r="R483" s="822"/>
      <c r="S483" s="823">
        <v>1</v>
      </c>
      <c r="T483" s="824">
        <v>1</v>
      </c>
      <c r="U483" s="797"/>
      <c r="V483" s="806"/>
      <c r="W483" s="806"/>
      <c r="X483" s="806"/>
      <c r="Y483" s="797"/>
      <c r="Z483" s="797"/>
    </row>
    <row r="484" spans="1:26" ht="51" x14ac:dyDescent="0.2">
      <c r="A484" s="758"/>
      <c r="B484" s="792">
        <v>2</v>
      </c>
      <c r="C484" s="792" t="s">
        <v>1425</v>
      </c>
      <c r="D484" s="793">
        <v>2</v>
      </c>
      <c r="E484" s="793">
        <v>2.2999999999999998</v>
      </c>
      <c r="F484" s="793" t="s">
        <v>1552</v>
      </c>
      <c r="G484" s="794" t="s">
        <v>1831</v>
      </c>
      <c r="H484" s="794">
        <v>3019</v>
      </c>
      <c r="I484" s="821" t="s">
        <v>1292</v>
      </c>
      <c r="J484" s="826" t="s">
        <v>1937</v>
      </c>
      <c r="K484" s="793" t="s">
        <v>1459</v>
      </c>
      <c r="L484" s="792" t="s">
        <v>1454</v>
      </c>
      <c r="M484" s="792" t="s">
        <v>1448</v>
      </c>
      <c r="N484" s="752" t="s">
        <v>1460</v>
      </c>
      <c r="O484" s="752" t="s">
        <v>1450</v>
      </c>
      <c r="P484" s="752" t="s">
        <v>1438</v>
      </c>
      <c r="Q484" s="797">
        <v>1</v>
      </c>
      <c r="R484" s="822"/>
      <c r="S484" s="823">
        <v>0.29912654666352784</v>
      </c>
      <c r="T484" s="824">
        <v>0.29912654666352784</v>
      </c>
      <c r="U484" s="797"/>
      <c r="V484" s="806">
        <v>0</v>
      </c>
      <c r="W484" s="806">
        <v>735560.76</v>
      </c>
      <c r="X484" s="806">
        <v>220025.75</v>
      </c>
      <c r="Y484" s="797"/>
      <c r="Z484" s="797">
        <v>0.29912654666352784</v>
      </c>
    </row>
    <row r="485" spans="1:26" ht="51" x14ac:dyDescent="0.2">
      <c r="A485" s="758"/>
      <c r="B485" s="792">
        <v>2</v>
      </c>
      <c r="C485" s="792" t="s">
        <v>1425</v>
      </c>
      <c r="D485" s="793">
        <v>2</v>
      </c>
      <c r="E485" s="793">
        <v>2.2999999999999998</v>
      </c>
      <c r="F485" s="793" t="s">
        <v>1552</v>
      </c>
      <c r="G485" s="794" t="s">
        <v>1831</v>
      </c>
      <c r="H485" s="794">
        <v>3019</v>
      </c>
      <c r="I485" s="821" t="s">
        <v>1298</v>
      </c>
      <c r="J485" s="826" t="s">
        <v>1938</v>
      </c>
      <c r="K485" s="793" t="s">
        <v>1459</v>
      </c>
      <c r="L485" s="792" t="s">
        <v>1454</v>
      </c>
      <c r="M485" s="792" t="s">
        <v>1448</v>
      </c>
      <c r="N485" s="752" t="s">
        <v>1460</v>
      </c>
      <c r="O485" s="752" t="s">
        <v>1450</v>
      </c>
      <c r="P485" s="752" t="s">
        <v>1438</v>
      </c>
      <c r="Q485" s="797">
        <v>1</v>
      </c>
      <c r="R485" s="822"/>
      <c r="S485" s="823">
        <v>1</v>
      </c>
      <c r="T485" s="824">
        <v>1</v>
      </c>
      <c r="U485" s="797"/>
      <c r="V485" s="806"/>
      <c r="W485" s="806"/>
      <c r="X485" s="806"/>
      <c r="Y485" s="797"/>
      <c r="Z485" s="797"/>
    </row>
    <row r="486" spans="1:26" ht="51" x14ac:dyDescent="0.2">
      <c r="A486" s="758"/>
      <c r="B486" s="792">
        <v>2</v>
      </c>
      <c r="C486" s="792" t="s">
        <v>1425</v>
      </c>
      <c r="D486" s="793">
        <v>2</v>
      </c>
      <c r="E486" s="793">
        <v>2.2999999999999998</v>
      </c>
      <c r="F486" s="793" t="s">
        <v>1552</v>
      </c>
      <c r="G486" s="794" t="s">
        <v>1831</v>
      </c>
      <c r="H486" s="794">
        <v>3019</v>
      </c>
      <c r="I486" s="821" t="s">
        <v>1298</v>
      </c>
      <c r="J486" s="826" t="s">
        <v>1939</v>
      </c>
      <c r="K486" s="793" t="s">
        <v>1459</v>
      </c>
      <c r="L486" s="792" t="s">
        <v>1454</v>
      </c>
      <c r="M486" s="792" t="s">
        <v>1448</v>
      </c>
      <c r="N486" s="752" t="s">
        <v>1460</v>
      </c>
      <c r="O486" s="752" t="s">
        <v>1450</v>
      </c>
      <c r="P486" s="752" t="s">
        <v>1438</v>
      </c>
      <c r="Q486" s="797">
        <v>1</v>
      </c>
      <c r="R486" s="822"/>
      <c r="S486" s="823">
        <v>1</v>
      </c>
      <c r="T486" s="824">
        <v>1</v>
      </c>
      <c r="U486" s="797"/>
      <c r="V486" s="806">
        <v>0</v>
      </c>
      <c r="W486" s="806">
        <v>178468.32</v>
      </c>
      <c r="X486" s="806">
        <v>178468.32</v>
      </c>
      <c r="Y486" s="797"/>
      <c r="Z486" s="797">
        <v>1</v>
      </c>
    </row>
    <row r="487" spans="1:26" ht="51" x14ac:dyDescent="0.2">
      <c r="A487" s="758"/>
      <c r="B487" s="792">
        <v>2</v>
      </c>
      <c r="C487" s="792" t="s">
        <v>1425</v>
      </c>
      <c r="D487" s="793">
        <v>2</v>
      </c>
      <c r="E487" s="793">
        <v>2.2999999999999998</v>
      </c>
      <c r="F487" s="793" t="s">
        <v>1552</v>
      </c>
      <c r="G487" s="794" t="s">
        <v>1831</v>
      </c>
      <c r="H487" s="794">
        <v>3019</v>
      </c>
      <c r="I487" s="821" t="s">
        <v>1304</v>
      </c>
      <c r="J487" s="826" t="s">
        <v>1940</v>
      </c>
      <c r="K487" s="793" t="s">
        <v>1459</v>
      </c>
      <c r="L487" s="792" t="s">
        <v>1454</v>
      </c>
      <c r="M487" s="792" t="s">
        <v>1448</v>
      </c>
      <c r="N487" s="752" t="s">
        <v>1460</v>
      </c>
      <c r="O487" s="752" t="s">
        <v>1450</v>
      </c>
      <c r="P487" s="752" t="s">
        <v>1438</v>
      </c>
      <c r="Q487" s="797">
        <v>1</v>
      </c>
      <c r="R487" s="822"/>
      <c r="S487" s="823">
        <v>1</v>
      </c>
      <c r="T487" s="824">
        <v>1</v>
      </c>
      <c r="U487" s="797"/>
      <c r="V487" s="806"/>
      <c r="W487" s="806"/>
      <c r="X487" s="806"/>
      <c r="Y487" s="797"/>
      <c r="Z487" s="797"/>
    </row>
    <row r="488" spans="1:26" ht="51" x14ac:dyDescent="0.2">
      <c r="A488" s="758"/>
      <c r="B488" s="792">
        <v>2</v>
      </c>
      <c r="C488" s="792" t="s">
        <v>1425</v>
      </c>
      <c r="D488" s="793">
        <v>2</v>
      </c>
      <c r="E488" s="793">
        <v>2.2999999999999998</v>
      </c>
      <c r="F488" s="793" t="s">
        <v>1552</v>
      </c>
      <c r="G488" s="794" t="s">
        <v>1831</v>
      </c>
      <c r="H488" s="794">
        <v>3019</v>
      </c>
      <c r="I488" s="821" t="s">
        <v>1304</v>
      </c>
      <c r="J488" s="826" t="s">
        <v>1941</v>
      </c>
      <c r="K488" s="793" t="s">
        <v>1459</v>
      </c>
      <c r="L488" s="792" t="s">
        <v>1454</v>
      </c>
      <c r="M488" s="792" t="s">
        <v>1448</v>
      </c>
      <c r="N488" s="752" t="s">
        <v>1460</v>
      </c>
      <c r="O488" s="752" t="s">
        <v>1450</v>
      </c>
      <c r="P488" s="752" t="s">
        <v>1438</v>
      </c>
      <c r="Q488" s="797">
        <v>1</v>
      </c>
      <c r="R488" s="822"/>
      <c r="S488" s="823">
        <v>0.62224676750836394</v>
      </c>
      <c r="T488" s="824">
        <v>0.62224676750836394</v>
      </c>
      <c r="U488" s="797"/>
      <c r="V488" s="806">
        <v>0</v>
      </c>
      <c r="W488" s="806">
        <v>250240.4</v>
      </c>
      <c r="X488" s="806">
        <v>155711.28</v>
      </c>
      <c r="Y488" s="797"/>
      <c r="Z488" s="797">
        <v>0.62224676750836394</v>
      </c>
    </row>
    <row r="489" spans="1:26" ht="51" x14ac:dyDescent="0.2">
      <c r="A489" s="758"/>
      <c r="B489" s="792">
        <v>2</v>
      </c>
      <c r="C489" s="792" t="s">
        <v>1425</v>
      </c>
      <c r="D489" s="793">
        <v>2</v>
      </c>
      <c r="E489" s="793">
        <v>2.2999999999999998</v>
      </c>
      <c r="F489" s="793" t="s">
        <v>1552</v>
      </c>
      <c r="G489" s="794" t="s">
        <v>1831</v>
      </c>
      <c r="H489" s="794">
        <v>3019</v>
      </c>
      <c r="I489" s="821" t="s">
        <v>1308</v>
      </c>
      <c r="J489" s="826" t="s">
        <v>1942</v>
      </c>
      <c r="K489" s="793" t="s">
        <v>1459</v>
      </c>
      <c r="L489" s="792" t="s">
        <v>1454</v>
      </c>
      <c r="M489" s="792" t="s">
        <v>1448</v>
      </c>
      <c r="N489" s="752" t="s">
        <v>1460</v>
      </c>
      <c r="O489" s="752" t="s">
        <v>1450</v>
      </c>
      <c r="P489" s="752" t="s">
        <v>1438</v>
      </c>
      <c r="Q489" s="797">
        <v>1</v>
      </c>
      <c r="R489" s="822"/>
      <c r="S489" s="823">
        <v>1</v>
      </c>
      <c r="T489" s="824">
        <v>1</v>
      </c>
      <c r="U489" s="797"/>
      <c r="V489" s="806"/>
      <c r="W489" s="806"/>
      <c r="X489" s="806"/>
      <c r="Y489" s="797"/>
      <c r="Z489" s="797"/>
    </row>
    <row r="490" spans="1:26" ht="51" x14ac:dyDescent="0.2">
      <c r="A490" s="758"/>
      <c r="B490" s="792">
        <v>2</v>
      </c>
      <c r="C490" s="792" t="s">
        <v>1425</v>
      </c>
      <c r="D490" s="793">
        <v>2</v>
      </c>
      <c r="E490" s="793">
        <v>2.2999999999999998</v>
      </c>
      <c r="F490" s="793" t="s">
        <v>1552</v>
      </c>
      <c r="G490" s="794" t="s">
        <v>1831</v>
      </c>
      <c r="H490" s="794">
        <v>3019</v>
      </c>
      <c r="I490" s="821" t="s">
        <v>1308</v>
      </c>
      <c r="J490" s="826" t="s">
        <v>1943</v>
      </c>
      <c r="K490" s="793" t="s">
        <v>1459</v>
      </c>
      <c r="L490" s="792" t="s">
        <v>1454</v>
      </c>
      <c r="M490" s="792" t="s">
        <v>1448</v>
      </c>
      <c r="N490" s="752" t="s">
        <v>1460</v>
      </c>
      <c r="O490" s="752" t="s">
        <v>1450</v>
      </c>
      <c r="P490" s="752" t="s">
        <v>1438</v>
      </c>
      <c r="Q490" s="797">
        <v>1</v>
      </c>
      <c r="R490" s="822"/>
      <c r="S490" s="823">
        <v>1</v>
      </c>
      <c r="T490" s="824">
        <v>1</v>
      </c>
      <c r="U490" s="797"/>
      <c r="V490" s="806">
        <v>0</v>
      </c>
      <c r="W490" s="806">
        <v>116178.64</v>
      </c>
      <c r="X490" s="806">
        <v>116178.64</v>
      </c>
      <c r="Y490" s="797"/>
      <c r="Z490" s="797">
        <v>1</v>
      </c>
    </row>
    <row r="491" spans="1:26" ht="51" x14ac:dyDescent="0.2">
      <c r="A491" s="758"/>
      <c r="B491" s="792">
        <v>2</v>
      </c>
      <c r="C491" s="792" t="s">
        <v>1425</v>
      </c>
      <c r="D491" s="793">
        <v>2</v>
      </c>
      <c r="E491" s="793">
        <v>2.2999999999999998</v>
      </c>
      <c r="F491" s="793" t="s">
        <v>1552</v>
      </c>
      <c r="G491" s="794" t="s">
        <v>1831</v>
      </c>
      <c r="H491" s="794">
        <v>3019</v>
      </c>
      <c r="I491" s="821" t="s">
        <v>1310</v>
      </c>
      <c r="J491" s="826" t="s">
        <v>1944</v>
      </c>
      <c r="K491" s="793" t="s">
        <v>1459</v>
      </c>
      <c r="L491" s="792" t="s">
        <v>1454</v>
      </c>
      <c r="M491" s="792" t="s">
        <v>1448</v>
      </c>
      <c r="N491" s="752" t="s">
        <v>1460</v>
      </c>
      <c r="O491" s="752" t="s">
        <v>1450</v>
      </c>
      <c r="P491" s="752" t="s">
        <v>1438</v>
      </c>
      <c r="Q491" s="797">
        <v>1</v>
      </c>
      <c r="R491" s="822"/>
      <c r="S491" s="823">
        <v>1</v>
      </c>
      <c r="T491" s="824">
        <v>1</v>
      </c>
      <c r="U491" s="797"/>
      <c r="V491" s="806"/>
      <c r="W491" s="806"/>
      <c r="X491" s="806"/>
      <c r="Y491" s="797"/>
      <c r="Z491" s="797"/>
    </row>
    <row r="492" spans="1:26" ht="51" x14ac:dyDescent="0.2">
      <c r="A492" s="758"/>
      <c r="B492" s="792">
        <v>2</v>
      </c>
      <c r="C492" s="792" t="s">
        <v>1425</v>
      </c>
      <c r="D492" s="793">
        <v>2</v>
      </c>
      <c r="E492" s="793">
        <v>2.2999999999999998</v>
      </c>
      <c r="F492" s="793" t="s">
        <v>1552</v>
      </c>
      <c r="G492" s="794" t="s">
        <v>1831</v>
      </c>
      <c r="H492" s="794">
        <v>3019</v>
      </c>
      <c r="I492" s="821" t="s">
        <v>1310</v>
      </c>
      <c r="J492" s="826" t="s">
        <v>1945</v>
      </c>
      <c r="K492" s="793" t="s">
        <v>1459</v>
      </c>
      <c r="L492" s="792" t="s">
        <v>1454</v>
      </c>
      <c r="M492" s="792" t="s">
        <v>1448</v>
      </c>
      <c r="N492" s="752" t="s">
        <v>1460</v>
      </c>
      <c r="O492" s="752" t="s">
        <v>1450</v>
      </c>
      <c r="P492" s="752" t="s">
        <v>1438</v>
      </c>
      <c r="Q492" s="797">
        <v>1</v>
      </c>
      <c r="R492" s="822"/>
      <c r="S492" s="823">
        <v>1</v>
      </c>
      <c r="T492" s="824">
        <v>1</v>
      </c>
      <c r="U492" s="797"/>
      <c r="V492" s="806">
        <v>0</v>
      </c>
      <c r="W492" s="806">
        <v>116538.24000000001</v>
      </c>
      <c r="X492" s="806">
        <v>116538.24000000001</v>
      </c>
      <c r="Y492" s="797"/>
      <c r="Z492" s="797">
        <v>1</v>
      </c>
    </row>
    <row r="493" spans="1:26" ht="51" x14ac:dyDescent="0.2">
      <c r="A493" s="758"/>
      <c r="B493" s="792">
        <v>2</v>
      </c>
      <c r="C493" s="792" t="s">
        <v>1425</v>
      </c>
      <c r="D493" s="793">
        <v>2</v>
      </c>
      <c r="E493" s="793">
        <v>2.2999999999999998</v>
      </c>
      <c r="F493" s="793" t="s">
        <v>1552</v>
      </c>
      <c r="G493" s="794" t="s">
        <v>1831</v>
      </c>
      <c r="H493" s="794">
        <v>3019</v>
      </c>
      <c r="I493" s="821" t="s">
        <v>1314</v>
      </c>
      <c r="J493" s="826" t="s">
        <v>1946</v>
      </c>
      <c r="K493" s="793" t="s">
        <v>1459</v>
      </c>
      <c r="L493" s="792" t="s">
        <v>1454</v>
      </c>
      <c r="M493" s="792" t="s">
        <v>1448</v>
      </c>
      <c r="N493" s="752" t="s">
        <v>1460</v>
      </c>
      <c r="O493" s="752" t="s">
        <v>1450</v>
      </c>
      <c r="P493" s="752" t="s">
        <v>1438</v>
      </c>
      <c r="Q493" s="797">
        <v>1</v>
      </c>
      <c r="R493" s="822"/>
      <c r="S493" s="823">
        <v>1</v>
      </c>
      <c r="T493" s="824">
        <v>1</v>
      </c>
      <c r="U493" s="797"/>
      <c r="V493" s="806"/>
      <c r="W493" s="806"/>
      <c r="X493" s="806"/>
      <c r="Y493" s="797"/>
      <c r="Z493" s="797"/>
    </row>
    <row r="494" spans="1:26" ht="51" x14ac:dyDescent="0.2">
      <c r="A494" s="758"/>
      <c r="B494" s="792">
        <v>2</v>
      </c>
      <c r="C494" s="792" t="s">
        <v>1425</v>
      </c>
      <c r="D494" s="793">
        <v>2</v>
      </c>
      <c r="E494" s="793">
        <v>2.2999999999999998</v>
      </c>
      <c r="F494" s="793" t="s">
        <v>1552</v>
      </c>
      <c r="G494" s="794" t="s">
        <v>1831</v>
      </c>
      <c r="H494" s="794">
        <v>3019</v>
      </c>
      <c r="I494" s="821" t="s">
        <v>1314</v>
      </c>
      <c r="J494" s="826" t="s">
        <v>1947</v>
      </c>
      <c r="K494" s="793" t="s">
        <v>1459</v>
      </c>
      <c r="L494" s="792" t="s">
        <v>1454</v>
      </c>
      <c r="M494" s="792" t="s">
        <v>1448</v>
      </c>
      <c r="N494" s="752" t="s">
        <v>1460</v>
      </c>
      <c r="O494" s="752" t="s">
        <v>1450</v>
      </c>
      <c r="P494" s="752" t="s">
        <v>1438</v>
      </c>
      <c r="Q494" s="797">
        <v>1</v>
      </c>
      <c r="R494" s="822"/>
      <c r="S494" s="823">
        <v>1</v>
      </c>
      <c r="T494" s="824">
        <v>0.9173005112476057</v>
      </c>
      <c r="U494" s="797"/>
      <c r="V494" s="806">
        <v>0</v>
      </c>
      <c r="W494" s="806">
        <v>504960.8</v>
      </c>
      <c r="X494" s="806">
        <v>504960.8</v>
      </c>
      <c r="Y494" s="797"/>
      <c r="Z494" s="797">
        <v>1</v>
      </c>
    </row>
    <row r="495" spans="1:26" ht="51" x14ac:dyDescent="0.2">
      <c r="B495" s="808">
        <v>2</v>
      </c>
      <c r="C495" s="808" t="s">
        <v>1425</v>
      </c>
      <c r="D495" s="793">
        <v>2</v>
      </c>
      <c r="E495" s="793">
        <v>2.2999999999999998</v>
      </c>
      <c r="F495" s="793" t="s">
        <v>1552</v>
      </c>
      <c r="G495" s="794" t="s">
        <v>1831</v>
      </c>
      <c r="H495" s="794">
        <v>3019</v>
      </c>
      <c r="I495" s="825" t="s">
        <v>1316</v>
      </c>
      <c r="J495" s="827" t="s">
        <v>1948</v>
      </c>
      <c r="K495" s="793" t="s">
        <v>1459</v>
      </c>
      <c r="L495" s="792" t="s">
        <v>1454</v>
      </c>
      <c r="M495" s="792" t="s">
        <v>1448</v>
      </c>
      <c r="N495" s="752" t="s">
        <v>1460</v>
      </c>
      <c r="O495" s="752" t="s">
        <v>1450</v>
      </c>
      <c r="P495" s="752" t="s">
        <v>1438</v>
      </c>
      <c r="Q495" s="797">
        <v>1</v>
      </c>
      <c r="R495" s="822"/>
      <c r="S495" s="828">
        <v>1</v>
      </c>
      <c r="T495" s="829">
        <v>1</v>
      </c>
      <c r="U495" s="797"/>
      <c r="V495" s="806"/>
      <c r="W495" s="806"/>
      <c r="X495" s="806"/>
      <c r="Y495" s="797"/>
      <c r="Z495" s="797"/>
    </row>
    <row r="496" spans="1:26" ht="51" x14ac:dyDescent="0.2">
      <c r="B496" s="792">
        <v>2</v>
      </c>
      <c r="C496" s="792" t="s">
        <v>1425</v>
      </c>
      <c r="D496" s="793">
        <v>2</v>
      </c>
      <c r="E496" s="793">
        <v>2.2999999999999998</v>
      </c>
      <c r="F496" s="793" t="s">
        <v>1552</v>
      </c>
      <c r="G496" s="794" t="s">
        <v>1831</v>
      </c>
      <c r="H496" s="794">
        <v>3019</v>
      </c>
      <c r="I496" s="821" t="s">
        <v>1316</v>
      </c>
      <c r="J496" s="826" t="s">
        <v>1949</v>
      </c>
      <c r="K496" s="793" t="s">
        <v>1459</v>
      </c>
      <c r="L496" s="792" t="s">
        <v>1454</v>
      </c>
      <c r="M496" s="792" t="s">
        <v>1448</v>
      </c>
      <c r="N496" s="752" t="s">
        <v>1460</v>
      </c>
      <c r="O496" s="752" t="s">
        <v>1450</v>
      </c>
      <c r="P496" s="752" t="s">
        <v>1438</v>
      </c>
      <c r="Q496" s="797">
        <v>1</v>
      </c>
      <c r="R496" s="822"/>
      <c r="S496" s="828">
        <v>1</v>
      </c>
      <c r="T496" s="829">
        <v>0.95235889631443127</v>
      </c>
      <c r="U496" s="797"/>
      <c r="V496" s="806">
        <v>0</v>
      </c>
      <c r="W496" s="806">
        <v>876554</v>
      </c>
      <c r="X496" s="806">
        <v>876554</v>
      </c>
      <c r="Y496" s="797"/>
      <c r="Z496" s="797">
        <v>1</v>
      </c>
    </row>
    <row r="497" spans="2:26" ht="51" x14ac:dyDescent="0.2">
      <c r="B497" s="792">
        <v>2</v>
      </c>
      <c r="C497" s="792" t="s">
        <v>1425</v>
      </c>
      <c r="D497" s="793">
        <v>2</v>
      </c>
      <c r="E497" s="793">
        <v>2.2999999999999998</v>
      </c>
      <c r="F497" s="793" t="s">
        <v>1552</v>
      </c>
      <c r="G497" s="794" t="s">
        <v>1831</v>
      </c>
      <c r="H497" s="794">
        <v>3019</v>
      </c>
      <c r="I497" s="821" t="s">
        <v>1318</v>
      </c>
      <c r="J497" s="826" t="s">
        <v>1950</v>
      </c>
      <c r="K497" s="793" t="s">
        <v>1459</v>
      </c>
      <c r="L497" s="792" t="s">
        <v>1454</v>
      </c>
      <c r="M497" s="792" t="s">
        <v>1448</v>
      </c>
      <c r="N497" s="752" t="s">
        <v>1460</v>
      </c>
      <c r="O497" s="752" t="s">
        <v>1450</v>
      </c>
      <c r="P497" s="752" t="s">
        <v>1438</v>
      </c>
      <c r="Q497" s="797">
        <v>1</v>
      </c>
      <c r="R497" s="822"/>
      <c r="S497" s="828">
        <v>1</v>
      </c>
      <c r="T497" s="829">
        <v>1</v>
      </c>
      <c r="U497" s="797"/>
      <c r="V497" s="806"/>
      <c r="W497" s="806"/>
      <c r="X497" s="806"/>
      <c r="Y497" s="797"/>
      <c r="Z497" s="797"/>
    </row>
    <row r="498" spans="2:26" ht="51" x14ac:dyDescent="0.2">
      <c r="B498" s="792">
        <v>2</v>
      </c>
      <c r="C498" s="792" t="s">
        <v>1425</v>
      </c>
      <c r="D498" s="793">
        <v>2</v>
      </c>
      <c r="E498" s="793">
        <v>2.2999999999999998</v>
      </c>
      <c r="F498" s="793" t="s">
        <v>1552</v>
      </c>
      <c r="G498" s="794" t="s">
        <v>1831</v>
      </c>
      <c r="H498" s="794">
        <v>3019</v>
      </c>
      <c r="I498" s="821" t="s">
        <v>1318</v>
      </c>
      <c r="J498" s="826" t="s">
        <v>1951</v>
      </c>
      <c r="K498" s="793" t="s">
        <v>1459</v>
      </c>
      <c r="L498" s="792" t="s">
        <v>1454</v>
      </c>
      <c r="M498" s="792" t="s">
        <v>1448</v>
      </c>
      <c r="N498" s="752" t="s">
        <v>1460</v>
      </c>
      <c r="O498" s="752" t="s">
        <v>1450</v>
      </c>
      <c r="P498" s="752" t="s">
        <v>1438</v>
      </c>
      <c r="Q498" s="797">
        <v>1</v>
      </c>
      <c r="R498" s="822"/>
      <c r="S498" s="828">
        <v>1</v>
      </c>
      <c r="T498" s="829">
        <v>1</v>
      </c>
      <c r="U498" s="797"/>
      <c r="V498" s="806">
        <v>0</v>
      </c>
      <c r="W498" s="806">
        <v>548889.26</v>
      </c>
      <c r="X498" s="806">
        <v>548889.26</v>
      </c>
      <c r="Y498" s="797"/>
      <c r="Z498" s="797">
        <v>1</v>
      </c>
    </row>
    <row r="499" spans="2:26" ht="51" x14ac:dyDescent="0.2">
      <c r="B499" s="808">
        <v>2</v>
      </c>
      <c r="C499" s="808" t="s">
        <v>1425</v>
      </c>
      <c r="D499" s="793">
        <v>2</v>
      </c>
      <c r="E499" s="793">
        <v>2.2999999999999998</v>
      </c>
      <c r="F499" s="793" t="s">
        <v>1552</v>
      </c>
      <c r="G499" s="794" t="s">
        <v>1831</v>
      </c>
      <c r="H499" s="794">
        <v>3019</v>
      </c>
      <c r="I499" s="825" t="s">
        <v>1320</v>
      </c>
      <c r="J499" s="827" t="s">
        <v>1952</v>
      </c>
      <c r="K499" s="793" t="s">
        <v>1459</v>
      </c>
      <c r="L499" s="792" t="s">
        <v>1454</v>
      </c>
      <c r="M499" s="792" t="s">
        <v>1448</v>
      </c>
      <c r="N499" s="752" t="s">
        <v>1460</v>
      </c>
      <c r="O499" s="752" t="s">
        <v>1450</v>
      </c>
      <c r="P499" s="752" t="s">
        <v>1438</v>
      </c>
      <c r="Q499" s="797">
        <v>1</v>
      </c>
      <c r="R499" s="822"/>
      <c r="S499" s="828">
        <v>1</v>
      </c>
      <c r="T499" s="829">
        <v>1</v>
      </c>
      <c r="U499" s="797"/>
      <c r="V499" s="806"/>
      <c r="W499" s="806"/>
      <c r="X499" s="806"/>
      <c r="Y499" s="797"/>
      <c r="Z499" s="797"/>
    </row>
    <row r="500" spans="2:26" ht="51" x14ac:dyDescent="0.2">
      <c r="B500" s="792">
        <v>2</v>
      </c>
      <c r="C500" s="792" t="s">
        <v>1425</v>
      </c>
      <c r="D500" s="793">
        <v>2</v>
      </c>
      <c r="E500" s="793">
        <v>2.2999999999999998</v>
      </c>
      <c r="F500" s="793" t="s">
        <v>1552</v>
      </c>
      <c r="G500" s="794" t="s">
        <v>1831</v>
      </c>
      <c r="H500" s="794">
        <v>3019</v>
      </c>
      <c r="I500" s="821" t="s">
        <v>1320</v>
      </c>
      <c r="J500" s="826" t="s">
        <v>1953</v>
      </c>
      <c r="K500" s="793" t="s">
        <v>1459</v>
      </c>
      <c r="L500" s="792" t="s">
        <v>1454</v>
      </c>
      <c r="M500" s="792" t="s">
        <v>1448</v>
      </c>
      <c r="N500" s="752" t="s">
        <v>1460</v>
      </c>
      <c r="O500" s="752" t="s">
        <v>1450</v>
      </c>
      <c r="P500" s="752" t="s">
        <v>1438</v>
      </c>
      <c r="Q500" s="797">
        <v>1</v>
      </c>
      <c r="R500" s="822"/>
      <c r="S500" s="828">
        <v>0.98625260915997182</v>
      </c>
      <c r="T500" s="829">
        <v>0.98625260915997182</v>
      </c>
      <c r="U500" s="797"/>
      <c r="V500" s="806">
        <v>0</v>
      </c>
      <c r="W500" s="806">
        <v>105474.56</v>
      </c>
      <c r="X500" s="806">
        <v>104024.56</v>
      </c>
      <c r="Y500" s="797"/>
      <c r="Z500" s="797">
        <v>0.98625260915997182</v>
      </c>
    </row>
    <row r="501" spans="2:26" ht="51" x14ac:dyDescent="0.2">
      <c r="B501" s="792">
        <v>2</v>
      </c>
      <c r="C501" s="792" t="s">
        <v>1425</v>
      </c>
      <c r="D501" s="793">
        <v>2</v>
      </c>
      <c r="E501" s="793">
        <v>2.2999999999999998</v>
      </c>
      <c r="F501" s="793" t="s">
        <v>1552</v>
      </c>
      <c r="G501" s="794" t="s">
        <v>1831</v>
      </c>
      <c r="H501" s="794">
        <v>3019</v>
      </c>
      <c r="I501" s="821" t="s">
        <v>1326</v>
      </c>
      <c r="J501" s="826" t="s">
        <v>1954</v>
      </c>
      <c r="K501" s="793" t="s">
        <v>1459</v>
      </c>
      <c r="L501" s="792" t="s">
        <v>1454</v>
      </c>
      <c r="M501" s="792" t="s">
        <v>1448</v>
      </c>
      <c r="N501" s="752" t="s">
        <v>1460</v>
      </c>
      <c r="O501" s="752" t="s">
        <v>1450</v>
      </c>
      <c r="P501" s="752" t="s">
        <v>1438</v>
      </c>
      <c r="Q501" s="797">
        <v>1</v>
      </c>
      <c r="R501" s="822"/>
      <c r="S501" s="828">
        <v>1</v>
      </c>
      <c r="T501" s="829">
        <v>1</v>
      </c>
      <c r="U501" s="797"/>
      <c r="V501" s="806"/>
      <c r="W501" s="806"/>
      <c r="X501" s="806"/>
      <c r="Y501" s="797"/>
      <c r="Z501" s="797"/>
    </row>
    <row r="502" spans="2:26" ht="51" x14ac:dyDescent="0.2">
      <c r="B502" s="792">
        <v>2</v>
      </c>
      <c r="C502" s="792" t="s">
        <v>1425</v>
      </c>
      <c r="D502" s="793">
        <v>2</v>
      </c>
      <c r="E502" s="793">
        <v>2.2999999999999998</v>
      </c>
      <c r="F502" s="793" t="s">
        <v>1552</v>
      </c>
      <c r="G502" s="794" t="s">
        <v>1831</v>
      </c>
      <c r="H502" s="794">
        <v>3019</v>
      </c>
      <c r="I502" s="821" t="s">
        <v>1326</v>
      </c>
      <c r="J502" s="826" t="s">
        <v>1955</v>
      </c>
      <c r="K502" s="793" t="s">
        <v>1459</v>
      </c>
      <c r="L502" s="792" t="s">
        <v>1454</v>
      </c>
      <c r="M502" s="792" t="s">
        <v>1448</v>
      </c>
      <c r="N502" s="752" t="s">
        <v>1460</v>
      </c>
      <c r="O502" s="752" t="s">
        <v>1450</v>
      </c>
      <c r="P502" s="752" t="s">
        <v>1438</v>
      </c>
      <c r="Q502" s="797">
        <v>1</v>
      </c>
      <c r="R502" s="822"/>
      <c r="S502" s="828">
        <v>1</v>
      </c>
      <c r="T502" s="829">
        <v>1</v>
      </c>
      <c r="U502" s="797"/>
      <c r="V502" s="806">
        <v>0</v>
      </c>
      <c r="W502" s="806">
        <v>583626.46</v>
      </c>
      <c r="X502" s="806">
        <v>583626.46</v>
      </c>
      <c r="Y502" s="797"/>
      <c r="Z502" s="797">
        <v>1</v>
      </c>
    </row>
    <row r="503" spans="2:26" ht="51" x14ac:dyDescent="0.2">
      <c r="B503" s="792">
        <v>2</v>
      </c>
      <c r="C503" s="792" t="s">
        <v>1425</v>
      </c>
      <c r="D503" s="793">
        <v>2</v>
      </c>
      <c r="E503" s="793">
        <v>2.2999999999999998</v>
      </c>
      <c r="F503" s="793" t="s">
        <v>1552</v>
      </c>
      <c r="G503" s="794" t="s">
        <v>1831</v>
      </c>
      <c r="H503" s="794">
        <v>3019</v>
      </c>
      <c r="I503" s="821" t="s">
        <v>1328</v>
      </c>
      <c r="J503" s="826" t="s">
        <v>1956</v>
      </c>
      <c r="K503" s="793" t="s">
        <v>1459</v>
      </c>
      <c r="L503" s="792" t="s">
        <v>1454</v>
      </c>
      <c r="M503" s="792" t="s">
        <v>1448</v>
      </c>
      <c r="N503" s="752" t="s">
        <v>1460</v>
      </c>
      <c r="O503" s="752" t="s">
        <v>1450</v>
      </c>
      <c r="P503" s="752" t="s">
        <v>1438</v>
      </c>
      <c r="Q503" s="797">
        <v>1</v>
      </c>
      <c r="R503" s="822"/>
      <c r="S503" s="828">
        <v>0.67649999999999999</v>
      </c>
      <c r="T503" s="829">
        <v>0.67649999999999999</v>
      </c>
      <c r="U503" s="797"/>
      <c r="V503" s="806"/>
      <c r="W503" s="806"/>
      <c r="X503" s="806"/>
      <c r="Y503" s="797"/>
      <c r="Z503" s="797"/>
    </row>
    <row r="504" spans="2:26" ht="51" x14ac:dyDescent="0.2">
      <c r="B504" s="792">
        <v>2</v>
      </c>
      <c r="C504" s="792" t="s">
        <v>1425</v>
      </c>
      <c r="D504" s="793">
        <v>2</v>
      </c>
      <c r="E504" s="793">
        <v>2.2999999999999998</v>
      </c>
      <c r="F504" s="793" t="s">
        <v>1552</v>
      </c>
      <c r="G504" s="794" t="s">
        <v>1831</v>
      </c>
      <c r="H504" s="794">
        <v>3019</v>
      </c>
      <c r="I504" s="821" t="s">
        <v>1328</v>
      </c>
      <c r="J504" s="826" t="s">
        <v>1957</v>
      </c>
      <c r="K504" s="793" t="s">
        <v>1459</v>
      </c>
      <c r="L504" s="792" t="s">
        <v>1454</v>
      </c>
      <c r="M504" s="792" t="s">
        <v>1448</v>
      </c>
      <c r="N504" s="752" t="s">
        <v>1460</v>
      </c>
      <c r="O504" s="752" t="s">
        <v>1450</v>
      </c>
      <c r="P504" s="752" t="s">
        <v>1438</v>
      </c>
      <c r="Q504" s="797">
        <v>1</v>
      </c>
      <c r="R504" s="822"/>
      <c r="S504" s="828">
        <v>0.18424320740537725</v>
      </c>
      <c r="T504" s="829">
        <v>0.18251948831499518</v>
      </c>
      <c r="U504" s="797"/>
      <c r="V504" s="806">
        <v>0</v>
      </c>
      <c r="W504" s="806">
        <v>24226685.329999998</v>
      </c>
      <c r="X504" s="806">
        <v>4463602.21</v>
      </c>
      <c r="Y504" s="797"/>
      <c r="Z504" s="797">
        <v>0.18424320740537725</v>
      </c>
    </row>
    <row r="505" spans="2:26" ht="51" x14ac:dyDescent="0.2">
      <c r="B505" s="792">
        <v>2</v>
      </c>
      <c r="C505" s="792" t="s">
        <v>1425</v>
      </c>
      <c r="D505" s="793">
        <v>2</v>
      </c>
      <c r="E505" s="793">
        <v>2.2999999999999998</v>
      </c>
      <c r="F505" s="793" t="s">
        <v>1552</v>
      </c>
      <c r="G505" s="794" t="s">
        <v>1831</v>
      </c>
      <c r="H505" s="794">
        <v>3019</v>
      </c>
      <c r="I505" s="821" t="s">
        <v>1336</v>
      </c>
      <c r="J505" s="826" t="s">
        <v>1958</v>
      </c>
      <c r="K505" s="793" t="s">
        <v>1459</v>
      </c>
      <c r="L505" s="792" t="s">
        <v>1454</v>
      </c>
      <c r="M505" s="792" t="s">
        <v>1448</v>
      </c>
      <c r="N505" s="752" t="s">
        <v>1460</v>
      </c>
      <c r="O505" s="752" t="s">
        <v>1450</v>
      </c>
      <c r="P505" s="752" t="s">
        <v>1438</v>
      </c>
      <c r="Q505" s="797">
        <v>1</v>
      </c>
      <c r="R505" s="822"/>
      <c r="S505" s="828">
        <v>1</v>
      </c>
      <c r="T505" s="829">
        <v>1</v>
      </c>
      <c r="U505" s="797"/>
      <c r="V505" s="806"/>
      <c r="W505" s="806"/>
      <c r="X505" s="806"/>
      <c r="Y505" s="797"/>
      <c r="Z505" s="797"/>
    </row>
    <row r="506" spans="2:26" ht="51" x14ac:dyDescent="0.2">
      <c r="B506" s="792">
        <v>2</v>
      </c>
      <c r="C506" s="792" t="s">
        <v>1425</v>
      </c>
      <c r="D506" s="793">
        <v>2</v>
      </c>
      <c r="E506" s="793">
        <v>2.2999999999999998</v>
      </c>
      <c r="F506" s="793" t="s">
        <v>1552</v>
      </c>
      <c r="G506" s="794" t="s">
        <v>1831</v>
      </c>
      <c r="H506" s="794">
        <v>3019</v>
      </c>
      <c r="I506" s="821" t="s">
        <v>1336</v>
      </c>
      <c r="J506" s="826" t="s">
        <v>1959</v>
      </c>
      <c r="K506" s="793" t="s">
        <v>1459</v>
      </c>
      <c r="L506" s="792" t="s">
        <v>1454</v>
      </c>
      <c r="M506" s="792" t="s">
        <v>1448</v>
      </c>
      <c r="N506" s="752" t="s">
        <v>1460</v>
      </c>
      <c r="O506" s="752" t="s">
        <v>1450</v>
      </c>
      <c r="P506" s="752" t="s">
        <v>1438</v>
      </c>
      <c r="Q506" s="797">
        <v>1</v>
      </c>
      <c r="R506" s="822"/>
      <c r="S506" s="828">
        <v>1</v>
      </c>
      <c r="T506" s="829">
        <v>1</v>
      </c>
      <c r="U506" s="797"/>
      <c r="V506" s="806">
        <v>0</v>
      </c>
      <c r="W506" s="806">
        <v>7551.6</v>
      </c>
      <c r="X506" s="806">
        <v>7551.6</v>
      </c>
      <c r="Y506" s="797"/>
      <c r="Z506" s="797">
        <v>1</v>
      </c>
    </row>
    <row r="507" spans="2:26" ht="51" x14ac:dyDescent="0.2">
      <c r="B507" s="792">
        <v>2</v>
      </c>
      <c r="C507" s="792" t="s">
        <v>1425</v>
      </c>
      <c r="D507" s="793">
        <v>2</v>
      </c>
      <c r="E507" s="793">
        <v>2.2999999999999998</v>
      </c>
      <c r="F507" s="793" t="s">
        <v>1552</v>
      </c>
      <c r="G507" s="794" t="s">
        <v>1831</v>
      </c>
      <c r="H507" s="794">
        <v>3019</v>
      </c>
      <c r="I507" s="821" t="s">
        <v>1338</v>
      </c>
      <c r="J507" s="826" t="s">
        <v>1960</v>
      </c>
      <c r="K507" s="793" t="s">
        <v>1459</v>
      </c>
      <c r="L507" s="792" t="s">
        <v>1454</v>
      </c>
      <c r="M507" s="792" t="s">
        <v>1448</v>
      </c>
      <c r="N507" s="752" t="s">
        <v>1460</v>
      </c>
      <c r="O507" s="752" t="s">
        <v>1450</v>
      </c>
      <c r="P507" s="752" t="s">
        <v>1438</v>
      </c>
      <c r="Q507" s="797">
        <v>1</v>
      </c>
      <c r="R507" s="822"/>
      <c r="S507" s="828">
        <v>1</v>
      </c>
      <c r="T507" s="829">
        <v>1</v>
      </c>
      <c r="U507" s="797"/>
      <c r="V507" s="806"/>
      <c r="W507" s="806"/>
      <c r="X507" s="806"/>
      <c r="Y507" s="797"/>
      <c r="Z507" s="797"/>
    </row>
    <row r="508" spans="2:26" ht="51" x14ac:dyDescent="0.2">
      <c r="B508" s="792">
        <v>2</v>
      </c>
      <c r="C508" s="792" t="s">
        <v>1425</v>
      </c>
      <c r="D508" s="793">
        <v>2</v>
      </c>
      <c r="E508" s="793">
        <v>2.2999999999999998</v>
      </c>
      <c r="F508" s="793" t="s">
        <v>1552</v>
      </c>
      <c r="G508" s="794" t="s">
        <v>1831</v>
      </c>
      <c r="H508" s="794">
        <v>3019</v>
      </c>
      <c r="I508" s="821" t="s">
        <v>1338</v>
      </c>
      <c r="J508" s="826" t="s">
        <v>1961</v>
      </c>
      <c r="K508" s="793" t="s">
        <v>1459</v>
      </c>
      <c r="L508" s="792" t="s">
        <v>1454</v>
      </c>
      <c r="M508" s="792" t="s">
        <v>1448</v>
      </c>
      <c r="N508" s="752" t="s">
        <v>1460</v>
      </c>
      <c r="O508" s="752" t="s">
        <v>1450</v>
      </c>
      <c r="P508" s="752" t="s">
        <v>1438</v>
      </c>
      <c r="Q508" s="797">
        <v>1</v>
      </c>
      <c r="R508" s="822"/>
      <c r="S508" s="828">
        <v>1</v>
      </c>
      <c r="T508" s="829">
        <v>0.29446898147068751</v>
      </c>
      <c r="U508" s="797"/>
      <c r="V508" s="806">
        <v>0</v>
      </c>
      <c r="W508" s="806">
        <v>59189.46</v>
      </c>
      <c r="X508" s="806">
        <v>59189.46</v>
      </c>
      <c r="Y508" s="797"/>
      <c r="Z508" s="797">
        <v>1</v>
      </c>
    </row>
    <row r="509" spans="2:26" ht="51" x14ac:dyDescent="0.2">
      <c r="B509" s="792">
        <v>2</v>
      </c>
      <c r="C509" s="792" t="s">
        <v>1425</v>
      </c>
      <c r="D509" s="793">
        <v>2</v>
      </c>
      <c r="E509" s="793">
        <v>2.2999999999999998</v>
      </c>
      <c r="F509" s="793" t="s">
        <v>1552</v>
      </c>
      <c r="G509" s="794" t="s">
        <v>1831</v>
      </c>
      <c r="H509" s="794">
        <v>3019</v>
      </c>
      <c r="I509" s="821" t="s">
        <v>1340</v>
      </c>
      <c r="J509" s="826" t="s">
        <v>1962</v>
      </c>
      <c r="K509" s="793" t="s">
        <v>1459</v>
      </c>
      <c r="L509" s="792" t="s">
        <v>1454</v>
      </c>
      <c r="M509" s="792" t="s">
        <v>1448</v>
      </c>
      <c r="N509" s="752" t="s">
        <v>1460</v>
      </c>
      <c r="O509" s="752" t="s">
        <v>1450</v>
      </c>
      <c r="P509" s="752" t="s">
        <v>1438</v>
      </c>
      <c r="Q509" s="797">
        <v>1</v>
      </c>
      <c r="R509" s="822"/>
      <c r="S509" s="823">
        <v>1</v>
      </c>
      <c r="T509" s="824">
        <v>1</v>
      </c>
      <c r="U509" s="797"/>
      <c r="V509" s="806"/>
      <c r="W509" s="806"/>
      <c r="X509" s="806"/>
      <c r="Y509" s="797"/>
      <c r="Z509" s="797"/>
    </row>
    <row r="510" spans="2:26" ht="51" x14ac:dyDescent="0.2">
      <c r="B510" s="792">
        <v>2</v>
      </c>
      <c r="C510" s="792" t="s">
        <v>1425</v>
      </c>
      <c r="D510" s="793">
        <v>2</v>
      </c>
      <c r="E510" s="793">
        <v>2.2999999999999998</v>
      </c>
      <c r="F510" s="793" t="s">
        <v>1552</v>
      </c>
      <c r="G510" s="794" t="s">
        <v>1831</v>
      </c>
      <c r="H510" s="794">
        <v>3019</v>
      </c>
      <c r="I510" s="821" t="s">
        <v>1340</v>
      </c>
      <c r="J510" s="826" t="s">
        <v>1963</v>
      </c>
      <c r="K510" s="793" t="s">
        <v>1459</v>
      </c>
      <c r="L510" s="792" t="s">
        <v>1454</v>
      </c>
      <c r="M510" s="792" t="s">
        <v>1448</v>
      </c>
      <c r="N510" s="752" t="s">
        <v>1460</v>
      </c>
      <c r="O510" s="752" t="s">
        <v>1450</v>
      </c>
      <c r="P510" s="752" t="s">
        <v>1438</v>
      </c>
      <c r="Q510" s="797">
        <v>1</v>
      </c>
      <c r="R510" s="822"/>
      <c r="S510" s="823">
        <v>0.72393043281292835</v>
      </c>
      <c r="T510" s="824">
        <v>0.65281202908055502</v>
      </c>
      <c r="U510" s="797"/>
      <c r="V510" s="806">
        <v>0</v>
      </c>
      <c r="W510" s="806">
        <v>1042588.08</v>
      </c>
      <c r="X510" s="806">
        <v>754761.24</v>
      </c>
      <c r="Y510" s="797"/>
      <c r="Z510" s="797">
        <v>0.72393043281292835</v>
      </c>
    </row>
    <row r="511" spans="2:26" ht="38.25" x14ac:dyDescent="0.2">
      <c r="B511" s="792">
        <v>2</v>
      </c>
      <c r="C511" s="792" t="s">
        <v>1425</v>
      </c>
      <c r="D511" s="793">
        <v>2</v>
      </c>
      <c r="E511" s="793">
        <v>2.2999999999999998</v>
      </c>
      <c r="F511" s="793" t="s">
        <v>1552</v>
      </c>
      <c r="G511" s="794" t="s">
        <v>1831</v>
      </c>
      <c r="H511" s="794">
        <v>3019</v>
      </c>
      <c r="I511" s="821" t="s">
        <v>1346</v>
      </c>
      <c r="J511" s="826" t="s">
        <v>1920</v>
      </c>
      <c r="K511" s="793" t="s">
        <v>1459</v>
      </c>
      <c r="L511" s="792" t="s">
        <v>1454</v>
      </c>
      <c r="M511" s="792" t="s">
        <v>1448</v>
      </c>
      <c r="N511" s="752" t="s">
        <v>1460</v>
      </c>
      <c r="O511" s="752" t="s">
        <v>1450</v>
      </c>
      <c r="P511" s="752" t="s">
        <v>1438</v>
      </c>
      <c r="Q511" s="797">
        <v>1</v>
      </c>
      <c r="R511" s="822"/>
      <c r="S511" s="823">
        <v>1</v>
      </c>
      <c r="T511" s="824">
        <v>1</v>
      </c>
      <c r="U511" s="797"/>
      <c r="V511" s="806"/>
      <c r="W511" s="806"/>
      <c r="X511" s="806"/>
      <c r="Y511" s="797"/>
      <c r="Z511" s="797"/>
    </row>
    <row r="512" spans="2:26" ht="38.25" x14ac:dyDescent="0.2">
      <c r="B512" s="792">
        <v>2</v>
      </c>
      <c r="C512" s="792" t="s">
        <v>1425</v>
      </c>
      <c r="D512" s="793">
        <v>2</v>
      </c>
      <c r="E512" s="793">
        <v>2.2999999999999998</v>
      </c>
      <c r="F512" s="793" t="s">
        <v>1552</v>
      </c>
      <c r="G512" s="794" t="s">
        <v>1831</v>
      </c>
      <c r="H512" s="794">
        <v>3019</v>
      </c>
      <c r="I512" s="821" t="s">
        <v>1346</v>
      </c>
      <c r="J512" s="826" t="s">
        <v>1921</v>
      </c>
      <c r="K512" s="793" t="s">
        <v>1459</v>
      </c>
      <c r="L512" s="792" t="s">
        <v>1454</v>
      </c>
      <c r="M512" s="792" t="s">
        <v>1448</v>
      </c>
      <c r="N512" s="752" t="s">
        <v>1460</v>
      </c>
      <c r="O512" s="752" t="s">
        <v>1450</v>
      </c>
      <c r="P512" s="752" t="s">
        <v>1438</v>
      </c>
      <c r="Q512" s="797">
        <v>1</v>
      </c>
      <c r="R512" s="822"/>
      <c r="S512" s="823">
        <v>0.63602216986506421</v>
      </c>
      <c r="T512" s="824">
        <v>0.62771457284958632</v>
      </c>
      <c r="U512" s="797"/>
      <c r="V512" s="806">
        <v>0</v>
      </c>
      <c r="W512" s="806">
        <v>4021379.46</v>
      </c>
      <c r="X512" s="806">
        <v>2557686.4900000002</v>
      </c>
      <c r="Y512" s="797"/>
      <c r="Z512" s="797">
        <v>0.63602216986506421</v>
      </c>
    </row>
    <row r="513" spans="2:26" ht="38.25" x14ac:dyDescent="0.2">
      <c r="B513" s="792">
        <v>2</v>
      </c>
      <c r="C513" s="792" t="s">
        <v>1425</v>
      </c>
      <c r="D513" s="793">
        <v>2</v>
      </c>
      <c r="E513" s="793">
        <v>2.2999999999999998</v>
      </c>
      <c r="F513" s="793" t="s">
        <v>1552</v>
      </c>
      <c r="G513" s="794" t="s">
        <v>1831</v>
      </c>
      <c r="H513" s="794">
        <v>3019</v>
      </c>
      <c r="I513" s="821" t="s">
        <v>1348</v>
      </c>
      <c r="J513" s="826" t="s">
        <v>1920</v>
      </c>
      <c r="K513" s="793" t="s">
        <v>1459</v>
      </c>
      <c r="L513" s="792" t="s">
        <v>1454</v>
      </c>
      <c r="M513" s="792" t="s">
        <v>1448</v>
      </c>
      <c r="N513" s="752" t="s">
        <v>1460</v>
      </c>
      <c r="O513" s="752" t="s">
        <v>1450</v>
      </c>
      <c r="P513" s="752" t="s">
        <v>1438</v>
      </c>
      <c r="Q513" s="797">
        <v>1</v>
      </c>
      <c r="R513" s="822"/>
      <c r="S513" s="823">
        <v>1</v>
      </c>
      <c r="T513" s="824">
        <v>1</v>
      </c>
      <c r="U513" s="797"/>
      <c r="V513" s="806"/>
      <c r="W513" s="806"/>
      <c r="X513" s="806"/>
      <c r="Y513" s="797"/>
      <c r="Z513" s="797"/>
    </row>
    <row r="514" spans="2:26" ht="38.25" x14ac:dyDescent="0.2">
      <c r="B514" s="792">
        <v>2</v>
      </c>
      <c r="C514" s="792" t="s">
        <v>1425</v>
      </c>
      <c r="D514" s="793">
        <v>2</v>
      </c>
      <c r="E514" s="793">
        <v>2.2999999999999998</v>
      </c>
      <c r="F514" s="793" t="s">
        <v>1552</v>
      </c>
      <c r="G514" s="794" t="s">
        <v>1831</v>
      </c>
      <c r="H514" s="794">
        <v>3019</v>
      </c>
      <c r="I514" s="821" t="s">
        <v>1348</v>
      </c>
      <c r="J514" s="826" t="s">
        <v>1921</v>
      </c>
      <c r="K514" s="793" t="s">
        <v>1459</v>
      </c>
      <c r="L514" s="792" t="s">
        <v>1454</v>
      </c>
      <c r="M514" s="792" t="s">
        <v>1448</v>
      </c>
      <c r="N514" s="752" t="s">
        <v>1460</v>
      </c>
      <c r="O514" s="752" t="s">
        <v>1450</v>
      </c>
      <c r="P514" s="752" t="s">
        <v>1438</v>
      </c>
      <c r="Q514" s="797">
        <v>1</v>
      </c>
      <c r="R514" s="822"/>
      <c r="S514" s="823">
        <v>1</v>
      </c>
      <c r="T514" s="824">
        <v>0.86861127847581532</v>
      </c>
      <c r="U514" s="797"/>
      <c r="V514" s="806">
        <v>0</v>
      </c>
      <c r="W514" s="806">
        <v>127134.2</v>
      </c>
      <c r="X514" s="806">
        <v>127134.2</v>
      </c>
      <c r="Y514" s="797"/>
      <c r="Z514" s="797">
        <v>1</v>
      </c>
    </row>
    <row r="515" spans="2:26" ht="38.25" x14ac:dyDescent="0.2">
      <c r="B515" s="792">
        <v>2</v>
      </c>
      <c r="C515" s="792" t="s">
        <v>1425</v>
      </c>
      <c r="D515" s="793">
        <v>2</v>
      </c>
      <c r="E515" s="793">
        <v>2.2999999999999998</v>
      </c>
      <c r="F515" s="793" t="s">
        <v>1552</v>
      </c>
      <c r="G515" s="794" t="s">
        <v>1831</v>
      </c>
      <c r="H515" s="794">
        <v>3019</v>
      </c>
      <c r="I515" s="821" t="s">
        <v>1350</v>
      </c>
      <c r="J515" s="826" t="s">
        <v>1920</v>
      </c>
      <c r="K515" s="793" t="s">
        <v>1459</v>
      </c>
      <c r="L515" s="792" t="s">
        <v>1454</v>
      </c>
      <c r="M515" s="792" t="s">
        <v>1448</v>
      </c>
      <c r="N515" s="752" t="s">
        <v>1460</v>
      </c>
      <c r="O515" s="752" t="s">
        <v>1450</v>
      </c>
      <c r="P515" s="752" t="s">
        <v>1438</v>
      </c>
      <c r="Q515" s="797">
        <v>1</v>
      </c>
      <c r="R515" s="822"/>
      <c r="S515" s="823">
        <v>1</v>
      </c>
      <c r="T515" s="824">
        <v>1</v>
      </c>
      <c r="U515" s="797"/>
      <c r="V515" s="806"/>
      <c r="W515" s="806"/>
      <c r="X515" s="806"/>
      <c r="Y515" s="797"/>
      <c r="Z515" s="797"/>
    </row>
    <row r="516" spans="2:26" ht="38.25" x14ac:dyDescent="0.2">
      <c r="B516" s="792">
        <v>2</v>
      </c>
      <c r="C516" s="792" t="s">
        <v>1425</v>
      </c>
      <c r="D516" s="793">
        <v>2</v>
      </c>
      <c r="E516" s="793">
        <v>2.2999999999999998</v>
      </c>
      <c r="F516" s="793" t="s">
        <v>1552</v>
      </c>
      <c r="G516" s="794" t="s">
        <v>1831</v>
      </c>
      <c r="H516" s="794">
        <v>3019</v>
      </c>
      <c r="I516" s="821" t="s">
        <v>1350</v>
      </c>
      <c r="J516" s="826" t="s">
        <v>1921</v>
      </c>
      <c r="K516" s="793" t="s">
        <v>1459</v>
      </c>
      <c r="L516" s="792" t="s">
        <v>1454</v>
      </c>
      <c r="M516" s="792" t="s">
        <v>1448</v>
      </c>
      <c r="N516" s="752" t="s">
        <v>1460</v>
      </c>
      <c r="O516" s="752" t="s">
        <v>1450</v>
      </c>
      <c r="P516" s="752" t="s">
        <v>1438</v>
      </c>
      <c r="Q516" s="797">
        <v>1</v>
      </c>
      <c r="R516" s="822"/>
      <c r="S516" s="823">
        <v>0.2738515674956406</v>
      </c>
      <c r="T516" s="824">
        <v>0.23381993905817253</v>
      </c>
      <c r="U516" s="797"/>
      <c r="V516" s="806">
        <v>0</v>
      </c>
      <c r="W516" s="806">
        <v>834540.12</v>
      </c>
      <c r="X516" s="806">
        <v>228540.12</v>
      </c>
      <c r="Y516" s="797"/>
      <c r="Z516" s="797">
        <v>0.2738515674956406</v>
      </c>
    </row>
    <row r="517" spans="2:26" ht="38.25" x14ac:dyDescent="0.2">
      <c r="B517" s="792">
        <v>2</v>
      </c>
      <c r="C517" s="792" t="s">
        <v>1425</v>
      </c>
      <c r="D517" s="793">
        <v>2</v>
      </c>
      <c r="E517" s="793">
        <v>2.2999999999999998</v>
      </c>
      <c r="F517" s="793" t="s">
        <v>1552</v>
      </c>
      <c r="G517" s="794" t="s">
        <v>1831</v>
      </c>
      <c r="H517" s="794">
        <v>3019</v>
      </c>
      <c r="I517" s="821" t="s">
        <v>1352</v>
      </c>
      <c r="J517" s="826" t="s">
        <v>1920</v>
      </c>
      <c r="K517" s="793" t="s">
        <v>1459</v>
      </c>
      <c r="L517" s="792" t="s">
        <v>1454</v>
      </c>
      <c r="M517" s="792" t="s">
        <v>1448</v>
      </c>
      <c r="N517" s="752" t="s">
        <v>1460</v>
      </c>
      <c r="O517" s="752" t="s">
        <v>1450</v>
      </c>
      <c r="P517" s="752" t="s">
        <v>1438</v>
      </c>
      <c r="Q517" s="797">
        <v>1</v>
      </c>
      <c r="R517" s="822"/>
      <c r="S517" s="823">
        <v>1</v>
      </c>
      <c r="T517" s="824">
        <v>1</v>
      </c>
      <c r="U517" s="797"/>
      <c r="V517" s="806"/>
      <c r="W517" s="806"/>
      <c r="X517" s="806"/>
      <c r="Y517" s="797"/>
      <c r="Z517" s="797"/>
    </row>
    <row r="518" spans="2:26" ht="38.25" x14ac:dyDescent="0.2">
      <c r="B518" s="792">
        <v>2</v>
      </c>
      <c r="C518" s="792" t="s">
        <v>1425</v>
      </c>
      <c r="D518" s="793">
        <v>2</v>
      </c>
      <c r="E518" s="793">
        <v>2.2999999999999998</v>
      </c>
      <c r="F518" s="793" t="s">
        <v>1552</v>
      </c>
      <c r="G518" s="794" t="s">
        <v>1831</v>
      </c>
      <c r="H518" s="794">
        <v>3019</v>
      </c>
      <c r="I518" s="821" t="s">
        <v>1352</v>
      </c>
      <c r="J518" s="826" t="s">
        <v>1921</v>
      </c>
      <c r="K518" s="793" t="s">
        <v>1459</v>
      </c>
      <c r="L518" s="792" t="s">
        <v>1454</v>
      </c>
      <c r="M518" s="792" t="s">
        <v>1448</v>
      </c>
      <c r="N518" s="752" t="s">
        <v>1460</v>
      </c>
      <c r="O518" s="752" t="s">
        <v>1450</v>
      </c>
      <c r="P518" s="752" t="s">
        <v>1438</v>
      </c>
      <c r="Q518" s="797">
        <v>1</v>
      </c>
      <c r="R518" s="822"/>
      <c r="S518" s="823">
        <v>1</v>
      </c>
      <c r="T518" s="824">
        <v>0.83627510173996911</v>
      </c>
      <c r="U518" s="797"/>
      <c r="V518" s="806">
        <v>0</v>
      </c>
      <c r="W518" s="806">
        <v>102024.8</v>
      </c>
      <c r="X518" s="806">
        <v>102024.8</v>
      </c>
      <c r="Y518" s="797"/>
      <c r="Z518" s="797">
        <v>1</v>
      </c>
    </row>
    <row r="519" spans="2:26" ht="38.25" x14ac:dyDescent="0.2">
      <c r="B519" s="792">
        <v>2</v>
      </c>
      <c r="C519" s="792" t="s">
        <v>1425</v>
      </c>
      <c r="D519" s="793">
        <v>2</v>
      </c>
      <c r="E519" s="793">
        <v>2.2999999999999998</v>
      </c>
      <c r="F519" s="793" t="s">
        <v>1552</v>
      </c>
      <c r="G519" s="794" t="s">
        <v>1831</v>
      </c>
      <c r="H519" s="794">
        <v>3019</v>
      </c>
      <c r="I519" s="821" t="s">
        <v>1354</v>
      </c>
      <c r="J519" s="826" t="s">
        <v>1920</v>
      </c>
      <c r="K519" s="793" t="s">
        <v>1459</v>
      </c>
      <c r="L519" s="792" t="s">
        <v>1454</v>
      </c>
      <c r="M519" s="792" t="s">
        <v>1448</v>
      </c>
      <c r="N519" s="752" t="s">
        <v>1460</v>
      </c>
      <c r="O519" s="752" t="s">
        <v>1450</v>
      </c>
      <c r="P519" s="752" t="s">
        <v>1438</v>
      </c>
      <c r="Q519" s="797">
        <v>1</v>
      </c>
      <c r="R519" s="822"/>
      <c r="S519" s="823">
        <v>1</v>
      </c>
      <c r="T519" s="824">
        <v>1</v>
      </c>
      <c r="U519" s="797"/>
      <c r="V519" s="806"/>
      <c r="W519" s="806"/>
      <c r="X519" s="806"/>
      <c r="Y519" s="797"/>
      <c r="Z519" s="797"/>
    </row>
    <row r="520" spans="2:26" ht="38.25" x14ac:dyDescent="0.2">
      <c r="B520" s="792">
        <v>2</v>
      </c>
      <c r="C520" s="792" t="s">
        <v>1425</v>
      </c>
      <c r="D520" s="793">
        <v>2</v>
      </c>
      <c r="E520" s="793">
        <v>2.2999999999999998</v>
      </c>
      <c r="F520" s="793" t="s">
        <v>1552</v>
      </c>
      <c r="G520" s="794" t="s">
        <v>1831</v>
      </c>
      <c r="H520" s="794">
        <v>3019</v>
      </c>
      <c r="I520" s="821" t="s">
        <v>1354</v>
      </c>
      <c r="J520" s="826" t="s">
        <v>1921</v>
      </c>
      <c r="K520" s="793" t="s">
        <v>1459</v>
      </c>
      <c r="L520" s="792" t="s">
        <v>1454</v>
      </c>
      <c r="M520" s="792" t="s">
        <v>1448</v>
      </c>
      <c r="N520" s="752" t="s">
        <v>1460</v>
      </c>
      <c r="O520" s="752" t="s">
        <v>1450</v>
      </c>
      <c r="P520" s="752" t="s">
        <v>1438</v>
      </c>
      <c r="Q520" s="797">
        <v>1</v>
      </c>
      <c r="R520" s="822"/>
      <c r="S520" s="823">
        <v>1</v>
      </c>
      <c r="T520" s="824">
        <v>0.75987717855684811</v>
      </c>
      <c r="U520" s="797"/>
      <c r="V520" s="806">
        <v>0</v>
      </c>
      <c r="W520" s="806">
        <v>69564.399999999994</v>
      </c>
      <c r="X520" s="806">
        <v>69564.399999999994</v>
      </c>
      <c r="Y520" s="797"/>
      <c r="Z520" s="797">
        <v>1</v>
      </c>
    </row>
    <row r="521" spans="2:26" ht="38.25" x14ac:dyDescent="0.2">
      <c r="B521" s="792">
        <v>2</v>
      </c>
      <c r="C521" s="792" t="s">
        <v>1425</v>
      </c>
      <c r="D521" s="793">
        <v>2</v>
      </c>
      <c r="E521" s="793">
        <v>2.2999999999999998</v>
      </c>
      <c r="F521" s="793" t="s">
        <v>1552</v>
      </c>
      <c r="G521" s="794" t="s">
        <v>1831</v>
      </c>
      <c r="H521" s="794">
        <v>3019</v>
      </c>
      <c r="I521" s="821" t="s">
        <v>1358</v>
      </c>
      <c r="J521" s="826" t="s">
        <v>1920</v>
      </c>
      <c r="K521" s="793" t="s">
        <v>1459</v>
      </c>
      <c r="L521" s="792" t="s">
        <v>1454</v>
      </c>
      <c r="M521" s="792" t="s">
        <v>1448</v>
      </c>
      <c r="N521" s="752" t="s">
        <v>1460</v>
      </c>
      <c r="O521" s="752" t="s">
        <v>1450</v>
      </c>
      <c r="P521" s="752" t="s">
        <v>1438</v>
      </c>
      <c r="Q521" s="797">
        <v>1</v>
      </c>
      <c r="R521" s="822"/>
      <c r="S521" s="823">
        <v>1</v>
      </c>
      <c r="T521" s="824">
        <v>1</v>
      </c>
      <c r="U521" s="797"/>
      <c r="V521" s="806"/>
      <c r="W521" s="830"/>
      <c r="X521" s="830"/>
      <c r="Y521" s="797"/>
      <c r="Z521" s="797"/>
    </row>
    <row r="522" spans="2:26" ht="38.25" x14ac:dyDescent="0.2">
      <c r="B522" s="792">
        <v>2</v>
      </c>
      <c r="C522" s="792" t="s">
        <v>1425</v>
      </c>
      <c r="D522" s="793">
        <v>2</v>
      </c>
      <c r="E522" s="793">
        <v>2.2999999999999998</v>
      </c>
      <c r="F522" s="793" t="s">
        <v>1552</v>
      </c>
      <c r="G522" s="794" t="s">
        <v>1831</v>
      </c>
      <c r="H522" s="794">
        <v>3019</v>
      </c>
      <c r="I522" s="821" t="s">
        <v>1358</v>
      </c>
      <c r="J522" s="826" t="s">
        <v>1921</v>
      </c>
      <c r="K522" s="793" t="s">
        <v>1459</v>
      </c>
      <c r="L522" s="792" t="s">
        <v>1454</v>
      </c>
      <c r="M522" s="792" t="s">
        <v>1448</v>
      </c>
      <c r="N522" s="752" t="s">
        <v>1460</v>
      </c>
      <c r="O522" s="752" t="s">
        <v>1450</v>
      </c>
      <c r="P522" s="752" t="s">
        <v>1438</v>
      </c>
      <c r="Q522" s="797">
        <v>1</v>
      </c>
      <c r="R522" s="822"/>
      <c r="S522" s="823">
        <v>1</v>
      </c>
      <c r="T522" s="824">
        <v>0.83311787049451225</v>
      </c>
      <c r="U522" s="797"/>
      <c r="V522" s="806">
        <v>0</v>
      </c>
      <c r="W522" s="806">
        <v>100094.6</v>
      </c>
      <c r="X522" s="806">
        <v>100094.6</v>
      </c>
      <c r="Y522" s="797"/>
      <c r="Z522" s="797">
        <v>1</v>
      </c>
    </row>
    <row r="523" spans="2:26" ht="38.25" x14ac:dyDescent="0.2">
      <c r="B523" s="792">
        <v>2</v>
      </c>
      <c r="C523" s="792" t="s">
        <v>1425</v>
      </c>
      <c r="D523" s="793">
        <v>2</v>
      </c>
      <c r="E523" s="793">
        <v>2.2999999999999998</v>
      </c>
      <c r="F523" s="793" t="s">
        <v>1552</v>
      </c>
      <c r="G523" s="794" t="s">
        <v>1831</v>
      </c>
      <c r="H523" s="794">
        <v>3019</v>
      </c>
      <c r="I523" s="821" t="s">
        <v>1362</v>
      </c>
      <c r="J523" s="826" t="s">
        <v>1920</v>
      </c>
      <c r="K523" s="793" t="s">
        <v>1459</v>
      </c>
      <c r="L523" s="792" t="s">
        <v>1454</v>
      </c>
      <c r="M523" s="792" t="s">
        <v>1448</v>
      </c>
      <c r="N523" s="752" t="s">
        <v>1460</v>
      </c>
      <c r="O523" s="752" t="s">
        <v>1450</v>
      </c>
      <c r="P523" s="752" t="s">
        <v>1438</v>
      </c>
      <c r="Q523" s="797">
        <v>1</v>
      </c>
      <c r="R523" s="822"/>
      <c r="S523" s="823">
        <v>1</v>
      </c>
      <c r="T523" s="824">
        <v>1</v>
      </c>
      <c r="U523" s="797"/>
      <c r="V523" s="806"/>
      <c r="W523" s="806"/>
      <c r="X523" s="806"/>
      <c r="Y523" s="797"/>
      <c r="Z523" s="797"/>
    </row>
    <row r="524" spans="2:26" ht="38.25" x14ac:dyDescent="0.2">
      <c r="B524" s="792">
        <v>2</v>
      </c>
      <c r="C524" s="792" t="s">
        <v>1425</v>
      </c>
      <c r="D524" s="793">
        <v>2</v>
      </c>
      <c r="E524" s="793">
        <v>2.2999999999999998</v>
      </c>
      <c r="F524" s="793" t="s">
        <v>1552</v>
      </c>
      <c r="G524" s="794" t="s">
        <v>1831</v>
      </c>
      <c r="H524" s="794">
        <v>3019</v>
      </c>
      <c r="I524" s="821" t="s">
        <v>1362</v>
      </c>
      <c r="J524" s="826" t="s">
        <v>1921</v>
      </c>
      <c r="K524" s="793" t="s">
        <v>1459</v>
      </c>
      <c r="L524" s="792" t="s">
        <v>1454</v>
      </c>
      <c r="M524" s="792" t="s">
        <v>1448</v>
      </c>
      <c r="N524" s="752" t="s">
        <v>1460</v>
      </c>
      <c r="O524" s="752" t="s">
        <v>1450</v>
      </c>
      <c r="P524" s="752" t="s">
        <v>1438</v>
      </c>
      <c r="Q524" s="797">
        <v>1</v>
      </c>
      <c r="R524" s="822"/>
      <c r="S524" s="823">
        <v>1</v>
      </c>
      <c r="T524" s="824">
        <v>0.50631849668307738</v>
      </c>
      <c r="U524" s="797"/>
      <c r="V524" s="806">
        <v>0</v>
      </c>
      <c r="W524" s="806">
        <v>33835.58</v>
      </c>
      <c r="X524" s="806">
        <v>33835.58</v>
      </c>
      <c r="Y524" s="797"/>
      <c r="Z524" s="797">
        <v>1</v>
      </c>
    </row>
    <row r="525" spans="2:26" ht="38.25" x14ac:dyDescent="0.2">
      <c r="B525" s="792">
        <v>2</v>
      </c>
      <c r="C525" s="792" t="s">
        <v>1425</v>
      </c>
      <c r="D525" s="793">
        <v>2</v>
      </c>
      <c r="E525" s="793">
        <v>2.2999999999999998</v>
      </c>
      <c r="F525" s="793" t="s">
        <v>1552</v>
      </c>
      <c r="G525" s="794" t="s">
        <v>1831</v>
      </c>
      <c r="H525" s="794">
        <v>3019</v>
      </c>
      <c r="I525" s="821" t="s">
        <v>1366</v>
      </c>
      <c r="J525" s="826" t="s">
        <v>1920</v>
      </c>
      <c r="K525" s="793" t="s">
        <v>1459</v>
      </c>
      <c r="L525" s="792" t="s">
        <v>1454</v>
      </c>
      <c r="M525" s="792" t="s">
        <v>1448</v>
      </c>
      <c r="N525" s="752" t="s">
        <v>1460</v>
      </c>
      <c r="O525" s="752" t="s">
        <v>1450</v>
      </c>
      <c r="P525" s="752" t="s">
        <v>1438</v>
      </c>
      <c r="Q525" s="797">
        <v>1</v>
      </c>
      <c r="R525" s="822"/>
      <c r="S525" s="823">
        <v>1</v>
      </c>
      <c r="T525" s="824">
        <v>1</v>
      </c>
      <c r="U525" s="797"/>
      <c r="V525" s="806"/>
      <c r="W525" s="806"/>
      <c r="X525" s="806"/>
      <c r="Y525" s="797"/>
      <c r="Z525" s="797"/>
    </row>
    <row r="526" spans="2:26" ht="38.25" x14ac:dyDescent="0.2">
      <c r="B526" s="792">
        <v>2</v>
      </c>
      <c r="C526" s="792" t="s">
        <v>1425</v>
      </c>
      <c r="D526" s="793">
        <v>2</v>
      </c>
      <c r="E526" s="793">
        <v>2.2999999999999998</v>
      </c>
      <c r="F526" s="793" t="s">
        <v>1552</v>
      </c>
      <c r="G526" s="794" t="s">
        <v>1831</v>
      </c>
      <c r="H526" s="794">
        <v>3019</v>
      </c>
      <c r="I526" s="821" t="s">
        <v>1366</v>
      </c>
      <c r="J526" s="826" t="s">
        <v>1921</v>
      </c>
      <c r="K526" s="793" t="s">
        <v>1459</v>
      </c>
      <c r="L526" s="792" t="s">
        <v>1454</v>
      </c>
      <c r="M526" s="792" t="s">
        <v>1448</v>
      </c>
      <c r="N526" s="752" t="s">
        <v>1460</v>
      </c>
      <c r="O526" s="752" t="s">
        <v>1450</v>
      </c>
      <c r="P526" s="752" t="s">
        <v>1438</v>
      </c>
      <c r="Q526" s="797">
        <v>1</v>
      </c>
      <c r="R526" s="822"/>
      <c r="S526" s="823">
        <v>1</v>
      </c>
      <c r="T526" s="824">
        <v>0.57130098243524863</v>
      </c>
      <c r="U526" s="797"/>
      <c r="V526" s="806">
        <v>0</v>
      </c>
      <c r="W526" s="806">
        <v>38964.400000000001</v>
      </c>
      <c r="X526" s="806">
        <v>38964.400000000001</v>
      </c>
      <c r="Y526" s="797"/>
      <c r="Z526" s="797">
        <v>1</v>
      </c>
    </row>
    <row r="527" spans="2:26" ht="38.25" x14ac:dyDescent="0.2">
      <c r="B527" s="792">
        <v>2</v>
      </c>
      <c r="C527" s="792" t="s">
        <v>1425</v>
      </c>
      <c r="D527" s="793">
        <v>2</v>
      </c>
      <c r="E527" s="793">
        <v>2.2999999999999998</v>
      </c>
      <c r="F527" s="793" t="s">
        <v>1552</v>
      </c>
      <c r="G527" s="794" t="s">
        <v>1831</v>
      </c>
      <c r="H527" s="794">
        <v>3019</v>
      </c>
      <c r="I527" s="821" t="s">
        <v>1368</v>
      </c>
      <c r="J527" s="826" t="s">
        <v>1920</v>
      </c>
      <c r="K527" s="793" t="s">
        <v>1459</v>
      </c>
      <c r="L527" s="792" t="s">
        <v>1454</v>
      </c>
      <c r="M527" s="792" t="s">
        <v>1448</v>
      </c>
      <c r="N527" s="752" t="s">
        <v>1460</v>
      </c>
      <c r="O527" s="752" t="s">
        <v>1450</v>
      </c>
      <c r="P527" s="752" t="s">
        <v>1438</v>
      </c>
      <c r="Q527" s="797">
        <v>1</v>
      </c>
      <c r="R527" s="822"/>
      <c r="S527" s="823">
        <v>1</v>
      </c>
      <c r="T527" s="824">
        <v>1</v>
      </c>
      <c r="U527" s="797"/>
      <c r="V527" s="806"/>
      <c r="W527" s="806"/>
      <c r="X527" s="806"/>
      <c r="Y527" s="797"/>
      <c r="Z527" s="797"/>
    </row>
    <row r="528" spans="2:26" ht="38.25" x14ac:dyDescent="0.2">
      <c r="B528" s="792">
        <v>2</v>
      </c>
      <c r="C528" s="792" t="s">
        <v>1425</v>
      </c>
      <c r="D528" s="793">
        <v>2</v>
      </c>
      <c r="E528" s="793">
        <v>2.2999999999999998</v>
      </c>
      <c r="F528" s="793" t="s">
        <v>1552</v>
      </c>
      <c r="G528" s="794" t="s">
        <v>1831</v>
      </c>
      <c r="H528" s="794">
        <v>3019</v>
      </c>
      <c r="I528" s="821" t="s">
        <v>1368</v>
      </c>
      <c r="J528" s="826" t="s">
        <v>1921</v>
      </c>
      <c r="K528" s="793" t="s">
        <v>1459</v>
      </c>
      <c r="L528" s="792" t="s">
        <v>1454</v>
      </c>
      <c r="M528" s="792" t="s">
        <v>1448</v>
      </c>
      <c r="N528" s="752" t="s">
        <v>1460</v>
      </c>
      <c r="O528" s="752" t="s">
        <v>1450</v>
      </c>
      <c r="P528" s="752" t="s">
        <v>1438</v>
      </c>
      <c r="Q528" s="797">
        <v>1</v>
      </c>
      <c r="R528" s="822"/>
      <c r="S528" s="823">
        <v>1</v>
      </c>
      <c r="T528" s="824">
        <v>0.66655088572420984</v>
      </c>
      <c r="U528" s="797"/>
      <c r="V528" s="806">
        <v>0</v>
      </c>
      <c r="W528" s="806">
        <v>50094.6</v>
      </c>
      <c r="X528" s="806">
        <v>50094.6</v>
      </c>
      <c r="Y528" s="797"/>
      <c r="Z528" s="797">
        <v>1</v>
      </c>
    </row>
    <row r="529" spans="2:26" ht="38.25" x14ac:dyDescent="0.2">
      <c r="B529" s="792">
        <v>2</v>
      </c>
      <c r="C529" s="792" t="s">
        <v>1425</v>
      </c>
      <c r="D529" s="793">
        <v>2</v>
      </c>
      <c r="E529" s="793">
        <v>2.2999999999999998</v>
      </c>
      <c r="F529" s="793" t="s">
        <v>1552</v>
      </c>
      <c r="G529" s="794" t="s">
        <v>1831</v>
      </c>
      <c r="H529" s="794">
        <v>3019</v>
      </c>
      <c r="I529" s="821" t="s">
        <v>1370</v>
      </c>
      <c r="J529" s="826" t="s">
        <v>1920</v>
      </c>
      <c r="K529" s="793" t="s">
        <v>1459</v>
      </c>
      <c r="L529" s="792" t="s">
        <v>1454</v>
      </c>
      <c r="M529" s="792" t="s">
        <v>1448</v>
      </c>
      <c r="N529" s="752" t="s">
        <v>1460</v>
      </c>
      <c r="O529" s="752" t="s">
        <v>1450</v>
      </c>
      <c r="P529" s="752" t="s">
        <v>1438</v>
      </c>
      <c r="Q529" s="797">
        <v>1</v>
      </c>
      <c r="R529" s="822"/>
      <c r="S529" s="823">
        <v>1</v>
      </c>
      <c r="T529" s="824">
        <v>1</v>
      </c>
      <c r="U529" s="797"/>
      <c r="V529" s="806"/>
      <c r="W529" s="830"/>
      <c r="X529" s="830"/>
      <c r="Y529" s="797"/>
      <c r="Z529" s="797"/>
    </row>
    <row r="530" spans="2:26" ht="38.25" x14ac:dyDescent="0.2">
      <c r="B530" s="792">
        <v>2</v>
      </c>
      <c r="C530" s="792" t="s">
        <v>1425</v>
      </c>
      <c r="D530" s="793">
        <v>2</v>
      </c>
      <c r="E530" s="793">
        <v>2.2999999999999998</v>
      </c>
      <c r="F530" s="793" t="s">
        <v>1552</v>
      </c>
      <c r="G530" s="794" t="s">
        <v>1831</v>
      </c>
      <c r="H530" s="794">
        <v>3019</v>
      </c>
      <c r="I530" s="821" t="s">
        <v>1370</v>
      </c>
      <c r="J530" s="826" t="s">
        <v>1921</v>
      </c>
      <c r="K530" s="793" t="s">
        <v>1459</v>
      </c>
      <c r="L530" s="792" t="s">
        <v>1454</v>
      </c>
      <c r="M530" s="792" t="s">
        <v>1448</v>
      </c>
      <c r="N530" s="752" t="s">
        <v>1460</v>
      </c>
      <c r="O530" s="752" t="s">
        <v>1450</v>
      </c>
      <c r="P530" s="752" t="s">
        <v>1438</v>
      </c>
      <c r="Q530" s="797">
        <v>1</v>
      </c>
      <c r="R530" s="822"/>
      <c r="S530" s="823">
        <v>1</v>
      </c>
      <c r="T530" s="824">
        <v>0.57130098243524863</v>
      </c>
      <c r="U530" s="797"/>
      <c r="V530" s="806">
        <v>0</v>
      </c>
      <c r="W530" s="806">
        <v>38964.400000000001</v>
      </c>
      <c r="X530" s="806">
        <v>38964.400000000001</v>
      </c>
      <c r="Y530" s="797"/>
      <c r="Z530" s="797">
        <v>1</v>
      </c>
    </row>
    <row r="531" spans="2:26" ht="38.25" x14ac:dyDescent="0.2">
      <c r="B531" s="792">
        <v>2</v>
      </c>
      <c r="C531" s="792" t="s">
        <v>1425</v>
      </c>
      <c r="D531" s="793">
        <v>2</v>
      </c>
      <c r="E531" s="793">
        <v>2.2999999999999998</v>
      </c>
      <c r="F531" s="793" t="s">
        <v>1552</v>
      </c>
      <c r="G531" s="794" t="s">
        <v>1831</v>
      </c>
      <c r="H531" s="794">
        <v>3019</v>
      </c>
      <c r="I531" s="821" t="s">
        <v>1372</v>
      </c>
      <c r="J531" s="826" t="s">
        <v>1920</v>
      </c>
      <c r="K531" s="793" t="s">
        <v>1459</v>
      </c>
      <c r="L531" s="792" t="s">
        <v>1454</v>
      </c>
      <c r="M531" s="792" t="s">
        <v>1448</v>
      </c>
      <c r="N531" s="752" t="s">
        <v>1460</v>
      </c>
      <c r="O531" s="752" t="s">
        <v>1450</v>
      </c>
      <c r="P531" s="752" t="s">
        <v>1438</v>
      </c>
      <c r="Q531" s="797">
        <v>1</v>
      </c>
      <c r="R531" s="822"/>
      <c r="S531" s="823">
        <v>1</v>
      </c>
      <c r="T531" s="824">
        <v>1</v>
      </c>
      <c r="U531" s="797"/>
      <c r="V531" s="806"/>
      <c r="W531" s="806"/>
      <c r="X531" s="806"/>
      <c r="Y531" s="797"/>
      <c r="Z531" s="797"/>
    </row>
    <row r="532" spans="2:26" ht="38.25" x14ac:dyDescent="0.2">
      <c r="B532" s="792">
        <v>2</v>
      </c>
      <c r="C532" s="792" t="s">
        <v>1425</v>
      </c>
      <c r="D532" s="793">
        <v>2</v>
      </c>
      <c r="E532" s="793">
        <v>2.2999999999999998</v>
      </c>
      <c r="F532" s="793" t="s">
        <v>1552</v>
      </c>
      <c r="G532" s="794" t="s">
        <v>1831</v>
      </c>
      <c r="H532" s="794">
        <v>3019</v>
      </c>
      <c r="I532" s="821" t="s">
        <v>1372</v>
      </c>
      <c r="J532" s="826" t="s">
        <v>1921</v>
      </c>
      <c r="K532" s="793" t="s">
        <v>1459</v>
      </c>
      <c r="L532" s="792" t="s">
        <v>1454</v>
      </c>
      <c r="M532" s="792" t="s">
        <v>1448</v>
      </c>
      <c r="N532" s="752" t="s">
        <v>1460</v>
      </c>
      <c r="O532" s="752" t="s">
        <v>1450</v>
      </c>
      <c r="P532" s="752" t="s">
        <v>1438</v>
      </c>
      <c r="Q532" s="797">
        <v>1</v>
      </c>
      <c r="R532" s="822"/>
      <c r="S532" s="823">
        <v>1</v>
      </c>
      <c r="T532" s="824">
        <v>0.16044776119402984</v>
      </c>
      <c r="U532" s="797"/>
      <c r="V532" s="806">
        <v>0</v>
      </c>
      <c r="W532" s="806">
        <v>49740.800000000003</v>
      </c>
      <c r="X532" s="806">
        <v>49740.800000000003</v>
      </c>
      <c r="Y532" s="797"/>
      <c r="Z532" s="797">
        <v>1</v>
      </c>
    </row>
    <row r="533" spans="2:26" ht="38.25" x14ac:dyDescent="0.2">
      <c r="B533" s="792">
        <v>2</v>
      </c>
      <c r="C533" s="792" t="s">
        <v>1425</v>
      </c>
      <c r="D533" s="793">
        <v>2</v>
      </c>
      <c r="E533" s="793">
        <v>2.2999999999999998</v>
      </c>
      <c r="F533" s="793" t="s">
        <v>1552</v>
      </c>
      <c r="G533" s="794" t="s">
        <v>1831</v>
      </c>
      <c r="H533" s="794">
        <v>3019</v>
      </c>
      <c r="I533" s="821" t="s">
        <v>1374</v>
      </c>
      <c r="J533" s="826" t="s">
        <v>1920</v>
      </c>
      <c r="K533" s="793" t="s">
        <v>1459</v>
      </c>
      <c r="L533" s="792" t="s">
        <v>1454</v>
      </c>
      <c r="M533" s="792" t="s">
        <v>1448</v>
      </c>
      <c r="N533" s="752" t="s">
        <v>1460</v>
      </c>
      <c r="O533" s="752" t="s">
        <v>1450</v>
      </c>
      <c r="P533" s="752" t="s">
        <v>1438</v>
      </c>
      <c r="Q533" s="797">
        <v>1</v>
      </c>
      <c r="R533" s="822"/>
      <c r="S533" s="823">
        <v>1</v>
      </c>
      <c r="T533" s="824">
        <v>1</v>
      </c>
      <c r="U533" s="797"/>
      <c r="V533" s="806"/>
      <c r="W533" s="806"/>
      <c r="X533" s="806"/>
      <c r="Y533" s="797"/>
      <c r="Z533" s="797"/>
    </row>
    <row r="534" spans="2:26" ht="38.25" x14ac:dyDescent="0.2">
      <c r="B534" s="792">
        <v>2</v>
      </c>
      <c r="C534" s="792" t="s">
        <v>1425</v>
      </c>
      <c r="D534" s="793">
        <v>2</v>
      </c>
      <c r="E534" s="793">
        <v>2.2999999999999998</v>
      </c>
      <c r="F534" s="793" t="s">
        <v>1552</v>
      </c>
      <c r="G534" s="794" t="s">
        <v>1831</v>
      </c>
      <c r="H534" s="794">
        <v>3019</v>
      </c>
      <c r="I534" s="821" t="s">
        <v>1374</v>
      </c>
      <c r="J534" s="826" t="s">
        <v>1921</v>
      </c>
      <c r="K534" s="793" t="s">
        <v>1459</v>
      </c>
      <c r="L534" s="792" t="s">
        <v>1454</v>
      </c>
      <c r="M534" s="792" t="s">
        <v>1448</v>
      </c>
      <c r="N534" s="752" t="s">
        <v>1460</v>
      </c>
      <c r="O534" s="752" t="s">
        <v>1450</v>
      </c>
      <c r="P534" s="752" t="s">
        <v>1438</v>
      </c>
      <c r="Q534" s="797">
        <v>1</v>
      </c>
      <c r="R534" s="822"/>
      <c r="S534" s="823">
        <v>1</v>
      </c>
      <c r="T534" s="824">
        <v>0.81784873069876995</v>
      </c>
      <c r="U534" s="797"/>
      <c r="V534" s="806">
        <v>0</v>
      </c>
      <c r="W534" s="806">
        <v>91704</v>
      </c>
      <c r="X534" s="806">
        <v>91704</v>
      </c>
      <c r="Y534" s="797"/>
      <c r="Z534" s="797">
        <v>1</v>
      </c>
    </row>
    <row r="535" spans="2:26" ht="51" x14ac:dyDescent="0.2">
      <c r="B535" s="792">
        <v>2</v>
      </c>
      <c r="C535" s="792" t="s">
        <v>1425</v>
      </c>
      <c r="D535" s="793">
        <v>2</v>
      </c>
      <c r="E535" s="793">
        <v>2.2999999999999998</v>
      </c>
      <c r="F535" s="793" t="s">
        <v>1552</v>
      </c>
      <c r="G535" s="794" t="s">
        <v>1831</v>
      </c>
      <c r="H535" s="794">
        <v>3019</v>
      </c>
      <c r="I535" s="821" t="s">
        <v>1376</v>
      </c>
      <c r="J535" s="826" t="s">
        <v>1964</v>
      </c>
      <c r="K535" s="793" t="s">
        <v>1459</v>
      </c>
      <c r="L535" s="792" t="s">
        <v>1454</v>
      </c>
      <c r="M535" s="792" t="s">
        <v>1448</v>
      </c>
      <c r="N535" s="752" t="s">
        <v>1460</v>
      </c>
      <c r="O535" s="752" t="s">
        <v>1450</v>
      </c>
      <c r="P535" s="752" t="s">
        <v>1438</v>
      </c>
      <c r="Q535" s="797">
        <v>1</v>
      </c>
      <c r="R535" s="822"/>
      <c r="S535" s="823">
        <v>1</v>
      </c>
      <c r="T535" s="824">
        <v>1</v>
      </c>
      <c r="U535" s="797"/>
      <c r="V535" s="806"/>
      <c r="W535" s="806"/>
      <c r="X535" s="806"/>
      <c r="Y535" s="797"/>
      <c r="Z535" s="797"/>
    </row>
    <row r="536" spans="2:26" ht="51" x14ac:dyDescent="0.2">
      <c r="B536" s="792">
        <v>2</v>
      </c>
      <c r="C536" s="792" t="s">
        <v>1425</v>
      </c>
      <c r="D536" s="793">
        <v>2</v>
      </c>
      <c r="E536" s="793">
        <v>2.2999999999999998</v>
      </c>
      <c r="F536" s="793" t="s">
        <v>1552</v>
      </c>
      <c r="G536" s="794" t="s">
        <v>1831</v>
      </c>
      <c r="H536" s="794">
        <v>3019</v>
      </c>
      <c r="I536" s="821" t="s">
        <v>1376</v>
      </c>
      <c r="J536" s="826" t="s">
        <v>1965</v>
      </c>
      <c r="K536" s="793" t="s">
        <v>1459</v>
      </c>
      <c r="L536" s="792" t="s">
        <v>1454</v>
      </c>
      <c r="M536" s="792" t="s">
        <v>1448</v>
      </c>
      <c r="N536" s="752" t="s">
        <v>1460</v>
      </c>
      <c r="O536" s="752" t="s">
        <v>1450</v>
      </c>
      <c r="P536" s="752" t="s">
        <v>1438</v>
      </c>
      <c r="Q536" s="797">
        <v>1</v>
      </c>
      <c r="R536" s="822"/>
      <c r="S536" s="823">
        <v>1</v>
      </c>
      <c r="T536" s="824">
        <v>0.66655088572420984</v>
      </c>
      <c r="U536" s="797"/>
      <c r="V536" s="806">
        <v>0</v>
      </c>
      <c r="W536" s="806">
        <v>50094.6</v>
      </c>
      <c r="X536" s="806">
        <v>50094.6</v>
      </c>
      <c r="Y536" s="797"/>
      <c r="Z536" s="797">
        <v>1</v>
      </c>
    </row>
    <row r="537" spans="2:26" ht="51" x14ac:dyDescent="0.2">
      <c r="B537" s="792">
        <v>2</v>
      </c>
      <c r="C537" s="792" t="s">
        <v>1425</v>
      </c>
      <c r="D537" s="793">
        <v>2</v>
      </c>
      <c r="E537" s="793">
        <v>2.2999999999999998</v>
      </c>
      <c r="F537" s="793" t="s">
        <v>1552</v>
      </c>
      <c r="G537" s="794" t="s">
        <v>1831</v>
      </c>
      <c r="H537" s="794">
        <v>3019</v>
      </c>
      <c r="I537" s="821" t="s">
        <v>1378</v>
      </c>
      <c r="J537" s="826" t="s">
        <v>1966</v>
      </c>
      <c r="K537" s="793" t="s">
        <v>1459</v>
      </c>
      <c r="L537" s="792" t="s">
        <v>1454</v>
      </c>
      <c r="M537" s="792" t="s">
        <v>1448</v>
      </c>
      <c r="N537" s="752" t="s">
        <v>1460</v>
      </c>
      <c r="O537" s="752" t="s">
        <v>1450</v>
      </c>
      <c r="P537" s="752" t="s">
        <v>1438</v>
      </c>
      <c r="Q537" s="797">
        <v>1</v>
      </c>
      <c r="R537" s="822"/>
      <c r="S537" s="823">
        <v>1</v>
      </c>
      <c r="T537" s="824">
        <v>1</v>
      </c>
      <c r="U537" s="797"/>
      <c r="V537" s="806"/>
      <c r="W537" s="806"/>
      <c r="X537" s="806"/>
      <c r="Y537" s="797"/>
      <c r="Z537" s="797"/>
    </row>
    <row r="538" spans="2:26" ht="51" x14ac:dyDescent="0.2">
      <c r="B538" s="792">
        <v>2</v>
      </c>
      <c r="C538" s="792" t="s">
        <v>1425</v>
      </c>
      <c r="D538" s="793">
        <v>2</v>
      </c>
      <c r="E538" s="793">
        <v>2.2999999999999998</v>
      </c>
      <c r="F538" s="793" t="s">
        <v>1552</v>
      </c>
      <c r="G538" s="794" t="s">
        <v>1831</v>
      </c>
      <c r="H538" s="794">
        <v>3019</v>
      </c>
      <c r="I538" s="821" t="s">
        <v>1378</v>
      </c>
      <c r="J538" s="826" t="s">
        <v>1967</v>
      </c>
      <c r="K538" s="793" t="s">
        <v>1459</v>
      </c>
      <c r="L538" s="792" t="s">
        <v>1454</v>
      </c>
      <c r="M538" s="792" t="s">
        <v>1448</v>
      </c>
      <c r="N538" s="752" t="s">
        <v>1460</v>
      </c>
      <c r="O538" s="752" t="s">
        <v>1450</v>
      </c>
      <c r="P538" s="752" t="s">
        <v>1438</v>
      </c>
      <c r="Q538" s="797">
        <v>1</v>
      </c>
      <c r="R538" s="822"/>
      <c r="S538" s="823">
        <v>1</v>
      </c>
      <c r="T538" s="824">
        <v>0.71857960874748383</v>
      </c>
      <c r="U538" s="797"/>
      <c r="V538" s="806">
        <v>0</v>
      </c>
      <c r="W538" s="806">
        <v>59356.04</v>
      </c>
      <c r="X538" s="806">
        <v>59356.04</v>
      </c>
      <c r="Y538" s="797"/>
      <c r="Z538" s="797">
        <v>1</v>
      </c>
    </row>
    <row r="539" spans="2:26" ht="51" x14ac:dyDescent="0.2">
      <c r="B539" s="792">
        <v>2</v>
      </c>
      <c r="C539" s="792" t="s">
        <v>1425</v>
      </c>
      <c r="D539" s="793">
        <v>2</v>
      </c>
      <c r="E539" s="793">
        <v>2.2999999999999998</v>
      </c>
      <c r="F539" s="793" t="s">
        <v>1552</v>
      </c>
      <c r="G539" s="794" t="s">
        <v>1831</v>
      </c>
      <c r="H539" s="794">
        <v>3019</v>
      </c>
      <c r="I539" s="821" t="s">
        <v>1380</v>
      </c>
      <c r="J539" s="826" t="s">
        <v>1968</v>
      </c>
      <c r="K539" s="793" t="s">
        <v>1459</v>
      </c>
      <c r="L539" s="792" t="s">
        <v>1454</v>
      </c>
      <c r="M539" s="792" t="s">
        <v>1448</v>
      </c>
      <c r="N539" s="752" t="s">
        <v>1460</v>
      </c>
      <c r="O539" s="752" t="s">
        <v>1450</v>
      </c>
      <c r="P539" s="752" t="s">
        <v>1438</v>
      </c>
      <c r="Q539" s="797">
        <v>1</v>
      </c>
      <c r="R539" s="822"/>
      <c r="S539" s="823">
        <v>1</v>
      </c>
      <c r="T539" s="824">
        <v>1</v>
      </c>
      <c r="U539" s="797"/>
      <c r="V539" s="806"/>
      <c r="W539" s="806"/>
      <c r="X539" s="806"/>
      <c r="Y539" s="797"/>
      <c r="Z539" s="797"/>
    </row>
    <row r="540" spans="2:26" ht="51" x14ac:dyDescent="0.2">
      <c r="B540" s="792">
        <v>2</v>
      </c>
      <c r="C540" s="792" t="s">
        <v>1425</v>
      </c>
      <c r="D540" s="793">
        <v>2</v>
      </c>
      <c r="E540" s="793">
        <v>2.2999999999999998</v>
      </c>
      <c r="F540" s="793" t="s">
        <v>1552</v>
      </c>
      <c r="G540" s="794" t="s">
        <v>1831</v>
      </c>
      <c r="H540" s="794">
        <v>3019</v>
      </c>
      <c r="I540" s="821" t="s">
        <v>1380</v>
      </c>
      <c r="J540" s="826" t="s">
        <v>1969</v>
      </c>
      <c r="K540" s="793" t="s">
        <v>1459</v>
      </c>
      <c r="L540" s="792" t="s">
        <v>1454</v>
      </c>
      <c r="M540" s="792" t="s">
        <v>1448</v>
      </c>
      <c r="N540" s="752" t="s">
        <v>1460</v>
      </c>
      <c r="O540" s="752" t="s">
        <v>1450</v>
      </c>
      <c r="P540" s="752" t="s">
        <v>1438</v>
      </c>
      <c r="Q540" s="797">
        <v>1</v>
      </c>
      <c r="R540" s="822"/>
      <c r="S540" s="823">
        <v>1</v>
      </c>
      <c r="T540" s="824">
        <v>0.96065573770491808</v>
      </c>
      <c r="U540" s="797"/>
      <c r="V540" s="806">
        <v>0</v>
      </c>
      <c r="W540" s="806">
        <v>1061400</v>
      </c>
      <c r="X540" s="806">
        <v>1061400</v>
      </c>
      <c r="Y540" s="797"/>
      <c r="Z540" s="797">
        <v>1</v>
      </c>
    </row>
    <row r="541" spans="2:26" ht="51" x14ac:dyDescent="0.2">
      <c r="B541" s="792">
        <v>2</v>
      </c>
      <c r="C541" s="792" t="s">
        <v>1425</v>
      </c>
      <c r="D541" s="793">
        <v>2</v>
      </c>
      <c r="E541" s="793">
        <v>2.2999999999999998</v>
      </c>
      <c r="F541" s="793" t="s">
        <v>1552</v>
      </c>
      <c r="G541" s="794" t="s">
        <v>1831</v>
      </c>
      <c r="H541" s="794">
        <v>3019</v>
      </c>
      <c r="I541" s="821" t="s">
        <v>1382</v>
      </c>
      <c r="J541" s="826" t="s">
        <v>1970</v>
      </c>
      <c r="K541" s="793" t="s">
        <v>1459</v>
      </c>
      <c r="L541" s="792" t="s">
        <v>1454</v>
      </c>
      <c r="M541" s="792" t="s">
        <v>1448</v>
      </c>
      <c r="N541" s="752" t="s">
        <v>1460</v>
      </c>
      <c r="O541" s="752" t="s">
        <v>1450</v>
      </c>
      <c r="P541" s="752" t="s">
        <v>1438</v>
      </c>
      <c r="Q541" s="797">
        <v>1</v>
      </c>
      <c r="R541" s="822"/>
      <c r="S541" s="823">
        <v>1</v>
      </c>
      <c r="T541" s="824">
        <v>1</v>
      </c>
      <c r="U541" s="797"/>
      <c r="V541" s="806"/>
      <c r="W541" s="806"/>
      <c r="X541" s="806"/>
      <c r="Y541" s="797"/>
      <c r="Z541" s="797"/>
    </row>
    <row r="542" spans="2:26" ht="51" x14ac:dyDescent="0.2">
      <c r="B542" s="792">
        <v>2</v>
      </c>
      <c r="C542" s="792" t="s">
        <v>1425</v>
      </c>
      <c r="D542" s="793">
        <v>2</v>
      </c>
      <c r="E542" s="793">
        <v>2.2999999999999998</v>
      </c>
      <c r="F542" s="793" t="s">
        <v>1552</v>
      </c>
      <c r="G542" s="794" t="s">
        <v>1831</v>
      </c>
      <c r="H542" s="794">
        <v>3019</v>
      </c>
      <c r="I542" s="821" t="s">
        <v>1382</v>
      </c>
      <c r="J542" s="826" t="s">
        <v>1971</v>
      </c>
      <c r="K542" s="793" t="s">
        <v>1459</v>
      </c>
      <c r="L542" s="792" t="s">
        <v>1454</v>
      </c>
      <c r="M542" s="792" t="s">
        <v>1448</v>
      </c>
      <c r="N542" s="752" t="s">
        <v>1460</v>
      </c>
      <c r="O542" s="752" t="s">
        <v>1450</v>
      </c>
      <c r="P542" s="752" t="s">
        <v>1438</v>
      </c>
      <c r="Q542" s="797">
        <v>1</v>
      </c>
      <c r="R542" s="822"/>
      <c r="S542" s="823">
        <v>1</v>
      </c>
      <c r="T542" s="824">
        <v>1</v>
      </c>
      <c r="U542" s="797"/>
      <c r="V542" s="806">
        <v>0</v>
      </c>
      <c r="W542" s="806">
        <v>51000</v>
      </c>
      <c r="X542" s="806">
        <v>51000</v>
      </c>
      <c r="Y542" s="797"/>
      <c r="Z542" s="797">
        <v>1</v>
      </c>
    </row>
    <row r="543" spans="2:26" ht="38.25" x14ac:dyDescent="0.2">
      <c r="B543" s="792">
        <v>2</v>
      </c>
      <c r="C543" s="792" t="s">
        <v>1425</v>
      </c>
      <c r="D543" s="793">
        <v>2</v>
      </c>
      <c r="E543" s="793">
        <v>2.2999999999999998</v>
      </c>
      <c r="F543" s="793" t="s">
        <v>1552</v>
      </c>
      <c r="G543" s="794" t="s">
        <v>1831</v>
      </c>
      <c r="H543" s="794">
        <v>3019</v>
      </c>
      <c r="I543" s="821" t="s">
        <v>1386</v>
      </c>
      <c r="J543" s="826" t="s">
        <v>1920</v>
      </c>
      <c r="K543" s="793" t="s">
        <v>1459</v>
      </c>
      <c r="L543" s="792" t="s">
        <v>1454</v>
      </c>
      <c r="M543" s="792" t="s">
        <v>1448</v>
      </c>
      <c r="N543" s="752" t="s">
        <v>1460</v>
      </c>
      <c r="O543" s="752" t="s">
        <v>1450</v>
      </c>
      <c r="P543" s="752" t="s">
        <v>1438</v>
      </c>
      <c r="Q543" s="797">
        <v>1</v>
      </c>
      <c r="R543" s="822"/>
      <c r="S543" s="823">
        <v>1</v>
      </c>
      <c r="T543" s="824">
        <v>1</v>
      </c>
      <c r="U543" s="797"/>
      <c r="V543" s="806"/>
      <c r="W543" s="806"/>
      <c r="X543" s="806"/>
      <c r="Y543" s="797"/>
      <c r="Z543" s="797"/>
    </row>
    <row r="544" spans="2:26" ht="38.25" x14ac:dyDescent="0.2">
      <c r="B544" s="792">
        <v>2</v>
      </c>
      <c r="C544" s="792" t="s">
        <v>1425</v>
      </c>
      <c r="D544" s="793">
        <v>2</v>
      </c>
      <c r="E544" s="793">
        <v>2.2999999999999998</v>
      </c>
      <c r="F544" s="793" t="s">
        <v>1552</v>
      </c>
      <c r="G544" s="794" t="s">
        <v>1831</v>
      </c>
      <c r="H544" s="794">
        <v>3019</v>
      </c>
      <c r="I544" s="821" t="s">
        <v>1386</v>
      </c>
      <c r="J544" s="826" t="s">
        <v>1921</v>
      </c>
      <c r="K544" s="793" t="s">
        <v>1459</v>
      </c>
      <c r="L544" s="792" t="s">
        <v>1454</v>
      </c>
      <c r="M544" s="792" t="s">
        <v>1448</v>
      </c>
      <c r="N544" s="752" t="s">
        <v>1460</v>
      </c>
      <c r="O544" s="752" t="s">
        <v>1450</v>
      </c>
      <c r="P544" s="752" t="s">
        <v>1438</v>
      </c>
      <c r="Q544" s="797">
        <v>1</v>
      </c>
      <c r="R544" s="822"/>
      <c r="S544" s="823">
        <v>0.70176557818354435</v>
      </c>
      <c r="T544" s="824">
        <v>0.63399386143394143</v>
      </c>
      <c r="U544" s="797"/>
      <c r="V544" s="806">
        <v>0</v>
      </c>
      <c r="W544" s="806">
        <v>492949</v>
      </c>
      <c r="X544" s="806">
        <v>345934.64</v>
      </c>
      <c r="Y544" s="797"/>
      <c r="Z544" s="797">
        <v>0.70176557818354435</v>
      </c>
    </row>
    <row r="545" spans="2:26" ht="38.25" x14ac:dyDescent="0.2">
      <c r="B545" s="792">
        <v>2</v>
      </c>
      <c r="C545" s="792" t="s">
        <v>1425</v>
      </c>
      <c r="D545" s="793">
        <v>2</v>
      </c>
      <c r="E545" s="793">
        <v>2.2999999999999998</v>
      </c>
      <c r="F545" s="793" t="s">
        <v>1552</v>
      </c>
      <c r="G545" s="794" t="s">
        <v>1831</v>
      </c>
      <c r="H545" s="794">
        <v>3019</v>
      </c>
      <c r="I545" s="821" t="s">
        <v>1388</v>
      </c>
      <c r="J545" s="826" t="s">
        <v>1920</v>
      </c>
      <c r="K545" s="793" t="s">
        <v>1459</v>
      </c>
      <c r="L545" s="792" t="s">
        <v>1454</v>
      </c>
      <c r="M545" s="792" t="s">
        <v>1448</v>
      </c>
      <c r="N545" s="752" t="s">
        <v>1460</v>
      </c>
      <c r="O545" s="752" t="s">
        <v>1450</v>
      </c>
      <c r="P545" s="752" t="s">
        <v>1438</v>
      </c>
      <c r="Q545" s="797">
        <v>1</v>
      </c>
      <c r="R545" s="822"/>
      <c r="S545" s="823">
        <v>1</v>
      </c>
      <c r="T545" s="824">
        <v>1</v>
      </c>
      <c r="U545" s="797"/>
      <c r="V545" s="806"/>
      <c r="W545" s="806"/>
      <c r="X545" s="806"/>
      <c r="Y545" s="797"/>
      <c r="Z545" s="797"/>
    </row>
    <row r="546" spans="2:26" ht="38.25" x14ac:dyDescent="0.2">
      <c r="B546" s="792">
        <v>2</v>
      </c>
      <c r="C546" s="792" t="s">
        <v>1425</v>
      </c>
      <c r="D546" s="793">
        <v>2</v>
      </c>
      <c r="E546" s="793">
        <v>2.2999999999999998</v>
      </c>
      <c r="F546" s="793" t="s">
        <v>1552</v>
      </c>
      <c r="G546" s="794" t="s">
        <v>1831</v>
      </c>
      <c r="H546" s="794">
        <v>3019</v>
      </c>
      <c r="I546" s="821" t="s">
        <v>1388</v>
      </c>
      <c r="J546" s="826" t="s">
        <v>1921</v>
      </c>
      <c r="K546" s="793" t="s">
        <v>1459</v>
      </c>
      <c r="L546" s="792" t="s">
        <v>1454</v>
      </c>
      <c r="M546" s="792" t="s">
        <v>1448</v>
      </c>
      <c r="N546" s="752" t="s">
        <v>1460</v>
      </c>
      <c r="O546" s="752" t="s">
        <v>1450</v>
      </c>
      <c r="P546" s="752" t="s">
        <v>1438</v>
      </c>
      <c r="Q546" s="797">
        <v>1</v>
      </c>
      <c r="R546" s="822"/>
      <c r="S546" s="823">
        <v>1</v>
      </c>
      <c r="T546" s="824">
        <v>0.69069942961597397</v>
      </c>
      <c r="U546" s="797"/>
      <c r="V546" s="806">
        <v>0</v>
      </c>
      <c r="W546" s="806">
        <v>54005.72</v>
      </c>
      <c r="X546" s="806">
        <v>54005.72</v>
      </c>
      <c r="Y546" s="797"/>
      <c r="Z546" s="797">
        <v>1</v>
      </c>
    </row>
    <row r="547" spans="2:26" ht="51" x14ac:dyDescent="0.2">
      <c r="B547" s="831"/>
      <c r="C547" s="792" t="s">
        <v>1425</v>
      </c>
      <c r="D547" s="793">
        <v>2</v>
      </c>
      <c r="E547" s="793">
        <v>2.2999999999999998</v>
      </c>
      <c r="F547" s="793" t="s">
        <v>1552</v>
      </c>
      <c r="G547" s="794" t="s">
        <v>1831</v>
      </c>
      <c r="H547" s="794">
        <v>3019</v>
      </c>
      <c r="I547" s="821" t="s">
        <v>1342</v>
      </c>
      <c r="J547" s="826" t="s">
        <v>1972</v>
      </c>
      <c r="K547" s="793" t="s">
        <v>1459</v>
      </c>
      <c r="L547" s="792" t="s">
        <v>1454</v>
      </c>
      <c r="M547" s="792" t="s">
        <v>1448</v>
      </c>
      <c r="N547" s="752" t="s">
        <v>1460</v>
      </c>
      <c r="O547" s="752" t="s">
        <v>1450</v>
      </c>
      <c r="P547" s="752" t="s">
        <v>1438</v>
      </c>
      <c r="Q547" s="797">
        <v>1</v>
      </c>
      <c r="R547" s="822"/>
      <c r="S547" s="823">
        <v>1</v>
      </c>
      <c r="T547" s="824">
        <v>1</v>
      </c>
      <c r="U547" s="797"/>
      <c r="V547" s="806"/>
      <c r="W547" s="806"/>
      <c r="X547" s="806"/>
      <c r="Y547" s="797"/>
      <c r="Z547" s="797"/>
    </row>
    <row r="548" spans="2:26" ht="51" x14ac:dyDescent="0.2">
      <c r="B548" s="831"/>
      <c r="C548" s="792" t="s">
        <v>1425</v>
      </c>
      <c r="D548" s="793">
        <v>2</v>
      </c>
      <c r="E548" s="793">
        <v>2.2999999999999998</v>
      </c>
      <c r="F548" s="793" t="s">
        <v>1552</v>
      </c>
      <c r="G548" s="794" t="s">
        <v>1831</v>
      </c>
      <c r="H548" s="794">
        <v>3019</v>
      </c>
      <c r="I548" s="821" t="s">
        <v>1342</v>
      </c>
      <c r="J548" s="826" t="s">
        <v>1973</v>
      </c>
      <c r="K548" s="793" t="s">
        <v>1459</v>
      </c>
      <c r="L548" s="792" t="s">
        <v>1454</v>
      </c>
      <c r="M548" s="792" t="s">
        <v>1448</v>
      </c>
      <c r="N548" s="752" t="s">
        <v>1460</v>
      </c>
      <c r="O548" s="752" t="s">
        <v>1450</v>
      </c>
      <c r="P548" s="752" t="s">
        <v>1438</v>
      </c>
      <c r="Q548" s="797">
        <v>1</v>
      </c>
      <c r="R548" s="822"/>
      <c r="S548" s="823">
        <v>1</v>
      </c>
      <c r="T548" s="824">
        <v>1</v>
      </c>
      <c r="U548" s="797"/>
      <c r="V548" s="806">
        <v>0</v>
      </c>
      <c r="W548" s="806">
        <v>58464</v>
      </c>
      <c r="X548" s="806">
        <v>58464</v>
      </c>
      <c r="Y548" s="797"/>
      <c r="Z548" s="797">
        <v>1</v>
      </c>
    </row>
    <row r="549" spans="2:26" ht="51" x14ac:dyDescent="0.2">
      <c r="B549" s="831"/>
      <c r="C549" s="792" t="s">
        <v>1425</v>
      </c>
      <c r="D549" s="793">
        <v>2</v>
      </c>
      <c r="E549" s="793">
        <v>2.2999999999999998</v>
      </c>
      <c r="F549" s="793" t="s">
        <v>1552</v>
      </c>
      <c r="G549" s="794" t="s">
        <v>1831</v>
      </c>
      <c r="H549" s="794">
        <v>3019</v>
      </c>
      <c r="I549" s="821" t="s">
        <v>1344</v>
      </c>
      <c r="J549" s="826" t="s">
        <v>1974</v>
      </c>
      <c r="K549" s="793" t="s">
        <v>1459</v>
      </c>
      <c r="L549" s="792" t="s">
        <v>1454</v>
      </c>
      <c r="M549" s="792" t="s">
        <v>1448</v>
      </c>
      <c r="N549" s="752" t="s">
        <v>1460</v>
      </c>
      <c r="O549" s="752" t="s">
        <v>1450</v>
      </c>
      <c r="P549" s="752" t="s">
        <v>1438</v>
      </c>
      <c r="Q549" s="797">
        <v>1</v>
      </c>
      <c r="R549" s="822"/>
      <c r="S549" s="823">
        <v>1</v>
      </c>
      <c r="T549" s="824">
        <v>1</v>
      </c>
      <c r="U549" s="797"/>
      <c r="V549" s="806"/>
      <c r="W549" s="806"/>
      <c r="X549" s="806"/>
      <c r="Y549" s="797"/>
      <c r="Z549" s="797"/>
    </row>
    <row r="550" spans="2:26" ht="51" x14ac:dyDescent="0.2">
      <c r="B550" s="831"/>
      <c r="C550" s="792" t="s">
        <v>1425</v>
      </c>
      <c r="D550" s="793">
        <v>2</v>
      </c>
      <c r="E550" s="793">
        <v>2.2999999999999998</v>
      </c>
      <c r="F550" s="793" t="s">
        <v>1552</v>
      </c>
      <c r="G550" s="794" t="s">
        <v>1831</v>
      </c>
      <c r="H550" s="794">
        <v>3019</v>
      </c>
      <c r="I550" s="821" t="s">
        <v>1344</v>
      </c>
      <c r="J550" s="826" t="s">
        <v>1974</v>
      </c>
      <c r="K550" s="793" t="s">
        <v>1459</v>
      </c>
      <c r="L550" s="792" t="s">
        <v>1454</v>
      </c>
      <c r="M550" s="792" t="s">
        <v>1448</v>
      </c>
      <c r="N550" s="752" t="s">
        <v>1460</v>
      </c>
      <c r="O550" s="752" t="s">
        <v>1450</v>
      </c>
      <c r="P550" s="752" t="s">
        <v>1438</v>
      </c>
      <c r="Q550" s="797">
        <v>1</v>
      </c>
      <c r="R550" s="822"/>
      <c r="S550" s="823">
        <v>1</v>
      </c>
      <c r="T550" s="824">
        <v>1</v>
      </c>
      <c r="U550" s="797"/>
      <c r="V550" s="806">
        <v>0</v>
      </c>
      <c r="W550" s="806">
        <v>41760</v>
      </c>
      <c r="X550" s="806">
        <v>41760</v>
      </c>
      <c r="Y550" s="797"/>
      <c r="Z550" s="797">
        <v>1</v>
      </c>
    </row>
    <row r="551" spans="2:26" ht="51" x14ac:dyDescent="0.2">
      <c r="B551" s="831"/>
      <c r="C551" s="792" t="s">
        <v>1425</v>
      </c>
      <c r="D551" s="793">
        <v>2</v>
      </c>
      <c r="E551" s="793">
        <v>2.2999999999999998</v>
      </c>
      <c r="F551" s="793" t="s">
        <v>1552</v>
      </c>
      <c r="G551" s="794" t="s">
        <v>1831</v>
      </c>
      <c r="H551" s="794">
        <v>3019</v>
      </c>
      <c r="I551" s="821" t="s">
        <v>1356</v>
      </c>
      <c r="J551" s="826" t="s">
        <v>1975</v>
      </c>
      <c r="K551" s="793" t="s">
        <v>1459</v>
      </c>
      <c r="L551" s="792" t="s">
        <v>1454</v>
      </c>
      <c r="M551" s="792" t="s">
        <v>1448</v>
      </c>
      <c r="N551" s="752" t="s">
        <v>1460</v>
      </c>
      <c r="O551" s="752" t="s">
        <v>1450</v>
      </c>
      <c r="P551" s="752" t="s">
        <v>1438</v>
      </c>
      <c r="Q551" s="797">
        <v>1</v>
      </c>
      <c r="R551" s="822"/>
      <c r="S551" s="823">
        <v>0.5</v>
      </c>
      <c r="T551" s="824">
        <v>0.5</v>
      </c>
      <c r="U551" s="797"/>
      <c r="V551" s="806"/>
      <c r="W551" s="806"/>
      <c r="X551" s="806"/>
      <c r="Y551" s="797"/>
      <c r="Z551" s="797"/>
    </row>
    <row r="552" spans="2:26" ht="51" x14ac:dyDescent="0.2">
      <c r="B552" s="831"/>
      <c r="C552" s="792" t="s">
        <v>1425</v>
      </c>
      <c r="D552" s="793">
        <v>2</v>
      </c>
      <c r="E552" s="793">
        <v>2.2999999999999998</v>
      </c>
      <c r="F552" s="793" t="s">
        <v>1552</v>
      </c>
      <c r="G552" s="794" t="s">
        <v>1831</v>
      </c>
      <c r="H552" s="794">
        <v>3019</v>
      </c>
      <c r="I552" s="821" t="s">
        <v>1356</v>
      </c>
      <c r="J552" s="826" t="s">
        <v>1976</v>
      </c>
      <c r="K552" s="793" t="s">
        <v>1459</v>
      </c>
      <c r="L552" s="792" t="s">
        <v>1454</v>
      </c>
      <c r="M552" s="792" t="s">
        <v>1448</v>
      </c>
      <c r="N552" s="752" t="s">
        <v>1460</v>
      </c>
      <c r="O552" s="752" t="s">
        <v>1450</v>
      </c>
      <c r="P552" s="752" t="s">
        <v>1438</v>
      </c>
      <c r="Q552" s="797">
        <v>1</v>
      </c>
      <c r="R552" s="822"/>
      <c r="S552" s="823">
        <v>9.388511371261106E-2</v>
      </c>
      <c r="T552" s="824">
        <v>0</v>
      </c>
      <c r="U552" s="797"/>
      <c r="V552" s="806">
        <v>0</v>
      </c>
      <c r="W552" s="806">
        <v>177919.58</v>
      </c>
      <c r="X552" s="806">
        <v>16704</v>
      </c>
      <c r="Y552" s="797"/>
      <c r="Z552" s="797">
        <v>9.388511371261106E-2</v>
      </c>
    </row>
    <row r="553" spans="2:26" ht="51" x14ac:dyDescent="0.2">
      <c r="B553" s="831"/>
      <c r="C553" s="792" t="s">
        <v>1425</v>
      </c>
      <c r="D553" s="793">
        <v>2</v>
      </c>
      <c r="E553" s="793">
        <v>2.2999999999999998</v>
      </c>
      <c r="F553" s="793" t="s">
        <v>1552</v>
      </c>
      <c r="G553" s="794" t="s">
        <v>1831</v>
      </c>
      <c r="H553" s="794">
        <v>3019</v>
      </c>
      <c r="I553" s="821" t="s">
        <v>1360</v>
      </c>
      <c r="J553" s="826" t="s">
        <v>1977</v>
      </c>
      <c r="K553" s="793" t="s">
        <v>1459</v>
      </c>
      <c r="L553" s="792" t="s">
        <v>1454</v>
      </c>
      <c r="M553" s="792" t="s">
        <v>1448</v>
      </c>
      <c r="N553" s="752" t="s">
        <v>1460</v>
      </c>
      <c r="O553" s="752" t="s">
        <v>1450</v>
      </c>
      <c r="P553" s="752" t="s">
        <v>1438</v>
      </c>
      <c r="Q553" s="797">
        <v>1</v>
      </c>
      <c r="R553" s="822"/>
      <c r="S553" s="823">
        <v>1</v>
      </c>
      <c r="T553" s="824">
        <v>1</v>
      </c>
      <c r="U553" s="797"/>
      <c r="V553" s="806"/>
      <c r="W553" s="806"/>
      <c r="X553" s="806"/>
      <c r="Y553" s="797"/>
      <c r="Z553" s="797"/>
    </row>
    <row r="554" spans="2:26" ht="51" x14ac:dyDescent="0.2">
      <c r="B554" s="831"/>
      <c r="C554" s="792" t="s">
        <v>1425</v>
      </c>
      <c r="D554" s="793">
        <v>2</v>
      </c>
      <c r="E554" s="793">
        <v>2.2999999999999998</v>
      </c>
      <c r="F554" s="793" t="s">
        <v>1552</v>
      </c>
      <c r="G554" s="794" t="s">
        <v>1831</v>
      </c>
      <c r="H554" s="794">
        <v>3019</v>
      </c>
      <c r="I554" s="821" t="s">
        <v>1360</v>
      </c>
      <c r="J554" s="826" t="s">
        <v>1978</v>
      </c>
      <c r="K554" s="793" t="s">
        <v>1459</v>
      </c>
      <c r="L554" s="792" t="s">
        <v>1454</v>
      </c>
      <c r="M554" s="792" t="s">
        <v>1448</v>
      </c>
      <c r="N554" s="752" t="s">
        <v>1460</v>
      </c>
      <c r="O554" s="752" t="s">
        <v>1450</v>
      </c>
      <c r="P554" s="752" t="s">
        <v>1438</v>
      </c>
      <c r="Q554" s="797">
        <v>1</v>
      </c>
      <c r="R554" s="822"/>
      <c r="S554" s="823">
        <v>1</v>
      </c>
      <c r="T554" s="824">
        <v>0</v>
      </c>
      <c r="U554" s="797"/>
      <c r="V554" s="806">
        <v>0</v>
      </c>
      <c r="W554" s="806">
        <v>16704</v>
      </c>
      <c r="X554" s="806">
        <v>16704</v>
      </c>
      <c r="Y554" s="797"/>
      <c r="Z554" s="797">
        <v>1</v>
      </c>
    </row>
    <row r="555" spans="2:26" ht="51" x14ac:dyDescent="0.2">
      <c r="B555" s="831"/>
      <c r="C555" s="792" t="s">
        <v>1425</v>
      </c>
      <c r="D555" s="793">
        <v>2</v>
      </c>
      <c r="E555" s="793">
        <v>2.2999999999999998</v>
      </c>
      <c r="F555" s="793" t="s">
        <v>1552</v>
      </c>
      <c r="G555" s="794" t="s">
        <v>1831</v>
      </c>
      <c r="H555" s="794">
        <v>3019</v>
      </c>
      <c r="I555" s="821" t="s">
        <v>1364</v>
      </c>
      <c r="J555" s="826" t="s">
        <v>1979</v>
      </c>
      <c r="K555" s="793" t="s">
        <v>1459</v>
      </c>
      <c r="L555" s="792" t="s">
        <v>1454</v>
      </c>
      <c r="M555" s="792" t="s">
        <v>1448</v>
      </c>
      <c r="N555" s="752" t="s">
        <v>1460</v>
      </c>
      <c r="O555" s="752" t="s">
        <v>1450</v>
      </c>
      <c r="P555" s="752" t="s">
        <v>1438</v>
      </c>
      <c r="Q555" s="797">
        <v>1</v>
      </c>
      <c r="R555" s="822"/>
      <c r="S555" s="823">
        <v>1</v>
      </c>
      <c r="T555" s="824">
        <v>1</v>
      </c>
      <c r="U555" s="797"/>
      <c r="V555" s="806"/>
      <c r="W555" s="806"/>
      <c r="X555" s="806"/>
      <c r="Y555" s="797"/>
      <c r="Z555" s="797"/>
    </row>
    <row r="556" spans="2:26" ht="51" x14ac:dyDescent="0.2">
      <c r="B556" s="831"/>
      <c r="C556" s="792" t="s">
        <v>1425</v>
      </c>
      <c r="D556" s="793">
        <v>2</v>
      </c>
      <c r="E556" s="793">
        <v>2.2999999999999998</v>
      </c>
      <c r="F556" s="793" t="s">
        <v>1552</v>
      </c>
      <c r="G556" s="794" t="s">
        <v>1831</v>
      </c>
      <c r="H556" s="794">
        <v>3019</v>
      </c>
      <c r="I556" s="821" t="s">
        <v>1364</v>
      </c>
      <c r="J556" s="826" t="s">
        <v>1980</v>
      </c>
      <c r="K556" s="793" t="s">
        <v>1459</v>
      </c>
      <c r="L556" s="792" t="s">
        <v>1454</v>
      </c>
      <c r="M556" s="792" t="s">
        <v>1448</v>
      </c>
      <c r="N556" s="752" t="s">
        <v>1460</v>
      </c>
      <c r="O556" s="752" t="s">
        <v>1450</v>
      </c>
      <c r="P556" s="752" t="s">
        <v>1438</v>
      </c>
      <c r="Q556" s="797">
        <v>1</v>
      </c>
      <c r="R556" s="822"/>
      <c r="S556" s="823">
        <v>1</v>
      </c>
      <c r="T556" s="824">
        <v>0</v>
      </c>
      <c r="U556" s="797"/>
      <c r="V556" s="806">
        <v>0</v>
      </c>
      <c r="W556" s="806">
        <v>16704</v>
      </c>
      <c r="X556" s="806">
        <v>16704</v>
      </c>
      <c r="Y556" s="797"/>
      <c r="Z556" s="797">
        <v>1</v>
      </c>
    </row>
    <row r="557" spans="2:26" ht="51" x14ac:dyDescent="0.2">
      <c r="B557" s="831"/>
      <c r="C557" s="792" t="s">
        <v>1425</v>
      </c>
      <c r="D557" s="793">
        <v>2</v>
      </c>
      <c r="E557" s="793">
        <v>2.2999999999999998</v>
      </c>
      <c r="F557" s="793" t="s">
        <v>1552</v>
      </c>
      <c r="G557" s="794" t="s">
        <v>1831</v>
      </c>
      <c r="H557" s="794">
        <v>3019</v>
      </c>
      <c r="I557" s="821" t="s">
        <v>1384</v>
      </c>
      <c r="J557" s="826" t="s">
        <v>1981</v>
      </c>
      <c r="K557" s="793" t="s">
        <v>1459</v>
      </c>
      <c r="L557" s="792" t="s">
        <v>1454</v>
      </c>
      <c r="M557" s="792" t="s">
        <v>1448</v>
      </c>
      <c r="N557" s="752" t="s">
        <v>1460</v>
      </c>
      <c r="O557" s="752" t="s">
        <v>1450</v>
      </c>
      <c r="P557" s="752" t="s">
        <v>1438</v>
      </c>
      <c r="Q557" s="797">
        <v>1</v>
      </c>
      <c r="R557" s="822"/>
      <c r="S557" s="823">
        <v>1</v>
      </c>
      <c r="T557" s="824">
        <v>1</v>
      </c>
      <c r="U557" s="797"/>
      <c r="V557" s="806"/>
      <c r="W557" s="806"/>
      <c r="X557" s="806"/>
      <c r="Y557" s="797"/>
      <c r="Z557" s="797"/>
    </row>
    <row r="558" spans="2:26" ht="51" x14ac:dyDescent="0.2">
      <c r="B558" s="831"/>
      <c r="C558" s="792" t="s">
        <v>1425</v>
      </c>
      <c r="D558" s="793">
        <v>2</v>
      </c>
      <c r="E558" s="793">
        <v>2.2999999999999998</v>
      </c>
      <c r="F558" s="793" t="s">
        <v>1552</v>
      </c>
      <c r="G558" s="794" t="s">
        <v>1831</v>
      </c>
      <c r="H558" s="794">
        <v>3019</v>
      </c>
      <c r="I558" s="821" t="s">
        <v>1384</v>
      </c>
      <c r="J558" s="826" t="s">
        <v>1982</v>
      </c>
      <c r="K558" s="793" t="s">
        <v>1459</v>
      </c>
      <c r="L558" s="792" t="s">
        <v>1454</v>
      </c>
      <c r="M558" s="792" t="s">
        <v>1448</v>
      </c>
      <c r="N558" s="752" t="s">
        <v>1460</v>
      </c>
      <c r="O558" s="752" t="s">
        <v>1450</v>
      </c>
      <c r="P558" s="752" t="s">
        <v>1438</v>
      </c>
      <c r="Q558" s="797">
        <v>1</v>
      </c>
      <c r="R558" s="822"/>
      <c r="S558" s="823">
        <v>0.67431431307321532</v>
      </c>
      <c r="T558" s="824">
        <v>0.62521117861448339</v>
      </c>
      <c r="U558" s="797"/>
      <c r="V558" s="806">
        <v>0</v>
      </c>
      <c r="W558" s="806">
        <v>1427583</v>
      </c>
      <c r="X558" s="806">
        <v>962639.65</v>
      </c>
      <c r="Y558" s="797"/>
      <c r="Z558" s="797">
        <v>0.67431431307321532</v>
      </c>
    </row>
    <row r="559" spans="2:26" ht="51" x14ac:dyDescent="0.2">
      <c r="B559" s="831"/>
      <c r="C559" s="792" t="s">
        <v>1425</v>
      </c>
      <c r="D559" s="793">
        <v>2</v>
      </c>
      <c r="E559" s="793">
        <v>2.2999999999999998</v>
      </c>
      <c r="F559" s="793" t="s">
        <v>1552</v>
      </c>
      <c r="G559" s="794" t="s">
        <v>1831</v>
      </c>
      <c r="H559" s="794">
        <v>3019</v>
      </c>
      <c r="I559" s="821" t="s">
        <v>2106</v>
      </c>
      <c r="J559" s="826" t="s">
        <v>2111</v>
      </c>
      <c r="K559" s="793" t="s">
        <v>1459</v>
      </c>
      <c r="L559" s="792" t="s">
        <v>1454</v>
      </c>
      <c r="M559" s="792" t="s">
        <v>1448</v>
      </c>
      <c r="N559" s="752" t="s">
        <v>1460</v>
      </c>
      <c r="O559" s="752" t="s">
        <v>1450</v>
      </c>
      <c r="P559" s="752" t="s">
        <v>1438</v>
      </c>
      <c r="Q559" s="823">
        <v>1</v>
      </c>
      <c r="R559" s="822"/>
      <c r="S559" s="823">
        <v>0</v>
      </c>
      <c r="T559" s="824">
        <v>0</v>
      </c>
      <c r="U559" s="797"/>
      <c r="V559" s="806"/>
      <c r="W559" s="806"/>
      <c r="X559" s="806"/>
      <c r="Y559" s="797"/>
      <c r="Z559" s="797"/>
    </row>
    <row r="560" spans="2:26" ht="51" x14ac:dyDescent="0.2">
      <c r="B560" s="831"/>
      <c r="C560" s="792" t="s">
        <v>1425</v>
      </c>
      <c r="D560" s="793">
        <v>2</v>
      </c>
      <c r="E560" s="793">
        <v>2.2999999999999998</v>
      </c>
      <c r="F560" s="793" t="s">
        <v>1552</v>
      </c>
      <c r="G560" s="794" t="s">
        <v>1831</v>
      </c>
      <c r="H560" s="794">
        <v>3019</v>
      </c>
      <c r="I560" s="821" t="s">
        <v>2106</v>
      </c>
      <c r="J560" s="826" t="s">
        <v>2111</v>
      </c>
      <c r="K560" s="793" t="s">
        <v>1459</v>
      </c>
      <c r="L560" s="792" t="s">
        <v>1454</v>
      </c>
      <c r="M560" s="792" t="s">
        <v>1448</v>
      </c>
      <c r="N560" s="752" t="s">
        <v>1460</v>
      </c>
      <c r="O560" s="752" t="s">
        <v>1450</v>
      </c>
      <c r="P560" s="752" t="s">
        <v>1438</v>
      </c>
      <c r="Q560" s="823">
        <v>1</v>
      </c>
      <c r="R560" s="822"/>
      <c r="S560" s="823">
        <v>0</v>
      </c>
      <c r="T560" s="824">
        <v>0</v>
      </c>
      <c r="U560" s="797"/>
      <c r="V560" s="806">
        <v>0</v>
      </c>
      <c r="W560" s="806">
        <v>0</v>
      </c>
      <c r="X560" s="806">
        <v>0</v>
      </c>
      <c r="Y560" s="797"/>
      <c r="Z560" s="797"/>
    </row>
    <row r="561" spans="1:26" ht="51" x14ac:dyDescent="0.2">
      <c r="B561" s="831"/>
      <c r="C561" s="792" t="s">
        <v>1425</v>
      </c>
      <c r="D561" s="793">
        <v>2</v>
      </c>
      <c r="E561" s="793">
        <v>2.2999999999999998</v>
      </c>
      <c r="F561" s="793" t="s">
        <v>1552</v>
      </c>
      <c r="G561" s="794" t="s">
        <v>1831</v>
      </c>
      <c r="H561" s="794">
        <v>3019</v>
      </c>
      <c r="I561" s="821" t="s">
        <v>2108</v>
      </c>
      <c r="J561" s="826" t="s">
        <v>2112</v>
      </c>
      <c r="K561" s="793" t="s">
        <v>1459</v>
      </c>
      <c r="L561" s="792" t="s">
        <v>1454</v>
      </c>
      <c r="M561" s="792" t="s">
        <v>1448</v>
      </c>
      <c r="N561" s="752" t="s">
        <v>1460</v>
      </c>
      <c r="O561" s="752" t="s">
        <v>1450</v>
      </c>
      <c r="P561" s="752" t="s">
        <v>1438</v>
      </c>
      <c r="Q561" s="823">
        <v>1</v>
      </c>
      <c r="R561" s="822"/>
      <c r="S561" s="823">
        <v>0</v>
      </c>
      <c r="T561" s="824">
        <v>0</v>
      </c>
      <c r="U561" s="797"/>
      <c r="V561" s="806"/>
      <c r="W561" s="806"/>
      <c r="X561" s="806"/>
      <c r="Y561" s="797"/>
      <c r="Z561" s="797"/>
    </row>
    <row r="562" spans="1:26" ht="51" x14ac:dyDescent="0.2">
      <c r="B562" s="831"/>
      <c r="C562" s="792" t="s">
        <v>1425</v>
      </c>
      <c r="D562" s="793">
        <v>2</v>
      </c>
      <c r="E562" s="793">
        <v>2.2999999999999998</v>
      </c>
      <c r="F562" s="793" t="s">
        <v>1552</v>
      </c>
      <c r="G562" s="794" t="s">
        <v>1831</v>
      </c>
      <c r="H562" s="794">
        <v>3019</v>
      </c>
      <c r="I562" s="821" t="s">
        <v>2108</v>
      </c>
      <c r="J562" s="826" t="s">
        <v>2112</v>
      </c>
      <c r="K562" s="793" t="s">
        <v>1459</v>
      </c>
      <c r="L562" s="792" t="s">
        <v>1454</v>
      </c>
      <c r="M562" s="792" t="s">
        <v>1448</v>
      </c>
      <c r="N562" s="752" t="s">
        <v>1460</v>
      </c>
      <c r="O562" s="752" t="s">
        <v>1450</v>
      </c>
      <c r="P562" s="752" t="s">
        <v>1438</v>
      </c>
      <c r="Q562" s="823">
        <v>1</v>
      </c>
      <c r="R562" s="822"/>
      <c r="S562" s="823">
        <v>0</v>
      </c>
      <c r="T562" s="824">
        <v>0</v>
      </c>
      <c r="U562" s="797"/>
      <c r="V562" s="805">
        <v>0</v>
      </c>
      <c r="W562" s="806">
        <v>0</v>
      </c>
      <c r="X562" s="806">
        <v>0</v>
      </c>
      <c r="Y562" s="797"/>
      <c r="Z562" s="797"/>
    </row>
    <row r="563" spans="1:26" ht="12.75" x14ac:dyDescent="0.2">
      <c r="A563" s="757"/>
      <c r="B563" s="759"/>
      <c r="C563" s="1079" t="s">
        <v>230</v>
      </c>
      <c r="D563" s="1080"/>
      <c r="E563" s="760"/>
      <c r="F563" s="761"/>
      <c r="G563" s="762"/>
      <c r="H563" s="760"/>
      <c r="I563" s="760"/>
      <c r="J563" s="763"/>
      <c r="K563" s="760"/>
      <c r="L563" s="760"/>
      <c r="M563" s="760"/>
      <c r="N563" s="760"/>
      <c r="O563" s="760"/>
      <c r="P563" s="760"/>
      <c r="Q563" s="764"/>
      <c r="R563" s="765"/>
      <c r="S563" s="766"/>
      <c r="T563" s="767"/>
      <c r="U563" s="768"/>
      <c r="V563" s="769">
        <f>SUM(V10:V562)</f>
        <v>12854353017.720001</v>
      </c>
      <c r="W563" s="769">
        <f>SUM(W10:W562)</f>
        <v>14564955349.239998</v>
      </c>
      <c r="X563" s="769">
        <f>SUM(X10:X562)</f>
        <v>13802846714.109995</v>
      </c>
      <c r="Y563" s="753"/>
      <c r="Z563" s="768"/>
    </row>
    <row r="564" spans="1:26" ht="15" x14ac:dyDescent="0.25">
      <c r="A564" s="755"/>
      <c r="B564" s="757" t="s">
        <v>1983</v>
      </c>
      <c r="C564" s="745"/>
      <c r="D564" s="745"/>
      <c r="E564" s="745"/>
      <c r="F564" s="760"/>
      <c r="G564" s="760"/>
      <c r="H564" s="745"/>
      <c r="I564" s="745"/>
      <c r="J564" s="760"/>
      <c r="K564" s="745"/>
      <c r="L564" s="745"/>
      <c r="M564" s="745"/>
      <c r="N564" s="745"/>
      <c r="O564" s="745"/>
      <c r="P564" s="745"/>
      <c r="Q564" s="755"/>
      <c r="R564" s="755"/>
      <c r="S564" s="755"/>
      <c r="T564" s="755"/>
      <c r="U564" s="755"/>
      <c r="V564" s="755"/>
      <c r="W564" s="755"/>
      <c r="X564" s="755"/>
      <c r="Y564" s="753"/>
      <c r="Z564" s="755"/>
    </row>
    <row r="565" spans="1:26" s="573" customFormat="1" ht="15" x14ac:dyDescent="0.25">
      <c r="A565" s="770"/>
      <c r="B565" s="771" t="s">
        <v>1984</v>
      </c>
      <c r="C565" s="745" t="s">
        <v>1985</v>
      </c>
      <c r="D565" s="745"/>
      <c r="E565" s="745"/>
      <c r="F565" s="745"/>
      <c r="G565" s="745"/>
      <c r="H565" s="745"/>
      <c r="I565" s="745"/>
      <c r="J565" s="745"/>
      <c r="K565" s="745"/>
      <c r="L565" s="745"/>
      <c r="M565" s="745"/>
      <c r="N565" s="745"/>
      <c r="O565" s="745"/>
      <c r="P565" s="745"/>
      <c r="Q565" s="770"/>
      <c r="R565" s="770"/>
      <c r="S565" s="770"/>
      <c r="T565" s="770"/>
      <c r="U565" s="770"/>
      <c r="V565" s="772"/>
      <c r="W565" s="772"/>
      <c r="X565" s="772"/>
      <c r="Y565" s="772"/>
      <c r="Z565" s="772"/>
    </row>
    <row r="566" spans="1:26" s="573" customFormat="1" ht="15" x14ac:dyDescent="0.25">
      <c r="A566" s="770"/>
      <c r="B566" s="771" t="s">
        <v>1986</v>
      </c>
      <c r="C566" s="745" t="s">
        <v>1987</v>
      </c>
      <c r="D566" s="770"/>
      <c r="E566" s="770"/>
      <c r="F566" s="745"/>
      <c r="G566" s="745"/>
      <c r="H566" s="745"/>
      <c r="I566" s="745"/>
      <c r="J566" s="745"/>
      <c r="K566" s="745"/>
      <c r="L566" s="745"/>
      <c r="M566" s="745"/>
      <c r="N566" s="745"/>
      <c r="O566" s="745"/>
      <c r="P566" s="745"/>
      <c r="Q566" s="770"/>
      <c r="R566" s="770"/>
      <c r="S566" s="770"/>
      <c r="T566" s="770"/>
      <c r="U566" s="770"/>
      <c r="V566" s="773"/>
      <c r="W566" s="773"/>
      <c r="X566" s="773"/>
      <c r="Y566" s="770"/>
      <c r="Z566" s="770"/>
    </row>
    <row r="567" spans="1:26" s="573" customFormat="1" ht="15" x14ac:dyDescent="0.25">
      <c r="A567" s="770"/>
      <c r="B567" s="770"/>
      <c r="C567" s="770"/>
      <c r="D567" s="770"/>
      <c r="E567" s="770"/>
      <c r="F567" s="770"/>
      <c r="G567" s="745"/>
      <c r="H567" s="770"/>
      <c r="I567" s="770"/>
      <c r="J567" s="745"/>
      <c r="K567" s="770"/>
      <c r="L567" s="770"/>
      <c r="M567" s="770"/>
      <c r="N567" s="770"/>
      <c r="O567" s="770"/>
      <c r="P567" s="770"/>
      <c r="Q567" s="770"/>
      <c r="R567" s="770"/>
      <c r="S567" s="770"/>
      <c r="T567" s="770"/>
      <c r="U567" s="770"/>
      <c r="V567" s="770"/>
      <c r="W567" s="770"/>
      <c r="X567" s="774"/>
      <c r="Y567" s="770"/>
      <c r="Z567" s="770"/>
    </row>
    <row r="568" spans="1:26" s="573" customFormat="1" ht="15" x14ac:dyDescent="0.25">
      <c r="A568" s="770"/>
      <c r="B568" s="775" t="s">
        <v>584</v>
      </c>
      <c r="C568" s="770"/>
      <c r="D568" s="770"/>
      <c r="E568" s="770"/>
      <c r="F568" s="770"/>
      <c r="G568" s="770"/>
      <c r="H568" s="770"/>
      <c r="I568" s="770"/>
      <c r="J568" s="770"/>
      <c r="K568" s="770"/>
      <c r="L568" s="770"/>
      <c r="M568" s="770"/>
      <c r="N568" s="770"/>
      <c r="O568" s="770"/>
      <c r="P568" s="770"/>
      <c r="Q568" s="770"/>
      <c r="R568" s="770"/>
      <c r="S568" s="770"/>
      <c r="T568" s="770"/>
      <c r="U568" s="770"/>
      <c r="V568" s="770"/>
      <c r="W568" s="770"/>
      <c r="X568" s="774"/>
      <c r="Y568" s="770"/>
      <c r="Z568" s="770"/>
    </row>
    <row r="569" spans="1:26" s="573" customFormat="1" x14ac:dyDescent="0.2"/>
    <row r="570" spans="1:26" s="573" customFormat="1" x14ac:dyDescent="0.2"/>
    <row r="571" spans="1:26" s="573" customFormat="1" x14ac:dyDescent="0.2"/>
    <row r="572" spans="1:26" s="573" customFormat="1" x14ac:dyDescent="0.2"/>
    <row r="573" spans="1:26" s="573" customFormat="1" ht="12.75" x14ac:dyDescent="0.2">
      <c r="H573" s="776"/>
      <c r="I573" s="776"/>
      <c r="J573" s="776"/>
      <c r="K573" s="776"/>
      <c r="L573" s="776"/>
      <c r="M573" s="776"/>
      <c r="P573" s="777"/>
      <c r="Q573" s="777"/>
      <c r="S573" s="778"/>
      <c r="T573" s="778"/>
      <c r="U573" s="778"/>
      <c r="V573" s="778"/>
      <c r="W573" s="778"/>
    </row>
    <row r="574" spans="1:26" s="573" customFormat="1" ht="12.75" x14ac:dyDescent="0.2">
      <c r="H574" s="1081" t="s">
        <v>431</v>
      </c>
      <c r="I574" s="1081"/>
      <c r="J574" s="1081"/>
      <c r="K574" s="1081"/>
      <c r="L574" s="1081"/>
      <c r="M574" s="1081"/>
      <c r="P574" s="777"/>
      <c r="Q574" s="777"/>
      <c r="S574" s="1081" t="s">
        <v>432</v>
      </c>
      <c r="T574" s="1081"/>
      <c r="U574" s="1081"/>
      <c r="V574" s="1081"/>
      <c r="W574" s="1081"/>
    </row>
    <row r="575" spans="1:26" s="573" customFormat="1" ht="12.75" x14ac:dyDescent="0.2">
      <c r="H575" s="1083" t="s">
        <v>433</v>
      </c>
      <c r="I575" s="1083"/>
      <c r="J575" s="1083"/>
      <c r="K575" s="1083"/>
      <c r="L575" s="1083"/>
      <c r="M575" s="1083"/>
      <c r="P575" s="777"/>
      <c r="Q575" s="777"/>
      <c r="S575" s="1083" t="s">
        <v>434</v>
      </c>
      <c r="T575" s="1083"/>
      <c r="U575" s="1083"/>
      <c r="V575" s="1083"/>
      <c r="W575" s="1083"/>
    </row>
    <row r="576" spans="1:26" s="573" customFormat="1" ht="12.75" x14ac:dyDescent="0.2">
      <c r="H576" s="1084" t="s">
        <v>435</v>
      </c>
      <c r="I576" s="1084"/>
      <c r="J576" s="1084"/>
      <c r="K576" s="1084"/>
      <c r="L576" s="1084"/>
      <c r="M576" s="1084"/>
      <c r="P576" s="777"/>
      <c r="Q576" s="777"/>
      <c r="S576" s="1085" t="s">
        <v>436</v>
      </c>
      <c r="T576" s="1085"/>
      <c r="U576" s="1085"/>
      <c r="V576" s="1085"/>
      <c r="W576" s="1085"/>
    </row>
    <row r="577" spans="8:23" s="573" customFormat="1" ht="12.75" x14ac:dyDescent="0.2">
      <c r="H577" s="1084"/>
      <c r="I577" s="1084"/>
      <c r="J577" s="1084"/>
      <c r="K577" s="1084"/>
      <c r="L577" s="1084"/>
      <c r="M577" s="1084"/>
      <c r="P577" s="777"/>
      <c r="Q577" s="777"/>
      <c r="S577" s="1085"/>
      <c r="T577" s="1085"/>
      <c r="U577" s="1085"/>
      <c r="V577" s="1085"/>
      <c r="W577" s="1085"/>
    </row>
    <row r="578" spans="8:23" s="573" customFormat="1" x14ac:dyDescent="0.2"/>
    <row r="579" spans="8:23" s="573" customFormat="1" x14ac:dyDescent="0.2"/>
    <row r="580" spans="8:23" s="573" customFormat="1" x14ac:dyDescent="0.2"/>
    <row r="581" spans="8:23" s="573" customFormat="1" x14ac:dyDescent="0.2"/>
    <row r="582" spans="8:23" s="573" customFormat="1" x14ac:dyDescent="0.2"/>
    <row r="583" spans="8:23" s="573" customFormat="1" x14ac:dyDescent="0.2"/>
    <row r="584" spans="8:23" s="573" customFormat="1" x14ac:dyDescent="0.2"/>
    <row r="585" spans="8:23" s="573" customFormat="1" x14ac:dyDescent="0.2"/>
  </sheetData>
  <mergeCells count="36">
    <mergeCell ref="H575:M575"/>
    <mergeCell ref="S575:W575"/>
    <mergeCell ref="H576:M577"/>
    <mergeCell ref="S576:W577"/>
    <mergeCell ref="V8:V9"/>
    <mergeCell ref="W8:W9"/>
    <mergeCell ref="N8:N9"/>
    <mergeCell ref="C563:D563"/>
    <mergeCell ref="H574:M574"/>
    <mergeCell ref="S574:W574"/>
    <mergeCell ref="O8:O9"/>
    <mergeCell ref="P8:P9"/>
    <mergeCell ref="Q8:Q9"/>
    <mergeCell ref="R8:R9"/>
    <mergeCell ref="S8:S9"/>
    <mergeCell ref="T8:U8"/>
    <mergeCell ref="H8:H9"/>
    <mergeCell ref="J8:J9"/>
    <mergeCell ref="K8:K9"/>
    <mergeCell ref="L8:L9"/>
    <mergeCell ref="M8:M9"/>
    <mergeCell ref="G8:G9"/>
    <mergeCell ref="B1:Z2"/>
    <mergeCell ref="B3:Z3"/>
    <mergeCell ref="B7:C7"/>
    <mergeCell ref="D7:H7"/>
    <mergeCell ref="J7:P7"/>
    <mergeCell ref="Q7:U7"/>
    <mergeCell ref="V7:Z7"/>
    <mergeCell ref="X8:X9"/>
    <mergeCell ref="Y8:Z8"/>
    <mergeCell ref="B8:B9"/>
    <mergeCell ref="C8:C9"/>
    <mergeCell ref="D8:D9"/>
    <mergeCell ref="E8:E9"/>
    <mergeCell ref="F8:F9"/>
  </mergeCells>
  <printOptions horizontalCentered="1" verticalCentered="1"/>
  <pageMargins left="0.70866141732283472" right="0.70866141732283472" top="0.74803149606299213" bottom="0.74803149606299213" header="0.31496062992125984" footer="0.31496062992125984"/>
  <pageSetup scale="43" fitToHeight="100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9"/>
    <pageSetUpPr fitToPage="1"/>
  </sheetPr>
  <dimension ref="A1:E48"/>
  <sheetViews>
    <sheetView showGridLines="0" workbookViewId="0">
      <selection activeCell="J23" sqref="J23"/>
    </sheetView>
  </sheetViews>
  <sheetFormatPr baseColWidth="10" defaultColWidth="13.33203125" defaultRowHeight="11.25" x14ac:dyDescent="0.2"/>
  <cols>
    <col min="1" max="1" width="3.1640625" style="400" customWidth="1"/>
    <col min="2" max="2" width="51.33203125" style="400" customWidth="1"/>
    <col min="3" max="5" width="25.5" style="400" customWidth="1"/>
    <col min="6" max="16384" width="13.33203125" style="400"/>
  </cols>
  <sheetData>
    <row r="1" spans="1:5" ht="48" customHeight="1" x14ac:dyDescent="0.2">
      <c r="A1" s="1087" t="s">
        <v>2462</v>
      </c>
      <c r="B1" s="1088"/>
      <c r="C1" s="1088"/>
      <c r="D1" s="1088"/>
      <c r="E1" s="1089"/>
    </row>
    <row r="2" spans="1:5" ht="22.5" x14ac:dyDescent="0.2">
      <c r="A2" s="1090" t="s">
        <v>113</v>
      </c>
      <c r="B2" s="1091"/>
      <c r="C2" s="401" t="s">
        <v>390</v>
      </c>
      <c r="D2" s="401" t="s">
        <v>182</v>
      </c>
      <c r="E2" s="401" t="s">
        <v>389</v>
      </c>
    </row>
    <row r="3" spans="1:5" x14ac:dyDescent="0.2">
      <c r="A3" s="402" t="s">
        <v>388</v>
      </c>
      <c r="B3" s="403"/>
      <c r="C3" s="404">
        <f>SUM(C4:C13)</f>
        <v>13359576442.450001</v>
      </c>
      <c r="D3" s="404">
        <f t="shared" ref="D3:E3" si="0">SUM(D4:D13)</f>
        <v>14799212940.700001</v>
      </c>
      <c r="E3" s="405">
        <f t="shared" si="0"/>
        <v>14797873236.799999</v>
      </c>
    </row>
    <row r="4" spans="1:5" x14ac:dyDescent="0.2">
      <c r="A4" s="406"/>
      <c r="B4" s="407" t="s">
        <v>61</v>
      </c>
      <c r="C4" s="602">
        <v>0</v>
      </c>
      <c r="D4" s="602">
        <v>0</v>
      </c>
      <c r="E4" s="603">
        <v>0</v>
      </c>
    </row>
    <row r="5" spans="1:5" x14ac:dyDescent="0.2">
      <c r="A5" s="406"/>
      <c r="B5" s="407" t="s">
        <v>62</v>
      </c>
      <c r="C5" s="602">
        <v>0</v>
      </c>
      <c r="D5" s="602">
        <v>0</v>
      </c>
      <c r="E5" s="603">
        <v>0</v>
      </c>
    </row>
    <row r="6" spans="1:5" x14ac:dyDescent="0.2">
      <c r="A6" s="406"/>
      <c r="B6" s="407" t="s">
        <v>63</v>
      </c>
      <c r="C6" s="602">
        <v>0</v>
      </c>
      <c r="D6" s="602">
        <v>0</v>
      </c>
      <c r="E6" s="603">
        <v>0</v>
      </c>
    </row>
    <row r="7" spans="1:5" x14ac:dyDescent="0.2">
      <c r="A7" s="406"/>
      <c r="B7" s="407" t="s">
        <v>64</v>
      </c>
      <c r="C7" s="602">
        <v>0</v>
      </c>
      <c r="D7" s="602">
        <v>0</v>
      </c>
      <c r="E7" s="603">
        <v>0</v>
      </c>
    </row>
    <row r="8" spans="1:5" x14ac:dyDescent="0.2">
      <c r="A8" s="406"/>
      <c r="B8" s="407" t="s">
        <v>65</v>
      </c>
      <c r="C8" s="602">
        <v>0</v>
      </c>
      <c r="D8" s="602">
        <v>0</v>
      </c>
      <c r="E8" s="603">
        <v>0</v>
      </c>
    </row>
    <row r="9" spans="1:5" x14ac:dyDescent="0.2">
      <c r="A9" s="406"/>
      <c r="B9" s="407" t="s">
        <v>66</v>
      </c>
      <c r="C9" s="602">
        <v>0</v>
      </c>
      <c r="D9" s="602">
        <v>0</v>
      </c>
      <c r="E9" s="603">
        <v>0</v>
      </c>
    </row>
    <row r="10" spans="1:5" x14ac:dyDescent="0.2">
      <c r="A10" s="406"/>
      <c r="B10" s="407" t="s">
        <v>387</v>
      </c>
      <c r="C10" s="602">
        <v>7891892</v>
      </c>
      <c r="D10" s="602">
        <v>56961422.060000002</v>
      </c>
      <c r="E10" s="603">
        <v>55992338.159999996</v>
      </c>
    </row>
    <row r="11" spans="1:5" x14ac:dyDescent="0.2">
      <c r="A11" s="406"/>
      <c r="B11" s="407" t="s">
        <v>93</v>
      </c>
      <c r="C11" s="602">
        <v>7596548988</v>
      </c>
      <c r="D11" s="602">
        <v>8383094213.5699997</v>
      </c>
      <c r="E11" s="603">
        <v>8383094213.5699997</v>
      </c>
    </row>
    <row r="12" spans="1:5" x14ac:dyDescent="0.2">
      <c r="A12" s="406"/>
      <c r="B12" s="407" t="s">
        <v>83</v>
      </c>
      <c r="C12" s="602">
        <v>5755135562.4499998</v>
      </c>
      <c r="D12" s="602">
        <v>6359157305.0699997</v>
      </c>
      <c r="E12" s="603">
        <v>6358786685.0699997</v>
      </c>
    </row>
    <row r="13" spans="1:5" x14ac:dyDescent="0.2">
      <c r="A13" s="408"/>
      <c r="B13" s="407" t="s">
        <v>201</v>
      </c>
      <c r="C13" s="602">
        <v>0</v>
      </c>
      <c r="D13" s="602">
        <v>0</v>
      </c>
      <c r="E13" s="603">
        <v>0</v>
      </c>
    </row>
    <row r="14" spans="1:5" x14ac:dyDescent="0.2">
      <c r="A14" s="409" t="s">
        <v>386</v>
      </c>
      <c r="B14" s="410"/>
      <c r="C14" s="411">
        <f>SUM(C15:C23)</f>
        <v>13359576442.450001</v>
      </c>
      <c r="D14" s="411">
        <f t="shared" ref="D14:E14" si="1">SUM(D15:D23)</f>
        <v>14325961706.190001</v>
      </c>
      <c r="E14" s="412">
        <f t="shared" si="1"/>
        <v>13947323574.6</v>
      </c>
    </row>
    <row r="15" spans="1:5" x14ac:dyDescent="0.2">
      <c r="A15" s="406"/>
      <c r="B15" s="407" t="s">
        <v>80</v>
      </c>
      <c r="C15" s="602">
        <v>8016945230.3000002</v>
      </c>
      <c r="D15" s="602">
        <v>8351339272.46</v>
      </c>
      <c r="E15" s="603">
        <v>8351339272.46</v>
      </c>
    </row>
    <row r="16" spans="1:5" x14ac:dyDescent="0.2">
      <c r="A16" s="406"/>
      <c r="B16" s="407" t="s">
        <v>81</v>
      </c>
      <c r="C16" s="602">
        <v>2365428647.29</v>
      </c>
      <c r="D16" s="602">
        <v>2807186190.6399999</v>
      </c>
      <c r="E16" s="603">
        <v>2498015931.1900001</v>
      </c>
    </row>
    <row r="17" spans="1:5" x14ac:dyDescent="0.2">
      <c r="A17" s="406"/>
      <c r="B17" s="407" t="s">
        <v>82</v>
      </c>
      <c r="C17" s="602">
        <v>2605533436.79</v>
      </c>
      <c r="D17" s="602">
        <v>3031135441.5500002</v>
      </c>
      <c r="E17" s="603">
        <v>2971583574.1900001</v>
      </c>
    </row>
    <row r="18" spans="1:5" x14ac:dyDescent="0.2">
      <c r="A18" s="406"/>
      <c r="B18" s="407" t="s">
        <v>83</v>
      </c>
      <c r="C18" s="602">
        <v>1393689.09</v>
      </c>
      <c r="D18" s="602">
        <v>588950</v>
      </c>
      <c r="E18" s="603">
        <v>588950</v>
      </c>
    </row>
    <row r="19" spans="1:5" x14ac:dyDescent="0.2">
      <c r="A19" s="406"/>
      <c r="B19" s="407" t="s">
        <v>261</v>
      </c>
      <c r="C19" s="602">
        <v>61568584</v>
      </c>
      <c r="D19" s="602">
        <v>95758761.799999997</v>
      </c>
      <c r="E19" s="603">
        <v>85842757.019999996</v>
      </c>
    </row>
    <row r="20" spans="1:5" x14ac:dyDescent="0.2">
      <c r="A20" s="406"/>
      <c r="B20" s="407" t="s">
        <v>109</v>
      </c>
      <c r="C20" s="602">
        <v>240000000</v>
      </c>
      <c r="D20" s="602">
        <v>39953089.740000002</v>
      </c>
      <c r="E20" s="603">
        <v>39953089.740000002</v>
      </c>
    </row>
    <row r="21" spans="1:5" x14ac:dyDescent="0.2">
      <c r="A21" s="406"/>
      <c r="B21" s="407" t="s">
        <v>273</v>
      </c>
      <c r="C21" s="602">
        <v>68706854.980000004</v>
      </c>
      <c r="D21" s="602">
        <v>0</v>
      </c>
      <c r="E21" s="603">
        <v>0</v>
      </c>
    </row>
    <row r="22" spans="1:5" x14ac:dyDescent="0.2">
      <c r="A22" s="406"/>
      <c r="B22" s="407" t="s">
        <v>385</v>
      </c>
      <c r="C22" s="602">
        <v>0</v>
      </c>
      <c r="D22" s="602">
        <v>0</v>
      </c>
      <c r="E22" s="603">
        <v>0</v>
      </c>
    </row>
    <row r="23" spans="1:5" x14ac:dyDescent="0.2">
      <c r="A23" s="406"/>
      <c r="B23" s="407" t="s">
        <v>281</v>
      </c>
      <c r="C23" s="602">
        <v>0</v>
      </c>
      <c r="D23" s="602">
        <v>0</v>
      </c>
      <c r="E23" s="603">
        <v>0</v>
      </c>
    </row>
    <row r="24" spans="1:5" x14ac:dyDescent="0.2">
      <c r="A24" s="413"/>
      <c r="B24" s="414" t="s">
        <v>412</v>
      </c>
      <c r="C24" s="415">
        <f>+C3-C14</f>
        <v>0</v>
      </c>
      <c r="D24" s="415">
        <f t="shared" ref="D24:E24" si="2">+D3-D14</f>
        <v>473251234.51000023</v>
      </c>
      <c r="E24" s="416">
        <f t="shared" si="2"/>
        <v>850549662.19999886</v>
      </c>
    </row>
    <row r="25" spans="1:5" x14ac:dyDescent="0.2">
      <c r="C25" s="417"/>
      <c r="D25" s="417"/>
      <c r="E25" s="417"/>
    </row>
    <row r="26" spans="1:5" ht="22.5" x14ac:dyDescent="0.2">
      <c r="A26" s="1090" t="s">
        <v>113</v>
      </c>
      <c r="B26" s="1091"/>
      <c r="C26" s="418" t="s">
        <v>390</v>
      </c>
      <c r="D26" s="418" t="s">
        <v>182</v>
      </c>
      <c r="E26" s="418" t="s">
        <v>389</v>
      </c>
    </row>
    <row r="27" spans="1:5" x14ac:dyDescent="0.2">
      <c r="A27" s="402" t="s">
        <v>413</v>
      </c>
      <c r="B27" s="403"/>
      <c r="C27" s="419">
        <f>SUM(C28:C34)</f>
        <v>0</v>
      </c>
      <c r="D27" s="419">
        <f>SUM(D28:D34)</f>
        <v>381245579.80999994</v>
      </c>
      <c r="E27" s="420">
        <f>SUM(E28:E34)</f>
        <v>453612046.01999998</v>
      </c>
    </row>
    <row r="28" spans="1:5" x14ac:dyDescent="0.2">
      <c r="A28" s="406"/>
      <c r="B28" s="407" t="s">
        <v>414</v>
      </c>
      <c r="C28" s="604">
        <v>0</v>
      </c>
      <c r="D28" s="604">
        <v>125679058.63</v>
      </c>
      <c r="E28" s="605">
        <v>162014843.97</v>
      </c>
    </row>
    <row r="29" spans="1:5" x14ac:dyDescent="0.2">
      <c r="A29" s="406"/>
      <c r="B29" s="407" t="s">
        <v>415</v>
      </c>
      <c r="C29" s="604">
        <v>0</v>
      </c>
      <c r="D29" s="604">
        <v>26954886.289999999</v>
      </c>
      <c r="E29" s="605">
        <v>26954886.289999999</v>
      </c>
    </row>
    <row r="30" spans="1:5" x14ac:dyDescent="0.2">
      <c r="A30" s="406"/>
      <c r="B30" s="407" t="s">
        <v>416</v>
      </c>
      <c r="C30" s="604">
        <v>0</v>
      </c>
      <c r="D30" s="604">
        <v>0</v>
      </c>
      <c r="E30" s="605">
        <v>0</v>
      </c>
    </row>
    <row r="31" spans="1:5" x14ac:dyDescent="0.2">
      <c r="A31" s="406"/>
      <c r="B31" s="407" t="s">
        <v>417</v>
      </c>
      <c r="C31" s="604">
        <v>0</v>
      </c>
      <c r="D31" s="604">
        <v>24773917.239999998</v>
      </c>
      <c r="E31" s="605">
        <v>24346518.02</v>
      </c>
    </row>
    <row r="32" spans="1:5" x14ac:dyDescent="0.2">
      <c r="A32" s="406"/>
      <c r="B32" s="407" t="s">
        <v>418</v>
      </c>
      <c r="C32" s="604">
        <v>0</v>
      </c>
      <c r="D32" s="604">
        <v>203640716</v>
      </c>
      <c r="E32" s="605">
        <v>240098796.09</v>
      </c>
    </row>
    <row r="33" spans="1:5" x14ac:dyDescent="0.2">
      <c r="A33" s="406"/>
      <c r="B33" s="407" t="s">
        <v>419</v>
      </c>
      <c r="C33" s="604">
        <v>0</v>
      </c>
      <c r="D33" s="604">
        <v>0</v>
      </c>
      <c r="E33" s="605">
        <v>0</v>
      </c>
    </row>
    <row r="34" spans="1:5" x14ac:dyDescent="0.2">
      <c r="A34" s="406"/>
      <c r="B34" s="407" t="s">
        <v>420</v>
      </c>
      <c r="C34" s="604">
        <v>0</v>
      </c>
      <c r="D34" s="604">
        <v>197001.65</v>
      </c>
      <c r="E34" s="605">
        <v>197001.65</v>
      </c>
    </row>
    <row r="35" spans="1:5" x14ac:dyDescent="0.2">
      <c r="A35" s="409" t="s">
        <v>421</v>
      </c>
      <c r="B35" s="407"/>
      <c r="C35" s="421">
        <f>+C36+C37+C38</f>
        <v>0</v>
      </c>
      <c r="D35" s="421">
        <f t="shared" ref="D35:E35" si="3">+D36+D37+D38</f>
        <v>92005654.700000003</v>
      </c>
      <c r="E35" s="422">
        <f t="shared" si="3"/>
        <v>396937616.18000001</v>
      </c>
    </row>
    <row r="36" spans="1:5" x14ac:dyDescent="0.2">
      <c r="A36" s="406"/>
      <c r="B36" s="407" t="s">
        <v>418</v>
      </c>
      <c r="C36" s="604">
        <v>0</v>
      </c>
      <c r="D36" s="604">
        <v>92005654.700000003</v>
      </c>
      <c r="E36" s="605">
        <v>396937616.18000001</v>
      </c>
    </row>
    <row r="37" spans="1:5" x14ac:dyDescent="0.2">
      <c r="A37" s="423"/>
      <c r="B37" s="424" t="s">
        <v>419</v>
      </c>
      <c r="C37" s="604">
        <v>0</v>
      </c>
      <c r="D37" s="604">
        <v>0</v>
      </c>
      <c r="E37" s="605">
        <v>0</v>
      </c>
    </row>
    <row r="38" spans="1:5" x14ac:dyDescent="0.2">
      <c r="A38" s="423"/>
      <c r="B38" s="424" t="s">
        <v>422</v>
      </c>
      <c r="C38" s="604">
        <v>0</v>
      </c>
      <c r="D38" s="604">
        <v>0</v>
      </c>
      <c r="E38" s="605">
        <v>0</v>
      </c>
    </row>
    <row r="39" spans="1:5" x14ac:dyDescent="0.2">
      <c r="A39" s="413"/>
      <c r="B39" s="414" t="s">
        <v>412</v>
      </c>
      <c r="C39" s="415">
        <f>+C27+C35</f>
        <v>0</v>
      </c>
      <c r="D39" s="415">
        <f t="shared" ref="D39:E39" si="4">+D27+D35</f>
        <v>473251234.50999993</v>
      </c>
      <c r="E39" s="416">
        <f t="shared" si="4"/>
        <v>850549662.20000005</v>
      </c>
    </row>
    <row r="40" spans="1:5" ht="28.5" customHeight="1" x14ac:dyDescent="0.2">
      <c r="A40" s="400" t="s">
        <v>384</v>
      </c>
    </row>
    <row r="44" spans="1:5" ht="12.75" x14ac:dyDescent="0.2">
      <c r="A44" s="434"/>
      <c r="B44" s="875"/>
      <c r="C44" s="875"/>
      <c r="D44" s="456"/>
      <c r="E44" s="456"/>
    </row>
    <row r="45" spans="1:5" ht="12.75" x14ac:dyDescent="0.2">
      <c r="A45" s="896" t="s">
        <v>431</v>
      </c>
      <c r="B45" s="896"/>
      <c r="C45" s="896"/>
      <c r="D45" s="877" t="s">
        <v>432</v>
      </c>
      <c r="E45" s="877"/>
    </row>
    <row r="46" spans="1:5" ht="12.75" x14ac:dyDescent="0.2">
      <c r="A46" s="1086" t="s">
        <v>433</v>
      </c>
      <c r="B46" s="1086"/>
      <c r="C46" s="1086"/>
      <c r="D46" s="869" t="s">
        <v>434</v>
      </c>
      <c r="E46" s="869"/>
    </row>
    <row r="47" spans="1:5" x14ac:dyDescent="0.2">
      <c r="A47" s="893" t="s">
        <v>435</v>
      </c>
      <c r="B47" s="893"/>
      <c r="C47" s="893"/>
      <c r="D47" s="869"/>
      <c r="E47" s="869"/>
    </row>
    <row r="48" spans="1:5" x14ac:dyDescent="0.2">
      <c r="A48" s="893"/>
      <c r="B48" s="893"/>
      <c r="C48" s="893"/>
      <c r="D48" s="107"/>
      <c r="E48" s="107"/>
    </row>
  </sheetData>
  <mergeCells count="9">
    <mergeCell ref="A46:C46"/>
    <mergeCell ref="D46:E47"/>
    <mergeCell ref="A47:C48"/>
    <mergeCell ref="A1:E1"/>
    <mergeCell ref="A2:B2"/>
    <mergeCell ref="A26:B26"/>
    <mergeCell ref="B44:C44"/>
    <mergeCell ref="A45:C45"/>
    <mergeCell ref="D45:E45"/>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9"/>
  </sheetPr>
  <dimension ref="A1:E41"/>
  <sheetViews>
    <sheetView showGridLines="0" workbookViewId="0">
      <selection activeCell="I16" sqref="I16"/>
    </sheetView>
  </sheetViews>
  <sheetFormatPr baseColWidth="10" defaultRowHeight="11.25" x14ac:dyDescent="0.2"/>
  <cols>
    <col min="1" max="1" width="1" style="331" customWidth="1"/>
    <col min="2" max="2" width="55.83203125" style="331" customWidth="1"/>
    <col min="3" max="3" width="22.83203125" style="331" customWidth="1"/>
    <col min="4" max="4" width="21.83203125" style="331" customWidth="1"/>
    <col min="5" max="5" width="22.83203125" style="331" customWidth="1"/>
    <col min="6" max="16384" width="12" style="331"/>
  </cols>
  <sheetData>
    <row r="1" spans="1:5" ht="53.25" customHeight="1" x14ac:dyDescent="0.2">
      <c r="A1" s="1093" t="s">
        <v>2463</v>
      </c>
      <c r="B1" s="1094"/>
      <c r="C1" s="1094"/>
      <c r="D1" s="1094"/>
      <c r="E1" s="1095"/>
    </row>
    <row r="2" spans="1:5" ht="15" customHeight="1" x14ac:dyDescent="0.2">
      <c r="A2" s="1096" t="s">
        <v>113</v>
      </c>
      <c r="B2" s="1097"/>
      <c r="C2" s="332" t="s">
        <v>179</v>
      </c>
      <c r="D2" s="332" t="s">
        <v>182</v>
      </c>
      <c r="E2" s="332" t="s">
        <v>397</v>
      </c>
    </row>
    <row r="3" spans="1:5" ht="12" thickBot="1" x14ac:dyDescent="0.25">
      <c r="A3" s="356"/>
      <c r="B3" s="355"/>
      <c r="C3" s="354"/>
      <c r="D3" s="354"/>
      <c r="E3" s="354"/>
    </row>
    <row r="4" spans="1:5" ht="12.95" customHeight="1" thickBot="1" x14ac:dyDescent="0.25">
      <c r="A4" s="336" t="s">
        <v>407</v>
      </c>
      <c r="B4" s="353"/>
      <c r="C4" s="334">
        <f>C5+C6</f>
        <v>13359576442.450001</v>
      </c>
      <c r="D4" s="334">
        <f>D5+D6</f>
        <v>14799212940.700001</v>
      </c>
      <c r="E4" s="334">
        <f>E5+E6</f>
        <v>14797873236.799999</v>
      </c>
    </row>
    <row r="5" spans="1:5" ht="12.95" customHeight="1" x14ac:dyDescent="0.2">
      <c r="A5" s="352"/>
      <c r="B5" s="351" t="s">
        <v>406</v>
      </c>
      <c r="C5" s="350">
        <v>0</v>
      </c>
      <c r="D5" s="350">
        <v>0</v>
      </c>
      <c r="E5" s="350">
        <v>0</v>
      </c>
    </row>
    <row r="6" spans="1:5" ht="12.95" customHeight="1" x14ac:dyDescent="0.2">
      <c r="A6" s="343"/>
      <c r="B6" s="341" t="s">
        <v>405</v>
      </c>
      <c r="C6" s="606">
        <v>13359576442.450001</v>
      </c>
      <c r="D6" s="606">
        <v>14799212940.700001</v>
      </c>
      <c r="E6" s="606">
        <v>14797873236.799999</v>
      </c>
    </row>
    <row r="7" spans="1:5" ht="12" thickBot="1" x14ac:dyDescent="0.25">
      <c r="A7" s="339"/>
      <c r="B7" s="349"/>
      <c r="C7" s="337"/>
      <c r="D7" s="337"/>
      <c r="E7" s="337"/>
    </row>
    <row r="8" spans="1:5" ht="12.95" customHeight="1" thickBot="1" x14ac:dyDescent="0.25">
      <c r="A8" s="336" t="s">
        <v>404</v>
      </c>
      <c r="B8" s="335"/>
      <c r="C8" s="334">
        <f>C9+C10</f>
        <v>13359576442.450001</v>
      </c>
      <c r="D8" s="334">
        <f>D9+D10</f>
        <v>14325961706.190001</v>
      </c>
      <c r="E8" s="334">
        <f>E9+E10</f>
        <v>13947323574.6</v>
      </c>
    </row>
    <row r="9" spans="1:5" ht="12.95" customHeight="1" x14ac:dyDescent="0.2">
      <c r="A9" s="352"/>
      <c r="B9" s="351" t="s">
        <v>403</v>
      </c>
      <c r="C9" s="350">
        <v>0</v>
      </c>
      <c r="D9" s="350">
        <v>0</v>
      </c>
      <c r="E9" s="350">
        <v>0</v>
      </c>
    </row>
    <row r="10" spans="1:5" ht="12.95" customHeight="1" x14ac:dyDescent="0.2">
      <c r="A10" s="343"/>
      <c r="B10" s="341" t="s">
        <v>402</v>
      </c>
      <c r="C10" s="606">
        <v>13359576442.450001</v>
      </c>
      <c r="D10" s="606">
        <v>14325961706.190001</v>
      </c>
      <c r="E10" s="606">
        <v>13947323574.6</v>
      </c>
    </row>
    <row r="11" spans="1:5" ht="12" thickBot="1" x14ac:dyDescent="0.25">
      <c r="A11" s="339"/>
      <c r="B11" s="349"/>
      <c r="C11" s="337"/>
      <c r="D11" s="337"/>
      <c r="E11" s="337"/>
    </row>
    <row r="12" spans="1:5" ht="12.95" customHeight="1" thickBot="1" x14ac:dyDescent="0.25">
      <c r="A12" s="336" t="s">
        <v>401</v>
      </c>
      <c r="B12" s="335"/>
      <c r="C12" s="334">
        <f>C4-C8</f>
        <v>0</v>
      </c>
      <c r="D12" s="334">
        <f>D4-D8</f>
        <v>473251234.51000023</v>
      </c>
      <c r="E12" s="334">
        <f>E4-E8</f>
        <v>850549662.19999886</v>
      </c>
    </row>
    <row r="13" spans="1:5" x14ac:dyDescent="0.2">
      <c r="A13" s="348"/>
      <c r="B13" s="347"/>
      <c r="C13" s="346"/>
      <c r="D13" s="346"/>
      <c r="E13" s="346"/>
    </row>
    <row r="14" spans="1:5" ht="15" customHeight="1" x14ac:dyDescent="0.2">
      <c r="A14" s="1096" t="s">
        <v>113</v>
      </c>
      <c r="B14" s="1097"/>
      <c r="C14" s="345" t="s">
        <v>179</v>
      </c>
      <c r="D14" s="345" t="s">
        <v>182</v>
      </c>
      <c r="E14" s="345" t="s">
        <v>397</v>
      </c>
    </row>
    <row r="15" spans="1:5" x14ac:dyDescent="0.2">
      <c r="A15" s="343"/>
      <c r="B15" s="341"/>
      <c r="C15" s="344"/>
      <c r="D15" s="344"/>
      <c r="E15" s="344"/>
    </row>
    <row r="16" spans="1:5" ht="12.95" customHeight="1" x14ac:dyDescent="0.2">
      <c r="A16" s="342" t="s">
        <v>400</v>
      </c>
      <c r="B16" s="341"/>
      <c r="C16" s="344">
        <f>C12</f>
        <v>0</v>
      </c>
      <c r="D16" s="344">
        <f>D12</f>
        <v>473251234.51000023</v>
      </c>
      <c r="E16" s="344">
        <f>E12</f>
        <v>850549662.19999886</v>
      </c>
    </row>
    <row r="17" spans="1:5" x14ac:dyDescent="0.2">
      <c r="A17" s="343"/>
      <c r="B17" s="341"/>
      <c r="C17" s="344"/>
      <c r="D17" s="344"/>
      <c r="E17" s="344"/>
    </row>
    <row r="18" spans="1:5" ht="12.95" customHeight="1" x14ac:dyDescent="0.2">
      <c r="A18" s="342" t="s">
        <v>399</v>
      </c>
      <c r="B18" s="341"/>
      <c r="C18" s="340">
        <v>0</v>
      </c>
      <c r="D18" s="340">
        <v>0</v>
      </c>
      <c r="E18" s="340">
        <v>0</v>
      </c>
    </row>
    <row r="19" spans="1:5" ht="12" thickBot="1" x14ac:dyDescent="0.25">
      <c r="A19" s="339"/>
      <c r="B19" s="338"/>
      <c r="C19" s="337"/>
      <c r="D19" s="337"/>
      <c r="E19" s="337"/>
    </row>
    <row r="20" spans="1:5" ht="12.95" customHeight="1" thickBot="1" x14ac:dyDescent="0.25">
      <c r="A20" s="336" t="s">
        <v>398</v>
      </c>
      <c r="B20" s="335"/>
      <c r="C20" s="334">
        <f>C16-C18</f>
        <v>0</v>
      </c>
      <c r="D20" s="334">
        <f>D16-D18</f>
        <v>473251234.51000023</v>
      </c>
      <c r="E20" s="334">
        <f>E16-E18</f>
        <v>850549662.19999886</v>
      </c>
    </row>
    <row r="21" spans="1:5" x14ac:dyDescent="0.2">
      <c r="A21" s="348"/>
      <c r="B21" s="347"/>
      <c r="C21" s="346"/>
      <c r="D21" s="346"/>
      <c r="E21" s="346"/>
    </row>
    <row r="22" spans="1:5" ht="15" customHeight="1" x14ac:dyDescent="0.2">
      <c r="A22" s="1096" t="s">
        <v>113</v>
      </c>
      <c r="B22" s="1097"/>
      <c r="C22" s="345" t="s">
        <v>179</v>
      </c>
      <c r="D22" s="345" t="s">
        <v>182</v>
      </c>
      <c r="E22" s="345" t="s">
        <v>397</v>
      </c>
    </row>
    <row r="23" spans="1:5" x14ac:dyDescent="0.2">
      <c r="A23" s="343"/>
      <c r="B23" s="341"/>
      <c r="C23" s="344"/>
      <c r="D23" s="344"/>
      <c r="E23" s="344"/>
    </row>
    <row r="24" spans="1:5" ht="12.95" customHeight="1" x14ac:dyDescent="0.2">
      <c r="A24" s="342" t="s">
        <v>396</v>
      </c>
      <c r="B24" s="341"/>
      <c r="C24" s="340"/>
      <c r="D24" s="340"/>
      <c r="E24" s="340"/>
    </row>
    <row r="25" spans="1:5" x14ac:dyDescent="0.2">
      <c r="A25" s="343"/>
      <c r="B25" s="341"/>
      <c r="C25" s="340"/>
      <c r="D25" s="340"/>
      <c r="E25" s="340"/>
    </row>
    <row r="26" spans="1:5" ht="12.95" customHeight="1" x14ac:dyDescent="0.2">
      <c r="A26" s="342" t="s">
        <v>395</v>
      </c>
      <c r="B26" s="341"/>
      <c r="C26" s="340">
        <v>0</v>
      </c>
      <c r="D26" s="340">
        <v>0</v>
      </c>
      <c r="E26" s="340">
        <v>0</v>
      </c>
    </row>
    <row r="27" spans="1:5" ht="12" thickBot="1" x14ac:dyDescent="0.25">
      <c r="A27" s="339"/>
      <c r="B27" s="338"/>
      <c r="C27" s="337"/>
      <c r="D27" s="337"/>
      <c r="E27" s="337"/>
    </row>
    <row r="28" spans="1:5" ht="12.95" customHeight="1" thickBot="1" x14ac:dyDescent="0.25">
      <c r="A28" s="336" t="s">
        <v>394</v>
      </c>
      <c r="B28" s="335"/>
      <c r="C28" s="334">
        <f>C24-C26</f>
        <v>0</v>
      </c>
      <c r="D28" s="334">
        <f>D24-D26</f>
        <v>0</v>
      </c>
      <c r="E28" s="334">
        <f>E24-E26</f>
        <v>0</v>
      </c>
    </row>
    <row r="29" spans="1:5" ht="34.5" customHeight="1" x14ac:dyDescent="0.2">
      <c r="A29" s="1098" t="s">
        <v>393</v>
      </c>
      <c r="B29" s="1098"/>
      <c r="C29" s="1098"/>
      <c r="D29" s="1098"/>
      <c r="E29" s="1098"/>
    </row>
    <row r="30" spans="1:5" ht="11.25" customHeight="1" x14ac:dyDescent="0.2">
      <c r="A30" s="1092" t="s">
        <v>392</v>
      </c>
      <c r="B30" s="1092"/>
      <c r="C30" s="333"/>
      <c r="D30" s="333"/>
      <c r="E30" s="333"/>
    </row>
    <row r="31" spans="1:5" ht="11.25" customHeight="1" x14ac:dyDescent="0.2">
      <c r="A31" s="1092" t="s">
        <v>391</v>
      </c>
      <c r="B31" s="1092"/>
      <c r="C31" s="1092"/>
      <c r="D31" s="1092"/>
      <c r="E31" s="1092"/>
    </row>
    <row r="37" spans="1:5" ht="12.75" x14ac:dyDescent="0.2">
      <c r="A37" s="434"/>
      <c r="B37" s="875"/>
      <c r="C37" s="875"/>
      <c r="D37" s="456"/>
      <c r="E37" s="456"/>
    </row>
    <row r="38" spans="1:5" ht="12.75" x14ac:dyDescent="0.2">
      <c r="A38" s="896" t="s">
        <v>431</v>
      </c>
      <c r="B38" s="896"/>
      <c r="C38" s="896"/>
      <c r="D38" s="877" t="s">
        <v>432</v>
      </c>
      <c r="E38" s="877"/>
    </row>
    <row r="39" spans="1:5" ht="12.75" x14ac:dyDescent="0.2">
      <c r="A39" s="1086" t="s">
        <v>433</v>
      </c>
      <c r="B39" s="1086"/>
      <c r="C39" s="1086"/>
      <c r="D39" s="869" t="s">
        <v>434</v>
      </c>
      <c r="E39" s="869"/>
    </row>
    <row r="40" spans="1:5" x14ac:dyDescent="0.2">
      <c r="A40" s="893" t="s">
        <v>435</v>
      </c>
      <c r="B40" s="893"/>
      <c r="C40" s="893"/>
      <c r="D40" s="869"/>
      <c r="E40" s="869"/>
    </row>
    <row r="41" spans="1:5" x14ac:dyDescent="0.2">
      <c r="A41" s="893"/>
      <c r="B41" s="893"/>
      <c r="C41" s="893"/>
      <c r="D41" s="107"/>
      <c r="E41" s="107"/>
    </row>
  </sheetData>
  <mergeCells count="13">
    <mergeCell ref="A31:E31"/>
    <mergeCell ref="A1:E1"/>
    <mergeCell ref="A2:B2"/>
    <mergeCell ref="A14:B14"/>
    <mergeCell ref="A22:B22"/>
    <mergeCell ref="A29:E29"/>
    <mergeCell ref="A30:B30"/>
    <mergeCell ref="B37:C37"/>
    <mergeCell ref="A38:C38"/>
    <mergeCell ref="D38:E38"/>
    <mergeCell ref="A39:C39"/>
    <mergeCell ref="D39:E40"/>
    <mergeCell ref="A40:C4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workbookViewId="0">
      <selection activeCell="J16" sqref="J16"/>
    </sheetView>
  </sheetViews>
  <sheetFormatPr baseColWidth="10" defaultColWidth="98.1640625" defaultRowHeight="11.25" x14ac:dyDescent="0.2"/>
  <cols>
    <col min="1" max="1" width="53.5" customWidth="1"/>
    <col min="2" max="2" width="71.83203125" customWidth="1"/>
    <col min="3" max="3" width="47" customWidth="1"/>
    <col min="4" max="4" width="6.33203125" customWidth="1"/>
    <col min="5" max="5" width="5.5" customWidth="1"/>
    <col min="6" max="40" width="15" customWidth="1"/>
    <col min="41" max="65" width="13" customWidth="1"/>
  </cols>
  <sheetData>
    <row r="1" spans="1:7" ht="12.75" x14ac:dyDescent="0.2">
      <c r="A1" s="1100" t="s">
        <v>606</v>
      </c>
      <c r="B1" s="1100"/>
      <c r="C1" s="1100"/>
      <c r="D1" s="607"/>
      <c r="E1" s="608"/>
      <c r="F1" s="608"/>
      <c r="G1" s="608"/>
    </row>
    <row r="2" spans="1:7" ht="12.75" x14ac:dyDescent="0.2">
      <c r="A2" s="1100" t="s">
        <v>604</v>
      </c>
      <c r="B2" s="1100"/>
      <c r="C2" s="1100"/>
      <c r="D2" s="607"/>
      <c r="E2" s="608"/>
      <c r="F2" s="608"/>
      <c r="G2" s="608"/>
    </row>
    <row r="3" spans="1:7" ht="12.75" x14ac:dyDescent="0.2">
      <c r="A3" s="1100" t="s">
        <v>585</v>
      </c>
      <c r="B3" s="1100"/>
      <c r="C3" s="1100"/>
      <c r="D3" s="607"/>
      <c r="E3" s="608"/>
      <c r="F3" s="608"/>
      <c r="G3" s="608"/>
    </row>
    <row r="4" spans="1:7" ht="12.75" x14ac:dyDescent="0.2">
      <c r="A4" s="1100" t="s">
        <v>605</v>
      </c>
      <c r="B4" s="1100"/>
      <c r="C4" s="1100"/>
      <c r="D4" s="607"/>
      <c r="E4" s="608"/>
      <c r="F4" s="608"/>
      <c r="G4" s="608"/>
    </row>
    <row r="5" spans="1:7" ht="12" x14ac:dyDescent="0.2">
      <c r="A5" s="609"/>
      <c r="B5" s="609"/>
      <c r="C5" s="609"/>
      <c r="D5" s="609"/>
      <c r="E5" s="608"/>
      <c r="F5" s="608"/>
      <c r="G5" s="608"/>
    </row>
    <row r="6" spans="1:7" ht="12.75" x14ac:dyDescent="0.2">
      <c r="A6" s="610"/>
      <c r="B6" s="662"/>
      <c r="C6" s="647"/>
      <c r="D6" s="611"/>
      <c r="E6" s="611"/>
      <c r="F6" s="611"/>
      <c r="G6" s="611"/>
    </row>
    <row r="7" spans="1:7" ht="12" x14ac:dyDescent="0.2">
      <c r="A7" s="612"/>
      <c r="B7" s="613"/>
      <c r="C7" s="613"/>
      <c r="D7" s="614"/>
    </row>
    <row r="8" spans="1:7" ht="12" x14ac:dyDescent="0.2">
      <c r="A8" s="615"/>
      <c r="B8" s="616"/>
      <c r="C8" s="616"/>
      <c r="D8" s="615"/>
      <c r="E8" s="617"/>
      <c r="F8" s="617"/>
      <c r="G8" s="617"/>
    </row>
    <row r="9" spans="1:7" ht="12" x14ac:dyDescent="0.2">
      <c r="A9" s="618" t="s">
        <v>607</v>
      </c>
      <c r="B9" s="619" t="s">
        <v>608</v>
      </c>
      <c r="C9" s="619" t="s">
        <v>609</v>
      </c>
      <c r="D9" s="620"/>
      <c r="E9" s="621"/>
      <c r="F9" s="621"/>
      <c r="G9" s="621"/>
    </row>
    <row r="10" spans="1:7" ht="12" x14ac:dyDescent="0.2">
      <c r="A10" s="622"/>
      <c r="B10" s="623"/>
      <c r="C10" s="624"/>
      <c r="D10" s="625"/>
      <c r="E10" s="617"/>
      <c r="F10" s="617"/>
      <c r="G10" s="617"/>
    </row>
    <row r="11" spans="1:7" ht="12" x14ac:dyDescent="0.2">
      <c r="A11" s="626"/>
      <c r="B11" s="627"/>
      <c r="C11" s="628"/>
      <c r="D11" s="629"/>
    </row>
    <row r="12" spans="1:7" ht="12" x14ac:dyDescent="0.2">
      <c r="A12" s="630"/>
      <c r="B12" s="627"/>
      <c r="C12" s="631"/>
      <c r="D12" s="629"/>
    </row>
    <row r="13" spans="1:7" ht="12" x14ac:dyDescent="0.2">
      <c r="A13" s="630"/>
      <c r="B13" s="627"/>
      <c r="C13" s="631"/>
      <c r="D13" s="629"/>
    </row>
    <row r="14" spans="1:7" ht="12" x14ac:dyDescent="0.2">
      <c r="A14" s="626"/>
      <c r="B14" s="627"/>
      <c r="C14" s="631"/>
      <c r="D14" s="629"/>
    </row>
    <row r="15" spans="1:7" ht="12" x14ac:dyDescent="0.2">
      <c r="A15" s="630"/>
      <c r="B15" s="627"/>
      <c r="C15" s="631"/>
      <c r="D15" s="629"/>
    </row>
    <row r="16" spans="1:7" ht="12" x14ac:dyDescent="0.2">
      <c r="A16" s="630"/>
      <c r="B16" s="627"/>
      <c r="C16" s="631"/>
      <c r="D16" s="629"/>
    </row>
    <row r="17" spans="1:4" ht="12" x14ac:dyDescent="0.2">
      <c r="A17" s="1112" t="s">
        <v>2170</v>
      </c>
      <c r="B17" s="1113"/>
      <c r="C17" s="1113"/>
      <c r="D17" s="629"/>
    </row>
    <row r="18" spans="1:4" ht="12" x14ac:dyDescent="0.2">
      <c r="A18" s="630"/>
      <c r="B18" s="627"/>
      <c r="C18" s="631"/>
      <c r="D18" s="629"/>
    </row>
    <row r="19" spans="1:4" ht="12" x14ac:dyDescent="0.2">
      <c r="A19" s="630"/>
      <c r="B19" s="627"/>
      <c r="C19" s="631"/>
      <c r="D19" s="629"/>
    </row>
    <row r="20" spans="1:4" ht="12" x14ac:dyDescent="0.2">
      <c r="A20" s="630"/>
      <c r="B20" s="627"/>
      <c r="C20" s="631"/>
      <c r="D20" s="629"/>
    </row>
    <row r="21" spans="1:4" x14ac:dyDescent="0.2">
      <c r="A21" s="1101" t="s">
        <v>610</v>
      </c>
      <c r="B21" s="1102"/>
      <c r="C21" s="1102"/>
      <c r="D21" s="1103"/>
    </row>
    <row r="22" spans="1:4" x14ac:dyDescent="0.2">
      <c r="A22" s="1104"/>
      <c r="B22" s="1105"/>
      <c r="C22" s="1105"/>
      <c r="D22" s="1106"/>
    </row>
    <row r="23" spans="1:4" x14ac:dyDescent="0.2">
      <c r="A23" s="1107"/>
      <c r="B23" s="1108"/>
      <c r="C23" s="1108"/>
      <c r="D23" s="1109"/>
    </row>
    <row r="24" spans="1:4" ht="12" x14ac:dyDescent="0.2">
      <c r="A24" s="630"/>
      <c r="B24" s="627"/>
      <c r="C24" s="631"/>
      <c r="D24" s="629"/>
    </row>
    <row r="25" spans="1:4" ht="12" x14ac:dyDescent="0.2">
      <c r="A25" s="630"/>
      <c r="B25" s="627"/>
      <c r="C25" s="631"/>
      <c r="D25" s="629"/>
    </row>
    <row r="26" spans="1:4" ht="12" x14ac:dyDescent="0.2">
      <c r="A26" s="630"/>
      <c r="B26" s="627"/>
      <c r="C26" s="631"/>
      <c r="D26" s="629"/>
    </row>
    <row r="27" spans="1:4" ht="12" x14ac:dyDescent="0.2">
      <c r="A27" s="630"/>
      <c r="B27" s="627"/>
      <c r="C27" s="631"/>
      <c r="D27" s="629"/>
    </row>
    <row r="28" spans="1:4" ht="12" x14ac:dyDescent="0.2">
      <c r="A28" s="630"/>
      <c r="B28" s="627"/>
      <c r="C28" s="631"/>
      <c r="D28" s="629"/>
    </row>
    <row r="29" spans="1:4" ht="12" x14ac:dyDescent="0.2">
      <c r="A29" s="630"/>
      <c r="B29" s="627"/>
      <c r="C29" s="631"/>
      <c r="D29" s="629"/>
    </row>
    <row r="30" spans="1:4" ht="12" x14ac:dyDescent="0.2">
      <c r="A30" s="630"/>
      <c r="B30" s="627"/>
      <c r="C30" s="631"/>
      <c r="D30" s="629"/>
    </row>
    <row r="31" spans="1:4" ht="12" x14ac:dyDescent="0.2">
      <c r="A31" s="630"/>
      <c r="B31" s="627"/>
      <c r="C31" s="631"/>
      <c r="D31" s="629"/>
    </row>
    <row r="32" spans="1:4" ht="12" x14ac:dyDescent="0.2">
      <c r="A32" s="630"/>
      <c r="B32" s="627"/>
      <c r="C32" s="631"/>
      <c r="D32" s="629"/>
    </row>
    <row r="33" spans="1:10" ht="12" x14ac:dyDescent="0.2">
      <c r="A33" s="630"/>
      <c r="B33" s="627"/>
      <c r="C33" s="631"/>
      <c r="D33" s="629"/>
    </row>
    <row r="34" spans="1:10" ht="12" x14ac:dyDescent="0.2">
      <c r="A34" s="630"/>
      <c r="B34" s="627"/>
      <c r="C34" s="631"/>
      <c r="D34" s="629"/>
    </row>
    <row r="35" spans="1:10" ht="12" x14ac:dyDescent="0.2">
      <c r="A35" s="630"/>
      <c r="B35" s="627"/>
      <c r="C35" s="631"/>
      <c r="D35" s="629"/>
    </row>
    <row r="36" spans="1:10" ht="12" x14ac:dyDescent="0.2">
      <c r="A36" s="630"/>
      <c r="B36" s="627"/>
      <c r="C36" s="631"/>
      <c r="D36" s="629"/>
    </row>
    <row r="37" spans="1:10" ht="12" x14ac:dyDescent="0.2">
      <c r="A37" s="630"/>
      <c r="B37" s="627"/>
      <c r="C37" s="631"/>
      <c r="D37" s="629"/>
    </row>
    <row r="38" spans="1:10" ht="12" x14ac:dyDescent="0.2">
      <c r="A38" s="626"/>
      <c r="B38" s="632"/>
      <c r="C38" s="617"/>
      <c r="D38" s="629"/>
    </row>
    <row r="39" spans="1:10" ht="12" x14ac:dyDescent="0.2">
      <c r="A39" s="626"/>
      <c r="B39" s="633" t="s">
        <v>611</v>
      </c>
      <c r="C39" s="634"/>
      <c r="D39" s="629"/>
    </row>
    <row r="40" spans="1:10" ht="12" x14ac:dyDescent="0.2">
      <c r="A40" s="635"/>
      <c r="B40" s="636"/>
      <c r="C40" s="637"/>
      <c r="D40" s="638"/>
    </row>
    <row r="41" spans="1:10" ht="12" x14ac:dyDescent="0.2">
      <c r="A41" s="639"/>
      <c r="B41" s="1110"/>
      <c r="C41" s="1111"/>
      <c r="D41" s="1111"/>
      <c r="E41" s="573"/>
      <c r="F41" s="573"/>
      <c r="G41" s="573"/>
      <c r="H41" s="573"/>
      <c r="I41" s="573"/>
      <c r="J41" s="573"/>
    </row>
    <row r="42" spans="1:10" ht="12" x14ac:dyDescent="0.2">
      <c r="A42" s="640" t="s">
        <v>612</v>
      </c>
      <c r="B42" s="573"/>
      <c r="C42" s="573"/>
      <c r="D42" s="573"/>
      <c r="E42" s="573"/>
      <c r="F42" s="573"/>
      <c r="G42" s="573"/>
      <c r="H42" s="573"/>
      <c r="I42" s="573"/>
      <c r="J42" s="573"/>
    </row>
    <row r="43" spans="1:10" x14ac:dyDescent="0.2">
      <c r="A43" s="573"/>
      <c r="B43" s="573"/>
      <c r="C43" s="573"/>
      <c r="D43" s="573"/>
      <c r="E43" s="573"/>
      <c r="F43" s="573"/>
      <c r="G43" s="573"/>
      <c r="H43" s="573"/>
      <c r="I43" s="573"/>
      <c r="J43" s="573"/>
    </row>
    <row r="44" spans="1:10" x14ac:dyDescent="0.2">
      <c r="A44" s="573"/>
      <c r="B44" s="573"/>
      <c r="C44" s="573"/>
      <c r="D44" s="573"/>
      <c r="E44" s="573"/>
      <c r="F44" s="573"/>
      <c r="G44" s="573"/>
      <c r="H44" s="573"/>
      <c r="I44" s="573"/>
      <c r="J44" s="573"/>
    </row>
    <row r="45" spans="1:10" x14ac:dyDescent="0.2">
      <c r="A45" s="573"/>
      <c r="B45" s="573"/>
      <c r="C45" s="573"/>
      <c r="D45" s="573"/>
      <c r="E45" s="573"/>
      <c r="F45" s="573"/>
      <c r="G45" s="573"/>
      <c r="H45" s="573"/>
      <c r="I45" s="573"/>
      <c r="J45" s="573"/>
    </row>
    <row r="46" spans="1:10" x14ac:dyDescent="0.2">
      <c r="A46" s="573"/>
      <c r="B46" s="573"/>
      <c r="C46" s="573"/>
      <c r="D46" s="573"/>
      <c r="E46" s="573"/>
      <c r="F46" s="573"/>
      <c r="G46" s="573"/>
      <c r="H46" s="573"/>
      <c r="I46" s="573"/>
      <c r="J46" s="573"/>
    </row>
    <row r="47" spans="1:10" ht="12.75" x14ac:dyDescent="0.2">
      <c r="A47" s="641"/>
      <c r="B47" s="642"/>
      <c r="C47" s="643"/>
      <c r="D47" s="573"/>
      <c r="E47" s="573"/>
      <c r="F47" s="573"/>
      <c r="G47" s="573"/>
      <c r="H47" s="573"/>
      <c r="I47" s="573"/>
      <c r="J47" s="573"/>
    </row>
    <row r="48" spans="1:10" ht="12.75" x14ac:dyDescent="0.2">
      <c r="A48" s="644" t="s">
        <v>431</v>
      </c>
      <c r="B48" s="642"/>
      <c r="C48" s="645" t="s">
        <v>432</v>
      </c>
      <c r="D48" s="573"/>
      <c r="E48" s="573"/>
      <c r="F48" s="573"/>
      <c r="G48" s="573"/>
      <c r="H48" s="573"/>
      <c r="I48" s="573"/>
      <c r="J48" s="573"/>
    </row>
    <row r="49" spans="1:10" ht="16.5" customHeight="1" x14ac:dyDescent="0.2">
      <c r="A49" s="646" t="s">
        <v>433</v>
      </c>
      <c r="B49" s="642"/>
      <c r="C49" s="646" t="s">
        <v>434</v>
      </c>
      <c r="D49" s="573"/>
      <c r="E49" s="573"/>
      <c r="F49" s="573"/>
      <c r="G49" s="573"/>
      <c r="H49" s="573"/>
      <c r="I49" s="573"/>
      <c r="J49" s="573"/>
    </row>
    <row r="50" spans="1:10" ht="12.75" x14ac:dyDescent="0.2">
      <c r="A50" s="1099" t="s">
        <v>435</v>
      </c>
      <c r="B50" s="642"/>
      <c r="C50" s="1099" t="s">
        <v>436</v>
      </c>
      <c r="D50" s="573"/>
      <c r="E50" s="573"/>
      <c r="F50" s="573"/>
      <c r="G50" s="573"/>
      <c r="H50" s="573"/>
      <c r="I50" s="573"/>
      <c r="J50" s="573"/>
    </row>
    <row r="51" spans="1:10" ht="12.75" x14ac:dyDescent="0.2">
      <c r="A51" s="1099"/>
      <c r="B51" s="642"/>
      <c r="C51" s="1099"/>
      <c r="D51" s="573"/>
      <c r="E51" s="573"/>
      <c r="F51" s="573"/>
      <c r="G51" s="573"/>
      <c r="H51" s="573"/>
      <c r="I51" s="573"/>
      <c r="J51" s="573"/>
    </row>
    <row r="52" spans="1:10" ht="4.5" customHeight="1" x14ac:dyDescent="0.2">
      <c r="A52" s="1099"/>
      <c r="B52" s="573"/>
      <c r="C52" s="1099"/>
      <c r="D52" s="573"/>
      <c r="E52" s="573"/>
      <c r="F52" s="573"/>
      <c r="G52" s="573"/>
      <c r="H52" s="573"/>
      <c r="I52" s="573"/>
      <c r="J52" s="573"/>
    </row>
    <row r="53" spans="1:10" x14ac:dyDescent="0.2">
      <c r="A53" s="573"/>
      <c r="B53" s="573"/>
      <c r="C53" s="1099"/>
      <c r="D53" s="573"/>
      <c r="E53" s="573"/>
      <c r="F53" s="573"/>
      <c r="G53" s="573"/>
      <c r="H53" s="573"/>
      <c r="I53" s="573"/>
      <c r="J53" s="573"/>
    </row>
    <row r="54" spans="1:10" x14ac:dyDescent="0.2">
      <c r="A54" s="573"/>
      <c r="B54" s="573"/>
      <c r="C54" s="573"/>
      <c r="D54" s="573"/>
      <c r="E54" s="573"/>
      <c r="F54" s="573"/>
      <c r="G54" s="573"/>
      <c r="H54" s="573"/>
      <c r="I54" s="573"/>
      <c r="J54" s="573"/>
    </row>
    <row r="55" spans="1:10" x14ac:dyDescent="0.2">
      <c r="A55" s="573"/>
      <c r="B55" s="573"/>
      <c r="C55" s="573"/>
      <c r="D55" s="573"/>
      <c r="E55" s="573"/>
      <c r="F55" s="573"/>
      <c r="G55" s="573"/>
      <c r="H55" s="573"/>
      <c r="I55" s="573"/>
      <c r="J55" s="573"/>
    </row>
    <row r="56" spans="1:10" x14ac:dyDescent="0.2">
      <c r="A56" s="573"/>
      <c r="B56" s="573"/>
      <c r="C56" s="573"/>
      <c r="D56" s="573"/>
      <c r="E56" s="573"/>
      <c r="F56" s="573"/>
      <c r="G56" s="573"/>
      <c r="H56" s="573"/>
      <c r="I56" s="573"/>
      <c r="J56" s="573"/>
    </row>
    <row r="57" spans="1:10" x14ac:dyDescent="0.2">
      <c r="A57" s="573"/>
      <c r="B57" s="573"/>
      <c r="C57" s="573"/>
      <c r="D57" s="573"/>
      <c r="E57" s="573"/>
      <c r="F57" s="573"/>
      <c r="G57" s="573"/>
      <c r="H57" s="573"/>
      <c r="I57" s="573"/>
      <c r="J57" s="573"/>
    </row>
    <row r="58" spans="1:10" x14ac:dyDescent="0.2">
      <c r="A58" s="573"/>
      <c r="B58" s="573"/>
      <c r="C58" s="573"/>
      <c r="D58" s="573"/>
      <c r="E58" s="573"/>
      <c r="F58" s="573"/>
      <c r="G58" s="573"/>
      <c r="H58" s="573"/>
      <c r="I58" s="573"/>
      <c r="J58" s="573"/>
    </row>
    <row r="59" spans="1:10" x14ac:dyDescent="0.2">
      <c r="A59" s="573"/>
      <c r="B59" s="573"/>
      <c r="C59" s="573"/>
      <c r="D59" s="573"/>
      <c r="E59" s="573"/>
      <c r="F59" s="573"/>
      <c r="G59" s="573"/>
      <c r="H59" s="573"/>
      <c r="I59" s="573"/>
      <c r="J59" s="573"/>
    </row>
    <row r="60" spans="1:10" x14ac:dyDescent="0.2">
      <c r="A60" s="573"/>
      <c r="B60" s="573"/>
      <c r="C60" s="573"/>
      <c r="D60" s="573"/>
      <c r="E60" s="573"/>
      <c r="F60" s="573"/>
      <c r="G60" s="573"/>
      <c r="H60" s="573"/>
      <c r="I60" s="573"/>
      <c r="J60" s="573"/>
    </row>
    <row r="61" spans="1:10" x14ac:dyDescent="0.2">
      <c r="A61" s="573"/>
      <c r="B61" s="573"/>
      <c r="C61" s="573"/>
      <c r="D61" s="573"/>
      <c r="E61" s="573"/>
      <c r="F61" s="573"/>
      <c r="G61" s="573"/>
      <c r="H61" s="573"/>
      <c r="I61" s="573"/>
      <c r="J61" s="573"/>
    </row>
    <row r="62" spans="1:10" x14ac:dyDescent="0.2">
      <c r="A62" s="573"/>
      <c r="B62" s="573"/>
      <c r="C62" s="573"/>
      <c r="D62" s="573"/>
      <c r="E62" s="573"/>
      <c r="F62" s="573"/>
      <c r="G62" s="573"/>
      <c r="H62" s="573"/>
      <c r="I62" s="573"/>
      <c r="J62" s="573"/>
    </row>
    <row r="63" spans="1:10" x14ac:dyDescent="0.2">
      <c r="A63" s="573"/>
      <c r="B63" s="573"/>
      <c r="C63" s="573"/>
      <c r="D63" s="573"/>
      <c r="E63" s="573"/>
      <c r="F63" s="573"/>
      <c r="G63" s="573"/>
      <c r="H63" s="573"/>
      <c r="I63" s="573"/>
      <c r="J63" s="573"/>
    </row>
    <row r="64" spans="1:10" x14ac:dyDescent="0.2">
      <c r="A64" s="573"/>
      <c r="B64" s="573"/>
      <c r="C64" s="573"/>
      <c r="D64" s="573"/>
      <c r="E64" s="573"/>
      <c r="F64" s="573"/>
      <c r="G64" s="573"/>
      <c r="H64" s="573"/>
      <c r="I64" s="573"/>
      <c r="J64" s="573"/>
    </row>
    <row r="65" spans="1:10" x14ac:dyDescent="0.2">
      <c r="A65" s="573"/>
      <c r="B65" s="573"/>
      <c r="C65" s="573"/>
      <c r="D65" s="573"/>
      <c r="E65" s="573"/>
      <c r="F65" s="573"/>
      <c r="G65" s="573"/>
      <c r="H65" s="573"/>
      <c r="I65" s="573"/>
      <c r="J65" s="573"/>
    </row>
    <row r="66" spans="1:10" x14ac:dyDescent="0.2">
      <c r="A66" s="573"/>
      <c r="B66" s="573"/>
      <c r="C66" s="573"/>
      <c r="D66" s="573"/>
      <c r="E66" s="573"/>
      <c r="F66" s="573"/>
      <c r="G66" s="573"/>
      <c r="H66" s="573"/>
      <c r="I66" s="573"/>
      <c r="J66" s="573"/>
    </row>
    <row r="67" spans="1:10" x14ac:dyDescent="0.2">
      <c r="A67" s="573"/>
      <c r="B67" s="573"/>
      <c r="C67" s="573"/>
      <c r="D67" s="573"/>
      <c r="E67" s="573"/>
      <c r="F67" s="573"/>
      <c r="G67" s="573"/>
      <c r="H67" s="573"/>
      <c r="I67" s="573"/>
      <c r="J67" s="573"/>
    </row>
    <row r="68" spans="1:10" x14ac:dyDescent="0.2">
      <c r="A68" s="573"/>
      <c r="B68" s="573"/>
      <c r="C68" s="573"/>
      <c r="D68" s="573"/>
      <c r="E68" s="573"/>
      <c r="F68" s="573"/>
      <c r="G68" s="573"/>
      <c r="H68" s="573"/>
      <c r="I68" s="573"/>
      <c r="J68" s="573"/>
    </row>
    <row r="69" spans="1:10" x14ac:dyDescent="0.2">
      <c r="A69" s="573"/>
      <c r="B69" s="573"/>
      <c r="C69" s="573"/>
      <c r="D69" s="573"/>
      <c r="E69" s="573"/>
      <c r="F69" s="573"/>
      <c r="G69" s="573"/>
      <c r="H69" s="573"/>
      <c r="I69" s="573"/>
      <c r="J69" s="573"/>
    </row>
    <row r="70" spans="1:10" x14ac:dyDescent="0.2">
      <c r="A70" s="573"/>
      <c r="B70" s="573"/>
      <c r="C70" s="573"/>
      <c r="D70" s="573"/>
      <c r="E70" s="573"/>
      <c r="F70" s="573"/>
      <c r="G70" s="573"/>
      <c r="H70" s="573"/>
      <c r="I70" s="573"/>
      <c r="J70" s="573"/>
    </row>
  </sheetData>
  <mergeCells count="9">
    <mergeCell ref="A50:A52"/>
    <mergeCell ref="C50:C53"/>
    <mergeCell ref="A1:C1"/>
    <mergeCell ref="A2:C2"/>
    <mergeCell ref="A3:C3"/>
    <mergeCell ref="A4:C4"/>
    <mergeCell ref="A21:D23"/>
    <mergeCell ref="B41:D41"/>
    <mergeCell ref="A17:C17"/>
  </mergeCells>
  <pageMargins left="0.70866141732283472" right="0.70866141732283472" top="0.74803149606299213" bottom="0.74803149606299213" header="0.31496062992125984" footer="0.31496062992125984"/>
  <pageSetup scale="8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workbookViewId="0">
      <selection activeCell="B6" sqref="B6"/>
    </sheetView>
  </sheetViews>
  <sheetFormatPr baseColWidth="10" defaultRowHeight="11.25" x14ac:dyDescent="0.2"/>
  <cols>
    <col min="1" max="1" width="53.1640625" customWidth="1"/>
    <col min="2" max="2" width="72.33203125" customWidth="1"/>
    <col min="3" max="3" width="49.6640625" customWidth="1"/>
    <col min="4" max="4" width="7.33203125" customWidth="1"/>
  </cols>
  <sheetData>
    <row r="1" spans="1:4" ht="12.75" x14ac:dyDescent="0.2">
      <c r="A1" s="1100" t="s">
        <v>606</v>
      </c>
      <c r="B1" s="1100"/>
      <c r="C1" s="1100"/>
      <c r="D1" s="607"/>
    </row>
    <row r="2" spans="1:4" ht="12.75" x14ac:dyDescent="0.2">
      <c r="A2" s="1100" t="s">
        <v>613</v>
      </c>
      <c r="B2" s="1100"/>
      <c r="C2" s="1100"/>
      <c r="D2" s="607"/>
    </row>
    <row r="3" spans="1:4" ht="12.75" x14ac:dyDescent="0.2">
      <c r="A3" s="1100" t="s">
        <v>585</v>
      </c>
      <c r="B3" s="1100"/>
      <c r="C3" s="1100"/>
      <c r="D3" s="607"/>
    </row>
    <row r="4" spans="1:4" ht="12.75" x14ac:dyDescent="0.2">
      <c r="A4" s="1100" t="s">
        <v>605</v>
      </c>
      <c r="B4" s="1100"/>
      <c r="C4" s="1100"/>
      <c r="D4" s="607"/>
    </row>
    <row r="5" spans="1:4" ht="12" x14ac:dyDescent="0.2">
      <c r="A5" s="609"/>
      <c r="B5" s="609"/>
      <c r="C5" s="609"/>
      <c r="D5" s="609"/>
    </row>
    <row r="6" spans="1:4" ht="12.75" x14ac:dyDescent="0.2">
      <c r="A6" s="610"/>
      <c r="B6" s="662"/>
      <c r="C6" s="647"/>
      <c r="D6" s="611"/>
    </row>
    <row r="7" spans="1:4" ht="12" x14ac:dyDescent="0.2">
      <c r="A7" s="612"/>
      <c r="B7" s="613"/>
      <c r="C7" s="613"/>
      <c r="D7" s="614"/>
    </row>
    <row r="8" spans="1:4" ht="12" x14ac:dyDescent="0.2">
      <c r="A8" s="615"/>
      <c r="B8" s="616"/>
      <c r="C8" s="616"/>
      <c r="D8" s="615"/>
    </row>
    <row r="9" spans="1:4" ht="12" x14ac:dyDescent="0.2">
      <c r="A9" s="618" t="s">
        <v>607</v>
      </c>
      <c r="B9" s="619" t="s">
        <v>614</v>
      </c>
      <c r="C9" s="619" t="s">
        <v>609</v>
      </c>
      <c r="D9" s="620"/>
    </row>
    <row r="10" spans="1:4" ht="12" x14ac:dyDescent="0.2">
      <c r="A10" s="622"/>
      <c r="B10" s="623"/>
      <c r="C10" s="624"/>
      <c r="D10" s="625"/>
    </row>
    <row r="11" spans="1:4" ht="12" x14ac:dyDescent="0.2">
      <c r="A11" s="626"/>
      <c r="B11" s="627"/>
      <c r="C11" s="628"/>
      <c r="D11" s="629"/>
    </row>
    <row r="12" spans="1:4" ht="12" x14ac:dyDescent="0.2">
      <c r="A12" s="630"/>
      <c r="B12" s="627"/>
      <c r="C12" s="631"/>
      <c r="D12" s="629"/>
    </row>
    <row r="13" spans="1:4" ht="12" x14ac:dyDescent="0.2">
      <c r="A13" s="630"/>
      <c r="B13" s="627"/>
      <c r="C13" s="631"/>
      <c r="D13" s="629"/>
    </row>
    <row r="14" spans="1:4" ht="12" x14ac:dyDescent="0.2">
      <c r="A14" s="626"/>
      <c r="B14" s="627"/>
      <c r="C14" s="631"/>
      <c r="D14" s="629"/>
    </row>
    <row r="15" spans="1:4" ht="12" x14ac:dyDescent="0.2">
      <c r="A15" s="630"/>
      <c r="B15" s="627"/>
      <c r="C15" s="631"/>
      <c r="D15" s="629"/>
    </row>
    <row r="16" spans="1:4" ht="12" x14ac:dyDescent="0.2">
      <c r="A16" s="630"/>
      <c r="B16" s="627"/>
      <c r="C16" s="631"/>
      <c r="D16" s="629"/>
    </row>
    <row r="17" spans="1:4" ht="12" x14ac:dyDescent="0.2">
      <c r="A17" s="630"/>
      <c r="B17" s="627"/>
      <c r="C17" s="631"/>
      <c r="D17" s="629"/>
    </row>
    <row r="18" spans="1:4" ht="12" x14ac:dyDescent="0.2">
      <c r="A18" s="630"/>
      <c r="B18" s="627"/>
      <c r="C18" s="631"/>
      <c r="D18" s="629"/>
    </row>
    <row r="19" spans="1:4" ht="12" x14ac:dyDescent="0.2">
      <c r="A19" s="1112" t="s">
        <v>2171</v>
      </c>
      <c r="B19" s="1113"/>
      <c r="C19" s="1113"/>
      <c r="D19" s="629"/>
    </row>
    <row r="20" spans="1:4" ht="12" x14ac:dyDescent="0.2">
      <c r="A20" s="630"/>
      <c r="B20" s="627"/>
      <c r="C20" s="631"/>
      <c r="D20" s="629"/>
    </row>
    <row r="21" spans="1:4" x14ac:dyDescent="0.2">
      <c r="A21" s="1101" t="s">
        <v>615</v>
      </c>
      <c r="B21" s="1102"/>
      <c r="C21" s="1102"/>
      <c r="D21" s="1103"/>
    </row>
    <row r="22" spans="1:4" x14ac:dyDescent="0.2">
      <c r="A22" s="1104"/>
      <c r="B22" s="1105"/>
      <c r="C22" s="1105"/>
      <c r="D22" s="1106"/>
    </row>
    <row r="23" spans="1:4" x14ac:dyDescent="0.2">
      <c r="A23" s="1107"/>
      <c r="B23" s="1108"/>
      <c r="C23" s="1108"/>
      <c r="D23" s="1109"/>
    </row>
    <row r="24" spans="1:4" ht="12" x14ac:dyDescent="0.2">
      <c r="A24" s="630"/>
      <c r="B24" s="627"/>
      <c r="C24" s="631"/>
      <c r="D24" s="629"/>
    </row>
    <row r="25" spans="1:4" ht="12" x14ac:dyDescent="0.2">
      <c r="A25" s="630"/>
      <c r="B25" s="627"/>
      <c r="C25" s="631"/>
      <c r="D25" s="629"/>
    </row>
    <row r="26" spans="1:4" ht="12" x14ac:dyDescent="0.2">
      <c r="A26" s="630"/>
      <c r="B26" s="627"/>
      <c r="C26" s="631"/>
      <c r="D26" s="629"/>
    </row>
    <row r="27" spans="1:4" ht="12" x14ac:dyDescent="0.2">
      <c r="A27" s="630"/>
      <c r="B27" s="627"/>
      <c r="C27" s="631"/>
      <c r="D27" s="629"/>
    </row>
    <row r="28" spans="1:4" ht="12" x14ac:dyDescent="0.2">
      <c r="A28" s="630"/>
      <c r="B28" s="627"/>
      <c r="C28" s="631"/>
      <c r="D28" s="629"/>
    </row>
    <row r="29" spans="1:4" ht="12" x14ac:dyDescent="0.2">
      <c r="A29" s="630"/>
      <c r="B29" s="627"/>
      <c r="C29" s="631"/>
      <c r="D29" s="629"/>
    </row>
    <row r="30" spans="1:4" ht="12" x14ac:dyDescent="0.2">
      <c r="A30" s="630"/>
      <c r="B30" s="627"/>
      <c r="C30" s="631"/>
      <c r="D30" s="629"/>
    </row>
    <row r="31" spans="1:4" ht="12" x14ac:dyDescent="0.2">
      <c r="A31" s="630"/>
      <c r="B31" s="627"/>
      <c r="C31" s="631"/>
      <c r="D31" s="629"/>
    </row>
    <row r="32" spans="1:4" ht="12" x14ac:dyDescent="0.2">
      <c r="A32" s="630"/>
      <c r="B32" s="627"/>
      <c r="C32" s="631"/>
      <c r="D32" s="629"/>
    </row>
    <row r="33" spans="1:4" ht="12" x14ac:dyDescent="0.2">
      <c r="A33" s="630"/>
      <c r="B33" s="627"/>
      <c r="C33" s="631"/>
      <c r="D33" s="629"/>
    </row>
    <row r="34" spans="1:4" ht="12" x14ac:dyDescent="0.2">
      <c r="A34" s="630"/>
      <c r="B34" s="627"/>
      <c r="C34" s="631"/>
      <c r="D34" s="629"/>
    </row>
    <row r="35" spans="1:4" ht="12" x14ac:dyDescent="0.2">
      <c r="A35" s="630"/>
      <c r="B35" s="627"/>
      <c r="C35" s="631"/>
      <c r="D35" s="629"/>
    </row>
    <row r="36" spans="1:4" ht="12" x14ac:dyDescent="0.2">
      <c r="A36" s="630"/>
      <c r="B36" s="627"/>
      <c r="C36" s="631"/>
      <c r="D36" s="629"/>
    </row>
    <row r="37" spans="1:4" ht="12" x14ac:dyDescent="0.2">
      <c r="A37" s="630"/>
      <c r="B37" s="627"/>
      <c r="C37" s="631"/>
      <c r="D37" s="629"/>
    </row>
    <row r="38" spans="1:4" ht="12" x14ac:dyDescent="0.2">
      <c r="A38" s="626"/>
      <c r="B38" s="632"/>
      <c r="C38" s="617"/>
      <c r="D38" s="629"/>
    </row>
    <row r="39" spans="1:4" ht="12" x14ac:dyDescent="0.2">
      <c r="A39" s="626"/>
      <c r="B39" s="633" t="s">
        <v>616</v>
      </c>
      <c r="C39" s="634"/>
      <c r="D39" s="629"/>
    </row>
    <row r="40" spans="1:4" ht="12" x14ac:dyDescent="0.2">
      <c r="A40" s="635"/>
      <c r="B40" s="636"/>
      <c r="C40" s="637"/>
      <c r="D40" s="638"/>
    </row>
    <row r="41" spans="1:4" ht="12" x14ac:dyDescent="0.2">
      <c r="A41" s="639"/>
      <c r="B41" s="1110"/>
      <c r="C41" s="1111"/>
      <c r="D41" s="1111"/>
    </row>
    <row r="42" spans="1:4" s="573" customFormat="1" ht="12" x14ac:dyDescent="0.2">
      <c r="A42" s="648"/>
      <c r="B42" s="648"/>
      <c r="D42" s="649"/>
    </row>
    <row r="43" spans="1:4" s="573" customFormat="1" ht="12" x14ac:dyDescent="0.2">
      <c r="A43" s="640" t="s">
        <v>612</v>
      </c>
    </row>
    <row r="44" spans="1:4" s="573" customFormat="1" x14ac:dyDescent="0.2"/>
    <row r="45" spans="1:4" s="573" customFormat="1" x14ac:dyDescent="0.2"/>
    <row r="46" spans="1:4" s="573" customFormat="1" x14ac:dyDescent="0.2"/>
    <row r="47" spans="1:4" s="573" customFormat="1" x14ac:dyDescent="0.2"/>
    <row r="48" spans="1:4" s="573" customFormat="1" ht="12.75" x14ac:dyDescent="0.2">
      <c r="A48" s="641"/>
      <c r="B48" s="642"/>
      <c r="C48" s="643"/>
    </row>
    <row r="49" spans="1:3" s="573" customFormat="1" ht="12.75" x14ac:dyDescent="0.2">
      <c r="A49" s="644" t="s">
        <v>431</v>
      </c>
      <c r="B49" s="642"/>
      <c r="C49" s="645" t="s">
        <v>432</v>
      </c>
    </row>
    <row r="50" spans="1:3" s="573" customFormat="1" ht="12.75" x14ac:dyDescent="0.2">
      <c r="A50" s="646" t="s">
        <v>433</v>
      </c>
      <c r="B50" s="642"/>
      <c r="C50" s="646" t="s">
        <v>434</v>
      </c>
    </row>
    <row r="51" spans="1:3" s="573" customFormat="1" ht="12.75" x14ac:dyDescent="0.2">
      <c r="A51" s="1099" t="s">
        <v>435</v>
      </c>
      <c r="B51" s="642"/>
      <c r="C51" s="1099" t="s">
        <v>436</v>
      </c>
    </row>
    <row r="52" spans="1:3" s="573" customFormat="1" ht="12.75" x14ac:dyDescent="0.2">
      <c r="A52" s="1099"/>
      <c r="B52" s="642"/>
      <c r="C52" s="1099"/>
    </row>
    <row r="53" spans="1:3" s="573" customFormat="1" x14ac:dyDescent="0.2">
      <c r="A53" s="1099"/>
      <c r="C53" s="1099"/>
    </row>
    <row r="54" spans="1:3" s="573" customFormat="1" x14ac:dyDescent="0.2">
      <c r="C54" s="1099"/>
    </row>
    <row r="55" spans="1:3" s="573" customFormat="1" x14ac:dyDescent="0.2"/>
    <row r="56" spans="1:3" s="573" customFormat="1" x14ac:dyDescent="0.2"/>
    <row r="57" spans="1:3" s="573" customFormat="1" x14ac:dyDescent="0.2"/>
    <row r="58" spans="1:3" s="573" customFormat="1" x14ac:dyDescent="0.2"/>
    <row r="59" spans="1:3" s="573" customFormat="1" x14ac:dyDescent="0.2"/>
    <row r="60" spans="1:3" s="573" customFormat="1" x14ac:dyDescent="0.2"/>
    <row r="61" spans="1:3" s="573" customFormat="1" x14ac:dyDescent="0.2"/>
    <row r="62" spans="1:3" s="573" customFormat="1" x14ac:dyDescent="0.2"/>
    <row r="63" spans="1:3" s="573" customFormat="1" x14ac:dyDescent="0.2"/>
    <row r="64" spans="1:3" s="573" customFormat="1" x14ac:dyDescent="0.2"/>
  </sheetData>
  <mergeCells count="9">
    <mergeCell ref="A51:A53"/>
    <mergeCell ref="C51:C54"/>
    <mergeCell ref="A1:C1"/>
    <mergeCell ref="A2:C2"/>
    <mergeCell ref="A3:C3"/>
    <mergeCell ref="A4:C4"/>
    <mergeCell ref="A21:D23"/>
    <mergeCell ref="B41:D41"/>
    <mergeCell ref="A19:C19"/>
  </mergeCells>
  <pageMargins left="0.70866141732283472" right="0.70866141732283472" top="0.74803149606299213" bottom="0.74803149606299213" header="0.31496062992125984" footer="0.31496062992125984"/>
  <pageSetup scale="7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workbookViewId="0">
      <selection activeCell="J15" sqref="J15"/>
    </sheetView>
  </sheetViews>
  <sheetFormatPr baseColWidth="10" defaultRowHeight="11.25" x14ac:dyDescent="0.2"/>
  <cols>
    <col min="1" max="1" width="95.1640625" customWidth="1"/>
    <col min="2" max="2" width="32.33203125" customWidth="1"/>
    <col min="3" max="3" width="54.5" customWidth="1"/>
  </cols>
  <sheetData>
    <row r="1" spans="1:9" ht="12.75" x14ac:dyDescent="0.2">
      <c r="A1" s="642"/>
      <c r="B1" s="642"/>
      <c r="C1" s="642"/>
      <c r="D1" s="642"/>
      <c r="E1" s="642"/>
      <c r="F1" s="642"/>
      <c r="G1" s="642"/>
      <c r="H1" s="642"/>
      <c r="I1" s="642"/>
    </row>
    <row r="2" spans="1:9" ht="12.75" x14ac:dyDescent="0.2">
      <c r="A2" s="1100"/>
      <c r="B2" s="1100"/>
      <c r="C2" s="1100"/>
      <c r="D2" s="642"/>
      <c r="E2" s="642"/>
      <c r="F2" s="642"/>
      <c r="G2" s="642"/>
      <c r="H2" s="642"/>
      <c r="I2" s="642"/>
    </row>
    <row r="3" spans="1:9" ht="12.75" x14ac:dyDescent="0.2">
      <c r="A3" s="1100" t="s">
        <v>437</v>
      </c>
      <c r="B3" s="1100"/>
      <c r="C3" s="1100"/>
      <c r="D3" s="642"/>
      <c r="E3" s="642"/>
      <c r="F3" s="642"/>
      <c r="G3" s="642"/>
      <c r="H3" s="642"/>
      <c r="I3" s="642"/>
    </row>
    <row r="4" spans="1:9" ht="12.75" x14ac:dyDescent="0.2">
      <c r="A4" s="1100" t="s">
        <v>617</v>
      </c>
      <c r="B4" s="1100"/>
      <c r="C4" s="1100"/>
      <c r="D4" s="642"/>
      <c r="E4" s="642"/>
      <c r="F4" s="642"/>
      <c r="G4" s="642"/>
      <c r="H4" s="642"/>
      <c r="I4" s="642"/>
    </row>
    <row r="5" spans="1:9" ht="12.75" x14ac:dyDescent="0.2">
      <c r="A5" s="1100" t="s">
        <v>717</v>
      </c>
      <c r="B5" s="1100"/>
      <c r="C5" s="1100"/>
      <c r="D5" s="642"/>
      <c r="E5" s="642"/>
      <c r="F5" s="642"/>
      <c r="G5" s="642"/>
      <c r="H5" s="642"/>
      <c r="I5" s="642"/>
    </row>
    <row r="6" spans="1:9" ht="12.75" x14ac:dyDescent="0.2">
      <c r="A6" s="1115"/>
      <c r="B6" s="1115"/>
      <c r="C6" s="662"/>
      <c r="D6" s="662"/>
      <c r="E6" s="662"/>
      <c r="F6" s="662"/>
      <c r="G6" s="662"/>
      <c r="H6" s="662"/>
      <c r="I6" s="663"/>
    </row>
    <row r="7" spans="1:9" ht="12.75" x14ac:dyDescent="0.2">
      <c r="A7" s="664" t="s">
        <v>618</v>
      </c>
      <c r="B7" s="665" t="s">
        <v>619</v>
      </c>
      <c r="C7" s="666" t="s">
        <v>620</v>
      </c>
      <c r="D7" s="642"/>
      <c r="E7" s="642"/>
      <c r="F7" s="642"/>
      <c r="G7" s="642"/>
      <c r="H7" s="642"/>
      <c r="I7" s="642"/>
    </row>
    <row r="8" spans="1:9" ht="12.75" x14ac:dyDescent="0.2">
      <c r="A8" s="836" t="s">
        <v>2113</v>
      </c>
      <c r="B8" s="837" t="s">
        <v>2114</v>
      </c>
      <c r="C8" s="838">
        <v>3509288</v>
      </c>
      <c r="D8" s="642"/>
      <c r="E8" s="642"/>
      <c r="F8" s="642"/>
      <c r="G8" s="642"/>
      <c r="H8" s="642"/>
      <c r="I8" s="642"/>
    </row>
    <row r="9" spans="1:9" ht="12.75" x14ac:dyDescent="0.2">
      <c r="A9" s="839" t="s">
        <v>2115</v>
      </c>
      <c r="B9" s="837" t="s">
        <v>2114</v>
      </c>
      <c r="C9" s="838">
        <v>3906526</v>
      </c>
      <c r="D9" s="642"/>
      <c r="E9" s="642"/>
      <c r="F9" s="642"/>
      <c r="G9" s="642"/>
      <c r="H9" s="642"/>
      <c r="I9" s="642"/>
    </row>
    <row r="10" spans="1:9" ht="12.75" x14ac:dyDescent="0.2">
      <c r="A10" s="839" t="s">
        <v>2116</v>
      </c>
      <c r="B10" s="837" t="s">
        <v>2114</v>
      </c>
      <c r="C10" s="840">
        <v>4254991</v>
      </c>
      <c r="D10" s="642"/>
      <c r="E10" s="642"/>
      <c r="F10" s="642"/>
      <c r="G10" s="642"/>
      <c r="H10" s="642"/>
      <c r="I10" s="642"/>
    </row>
    <row r="11" spans="1:9" ht="12.75" x14ac:dyDescent="0.2">
      <c r="A11" s="839" t="s">
        <v>2117</v>
      </c>
      <c r="B11" s="837" t="s">
        <v>2114</v>
      </c>
      <c r="C11" s="840">
        <v>5053491</v>
      </c>
      <c r="D11" s="642"/>
      <c r="E11" s="642"/>
      <c r="F11" s="642"/>
      <c r="G11" s="642"/>
      <c r="H11" s="642"/>
      <c r="I11" s="642"/>
    </row>
    <row r="12" spans="1:9" ht="12.75" x14ac:dyDescent="0.2">
      <c r="A12" s="839" t="s">
        <v>2118</v>
      </c>
      <c r="B12" s="837" t="s">
        <v>2114</v>
      </c>
      <c r="C12" s="838">
        <v>5962246</v>
      </c>
      <c r="D12" s="642"/>
      <c r="E12" s="642"/>
      <c r="F12" s="642"/>
      <c r="G12" s="642"/>
      <c r="H12" s="642"/>
      <c r="I12" s="642"/>
    </row>
    <row r="13" spans="1:9" ht="12.75" x14ac:dyDescent="0.2">
      <c r="A13" s="839" t="s">
        <v>2119</v>
      </c>
      <c r="B13" s="837" t="s">
        <v>2114</v>
      </c>
      <c r="C13" s="838">
        <v>6755391</v>
      </c>
      <c r="D13" s="642"/>
      <c r="E13" s="642"/>
      <c r="F13" s="642"/>
      <c r="G13" s="642"/>
      <c r="H13" s="642"/>
      <c r="I13" s="642"/>
    </row>
    <row r="14" spans="1:9" ht="12.75" x14ac:dyDescent="0.2">
      <c r="A14" s="841" t="s">
        <v>2120</v>
      </c>
      <c r="B14" s="837" t="s">
        <v>2114</v>
      </c>
      <c r="C14" s="840">
        <v>12014288</v>
      </c>
      <c r="D14" s="642"/>
      <c r="E14" s="642"/>
      <c r="F14" s="642"/>
      <c r="G14" s="642"/>
      <c r="H14" s="642"/>
      <c r="I14" s="642"/>
    </row>
    <row r="15" spans="1:9" ht="12.75" x14ac:dyDescent="0.2">
      <c r="A15" s="839" t="s">
        <v>2121</v>
      </c>
      <c r="B15" s="837" t="s">
        <v>2122</v>
      </c>
      <c r="C15" s="838">
        <v>849866137</v>
      </c>
      <c r="D15" s="642"/>
      <c r="E15" s="642"/>
      <c r="F15" s="642"/>
      <c r="G15" s="642"/>
      <c r="H15" s="642"/>
      <c r="I15" s="642"/>
    </row>
    <row r="16" spans="1:9" ht="12.75" x14ac:dyDescent="0.2">
      <c r="A16" s="842" t="s">
        <v>2123</v>
      </c>
      <c r="B16" s="837" t="s">
        <v>2122</v>
      </c>
      <c r="C16" s="838">
        <v>438875104</v>
      </c>
      <c r="D16" s="642"/>
      <c r="E16" s="642"/>
      <c r="F16" s="642"/>
      <c r="G16" s="642"/>
      <c r="H16" s="642"/>
      <c r="I16" s="642"/>
    </row>
    <row r="17" spans="1:3" ht="12.75" x14ac:dyDescent="0.2">
      <c r="A17" s="842" t="s">
        <v>2124</v>
      </c>
      <c r="B17" s="837" t="s">
        <v>2122</v>
      </c>
      <c r="C17" s="838">
        <v>438875113</v>
      </c>
    </row>
    <row r="18" spans="1:3" ht="12.75" x14ac:dyDescent="0.2">
      <c r="A18" s="839" t="s">
        <v>2125</v>
      </c>
      <c r="B18" s="837" t="s">
        <v>2126</v>
      </c>
      <c r="C18" s="838">
        <v>4000476770</v>
      </c>
    </row>
    <row r="19" spans="1:3" ht="12.75" x14ac:dyDescent="0.2">
      <c r="A19" s="842" t="s">
        <v>2127</v>
      </c>
      <c r="B19" s="837" t="s">
        <v>2126</v>
      </c>
      <c r="C19" s="843">
        <v>4062269238</v>
      </c>
    </row>
    <row r="20" spans="1:3" ht="12.75" x14ac:dyDescent="0.2">
      <c r="A20" s="839" t="s">
        <v>621</v>
      </c>
      <c r="B20" s="837" t="s">
        <v>2122</v>
      </c>
      <c r="C20" s="838">
        <v>300128627</v>
      </c>
    </row>
    <row r="21" spans="1:3" ht="12.75" x14ac:dyDescent="0.2">
      <c r="A21" s="839" t="s">
        <v>2128</v>
      </c>
      <c r="B21" s="837" t="s">
        <v>2122</v>
      </c>
      <c r="C21" s="838">
        <v>300222925</v>
      </c>
    </row>
    <row r="22" spans="1:3" ht="12.75" x14ac:dyDescent="0.2">
      <c r="A22" s="839" t="s">
        <v>2129</v>
      </c>
      <c r="B22" s="837" t="s">
        <v>2122</v>
      </c>
      <c r="C22" s="838">
        <v>300190446</v>
      </c>
    </row>
    <row r="23" spans="1:3" ht="12.75" x14ac:dyDescent="0.2">
      <c r="A23" s="842" t="s">
        <v>2130</v>
      </c>
      <c r="B23" s="837" t="s">
        <v>2122</v>
      </c>
      <c r="C23" s="843">
        <v>300230626</v>
      </c>
    </row>
    <row r="24" spans="1:3" ht="12.75" x14ac:dyDescent="0.2">
      <c r="A24" s="841" t="s">
        <v>2131</v>
      </c>
      <c r="B24" s="837" t="s">
        <v>2122</v>
      </c>
      <c r="C24" s="843">
        <v>300230642</v>
      </c>
    </row>
    <row r="25" spans="1:3" ht="12.75" x14ac:dyDescent="0.2">
      <c r="A25" s="839" t="s">
        <v>2132</v>
      </c>
      <c r="B25" s="837" t="s">
        <v>2133</v>
      </c>
      <c r="C25" s="840">
        <v>18000021522</v>
      </c>
    </row>
    <row r="26" spans="1:3" ht="12.75" x14ac:dyDescent="0.2">
      <c r="A26" s="839" t="s">
        <v>2134</v>
      </c>
      <c r="B26" s="837" t="s">
        <v>2133</v>
      </c>
      <c r="C26" s="840">
        <v>18000047849</v>
      </c>
    </row>
    <row r="27" spans="1:3" ht="12.75" x14ac:dyDescent="0.2">
      <c r="A27" s="839" t="s">
        <v>2135</v>
      </c>
      <c r="B27" s="837" t="s">
        <v>2133</v>
      </c>
      <c r="C27" s="840">
        <v>18000047909</v>
      </c>
    </row>
    <row r="28" spans="1:3" ht="12.75" x14ac:dyDescent="0.2">
      <c r="A28" s="842" t="s">
        <v>2136</v>
      </c>
      <c r="B28" s="837" t="s">
        <v>2133</v>
      </c>
      <c r="C28" s="843">
        <v>18000092888</v>
      </c>
    </row>
    <row r="29" spans="1:3" ht="12.75" x14ac:dyDescent="0.2">
      <c r="A29" s="839" t="s">
        <v>2137</v>
      </c>
      <c r="B29" s="837" t="s">
        <v>2138</v>
      </c>
      <c r="C29" s="838">
        <v>1901637819</v>
      </c>
    </row>
    <row r="30" spans="1:3" ht="12.75" x14ac:dyDescent="0.2">
      <c r="A30" s="839" t="s">
        <v>2139</v>
      </c>
      <c r="B30" s="837" t="s">
        <v>2138</v>
      </c>
      <c r="C30" s="838">
        <v>1901765469</v>
      </c>
    </row>
    <row r="31" spans="1:3" ht="12.75" x14ac:dyDescent="0.2">
      <c r="A31" s="842" t="s">
        <v>2140</v>
      </c>
      <c r="B31" s="837" t="s">
        <v>2114</v>
      </c>
      <c r="C31" s="843">
        <v>27409556</v>
      </c>
    </row>
    <row r="32" spans="1:3" ht="12.75" x14ac:dyDescent="0.2">
      <c r="A32" s="846" t="s">
        <v>2141</v>
      </c>
      <c r="B32" s="844" t="s">
        <v>2142</v>
      </c>
      <c r="C32" s="845" t="s">
        <v>2143</v>
      </c>
    </row>
    <row r="33" spans="1:3" ht="12.75" x14ac:dyDescent="0.2">
      <c r="A33" s="846" t="s">
        <v>2144</v>
      </c>
      <c r="B33" s="844" t="s">
        <v>2122</v>
      </c>
      <c r="C33" s="845" t="s">
        <v>2145</v>
      </c>
    </row>
    <row r="34" spans="1:3" ht="12.75" x14ac:dyDescent="0.2">
      <c r="A34" s="846" t="s">
        <v>2146</v>
      </c>
      <c r="B34" s="844" t="s">
        <v>2122</v>
      </c>
      <c r="C34" s="845" t="s">
        <v>2147</v>
      </c>
    </row>
    <row r="35" spans="1:3" ht="12.75" x14ac:dyDescent="0.2">
      <c r="A35" s="846" t="s">
        <v>2148</v>
      </c>
      <c r="B35" s="844" t="s">
        <v>2133</v>
      </c>
      <c r="C35" s="845" t="s">
        <v>2149</v>
      </c>
    </row>
    <row r="36" spans="1:3" ht="12.75" x14ac:dyDescent="0.2">
      <c r="A36" s="846" t="s">
        <v>2150</v>
      </c>
      <c r="B36" s="844" t="s">
        <v>2138</v>
      </c>
      <c r="C36" s="845" t="s">
        <v>2151</v>
      </c>
    </row>
    <row r="37" spans="1:3" ht="12.75" x14ac:dyDescent="0.2">
      <c r="A37" s="846" t="s">
        <v>2152</v>
      </c>
      <c r="B37" s="844" t="s">
        <v>2153</v>
      </c>
      <c r="C37" s="845" t="s">
        <v>2154</v>
      </c>
    </row>
    <row r="38" spans="1:3" ht="12.75" x14ac:dyDescent="0.2">
      <c r="A38" s="846" t="s">
        <v>2155</v>
      </c>
      <c r="B38" s="844" t="s">
        <v>2156</v>
      </c>
      <c r="C38" s="845" t="s">
        <v>2157</v>
      </c>
    </row>
    <row r="39" spans="1:3" ht="12.75" x14ac:dyDescent="0.2">
      <c r="A39" s="846" t="s">
        <v>2158</v>
      </c>
      <c r="B39" s="844" t="s">
        <v>2126</v>
      </c>
      <c r="C39" s="845" t="s">
        <v>2159</v>
      </c>
    </row>
    <row r="40" spans="1:3" ht="13.5" thickBot="1" x14ac:dyDescent="0.25">
      <c r="A40" s="847" t="s">
        <v>2160</v>
      </c>
      <c r="B40" s="848" t="s">
        <v>2126</v>
      </c>
      <c r="C40" s="849" t="s">
        <v>2161</v>
      </c>
    </row>
    <row r="41" spans="1:3" ht="12.75" x14ac:dyDescent="0.2">
      <c r="A41" s="667"/>
      <c r="B41" s="667"/>
      <c r="C41" s="667"/>
    </row>
    <row r="42" spans="1:3" ht="12.75" x14ac:dyDescent="0.2">
      <c r="A42" s="668" t="s">
        <v>584</v>
      </c>
      <c r="B42" s="642"/>
      <c r="C42" s="642"/>
    </row>
    <row r="43" spans="1:3" s="573" customFormat="1" x14ac:dyDescent="0.2"/>
    <row r="44" spans="1:3" s="573" customFormat="1" ht="12.75" x14ac:dyDescent="0.2">
      <c r="A44" s="642"/>
    </row>
    <row r="45" spans="1:3" s="573" customFormat="1" ht="12.75" x14ac:dyDescent="0.2">
      <c r="A45" s="642"/>
    </row>
    <row r="46" spans="1:3" s="573" customFormat="1" ht="12.75" x14ac:dyDescent="0.2">
      <c r="A46" s="642"/>
      <c r="C46" s="663"/>
    </row>
    <row r="47" spans="1:3" s="573" customFormat="1" ht="12.75" x14ac:dyDescent="0.2">
      <c r="A47" s="641"/>
      <c r="C47" s="643"/>
    </row>
    <row r="48" spans="1:3" s="573" customFormat="1" ht="12.75" x14ac:dyDescent="0.2">
      <c r="A48" s="644" t="s">
        <v>431</v>
      </c>
      <c r="C48" s="645" t="s">
        <v>432</v>
      </c>
    </row>
    <row r="49" spans="1:3" s="573" customFormat="1" ht="12.75" x14ac:dyDescent="0.2">
      <c r="A49" s="669" t="s">
        <v>433</v>
      </c>
      <c r="C49" s="1114" t="s">
        <v>434</v>
      </c>
    </row>
    <row r="50" spans="1:3" s="573" customFormat="1" x14ac:dyDescent="0.2">
      <c r="A50" s="1099" t="s">
        <v>435</v>
      </c>
      <c r="C50" s="1114"/>
    </row>
    <row r="51" spans="1:3" s="573" customFormat="1" x14ac:dyDescent="0.2">
      <c r="A51" s="1099"/>
      <c r="C51" s="1099" t="s">
        <v>436</v>
      </c>
    </row>
    <row r="52" spans="1:3" s="573" customFormat="1" ht="12" x14ac:dyDescent="0.2">
      <c r="A52" s="640"/>
      <c r="B52" s="640"/>
      <c r="C52" s="1099"/>
    </row>
    <row r="53" spans="1:3" s="573" customFormat="1" x14ac:dyDescent="0.2">
      <c r="C53" s="1099"/>
    </row>
    <row r="54" spans="1:3" s="573" customFormat="1" x14ac:dyDescent="0.2"/>
    <row r="55" spans="1:3" s="573" customFormat="1" x14ac:dyDescent="0.2"/>
    <row r="56" spans="1:3" s="573" customFormat="1" x14ac:dyDescent="0.2"/>
    <row r="57" spans="1:3" s="573" customFormat="1" x14ac:dyDescent="0.2"/>
    <row r="58" spans="1:3" s="573" customFormat="1" x14ac:dyDescent="0.2"/>
    <row r="59" spans="1:3" s="573" customFormat="1" x14ac:dyDescent="0.2"/>
    <row r="60" spans="1:3" s="573" customFormat="1" x14ac:dyDescent="0.2"/>
    <row r="61" spans="1:3" s="573" customFormat="1" x14ac:dyDescent="0.2"/>
    <row r="62" spans="1:3" s="573" customFormat="1" x14ac:dyDescent="0.2"/>
    <row r="63" spans="1:3" s="573" customFormat="1" x14ac:dyDescent="0.2"/>
    <row r="64" spans="1:3" s="573" customFormat="1" x14ac:dyDescent="0.2"/>
    <row r="65" s="573" customFormat="1" x14ac:dyDescent="0.2"/>
    <row r="66" s="573" customFormat="1" x14ac:dyDescent="0.2"/>
    <row r="67" s="573" customFormat="1" x14ac:dyDescent="0.2"/>
    <row r="68" s="573" customFormat="1" x14ac:dyDescent="0.2"/>
    <row r="69" s="573" customFormat="1" x14ac:dyDescent="0.2"/>
    <row r="70" s="573" customFormat="1" x14ac:dyDescent="0.2"/>
    <row r="71" s="573" customFormat="1" x14ac:dyDescent="0.2"/>
    <row r="72" s="573" customFormat="1" x14ac:dyDescent="0.2"/>
    <row r="73" s="573" customFormat="1" x14ac:dyDescent="0.2"/>
  </sheetData>
  <mergeCells count="8">
    <mergeCell ref="C49:C50"/>
    <mergeCell ref="A50:A51"/>
    <mergeCell ref="C51:C53"/>
    <mergeCell ref="A2:C2"/>
    <mergeCell ref="A3:C3"/>
    <mergeCell ref="A4:C4"/>
    <mergeCell ref="A5:C5"/>
    <mergeCell ref="A6:B6"/>
  </mergeCells>
  <pageMargins left="0.70866141732283472" right="0.70866141732283472" top="0.74803149606299213" bottom="0.74803149606299213" header="0.31496062992125984" footer="0.31496062992125984"/>
  <pageSetup scale="61" fitToHeight="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workbookViewId="0">
      <selection activeCell="J18" sqref="J18"/>
    </sheetView>
  </sheetViews>
  <sheetFormatPr baseColWidth="10" defaultRowHeight="11.25" x14ac:dyDescent="0.2"/>
  <cols>
    <col min="1" max="1" width="17.33203125" customWidth="1"/>
    <col min="2" max="2" width="60.1640625" customWidth="1"/>
    <col min="3" max="5" width="23.1640625" customWidth="1"/>
  </cols>
  <sheetData>
    <row r="1" spans="1:5" ht="72.75" customHeight="1" x14ac:dyDescent="0.2">
      <c r="A1" s="1120" t="s">
        <v>2464</v>
      </c>
      <c r="B1" s="1121"/>
      <c r="C1" s="1121"/>
      <c r="D1" s="1121"/>
      <c r="E1" s="1122"/>
    </row>
    <row r="2" spans="1:5" ht="12.75" x14ac:dyDescent="0.2">
      <c r="A2" s="1123" t="s">
        <v>622</v>
      </c>
      <c r="B2" s="1123" t="s">
        <v>623</v>
      </c>
      <c r="C2" s="1122" t="s">
        <v>624</v>
      </c>
      <c r="D2" s="1120"/>
      <c r="E2" s="1125" t="s">
        <v>625</v>
      </c>
    </row>
    <row r="3" spans="1:5" ht="12.75" x14ac:dyDescent="0.2">
      <c r="A3" s="1124"/>
      <c r="B3" s="1124"/>
      <c r="C3" s="670" t="s">
        <v>626</v>
      </c>
      <c r="D3" s="671" t="s">
        <v>627</v>
      </c>
      <c r="E3" s="1126"/>
    </row>
    <row r="4" spans="1:5" x14ac:dyDescent="0.2">
      <c r="A4" s="690" t="s">
        <v>666</v>
      </c>
      <c r="B4" s="690" t="s">
        <v>628</v>
      </c>
      <c r="C4" s="691">
        <v>9696.73</v>
      </c>
      <c r="D4" s="691">
        <v>9696.73</v>
      </c>
      <c r="E4" s="691"/>
    </row>
    <row r="5" spans="1:5" x14ac:dyDescent="0.2">
      <c r="A5" s="690" t="s">
        <v>667</v>
      </c>
      <c r="B5" s="690" t="s">
        <v>629</v>
      </c>
      <c r="C5" s="691">
        <v>515708.54</v>
      </c>
      <c r="D5" s="691">
        <v>515708.54</v>
      </c>
      <c r="E5" s="691"/>
    </row>
    <row r="6" spans="1:5" x14ac:dyDescent="0.2">
      <c r="A6" s="690" t="s">
        <v>668</v>
      </c>
      <c r="B6" s="690" t="s">
        <v>630</v>
      </c>
      <c r="C6" s="691">
        <v>1689781.8</v>
      </c>
      <c r="D6" s="691">
        <v>1689781.8</v>
      </c>
      <c r="E6" s="691"/>
    </row>
    <row r="7" spans="1:5" x14ac:dyDescent="0.2">
      <c r="A7" s="690" t="s">
        <v>669</v>
      </c>
      <c r="B7" s="690" t="s">
        <v>631</v>
      </c>
      <c r="C7" s="691">
        <v>1275589.76</v>
      </c>
      <c r="D7" s="691">
        <v>1275589.76</v>
      </c>
      <c r="E7" s="691"/>
    </row>
    <row r="8" spans="1:5" x14ac:dyDescent="0.2">
      <c r="A8" s="690" t="s">
        <v>670</v>
      </c>
      <c r="B8" s="690" t="s">
        <v>632</v>
      </c>
      <c r="C8" s="691">
        <v>7340676.25</v>
      </c>
      <c r="D8" s="691">
        <v>6436276.25</v>
      </c>
      <c r="E8" s="691"/>
    </row>
    <row r="9" spans="1:5" x14ac:dyDescent="0.2">
      <c r="A9" s="690" t="s">
        <v>671</v>
      </c>
      <c r="B9" s="690" t="s">
        <v>633</v>
      </c>
      <c r="C9" s="691">
        <v>75881.8</v>
      </c>
      <c r="D9" s="691">
        <v>75881.8</v>
      </c>
      <c r="E9" s="691"/>
    </row>
    <row r="10" spans="1:5" x14ac:dyDescent="0.2">
      <c r="A10" s="690" t="s">
        <v>672</v>
      </c>
      <c r="B10" s="690" t="s">
        <v>621</v>
      </c>
      <c r="C10" s="691">
        <v>63549.65</v>
      </c>
      <c r="D10" s="691">
        <v>63549.65</v>
      </c>
      <c r="E10" s="691"/>
    </row>
    <row r="11" spans="1:5" x14ac:dyDescent="0.2">
      <c r="A11" s="690" t="s">
        <v>673</v>
      </c>
      <c r="B11" s="690" t="s">
        <v>634</v>
      </c>
      <c r="C11" s="691">
        <v>100322.6</v>
      </c>
      <c r="D11" s="691">
        <v>100322.6</v>
      </c>
      <c r="E11" s="691"/>
    </row>
    <row r="12" spans="1:5" x14ac:dyDescent="0.2">
      <c r="A12" s="690" t="s">
        <v>674</v>
      </c>
      <c r="B12" s="690" t="s">
        <v>675</v>
      </c>
      <c r="C12" s="691">
        <v>94223.31</v>
      </c>
      <c r="D12" s="691">
        <v>94223.31</v>
      </c>
      <c r="E12" s="691"/>
    </row>
    <row r="13" spans="1:5" x14ac:dyDescent="0.2">
      <c r="A13" s="690" t="s">
        <v>676</v>
      </c>
      <c r="B13" s="690" t="s">
        <v>635</v>
      </c>
      <c r="C13" s="691">
        <v>29315.48</v>
      </c>
      <c r="D13" s="691">
        <v>29315.48</v>
      </c>
      <c r="E13" s="691"/>
    </row>
    <row r="14" spans="1:5" x14ac:dyDescent="0.2">
      <c r="A14" s="690" t="s">
        <v>677</v>
      </c>
      <c r="B14" s="690" t="s">
        <v>678</v>
      </c>
      <c r="C14" s="691">
        <v>19648.080000000002</v>
      </c>
      <c r="D14" s="691">
        <v>19648.080000000002</v>
      </c>
      <c r="E14" s="691"/>
    </row>
    <row r="15" spans="1:5" x14ac:dyDescent="0.2">
      <c r="A15" s="690" t="s">
        <v>679</v>
      </c>
      <c r="B15" s="690" t="s">
        <v>636</v>
      </c>
      <c r="C15" s="691">
        <v>1040656.7</v>
      </c>
      <c r="D15" s="691">
        <v>1040656.7</v>
      </c>
      <c r="E15" s="691"/>
    </row>
    <row r="16" spans="1:5" x14ac:dyDescent="0.2">
      <c r="A16" s="690" t="s">
        <v>680</v>
      </c>
      <c r="B16" s="690" t="s">
        <v>637</v>
      </c>
      <c r="C16" s="691">
        <v>32476.84</v>
      </c>
      <c r="D16" s="691">
        <v>32476.84</v>
      </c>
      <c r="E16" s="691"/>
    </row>
    <row r="17" spans="1:5" x14ac:dyDescent="0.2">
      <c r="A17" s="690" t="s">
        <v>681</v>
      </c>
      <c r="B17" s="690" t="s">
        <v>682</v>
      </c>
      <c r="C17" s="691">
        <v>30220.32</v>
      </c>
      <c r="D17" s="691">
        <v>30220.32</v>
      </c>
      <c r="E17" s="691"/>
    </row>
    <row r="18" spans="1:5" x14ac:dyDescent="0.2">
      <c r="A18" s="690" t="s">
        <v>683</v>
      </c>
      <c r="B18" s="690" t="s">
        <v>638</v>
      </c>
      <c r="C18" s="691">
        <v>42785.38</v>
      </c>
      <c r="D18" s="691">
        <v>42785.38</v>
      </c>
      <c r="E18" s="691"/>
    </row>
    <row r="19" spans="1:5" x14ac:dyDescent="0.2">
      <c r="A19" s="690" t="s">
        <v>684</v>
      </c>
      <c r="B19" s="690" t="s">
        <v>639</v>
      </c>
      <c r="C19" s="691">
        <v>1715130.97</v>
      </c>
      <c r="D19" s="691">
        <v>1715130.97</v>
      </c>
      <c r="E19" s="691"/>
    </row>
    <row r="20" spans="1:5" x14ac:dyDescent="0.2">
      <c r="A20" s="690" t="s">
        <v>685</v>
      </c>
      <c r="B20" s="690" t="s">
        <v>640</v>
      </c>
      <c r="C20" s="691">
        <v>32842846.91</v>
      </c>
      <c r="D20" s="691">
        <v>32550648.91</v>
      </c>
      <c r="E20" s="691"/>
    </row>
    <row r="21" spans="1:5" x14ac:dyDescent="0.2">
      <c r="A21" s="690" t="s">
        <v>686</v>
      </c>
      <c r="B21" s="690" t="s">
        <v>641</v>
      </c>
      <c r="C21" s="691">
        <v>13232857.550000001</v>
      </c>
      <c r="D21" s="691">
        <v>13232857.550000001</v>
      </c>
      <c r="E21" s="691"/>
    </row>
    <row r="22" spans="1:5" x14ac:dyDescent="0.2">
      <c r="A22" s="690" t="s">
        <v>687</v>
      </c>
      <c r="B22" s="690" t="s">
        <v>642</v>
      </c>
      <c r="C22" s="691">
        <v>5856252.1600000001</v>
      </c>
      <c r="D22" s="691">
        <v>5856252.1600000001</v>
      </c>
      <c r="E22" s="691"/>
    </row>
    <row r="23" spans="1:5" x14ac:dyDescent="0.2">
      <c r="A23" s="690" t="s">
        <v>688</v>
      </c>
      <c r="B23" s="690" t="s">
        <v>689</v>
      </c>
      <c r="C23" s="691">
        <v>17896</v>
      </c>
      <c r="D23" s="691">
        <v>0</v>
      </c>
      <c r="E23" s="691"/>
    </row>
    <row r="24" spans="1:5" x14ac:dyDescent="0.2">
      <c r="A24" s="690" t="s">
        <v>690</v>
      </c>
      <c r="B24" s="690" t="s">
        <v>643</v>
      </c>
      <c r="C24" s="691">
        <v>16811954.579999998</v>
      </c>
      <c r="D24" s="691">
        <v>16811954.579999998</v>
      </c>
      <c r="E24" s="691"/>
    </row>
    <row r="25" spans="1:5" x14ac:dyDescent="0.2">
      <c r="A25" s="690" t="s">
        <v>691</v>
      </c>
      <c r="B25" s="690" t="s">
        <v>644</v>
      </c>
      <c r="C25" s="691">
        <v>1359904.9</v>
      </c>
      <c r="D25" s="691">
        <v>1359904.9</v>
      </c>
      <c r="E25" s="691"/>
    </row>
    <row r="26" spans="1:5" x14ac:dyDescent="0.2">
      <c r="A26" s="690" t="s">
        <v>692</v>
      </c>
      <c r="B26" s="690" t="s">
        <v>645</v>
      </c>
      <c r="C26" s="691">
        <v>1908483.04</v>
      </c>
      <c r="D26" s="691">
        <v>1908483.04</v>
      </c>
      <c r="E26" s="691"/>
    </row>
    <row r="27" spans="1:5" x14ac:dyDescent="0.2">
      <c r="A27" s="690" t="s">
        <v>693</v>
      </c>
      <c r="B27" s="690" t="s">
        <v>646</v>
      </c>
      <c r="C27" s="691">
        <v>31853686.68</v>
      </c>
      <c r="D27" s="691">
        <v>31853686.68</v>
      </c>
      <c r="E27" s="691"/>
    </row>
    <row r="28" spans="1:5" x14ac:dyDescent="0.2">
      <c r="A28" s="690" t="s">
        <v>694</v>
      </c>
      <c r="B28" s="690" t="s">
        <v>647</v>
      </c>
      <c r="C28" s="691">
        <v>18710166.800000001</v>
      </c>
      <c r="D28" s="691">
        <v>18710166.800000001</v>
      </c>
      <c r="E28" s="691"/>
    </row>
    <row r="29" spans="1:5" x14ac:dyDescent="0.2">
      <c r="A29" s="690" t="s">
        <v>695</v>
      </c>
      <c r="B29" s="690" t="s">
        <v>696</v>
      </c>
      <c r="C29" s="691">
        <v>12107048.48</v>
      </c>
      <c r="D29" s="691">
        <v>12107048.48</v>
      </c>
      <c r="E29" s="691"/>
    </row>
    <row r="30" spans="1:5" x14ac:dyDescent="0.2">
      <c r="A30" s="690">
        <v>2520831111</v>
      </c>
      <c r="B30" s="690" t="s">
        <v>2162</v>
      </c>
      <c r="C30" s="691"/>
      <c r="D30" s="691"/>
      <c r="E30" s="691">
        <v>207662.74</v>
      </c>
    </row>
    <row r="31" spans="1:5" x14ac:dyDescent="0.2">
      <c r="A31" s="690" t="s">
        <v>2163</v>
      </c>
      <c r="B31" s="690" t="s">
        <v>703</v>
      </c>
      <c r="C31" s="691"/>
      <c r="D31" s="691"/>
      <c r="E31" s="691">
        <v>17764.73</v>
      </c>
    </row>
    <row r="32" spans="1:5" x14ac:dyDescent="0.2">
      <c r="A32" s="690" t="s">
        <v>697</v>
      </c>
      <c r="B32" s="690" t="s">
        <v>648</v>
      </c>
      <c r="C32" s="691">
        <v>14867226</v>
      </c>
      <c r="D32" s="691">
        <v>14867226</v>
      </c>
      <c r="E32" s="691"/>
    </row>
    <row r="33" spans="1:5" x14ac:dyDescent="0.2">
      <c r="A33" s="690" t="s">
        <v>698</v>
      </c>
      <c r="B33" s="690" t="s">
        <v>649</v>
      </c>
      <c r="C33" s="691">
        <v>61826430.289999999</v>
      </c>
      <c r="D33" s="691">
        <v>61826430.289999999</v>
      </c>
      <c r="E33" s="691"/>
    </row>
    <row r="34" spans="1:5" x14ac:dyDescent="0.2">
      <c r="A34" s="690" t="s">
        <v>699</v>
      </c>
      <c r="B34" s="690" t="s">
        <v>650</v>
      </c>
      <c r="C34" s="691">
        <v>3714282657.1599998</v>
      </c>
      <c r="D34" s="691">
        <v>3703928928.1199999</v>
      </c>
      <c r="E34" s="691"/>
    </row>
    <row r="35" spans="1:5" x14ac:dyDescent="0.2">
      <c r="A35" s="690" t="s">
        <v>700</v>
      </c>
      <c r="B35" s="690" t="s">
        <v>651</v>
      </c>
      <c r="C35" s="691">
        <v>17323182.010000002</v>
      </c>
      <c r="D35" s="691">
        <v>16067808.449999999</v>
      </c>
      <c r="E35" s="691">
        <v>859877.22</v>
      </c>
    </row>
    <row r="36" spans="1:5" x14ac:dyDescent="0.2">
      <c r="A36" s="690" t="s">
        <v>701</v>
      </c>
      <c r="B36" s="690" t="s">
        <v>652</v>
      </c>
      <c r="C36" s="691">
        <v>3903851222.9699998</v>
      </c>
      <c r="D36" s="691">
        <v>3622894860.6300001</v>
      </c>
      <c r="E36" s="691">
        <v>13755.26</v>
      </c>
    </row>
    <row r="37" spans="1:5" x14ac:dyDescent="0.2">
      <c r="A37" s="690" t="s">
        <v>702</v>
      </c>
      <c r="B37" s="690" t="s">
        <v>703</v>
      </c>
      <c r="C37" s="691">
        <v>15428797.279999999</v>
      </c>
      <c r="D37" s="691">
        <v>15428797.279999999</v>
      </c>
      <c r="E37" s="691">
        <v>1931897.08</v>
      </c>
    </row>
    <row r="38" spans="1:5" x14ac:dyDescent="0.2">
      <c r="A38" s="690" t="s">
        <v>704</v>
      </c>
      <c r="B38" s="690" t="s">
        <v>705</v>
      </c>
      <c r="C38" s="691">
        <v>151502753.96000001</v>
      </c>
      <c r="D38" s="691">
        <v>151502753.96000001</v>
      </c>
      <c r="E38" s="691"/>
    </row>
    <row r="39" spans="1:5" x14ac:dyDescent="0.2">
      <c r="A39" s="690" t="s">
        <v>706</v>
      </c>
      <c r="B39" s="690" t="s">
        <v>653</v>
      </c>
      <c r="C39" s="691">
        <v>0</v>
      </c>
      <c r="D39" s="691">
        <v>0</v>
      </c>
      <c r="E39" s="691"/>
    </row>
    <row r="40" spans="1:5" x14ac:dyDescent="0.2">
      <c r="A40" s="690" t="s">
        <v>707</v>
      </c>
      <c r="B40" s="690" t="s">
        <v>654</v>
      </c>
      <c r="C40" s="691">
        <v>50425432.759999998</v>
      </c>
      <c r="D40" s="691">
        <v>40960027.450000003</v>
      </c>
      <c r="E40" s="691">
        <v>17068208.859999999</v>
      </c>
    </row>
    <row r="41" spans="1:5" x14ac:dyDescent="0.2">
      <c r="A41" s="690" t="s">
        <v>708</v>
      </c>
      <c r="B41" s="690" t="s">
        <v>655</v>
      </c>
      <c r="C41" s="691">
        <v>7185411.8799999999</v>
      </c>
      <c r="D41" s="691">
        <v>7185411.8799999999</v>
      </c>
      <c r="E41" s="691">
        <v>838314.08</v>
      </c>
    </row>
    <row r="42" spans="1:5" x14ac:dyDescent="0.2">
      <c r="A42" s="690" t="s">
        <v>709</v>
      </c>
      <c r="B42" s="690" t="s">
        <v>656</v>
      </c>
      <c r="C42" s="691">
        <v>109256058.65000001</v>
      </c>
      <c r="D42" s="691">
        <v>109256058.65000001</v>
      </c>
      <c r="E42" s="691">
        <v>4657919.3499999996</v>
      </c>
    </row>
    <row r="43" spans="1:5" x14ac:dyDescent="0.2">
      <c r="A43" s="690" t="s">
        <v>710</v>
      </c>
      <c r="B43" s="690" t="s">
        <v>657</v>
      </c>
      <c r="C43" s="691">
        <v>3574697.17</v>
      </c>
      <c r="D43" s="691">
        <v>2865943.77</v>
      </c>
      <c r="E43" s="691">
        <v>492914.83</v>
      </c>
    </row>
    <row r="44" spans="1:5" x14ac:dyDescent="0.2">
      <c r="A44" s="690" t="s">
        <v>711</v>
      </c>
      <c r="B44" s="690" t="s">
        <v>712</v>
      </c>
      <c r="C44" s="691">
        <v>1411602.43</v>
      </c>
      <c r="D44" s="691">
        <v>433758.6</v>
      </c>
      <c r="E44" s="691">
        <v>968854.57</v>
      </c>
    </row>
    <row r="45" spans="1:5" x14ac:dyDescent="0.2">
      <c r="A45" s="690" t="s">
        <v>2164</v>
      </c>
      <c r="B45" s="690" t="s">
        <v>2165</v>
      </c>
      <c r="C45" s="691"/>
      <c r="D45" s="691"/>
      <c r="E45" s="691">
        <v>1373243.2999999998</v>
      </c>
    </row>
    <row r="46" spans="1:5" x14ac:dyDescent="0.2">
      <c r="A46" s="690" t="s">
        <v>713</v>
      </c>
      <c r="B46" s="690" t="s">
        <v>714</v>
      </c>
      <c r="C46" s="691">
        <v>70636</v>
      </c>
      <c r="D46" s="691">
        <v>70636</v>
      </c>
      <c r="E46" s="691">
        <v>31221.73</v>
      </c>
    </row>
    <row r="47" spans="1:5" x14ac:dyDescent="0.2">
      <c r="A47" s="690" t="s">
        <v>2166</v>
      </c>
      <c r="B47" s="690" t="s">
        <v>2167</v>
      </c>
      <c r="C47" s="691"/>
      <c r="D47" s="691"/>
      <c r="E47" s="691">
        <v>2210213.79</v>
      </c>
    </row>
    <row r="48" spans="1:5" x14ac:dyDescent="0.2">
      <c r="A48" s="690" t="s">
        <v>2168</v>
      </c>
      <c r="B48" s="690" t="s">
        <v>2169</v>
      </c>
      <c r="C48" s="691"/>
      <c r="D48" s="691"/>
      <c r="E48" s="691">
        <v>120780</v>
      </c>
    </row>
    <row r="49" spans="1:5" x14ac:dyDescent="0.2">
      <c r="A49" s="690" t="s">
        <v>715</v>
      </c>
      <c r="B49" s="690" t="s">
        <v>658</v>
      </c>
      <c r="C49" s="691">
        <v>91305689</v>
      </c>
      <c r="D49" s="691">
        <v>91305689</v>
      </c>
      <c r="E49" s="691"/>
    </row>
    <row r="50" spans="1:5" x14ac:dyDescent="0.2">
      <c r="A50" s="690"/>
      <c r="B50" s="690"/>
      <c r="C50" s="691"/>
      <c r="D50" s="691"/>
      <c r="E50" s="691"/>
    </row>
    <row r="51" spans="1:5" s="573" customFormat="1" ht="15" x14ac:dyDescent="0.25">
      <c r="C51" s="672"/>
      <c r="D51" s="672"/>
      <c r="E51" s="672"/>
    </row>
    <row r="52" spans="1:5" s="573" customFormat="1" x14ac:dyDescent="0.2">
      <c r="A52" s="673" t="s">
        <v>584</v>
      </c>
    </row>
    <row r="53" spans="1:5" s="573" customFormat="1" x14ac:dyDescent="0.2"/>
    <row r="54" spans="1:5" s="573" customFormat="1" x14ac:dyDescent="0.2"/>
    <row r="55" spans="1:5" s="573" customFormat="1" ht="15" x14ac:dyDescent="0.25">
      <c r="A55" s="674"/>
      <c r="B55" s="675"/>
      <c r="C55" s="675"/>
      <c r="D55" s="675"/>
      <c r="E55" s="675"/>
    </row>
    <row r="56" spans="1:5" s="573" customFormat="1" ht="12.75" x14ac:dyDescent="0.2">
      <c r="A56" s="1127" t="s">
        <v>431</v>
      </c>
      <c r="B56" s="1127"/>
      <c r="C56" s="1127" t="s">
        <v>432</v>
      </c>
      <c r="D56" s="1127"/>
      <c r="E56" s="1127"/>
    </row>
    <row r="57" spans="1:5" s="573" customFormat="1" x14ac:dyDescent="0.2">
      <c r="A57" s="1116" t="s">
        <v>433</v>
      </c>
      <c r="B57" s="1116"/>
      <c r="C57" s="1117" t="s">
        <v>434</v>
      </c>
      <c r="D57" s="1117"/>
      <c r="E57" s="1117"/>
    </row>
    <row r="58" spans="1:5" s="573" customFormat="1" x14ac:dyDescent="0.2">
      <c r="A58" s="1118" t="s">
        <v>435</v>
      </c>
      <c r="B58" s="1118"/>
      <c r="C58" s="1119" t="s">
        <v>436</v>
      </c>
      <c r="D58" s="1119"/>
      <c r="E58" s="1119"/>
    </row>
    <row r="59" spans="1:5" s="573" customFormat="1" x14ac:dyDescent="0.2">
      <c r="A59" s="1118"/>
      <c r="B59" s="1118"/>
      <c r="C59" s="1119"/>
      <c r="D59" s="1119"/>
      <c r="E59" s="1119"/>
    </row>
    <row r="60" spans="1:5" s="573" customFormat="1" x14ac:dyDescent="0.2">
      <c r="C60" s="676"/>
      <c r="D60" s="676"/>
      <c r="E60" s="676"/>
    </row>
    <row r="61" spans="1:5" s="573" customFormat="1" x14ac:dyDescent="0.2"/>
    <row r="62" spans="1:5" s="573" customFormat="1" x14ac:dyDescent="0.2"/>
    <row r="63" spans="1:5" s="573" customFormat="1" x14ac:dyDescent="0.2"/>
    <row r="64" spans="1:5" s="573" customFormat="1" x14ac:dyDescent="0.2"/>
    <row r="65" s="573" customFormat="1" x14ac:dyDescent="0.2"/>
    <row r="66" s="573" customFormat="1" x14ac:dyDescent="0.2"/>
  </sheetData>
  <mergeCells count="11">
    <mergeCell ref="A57:B57"/>
    <mergeCell ref="C57:E57"/>
    <mergeCell ref="A58:B59"/>
    <mergeCell ref="C58:E59"/>
    <mergeCell ref="A1:E1"/>
    <mergeCell ref="A2:A3"/>
    <mergeCell ref="B2:B3"/>
    <mergeCell ref="C2:D2"/>
    <mergeCell ref="E2:E3"/>
    <mergeCell ref="A56:B56"/>
    <mergeCell ref="C56:E5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A6" sqref="A6:B6"/>
    </sheetView>
  </sheetViews>
  <sheetFormatPr baseColWidth="10" defaultRowHeight="11.25" x14ac:dyDescent="0.2"/>
  <cols>
    <col min="1" max="1" width="64" customWidth="1"/>
    <col min="2" max="2" width="32" customWidth="1"/>
    <col min="3" max="3" width="62" customWidth="1"/>
  </cols>
  <sheetData>
    <row r="1" spans="1:3" ht="12.75" x14ac:dyDescent="0.2">
      <c r="A1" s="1157" t="s">
        <v>2466</v>
      </c>
      <c r="B1" s="1157"/>
      <c r="C1" s="1157"/>
    </row>
    <row r="2" spans="1:3" ht="12.75" x14ac:dyDescent="0.2">
      <c r="A2" s="1100"/>
      <c r="B2" s="1100"/>
      <c r="C2" s="1100"/>
    </row>
    <row r="3" spans="1:3" ht="12.75" x14ac:dyDescent="0.2">
      <c r="A3" s="1134" t="s">
        <v>659</v>
      </c>
      <c r="B3" s="1134"/>
      <c r="C3" s="1134"/>
    </row>
    <row r="4" spans="1:3" ht="12.75" x14ac:dyDescent="0.2">
      <c r="A4" s="1100" t="s">
        <v>716</v>
      </c>
      <c r="B4" s="1100"/>
      <c r="C4" s="1100"/>
    </row>
    <row r="5" spans="1:3" ht="12.75" x14ac:dyDescent="0.2">
      <c r="A5" s="677"/>
      <c r="B5" s="677"/>
      <c r="C5" s="677"/>
    </row>
    <row r="6" spans="1:3" ht="12.75" x14ac:dyDescent="0.2">
      <c r="A6" s="1115"/>
      <c r="B6" s="1115"/>
      <c r="C6" s="677"/>
    </row>
    <row r="7" spans="1:3" ht="13.5" thickBot="1" x14ac:dyDescent="0.25">
      <c r="A7" s="677"/>
      <c r="B7" s="677"/>
      <c r="C7" s="677"/>
    </row>
    <row r="8" spans="1:3" x14ac:dyDescent="0.2">
      <c r="A8" s="1135" t="s">
        <v>660</v>
      </c>
      <c r="B8" s="1137" t="s">
        <v>661</v>
      </c>
      <c r="C8" s="1137" t="s">
        <v>662</v>
      </c>
    </row>
    <row r="9" spans="1:3" ht="12" thickBot="1" x14ac:dyDescent="0.25">
      <c r="A9" s="1136"/>
      <c r="B9" s="1138"/>
      <c r="C9" s="1138"/>
    </row>
    <row r="10" spans="1:3" x14ac:dyDescent="0.2">
      <c r="A10" s="1128" t="s">
        <v>663</v>
      </c>
      <c r="B10" s="1131" t="s">
        <v>663</v>
      </c>
      <c r="C10" s="1131" t="s">
        <v>663</v>
      </c>
    </row>
    <row r="11" spans="1:3" x14ac:dyDescent="0.2">
      <c r="A11" s="1129"/>
      <c r="B11" s="1132"/>
      <c r="C11" s="1132"/>
    </row>
    <row r="12" spans="1:3" x14ac:dyDescent="0.2">
      <c r="A12" s="1129"/>
      <c r="B12" s="1132"/>
      <c r="C12" s="1132"/>
    </row>
    <row r="13" spans="1:3" x14ac:dyDescent="0.2">
      <c r="A13" s="1129"/>
      <c r="B13" s="1132"/>
      <c r="C13" s="1132"/>
    </row>
    <row r="14" spans="1:3" x14ac:dyDescent="0.2">
      <c r="A14" s="1129"/>
      <c r="B14" s="1132"/>
      <c r="C14" s="1132"/>
    </row>
    <row r="15" spans="1:3" x14ac:dyDescent="0.2">
      <c r="A15" s="1129"/>
      <c r="B15" s="1132"/>
      <c r="C15" s="1132"/>
    </row>
    <row r="16" spans="1:3" x14ac:dyDescent="0.2">
      <c r="A16" s="1129"/>
      <c r="B16" s="1132"/>
      <c r="C16" s="1132"/>
    </row>
    <row r="17" spans="1:6" x14ac:dyDescent="0.2">
      <c r="A17" s="1129"/>
      <c r="B17" s="1132"/>
      <c r="C17" s="1132"/>
    </row>
    <row r="18" spans="1:6" x14ac:dyDescent="0.2">
      <c r="A18" s="1129"/>
      <c r="B18" s="1132"/>
      <c r="C18" s="1132"/>
    </row>
    <row r="19" spans="1:6" x14ac:dyDescent="0.2">
      <c r="A19" s="1129"/>
      <c r="B19" s="1132"/>
      <c r="C19" s="1132"/>
    </row>
    <row r="20" spans="1:6" x14ac:dyDescent="0.2">
      <c r="A20" s="1129"/>
      <c r="B20" s="1132"/>
      <c r="C20" s="1132"/>
    </row>
    <row r="21" spans="1:6" ht="12" thickBot="1" x14ac:dyDescent="0.25">
      <c r="A21" s="1130"/>
      <c r="B21" s="1133"/>
      <c r="C21" s="1133"/>
    </row>
    <row r="22" spans="1:6" ht="12.75" x14ac:dyDescent="0.2">
      <c r="A22" s="642"/>
      <c r="B22" s="642"/>
      <c r="C22" s="642"/>
      <c r="D22" s="573"/>
      <c r="E22" s="573"/>
      <c r="F22" s="573"/>
    </row>
    <row r="23" spans="1:6" x14ac:dyDescent="0.2">
      <c r="A23" s="668" t="s">
        <v>584</v>
      </c>
      <c r="B23" s="573"/>
      <c r="C23" s="573"/>
      <c r="D23" s="573"/>
      <c r="E23" s="573"/>
      <c r="F23" s="573"/>
    </row>
    <row r="24" spans="1:6" ht="12.75" x14ac:dyDescent="0.2">
      <c r="A24" s="642"/>
      <c r="B24" s="573"/>
      <c r="C24" s="573"/>
      <c r="D24" s="573"/>
      <c r="E24" s="573"/>
      <c r="F24" s="573"/>
    </row>
    <row r="25" spans="1:6" ht="12.75" x14ac:dyDescent="0.2">
      <c r="A25" s="642"/>
      <c r="B25" s="573"/>
      <c r="C25" s="573"/>
      <c r="D25" s="573"/>
      <c r="E25" s="573"/>
      <c r="F25" s="573"/>
    </row>
    <row r="26" spans="1:6" ht="12.75" x14ac:dyDescent="0.2">
      <c r="A26" s="642"/>
      <c r="B26" s="573"/>
      <c r="C26" s="573"/>
      <c r="D26" s="573"/>
      <c r="E26" s="573"/>
      <c r="F26" s="573"/>
    </row>
    <row r="27" spans="1:6" ht="12.75" x14ac:dyDescent="0.2">
      <c r="A27" s="642"/>
      <c r="B27" s="573"/>
      <c r="C27" s="573"/>
      <c r="D27" s="573"/>
      <c r="E27" s="573"/>
      <c r="F27" s="573"/>
    </row>
    <row r="28" spans="1:6" ht="12.75" x14ac:dyDescent="0.2">
      <c r="A28" s="642"/>
      <c r="B28" s="573"/>
      <c r="C28" s="573"/>
      <c r="D28" s="573"/>
      <c r="E28" s="573"/>
      <c r="F28" s="573"/>
    </row>
    <row r="29" spans="1:6" ht="12.75" x14ac:dyDescent="0.2">
      <c r="A29" s="642"/>
      <c r="B29" s="573"/>
      <c r="C29" s="663"/>
      <c r="D29" s="573"/>
      <c r="E29" s="573"/>
      <c r="F29" s="573"/>
    </row>
    <row r="30" spans="1:6" ht="12.75" x14ac:dyDescent="0.2">
      <c r="A30" s="641"/>
      <c r="B30" s="573"/>
      <c r="C30" s="643"/>
      <c r="D30" s="573"/>
      <c r="E30" s="573"/>
      <c r="F30" s="573"/>
    </row>
    <row r="31" spans="1:6" ht="12.75" x14ac:dyDescent="0.2">
      <c r="A31" s="644" t="s">
        <v>431</v>
      </c>
      <c r="B31" s="573"/>
      <c r="C31" s="645" t="s">
        <v>432</v>
      </c>
      <c r="D31" s="573"/>
      <c r="E31" s="573"/>
      <c r="F31" s="573"/>
    </row>
    <row r="32" spans="1:6" ht="12.75" x14ac:dyDescent="0.2">
      <c r="A32" s="646" t="s">
        <v>433</v>
      </c>
      <c r="B32" s="573"/>
      <c r="C32" s="1114" t="s">
        <v>434</v>
      </c>
      <c r="D32" s="573"/>
      <c r="E32" s="573"/>
      <c r="F32" s="573"/>
    </row>
    <row r="33" spans="1:6" x14ac:dyDescent="0.2">
      <c r="A33" s="1099" t="s">
        <v>435</v>
      </c>
      <c r="B33" s="573"/>
      <c r="C33" s="1114"/>
      <c r="D33" s="573"/>
      <c r="E33" s="573"/>
      <c r="F33" s="573"/>
    </row>
    <row r="34" spans="1:6" x14ac:dyDescent="0.2">
      <c r="A34" s="1099"/>
      <c r="B34" s="573"/>
      <c r="C34" s="1099" t="s">
        <v>436</v>
      </c>
      <c r="D34" s="573"/>
      <c r="E34" s="573"/>
      <c r="F34" s="573"/>
    </row>
    <row r="35" spans="1:6" x14ac:dyDescent="0.2">
      <c r="A35" s="573"/>
      <c r="B35" s="573"/>
      <c r="C35" s="1099"/>
      <c r="D35" s="573"/>
      <c r="E35" s="573"/>
      <c r="F35" s="573"/>
    </row>
    <row r="36" spans="1:6" x14ac:dyDescent="0.2">
      <c r="A36" s="573"/>
      <c r="B36" s="573"/>
      <c r="C36" s="1099"/>
      <c r="D36" s="573"/>
      <c r="E36" s="573"/>
      <c r="F36" s="573"/>
    </row>
    <row r="37" spans="1:6" x14ac:dyDescent="0.2">
      <c r="A37" s="573"/>
      <c r="B37" s="573"/>
      <c r="C37" s="573"/>
      <c r="D37" s="573"/>
      <c r="E37" s="573"/>
      <c r="F37" s="573"/>
    </row>
    <row r="38" spans="1:6" x14ac:dyDescent="0.2">
      <c r="A38" s="573"/>
      <c r="B38" s="573"/>
      <c r="C38" s="573"/>
      <c r="D38" s="573"/>
      <c r="E38" s="573"/>
      <c r="F38" s="573"/>
    </row>
    <row r="39" spans="1:6" x14ac:dyDescent="0.2">
      <c r="A39" s="573"/>
      <c r="B39" s="573"/>
      <c r="C39" s="573"/>
      <c r="D39" s="573"/>
      <c r="E39" s="573"/>
      <c r="F39" s="573"/>
    </row>
    <row r="40" spans="1:6" x14ac:dyDescent="0.2">
      <c r="A40" s="573"/>
      <c r="B40" s="573"/>
      <c r="C40" s="573"/>
      <c r="D40" s="573"/>
      <c r="E40" s="573"/>
      <c r="F40" s="573"/>
    </row>
    <row r="41" spans="1:6" x14ac:dyDescent="0.2">
      <c r="A41" s="573"/>
      <c r="B41" s="573"/>
      <c r="C41" s="573"/>
      <c r="D41" s="573"/>
      <c r="E41" s="573"/>
      <c r="F41" s="573"/>
    </row>
  </sheetData>
  <mergeCells count="14">
    <mergeCell ref="A1:C1"/>
    <mergeCell ref="A2:C2"/>
    <mergeCell ref="A3:C3"/>
    <mergeCell ref="A4:C4"/>
    <mergeCell ref="A6:B6"/>
    <mergeCell ref="A8:A9"/>
    <mergeCell ref="B8:B9"/>
    <mergeCell ref="C8:C9"/>
    <mergeCell ref="A10:A21"/>
    <mergeCell ref="B10:B21"/>
    <mergeCell ref="C10:C21"/>
    <mergeCell ref="C32:C33"/>
    <mergeCell ref="A33:A34"/>
    <mergeCell ref="C34:C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pageSetUpPr fitToPage="1"/>
  </sheetPr>
  <dimension ref="A1:F101"/>
  <sheetViews>
    <sheetView showGridLines="0" zoomScaleNormal="100" workbookViewId="0">
      <selection activeCell="K9" sqref="K9"/>
    </sheetView>
  </sheetViews>
  <sheetFormatPr baseColWidth="10" defaultColWidth="12" defaultRowHeight="11.25" x14ac:dyDescent="0.2"/>
  <cols>
    <col min="1" max="1" width="68.83203125" style="38" customWidth="1"/>
    <col min="2" max="5" width="18.5" style="39" customWidth="1"/>
    <col min="6" max="6" width="18.33203125" style="39" customWidth="1"/>
    <col min="7" max="7" width="1.5" style="14" customWidth="1"/>
    <col min="8" max="16384" width="12" style="14"/>
  </cols>
  <sheetData>
    <row r="1" spans="1:6" ht="51" customHeight="1" x14ac:dyDescent="0.2">
      <c r="A1" s="872" t="s">
        <v>2448</v>
      </c>
      <c r="B1" s="873"/>
      <c r="C1" s="873"/>
      <c r="D1" s="873"/>
      <c r="E1" s="873"/>
      <c r="F1" s="874"/>
    </row>
    <row r="2" spans="1:6" s="38" customFormat="1" ht="61.5" customHeight="1" x14ac:dyDescent="0.2">
      <c r="A2" s="72" t="s">
        <v>113</v>
      </c>
      <c r="B2" s="73" t="s">
        <v>114</v>
      </c>
      <c r="C2" s="73" t="s">
        <v>115</v>
      </c>
      <c r="D2" s="73" t="s">
        <v>423</v>
      </c>
      <c r="E2" s="73" t="s">
        <v>53</v>
      </c>
      <c r="F2" s="73" t="s">
        <v>116</v>
      </c>
    </row>
    <row r="3" spans="1:6" s="38" customFormat="1" ht="9" customHeight="1" x14ac:dyDescent="0.2">
      <c r="A3" s="74"/>
      <c r="B3" s="75"/>
      <c r="C3" s="75"/>
      <c r="D3" s="75"/>
      <c r="E3" s="75"/>
      <c r="F3" s="76"/>
    </row>
    <row r="4" spans="1:6" x14ac:dyDescent="0.2">
      <c r="A4" s="77" t="s">
        <v>424</v>
      </c>
      <c r="B4" s="78">
        <f>+B5+B6+B7</f>
        <v>7621602619.2900009</v>
      </c>
      <c r="C4" s="79"/>
      <c r="D4" s="79"/>
      <c r="E4" s="79"/>
      <c r="F4" s="80">
        <f>+B4</f>
        <v>7621602619.2900009</v>
      </c>
    </row>
    <row r="5" spans="1:6" x14ac:dyDescent="0.2">
      <c r="A5" s="81" t="s">
        <v>44</v>
      </c>
      <c r="B5" s="133">
        <v>7584596409.7700005</v>
      </c>
      <c r="C5" s="82"/>
      <c r="D5" s="82"/>
      <c r="E5" s="82"/>
      <c r="F5" s="83">
        <f>+B5</f>
        <v>7584596409.7700005</v>
      </c>
    </row>
    <row r="6" spans="1:6" x14ac:dyDescent="0.2">
      <c r="A6" s="81" t="s">
        <v>45</v>
      </c>
      <c r="B6" s="133">
        <v>27896609.420000002</v>
      </c>
      <c r="C6" s="82"/>
      <c r="D6" s="82"/>
      <c r="E6" s="82"/>
      <c r="F6" s="83">
        <f>+B6</f>
        <v>27896609.420000002</v>
      </c>
    </row>
    <row r="7" spans="1:6" x14ac:dyDescent="0.2">
      <c r="A7" s="81" t="s">
        <v>46</v>
      </c>
      <c r="B7" s="133">
        <v>9109600.0999999996</v>
      </c>
      <c r="C7" s="82"/>
      <c r="D7" s="82"/>
      <c r="E7" s="82"/>
      <c r="F7" s="83">
        <f>+B7</f>
        <v>9109600.0999999996</v>
      </c>
    </row>
    <row r="8" spans="1:6" ht="9" customHeight="1" x14ac:dyDescent="0.2">
      <c r="A8" s="81"/>
      <c r="B8" s="57"/>
      <c r="C8" s="57"/>
      <c r="D8" s="57"/>
      <c r="E8" s="57"/>
      <c r="F8" s="58"/>
    </row>
    <row r="9" spans="1:6" x14ac:dyDescent="0.2">
      <c r="A9" s="77" t="s">
        <v>425</v>
      </c>
      <c r="B9" s="79"/>
      <c r="C9" s="78">
        <f>+C11+C12+C13+C14</f>
        <v>1059969255.51</v>
      </c>
      <c r="D9" s="78">
        <f>+D10</f>
        <v>-481003086.98000002</v>
      </c>
      <c r="E9" s="79"/>
      <c r="F9" s="80">
        <f>+F10+F11+F12+F13+F14</f>
        <v>578966168.52999997</v>
      </c>
    </row>
    <row r="10" spans="1:6" x14ac:dyDescent="0.2">
      <c r="A10" s="81" t="s">
        <v>112</v>
      </c>
      <c r="B10" s="82"/>
      <c r="C10" s="82"/>
      <c r="D10" s="133">
        <v>-481003086.98000002</v>
      </c>
      <c r="E10" s="82"/>
      <c r="F10" s="83">
        <f>+D10</f>
        <v>-481003086.98000002</v>
      </c>
    </row>
    <row r="11" spans="1:6" x14ac:dyDescent="0.2">
      <c r="A11" s="81" t="s">
        <v>49</v>
      </c>
      <c r="B11" s="82"/>
      <c r="C11" s="133">
        <v>1059969255.51</v>
      </c>
      <c r="D11" s="82"/>
      <c r="E11" s="82"/>
      <c r="F11" s="83">
        <f>+C11</f>
        <v>1059969255.51</v>
      </c>
    </row>
    <row r="12" spans="1:6" x14ac:dyDescent="0.2">
      <c r="A12" s="81" t="s">
        <v>117</v>
      </c>
      <c r="B12" s="82"/>
      <c r="C12" s="133">
        <v>0</v>
      </c>
      <c r="D12" s="82"/>
      <c r="E12" s="82"/>
      <c r="F12" s="83">
        <f>+C12</f>
        <v>0</v>
      </c>
    </row>
    <row r="13" spans="1:6" x14ac:dyDescent="0.2">
      <c r="A13" s="81" t="s">
        <v>51</v>
      </c>
      <c r="B13" s="82"/>
      <c r="C13" s="133">
        <v>0</v>
      </c>
      <c r="D13" s="82"/>
      <c r="E13" s="82"/>
      <c r="F13" s="83">
        <f>+C13</f>
        <v>0</v>
      </c>
    </row>
    <row r="14" spans="1:6" x14ac:dyDescent="0.2">
      <c r="A14" s="81" t="s">
        <v>52</v>
      </c>
      <c r="B14" s="82"/>
      <c r="C14" s="133">
        <v>0</v>
      </c>
      <c r="D14" s="82"/>
      <c r="E14" s="82"/>
      <c r="F14" s="83">
        <f>+C14</f>
        <v>0</v>
      </c>
    </row>
    <row r="15" spans="1:6" ht="9" customHeight="1" x14ac:dyDescent="0.2">
      <c r="A15" s="81"/>
      <c r="B15" s="57"/>
      <c r="C15" s="57"/>
      <c r="D15" s="57"/>
      <c r="E15" s="57"/>
      <c r="F15" s="58"/>
    </row>
    <row r="16" spans="1:6" ht="22.5" x14ac:dyDescent="0.2">
      <c r="A16" s="77" t="s">
        <v>426</v>
      </c>
      <c r="B16" s="79"/>
      <c r="C16" s="79"/>
      <c r="D16" s="79"/>
      <c r="E16" s="84">
        <f>+E17+E18</f>
        <v>0</v>
      </c>
      <c r="F16" s="85">
        <f>+F17+F18</f>
        <v>0</v>
      </c>
    </row>
    <row r="17" spans="1:6" x14ac:dyDescent="0.2">
      <c r="A17" s="81" t="s">
        <v>54</v>
      </c>
      <c r="B17" s="82"/>
      <c r="C17" s="82"/>
      <c r="D17" s="82"/>
      <c r="E17" s="133">
        <v>0</v>
      </c>
      <c r="F17" s="83">
        <f>+E17</f>
        <v>0</v>
      </c>
    </row>
    <row r="18" spans="1:6" x14ac:dyDescent="0.2">
      <c r="A18" s="81" t="s">
        <v>55</v>
      </c>
      <c r="B18" s="82"/>
      <c r="C18" s="82"/>
      <c r="D18" s="82"/>
      <c r="E18" s="133">
        <v>0</v>
      </c>
      <c r="F18" s="83">
        <f>+E18</f>
        <v>0</v>
      </c>
    </row>
    <row r="19" spans="1:6" ht="9" customHeight="1" x14ac:dyDescent="0.2">
      <c r="A19" s="81"/>
      <c r="B19" s="57"/>
      <c r="C19" s="57"/>
      <c r="D19" s="57"/>
      <c r="E19" s="57"/>
      <c r="F19" s="58"/>
    </row>
    <row r="20" spans="1:6" ht="12.75" x14ac:dyDescent="0.2">
      <c r="A20" s="86" t="s">
        <v>118</v>
      </c>
      <c r="B20" s="78">
        <f>+B4</f>
        <v>7621602619.2900009</v>
      </c>
      <c r="C20" s="78">
        <f>+C9</f>
        <v>1059969255.51</v>
      </c>
      <c r="D20" s="78">
        <f>+D9</f>
        <v>-481003086.98000002</v>
      </c>
      <c r="E20" s="78">
        <f>+E16</f>
        <v>0</v>
      </c>
      <c r="F20" s="80">
        <f>+F16+F9+F4</f>
        <v>8200568787.8200006</v>
      </c>
    </row>
    <row r="21" spans="1:6" ht="9" customHeight="1" x14ac:dyDescent="0.2">
      <c r="A21" s="77"/>
      <c r="B21" s="84"/>
      <c r="C21" s="84"/>
      <c r="D21" s="84"/>
      <c r="E21" s="84"/>
      <c r="F21" s="80"/>
    </row>
    <row r="22" spans="1:6" x14ac:dyDescent="0.2">
      <c r="A22" s="77" t="s">
        <v>427</v>
      </c>
      <c r="B22" s="84">
        <f>+B23+B24+B25</f>
        <v>154325471.16</v>
      </c>
      <c r="C22" s="82"/>
      <c r="D22" s="82"/>
      <c r="E22" s="79"/>
      <c r="F22" s="80">
        <f>+F23+F24+F25</f>
        <v>154325471.16</v>
      </c>
    </row>
    <row r="23" spans="1:6" x14ac:dyDescent="0.2">
      <c r="A23" s="81" t="s">
        <v>44</v>
      </c>
      <c r="B23" s="133">
        <v>148152673.75</v>
      </c>
      <c r="C23" s="82"/>
      <c r="D23" s="82"/>
      <c r="E23" s="82"/>
      <c r="F23" s="58">
        <f>+B23</f>
        <v>148152673.75</v>
      </c>
    </row>
    <row r="24" spans="1:6" x14ac:dyDescent="0.2">
      <c r="A24" s="81" t="s">
        <v>45</v>
      </c>
      <c r="B24" s="133">
        <v>6172797.4100000001</v>
      </c>
      <c r="C24" s="82"/>
      <c r="D24" s="82"/>
      <c r="E24" s="82"/>
      <c r="F24" s="58">
        <f>+B24</f>
        <v>6172797.4100000001</v>
      </c>
    </row>
    <row r="25" spans="1:6" x14ac:dyDescent="0.2">
      <c r="A25" s="81" t="s">
        <v>46</v>
      </c>
      <c r="B25" s="133">
        <v>0</v>
      </c>
      <c r="C25" s="82"/>
      <c r="D25" s="82"/>
      <c r="E25" s="82"/>
      <c r="F25" s="58">
        <f>+B25</f>
        <v>0</v>
      </c>
    </row>
    <row r="26" spans="1:6" ht="9" customHeight="1" x14ac:dyDescent="0.2">
      <c r="A26" s="81"/>
      <c r="B26" s="57"/>
      <c r="C26" s="57"/>
      <c r="D26" s="57"/>
      <c r="E26" s="57"/>
      <c r="F26" s="58"/>
    </row>
    <row r="27" spans="1:6" x14ac:dyDescent="0.2">
      <c r="A27" s="77" t="s">
        <v>428</v>
      </c>
      <c r="B27" s="79"/>
      <c r="C27" s="78">
        <f>+C29</f>
        <v>-553031266.10000002</v>
      </c>
      <c r="D27" s="78">
        <f>+D28+D29+D30+D31+D32</f>
        <v>679922540.28999996</v>
      </c>
      <c r="E27" s="79"/>
      <c r="F27" s="85">
        <f>+C27+D27</f>
        <v>126891274.18999994</v>
      </c>
    </row>
    <row r="28" spans="1:6" x14ac:dyDescent="0.2">
      <c r="A28" s="81" t="s">
        <v>112</v>
      </c>
      <c r="B28" s="82"/>
      <c r="C28" s="82"/>
      <c r="D28" s="133">
        <v>198919453.31</v>
      </c>
      <c r="E28" s="82"/>
      <c r="F28" s="83">
        <f>+D28</f>
        <v>198919453.31</v>
      </c>
    </row>
    <row r="29" spans="1:6" x14ac:dyDescent="0.2">
      <c r="A29" s="81" t="s">
        <v>49</v>
      </c>
      <c r="B29" s="82"/>
      <c r="C29" s="133">
        <v>-553031266.10000002</v>
      </c>
      <c r="D29" s="133">
        <v>481003086.98000002</v>
      </c>
      <c r="E29" s="82"/>
      <c r="F29" s="83">
        <f>+C29+D29</f>
        <v>-72028179.120000005</v>
      </c>
    </row>
    <row r="30" spans="1:6" x14ac:dyDescent="0.2">
      <c r="A30" s="81" t="s">
        <v>117</v>
      </c>
      <c r="B30" s="82"/>
      <c r="C30" s="87"/>
      <c r="D30" s="39">
        <v>0</v>
      </c>
      <c r="E30" s="87"/>
      <c r="F30" s="83">
        <f>+D30</f>
        <v>0</v>
      </c>
    </row>
    <row r="31" spans="1:6" x14ac:dyDescent="0.2">
      <c r="A31" s="81" t="s">
        <v>51</v>
      </c>
      <c r="B31" s="82"/>
      <c r="C31" s="87"/>
      <c r="D31" s="39">
        <v>0</v>
      </c>
      <c r="E31" s="87"/>
      <c r="F31" s="83">
        <f>+D31</f>
        <v>0</v>
      </c>
    </row>
    <row r="32" spans="1:6" x14ac:dyDescent="0.2">
      <c r="A32" s="81" t="s">
        <v>52</v>
      </c>
      <c r="B32" s="82"/>
      <c r="C32" s="87"/>
      <c r="D32" s="39">
        <v>0</v>
      </c>
      <c r="E32" s="87"/>
      <c r="F32" s="83">
        <f>+D32</f>
        <v>0</v>
      </c>
    </row>
    <row r="33" spans="1:6" ht="9" customHeight="1" x14ac:dyDescent="0.2">
      <c r="A33" s="81"/>
      <c r="B33" s="57"/>
      <c r="C33" s="71"/>
      <c r="D33" s="71"/>
      <c r="E33" s="71"/>
      <c r="F33" s="58"/>
    </row>
    <row r="34" spans="1:6" ht="22.5" x14ac:dyDescent="0.2">
      <c r="A34" s="88" t="s">
        <v>429</v>
      </c>
      <c r="B34" s="79"/>
      <c r="C34" s="79"/>
      <c r="D34" s="79"/>
      <c r="E34" s="78">
        <f>+E35+E36</f>
        <v>0</v>
      </c>
      <c r="F34" s="80">
        <f>+E34</f>
        <v>0</v>
      </c>
    </row>
    <row r="35" spans="1:6" x14ac:dyDescent="0.2">
      <c r="A35" s="81" t="s">
        <v>54</v>
      </c>
      <c r="B35" s="82"/>
      <c r="C35" s="82"/>
      <c r="D35" s="82"/>
      <c r="E35" s="133">
        <v>0</v>
      </c>
      <c r="F35" s="58">
        <f>+E35</f>
        <v>0</v>
      </c>
    </row>
    <row r="36" spans="1:6" x14ac:dyDescent="0.2">
      <c r="A36" s="81" t="s">
        <v>55</v>
      </c>
      <c r="B36" s="82"/>
      <c r="C36" s="82"/>
      <c r="D36" s="82"/>
      <c r="E36" s="133">
        <v>0</v>
      </c>
      <c r="F36" s="58">
        <f>+E36</f>
        <v>0</v>
      </c>
    </row>
    <row r="37" spans="1:6" ht="9" customHeight="1" x14ac:dyDescent="0.2">
      <c r="A37" s="81"/>
      <c r="B37" s="57"/>
      <c r="C37" s="71"/>
      <c r="D37" s="71"/>
      <c r="E37" s="57"/>
      <c r="F37" s="58"/>
    </row>
    <row r="38" spans="1:6" ht="20.100000000000001" customHeight="1" x14ac:dyDescent="0.2">
      <c r="A38" s="89" t="s">
        <v>430</v>
      </c>
      <c r="B38" s="90">
        <f>+B20+B22</f>
        <v>7775928090.4500008</v>
      </c>
      <c r="C38" s="90">
        <f>+C20+C27</f>
        <v>506937989.40999997</v>
      </c>
      <c r="D38" s="90">
        <f>+D20+D27</f>
        <v>198919453.30999994</v>
      </c>
      <c r="E38" s="90">
        <f>+E20+E34</f>
        <v>0</v>
      </c>
      <c r="F38" s="91">
        <f>+B38+C38+D38+E38</f>
        <v>8481785533.1700001</v>
      </c>
    </row>
    <row r="39" spans="1:6" ht="18.75" customHeight="1" x14ac:dyDescent="0.2">
      <c r="A39" s="148" t="s">
        <v>58</v>
      </c>
    </row>
    <row r="40" spans="1:6" x14ac:dyDescent="0.2">
      <c r="A40" s="154"/>
      <c r="B40" s="155"/>
    </row>
    <row r="41" spans="1:6" x14ac:dyDescent="0.2">
      <c r="A41" s="154"/>
      <c r="B41" s="155"/>
    </row>
    <row r="43" spans="1:6" x14ac:dyDescent="0.2">
      <c r="B43" s="155"/>
    </row>
    <row r="44" spans="1:6" ht="12.75" x14ac:dyDescent="0.2">
      <c r="A44" s="886"/>
      <c r="B44" s="886"/>
      <c r="C44" s="432"/>
      <c r="D44" s="433"/>
      <c r="E44" s="887"/>
      <c r="F44" s="887"/>
    </row>
    <row r="45" spans="1:6" x14ac:dyDescent="0.2">
      <c r="A45" s="888" t="s">
        <v>431</v>
      </c>
      <c r="B45" s="888"/>
      <c r="C45" s="432"/>
      <c r="D45" s="889" t="s">
        <v>432</v>
      </c>
      <c r="E45" s="889"/>
      <c r="F45" s="889"/>
    </row>
    <row r="46" spans="1:6" x14ac:dyDescent="0.2">
      <c r="A46" s="882" t="s">
        <v>433</v>
      </c>
      <c r="B46" s="882"/>
      <c r="C46" s="432"/>
      <c r="D46" s="883" t="s">
        <v>434</v>
      </c>
      <c r="E46" s="883"/>
      <c r="F46" s="883"/>
    </row>
    <row r="47" spans="1:6" x14ac:dyDescent="0.2">
      <c r="A47" s="884" t="s">
        <v>435</v>
      </c>
      <c r="B47" s="884"/>
      <c r="C47" s="432"/>
      <c r="D47" s="885" t="s">
        <v>436</v>
      </c>
      <c r="E47" s="885"/>
      <c r="F47" s="885"/>
    </row>
    <row r="48" spans="1:6" x14ac:dyDescent="0.2">
      <c r="A48" s="884"/>
      <c r="B48" s="884"/>
      <c r="C48" s="432"/>
      <c r="D48" s="885"/>
      <c r="E48" s="885"/>
      <c r="F48" s="885"/>
    </row>
    <row r="53" spans="1:1" ht="12.75" x14ac:dyDescent="0.2">
      <c r="A53" s="156"/>
    </row>
    <row r="60" spans="1:1" ht="12.75" x14ac:dyDescent="0.2">
      <c r="A60" s="156"/>
    </row>
    <row r="67" spans="1:1" ht="12.75" x14ac:dyDescent="0.2">
      <c r="A67" s="156"/>
    </row>
    <row r="75" spans="1:1" ht="12.75" x14ac:dyDescent="0.2">
      <c r="A75" s="156"/>
    </row>
    <row r="83" spans="1:1" ht="12.75" x14ac:dyDescent="0.2">
      <c r="A83" s="156"/>
    </row>
    <row r="92" spans="1:1" ht="12.75" x14ac:dyDescent="0.2">
      <c r="A92" s="156"/>
    </row>
    <row r="101" spans="1:1" ht="12.75" x14ac:dyDescent="0.2">
      <c r="A101" s="156"/>
    </row>
  </sheetData>
  <sheetProtection formatCells="0" formatColumns="0" formatRows="0" autoFilter="0"/>
  <mergeCells count="9">
    <mergeCell ref="A46:B46"/>
    <mergeCell ref="D46:F46"/>
    <mergeCell ref="A47:B48"/>
    <mergeCell ref="D47:F48"/>
    <mergeCell ref="A1:F1"/>
    <mergeCell ref="A44:B44"/>
    <mergeCell ref="E44:F44"/>
    <mergeCell ref="A45:B45"/>
    <mergeCell ref="D45:F45"/>
  </mergeCells>
  <printOptions horizontalCentered="1"/>
  <pageMargins left="0.78740157480314965" right="0.59055118110236227" top="0.78740157480314965" bottom="0.78740157480314965" header="0.31496062992125984" footer="0.31496062992125984"/>
  <pageSetup scale="96"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C6" sqref="C6:D6"/>
    </sheetView>
  </sheetViews>
  <sheetFormatPr baseColWidth="10" defaultRowHeight="11.25" x14ac:dyDescent="0.2"/>
  <cols>
    <col min="1" max="1" width="22.5" customWidth="1"/>
    <col min="2" max="2" width="50" customWidth="1"/>
    <col min="3" max="3" width="4.1640625" customWidth="1"/>
    <col min="4" max="4" width="64.1640625" customWidth="1"/>
  </cols>
  <sheetData>
    <row r="1" spans="1:8" ht="12.75" x14ac:dyDescent="0.2">
      <c r="A1" s="1100" t="s">
        <v>606</v>
      </c>
      <c r="B1" s="1100"/>
      <c r="C1" s="1100"/>
      <c r="D1" s="1100"/>
    </row>
    <row r="2" spans="1:8" ht="12.75" x14ac:dyDescent="0.2">
      <c r="A2" s="1100" t="s">
        <v>664</v>
      </c>
      <c r="B2" s="1100"/>
      <c r="C2" s="1100"/>
      <c r="D2" s="1100"/>
    </row>
    <row r="3" spans="1:8" ht="12.75" x14ac:dyDescent="0.2">
      <c r="A3" s="1100" t="s">
        <v>716</v>
      </c>
      <c r="B3" s="1100"/>
      <c r="C3" s="1100"/>
      <c r="D3" s="1100"/>
    </row>
    <row r="4" spans="1:8" ht="12.75" x14ac:dyDescent="0.2">
      <c r="A4" s="1100" t="s">
        <v>605</v>
      </c>
      <c r="B4" s="1100"/>
      <c r="C4" s="1100"/>
      <c r="D4" s="1100"/>
    </row>
    <row r="5" spans="1:8" s="573" customFormat="1" x14ac:dyDescent="0.2"/>
    <row r="6" spans="1:8" s="573" customFormat="1" ht="12.75" x14ac:dyDescent="0.2">
      <c r="B6" s="678"/>
      <c r="C6" s="1158"/>
      <c r="D6" s="1158"/>
      <c r="E6" s="662"/>
      <c r="F6" s="662"/>
      <c r="G6" s="662"/>
      <c r="H6" s="662"/>
    </row>
    <row r="7" spans="1:8" s="573" customFormat="1" x14ac:dyDescent="0.2"/>
    <row r="8" spans="1:8" ht="12.75" x14ac:dyDescent="0.2">
      <c r="A8" s="679" t="s">
        <v>665</v>
      </c>
      <c r="B8" s="1141" t="s">
        <v>586</v>
      </c>
      <c r="C8" s="1141"/>
      <c r="D8" s="1142"/>
    </row>
    <row r="9" spans="1:8" s="573" customFormat="1" ht="12.75" x14ac:dyDescent="0.2">
      <c r="A9" s="680" t="s">
        <v>663</v>
      </c>
      <c r="B9" s="681" t="s">
        <v>663</v>
      </c>
      <c r="C9" s="681"/>
      <c r="D9" s="682" t="s">
        <v>663</v>
      </c>
    </row>
    <row r="10" spans="1:8" s="573" customFormat="1" ht="12.75" x14ac:dyDescent="0.2">
      <c r="A10" s="683"/>
      <c r="B10" s="663"/>
      <c r="C10" s="663"/>
      <c r="D10" s="684"/>
    </row>
    <row r="11" spans="1:8" s="573" customFormat="1" ht="12.75" x14ac:dyDescent="0.2">
      <c r="A11" s="683"/>
      <c r="B11" s="663"/>
      <c r="C11" s="663"/>
      <c r="D11" s="684"/>
    </row>
    <row r="12" spans="1:8" s="573" customFormat="1" ht="12.75" x14ac:dyDescent="0.2">
      <c r="A12" s="683"/>
      <c r="B12" s="663"/>
      <c r="C12" s="663"/>
      <c r="D12" s="684"/>
    </row>
    <row r="13" spans="1:8" s="573" customFormat="1" ht="12.75" x14ac:dyDescent="0.2">
      <c r="A13" s="683"/>
      <c r="B13" s="663"/>
      <c r="C13" s="663"/>
      <c r="D13" s="684"/>
    </row>
    <row r="14" spans="1:8" s="573" customFormat="1" ht="12.75" x14ac:dyDescent="0.2">
      <c r="A14" s="683"/>
      <c r="B14" s="663"/>
      <c r="C14" s="663"/>
      <c r="D14" s="684"/>
    </row>
    <row r="15" spans="1:8" s="573" customFormat="1" ht="12.75" x14ac:dyDescent="0.2">
      <c r="A15" s="683"/>
      <c r="B15" s="663"/>
      <c r="C15" s="663"/>
      <c r="D15" s="684"/>
    </row>
    <row r="16" spans="1:8" s="573" customFormat="1" ht="12.75" x14ac:dyDescent="0.2">
      <c r="A16" s="683"/>
      <c r="B16" s="663"/>
      <c r="C16" s="663"/>
      <c r="D16" s="684"/>
    </row>
    <row r="17" spans="1:4" s="573" customFormat="1" ht="12.75" x14ac:dyDescent="0.2">
      <c r="A17" s="683"/>
      <c r="B17" s="663"/>
      <c r="C17" s="663"/>
      <c r="D17" s="684"/>
    </row>
    <row r="18" spans="1:4" s="573" customFormat="1" ht="12.75" x14ac:dyDescent="0.2">
      <c r="A18" s="683"/>
      <c r="B18" s="663"/>
      <c r="C18" s="663"/>
      <c r="D18" s="684"/>
    </row>
    <row r="19" spans="1:4" s="573" customFormat="1" ht="12.75" x14ac:dyDescent="0.2">
      <c r="A19" s="683"/>
      <c r="B19" s="663"/>
      <c r="C19" s="663"/>
      <c r="D19" s="684"/>
    </row>
    <row r="20" spans="1:4" s="573" customFormat="1" ht="12.75" x14ac:dyDescent="0.2">
      <c r="A20" s="683"/>
      <c r="B20" s="663"/>
      <c r="C20" s="663"/>
      <c r="D20" s="684"/>
    </row>
    <row r="21" spans="1:4" s="573" customFormat="1" ht="12.75" x14ac:dyDescent="0.2">
      <c r="A21" s="683"/>
      <c r="B21" s="663"/>
      <c r="C21" s="663"/>
      <c r="D21" s="684"/>
    </row>
    <row r="22" spans="1:4" s="573" customFormat="1" ht="12.75" x14ac:dyDescent="0.2">
      <c r="A22" s="683"/>
      <c r="B22" s="663"/>
      <c r="C22" s="663"/>
      <c r="D22" s="684"/>
    </row>
    <row r="23" spans="1:4" s="573" customFormat="1" ht="12.75" x14ac:dyDescent="0.2">
      <c r="A23" s="683"/>
      <c r="B23" s="663"/>
      <c r="C23" s="663"/>
      <c r="D23" s="684"/>
    </row>
    <row r="24" spans="1:4" s="573" customFormat="1" ht="12.75" x14ac:dyDescent="0.2">
      <c r="A24" s="683"/>
      <c r="B24" s="663"/>
      <c r="C24" s="663"/>
      <c r="D24" s="684"/>
    </row>
    <row r="25" spans="1:4" s="573" customFormat="1" ht="12.75" x14ac:dyDescent="0.2">
      <c r="A25" s="685"/>
      <c r="B25" s="643"/>
      <c r="C25" s="643"/>
      <c r="D25" s="686"/>
    </row>
    <row r="26" spans="1:4" s="573" customFormat="1" x14ac:dyDescent="0.2"/>
    <row r="27" spans="1:4" s="573" customFormat="1" x14ac:dyDescent="0.2">
      <c r="A27" s="668" t="s">
        <v>584</v>
      </c>
    </row>
    <row r="28" spans="1:4" s="573" customFormat="1" x14ac:dyDescent="0.2"/>
    <row r="29" spans="1:4" s="573" customFormat="1" x14ac:dyDescent="0.2"/>
    <row r="30" spans="1:4" s="573" customFormat="1" x14ac:dyDescent="0.2"/>
    <row r="31" spans="1:4" s="573" customFormat="1" ht="12.75" x14ac:dyDescent="0.2">
      <c r="A31" s="641"/>
      <c r="B31" s="641"/>
      <c r="D31" s="643"/>
    </row>
    <row r="32" spans="1:4" s="573" customFormat="1" ht="12" x14ac:dyDescent="0.2">
      <c r="A32" s="1139" t="s">
        <v>431</v>
      </c>
      <c r="B32" s="1139"/>
      <c r="D32" s="687" t="s">
        <v>432</v>
      </c>
    </row>
    <row r="33" spans="1:4" s="573" customFormat="1" ht="12" x14ac:dyDescent="0.2">
      <c r="A33" s="1140" t="s">
        <v>433</v>
      </c>
      <c r="B33" s="1140"/>
      <c r="D33" s="688" t="s">
        <v>434</v>
      </c>
    </row>
    <row r="34" spans="1:4" s="573" customFormat="1" x14ac:dyDescent="0.2">
      <c r="A34" s="1099" t="s">
        <v>435</v>
      </c>
      <c r="B34" s="1099"/>
      <c r="D34" s="1099" t="s">
        <v>436</v>
      </c>
    </row>
    <row r="35" spans="1:4" s="573" customFormat="1" x14ac:dyDescent="0.2">
      <c r="A35" s="1099"/>
      <c r="B35" s="1099"/>
      <c r="D35" s="1099"/>
    </row>
    <row r="36" spans="1:4" s="573" customFormat="1" x14ac:dyDescent="0.2">
      <c r="D36" s="689"/>
    </row>
    <row r="37" spans="1:4" s="573" customFormat="1" x14ac:dyDescent="0.2"/>
    <row r="38" spans="1:4" s="573" customFormat="1" x14ac:dyDescent="0.2"/>
    <row r="39" spans="1:4" s="573" customFormat="1" x14ac:dyDescent="0.2"/>
    <row r="40" spans="1:4" s="573" customFormat="1" x14ac:dyDescent="0.2"/>
    <row r="41" spans="1:4" s="573" customFormat="1" x14ac:dyDescent="0.2"/>
    <row r="42" spans="1:4" s="573" customFormat="1" x14ac:dyDescent="0.2"/>
    <row r="43" spans="1:4" s="573" customFormat="1" x14ac:dyDescent="0.2"/>
    <row r="44" spans="1:4" s="573" customFormat="1" x14ac:dyDescent="0.2"/>
  </sheetData>
  <mergeCells count="10">
    <mergeCell ref="A32:B32"/>
    <mergeCell ref="A33:B33"/>
    <mergeCell ref="A34:B35"/>
    <mergeCell ref="D34:D35"/>
    <mergeCell ref="A1:D1"/>
    <mergeCell ref="A2:D2"/>
    <mergeCell ref="A3:D3"/>
    <mergeCell ref="A4:D4"/>
    <mergeCell ref="C6:D6"/>
    <mergeCell ref="B8:D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workbookViewId="0">
      <selection activeCell="C35" sqref="C35"/>
    </sheetView>
  </sheetViews>
  <sheetFormatPr baseColWidth="10" defaultRowHeight="11.25" x14ac:dyDescent="0.2"/>
  <cols>
    <col min="1" max="1" width="63.6640625" customWidth="1"/>
    <col min="4" max="4" width="25.5" customWidth="1"/>
    <col min="5" max="5" width="47.1640625" customWidth="1"/>
    <col min="6" max="6" width="27.1640625" customWidth="1"/>
    <col min="7" max="8" width="20.5" customWidth="1"/>
  </cols>
  <sheetData>
    <row r="1" spans="1:8" ht="62.25" customHeight="1" x14ac:dyDescent="0.2">
      <c r="A1" s="1145" t="s">
        <v>595</v>
      </c>
      <c r="B1" s="1146"/>
      <c r="C1" s="1146"/>
      <c r="D1" s="1146"/>
      <c r="E1" s="1146"/>
      <c r="F1" s="1146"/>
      <c r="G1" s="1146"/>
      <c r="H1" s="1147"/>
    </row>
    <row r="2" spans="1:8" ht="25.5" x14ac:dyDescent="0.2">
      <c r="A2" s="570" t="s">
        <v>586</v>
      </c>
      <c r="B2" s="571" t="s">
        <v>587</v>
      </c>
      <c r="C2" s="571" t="s">
        <v>588</v>
      </c>
      <c r="D2" s="571" t="s">
        <v>589</v>
      </c>
      <c r="E2" s="571" t="s">
        <v>590</v>
      </c>
      <c r="F2" s="571" t="s">
        <v>591</v>
      </c>
      <c r="G2" s="571" t="s">
        <v>592</v>
      </c>
      <c r="H2" s="572" t="s">
        <v>593</v>
      </c>
    </row>
    <row r="3" spans="1:8" s="573" customFormat="1" ht="12.75" x14ac:dyDescent="0.2">
      <c r="A3" s="692" t="s">
        <v>594</v>
      </c>
      <c r="B3" s="693"/>
      <c r="C3" s="693"/>
      <c r="D3" s="694"/>
      <c r="E3" s="694"/>
      <c r="F3" s="694"/>
      <c r="G3" s="693"/>
      <c r="H3" s="695"/>
    </row>
    <row r="4" spans="1:8" s="573" customFormat="1" ht="12.75" x14ac:dyDescent="0.2">
      <c r="A4" s="696" t="s">
        <v>718</v>
      </c>
      <c r="B4" s="697" t="s">
        <v>719</v>
      </c>
      <c r="C4" s="697"/>
      <c r="D4" s="696" t="s">
        <v>720</v>
      </c>
      <c r="E4" s="696" t="s">
        <v>721</v>
      </c>
      <c r="F4" s="696"/>
      <c r="G4" s="697" t="s">
        <v>722</v>
      </c>
      <c r="H4" s="698">
        <v>15950</v>
      </c>
    </row>
    <row r="5" spans="1:8" s="573" customFormat="1" ht="12.75" x14ac:dyDescent="0.2">
      <c r="A5" s="696" t="s">
        <v>718</v>
      </c>
      <c r="B5" s="697" t="s">
        <v>719</v>
      </c>
      <c r="C5" s="697"/>
      <c r="D5" s="696" t="s">
        <v>720</v>
      </c>
      <c r="E5" s="696" t="s">
        <v>723</v>
      </c>
      <c r="F5" s="696"/>
      <c r="G5" s="697" t="s">
        <v>724</v>
      </c>
      <c r="H5" s="698">
        <v>9000</v>
      </c>
    </row>
    <row r="6" spans="1:8" s="573" customFormat="1" ht="12.75" x14ac:dyDescent="0.2">
      <c r="A6" s="696" t="s">
        <v>594</v>
      </c>
      <c r="B6" s="697"/>
      <c r="C6" s="697" t="s">
        <v>719</v>
      </c>
      <c r="D6" s="696" t="s">
        <v>720</v>
      </c>
      <c r="E6" s="696" t="s">
        <v>725</v>
      </c>
      <c r="F6" s="696"/>
      <c r="G6" s="697" t="s">
        <v>726</v>
      </c>
      <c r="H6" s="698">
        <v>150000</v>
      </c>
    </row>
    <row r="7" spans="1:8" s="573" customFormat="1" ht="12.75" x14ac:dyDescent="0.2">
      <c r="A7" s="696" t="s">
        <v>594</v>
      </c>
      <c r="B7" s="697"/>
      <c r="C7" s="697" t="s">
        <v>719</v>
      </c>
      <c r="D7" s="696" t="s">
        <v>720</v>
      </c>
      <c r="E7" s="696" t="s">
        <v>727</v>
      </c>
      <c r="F7" s="696"/>
      <c r="G7" s="697" t="s">
        <v>728</v>
      </c>
      <c r="H7" s="698">
        <v>150000</v>
      </c>
    </row>
    <row r="8" spans="1:8" s="573" customFormat="1" ht="25.5" x14ac:dyDescent="0.2">
      <c r="A8" s="696" t="s">
        <v>594</v>
      </c>
      <c r="B8" s="697"/>
      <c r="C8" s="697" t="s">
        <v>719</v>
      </c>
      <c r="D8" s="696" t="s">
        <v>720</v>
      </c>
      <c r="E8" s="696" t="s">
        <v>729</v>
      </c>
      <c r="F8" s="696"/>
      <c r="G8" s="697" t="s">
        <v>730</v>
      </c>
      <c r="H8" s="698">
        <v>180000</v>
      </c>
    </row>
    <row r="9" spans="1:8" s="573" customFormat="1" ht="12.75" x14ac:dyDescent="0.2">
      <c r="A9" s="694"/>
      <c r="B9" s="693"/>
      <c r="C9" s="693"/>
      <c r="D9" s="694"/>
      <c r="E9" s="694"/>
      <c r="F9" s="694"/>
      <c r="G9" s="693"/>
      <c r="H9" s="695"/>
    </row>
    <row r="10" spans="1:8" s="573" customFormat="1" ht="12.75" x14ac:dyDescent="0.2">
      <c r="A10" s="694"/>
      <c r="B10" s="693"/>
      <c r="C10" s="694"/>
      <c r="D10" s="694"/>
      <c r="E10" s="694"/>
      <c r="F10" s="694"/>
      <c r="G10" s="693"/>
      <c r="H10" s="695"/>
    </row>
    <row r="11" spans="1:8" s="573" customFormat="1" ht="12.75" x14ac:dyDescent="0.2">
      <c r="A11" s="694"/>
      <c r="B11" s="693"/>
      <c r="C11" s="694"/>
      <c r="D11" s="694"/>
      <c r="E11" s="694"/>
      <c r="F11" s="694"/>
      <c r="G11" s="693"/>
      <c r="H11" s="695"/>
    </row>
    <row r="12" spans="1:8" s="573" customFormat="1" ht="12.75" x14ac:dyDescent="0.2">
      <c r="A12" s="694"/>
      <c r="B12" s="693"/>
      <c r="C12" s="694"/>
      <c r="D12" s="694"/>
      <c r="E12" s="694"/>
      <c r="F12" s="694"/>
      <c r="G12" s="693"/>
      <c r="H12" s="695"/>
    </row>
    <row r="13" spans="1:8" s="573" customFormat="1" ht="12.75" x14ac:dyDescent="0.2">
      <c r="A13" s="694"/>
      <c r="B13" s="693"/>
      <c r="C13" s="694"/>
      <c r="D13" s="694"/>
      <c r="E13" s="694"/>
      <c r="F13" s="694"/>
      <c r="G13" s="693"/>
      <c r="H13" s="695"/>
    </row>
    <row r="14" spans="1:8" s="573" customFormat="1" ht="12.75" x14ac:dyDescent="0.2">
      <c r="A14" s="694"/>
      <c r="B14" s="693"/>
      <c r="C14" s="694"/>
      <c r="D14" s="694"/>
      <c r="E14" s="694"/>
      <c r="F14" s="694"/>
      <c r="G14" s="693"/>
      <c r="H14" s="695"/>
    </row>
    <row r="15" spans="1:8" s="573" customFormat="1" ht="12.75" x14ac:dyDescent="0.2">
      <c r="A15" s="694"/>
      <c r="B15" s="693"/>
      <c r="C15" s="694"/>
      <c r="D15" s="694"/>
      <c r="E15" s="694"/>
      <c r="F15" s="694"/>
      <c r="G15" s="693"/>
      <c r="H15" s="695"/>
    </row>
    <row r="16" spans="1:8" s="573" customFormat="1" ht="12.75" x14ac:dyDescent="0.2">
      <c r="A16" s="694"/>
      <c r="B16" s="693"/>
      <c r="C16" s="694"/>
      <c r="D16" s="694"/>
      <c r="E16" s="694"/>
      <c r="F16" s="694"/>
      <c r="G16" s="693"/>
      <c r="H16" s="695"/>
    </row>
    <row r="17" spans="1:11" s="573" customFormat="1" ht="12.75" x14ac:dyDescent="0.2">
      <c r="A17" s="694"/>
      <c r="B17" s="693"/>
      <c r="C17" s="694"/>
      <c r="D17" s="694"/>
      <c r="E17" s="694"/>
      <c r="F17" s="694"/>
      <c r="G17" s="693"/>
      <c r="H17" s="695"/>
    </row>
    <row r="18" spans="1:11" s="573" customFormat="1" ht="12.75" x14ac:dyDescent="0.2">
      <c r="A18" s="694"/>
      <c r="B18" s="693"/>
      <c r="C18" s="694"/>
      <c r="D18" s="694"/>
      <c r="E18" s="694"/>
      <c r="F18" s="694"/>
      <c r="G18" s="693"/>
      <c r="H18" s="695"/>
    </row>
    <row r="19" spans="1:11" s="573" customFormat="1" ht="12.75" x14ac:dyDescent="0.2">
      <c r="A19" s="694"/>
      <c r="B19" s="693"/>
      <c r="C19" s="694"/>
      <c r="D19" s="694"/>
      <c r="E19" s="694"/>
      <c r="F19" s="694"/>
      <c r="G19" s="693"/>
      <c r="H19" s="695"/>
    </row>
    <row r="20" spans="1:11" ht="12.75" x14ac:dyDescent="0.2">
      <c r="A20" s="650" t="s">
        <v>318</v>
      </c>
      <c r="B20" s="651"/>
      <c r="C20" s="651"/>
      <c r="D20" s="651"/>
      <c r="E20" s="651"/>
      <c r="F20" s="651"/>
      <c r="G20" s="652"/>
      <c r="H20" s="653">
        <f>SUM(H4:H19)</f>
        <v>504950</v>
      </c>
    </row>
    <row r="21" spans="1:11" ht="12.75" x14ac:dyDescent="0.2">
      <c r="A21" s="654" t="s">
        <v>584</v>
      </c>
      <c r="B21" s="655"/>
      <c r="C21" s="655"/>
      <c r="D21" s="655"/>
      <c r="E21" s="656"/>
      <c r="F21" s="656"/>
      <c r="G21" s="656"/>
      <c r="H21" s="656"/>
      <c r="I21" s="656"/>
      <c r="J21" s="656"/>
      <c r="K21" s="656"/>
    </row>
    <row r="22" spans="1:11" s="573" customFormat="1" ht="12.75" x14ac:dyDescent="0.2">
      <c r="A22" s="656"/>
      <c r="B22" s="656"/>
      <c r="C22" s="656"/>
      <c r="D22" s="656"/>
      <c r="E22" s="656"/>
      <c r="F22" s="656"/>
      <c r="G22" s="656"/>
      <c r="H22" s="656"/>
      <c r="I22" s="656"/>
      <c r="J22" s="656"/>
      <c r="K22" s="656"/>
    </row>
    <row r="23" spans="1:11" s="573" customFormat="1" ht="12.75" x14ac:dyDescent="0.2">
      <c r="A23" s="656"/>
      <c r="B23" s="656"/>
      <c r="C23" s="656"/>
      <c r="D23" s="656"/>
      <c r="E23" s="656"/>
      <c r="F23" s="656"/>
      <c r="G23" s="656"/>
      <c r="H23" s="656"/>
      <c r="I23" s="656"/>
      <c r="J23" s="656"/>
      <c r="K23" s="656"/>
    </row>
    <row r="24" spans="1:11" s="573" customFormat="1" ht="12.75" x14ac:dyDescent="0.2">
      <c r="A24" s="656"/>
      <c r="B24" s="656"/>
      <c r="C24" s="656"/>
      <c r="D24" s="656"/>
      <c r="E24" s="656"/>
      <c r="F24" s="656"/>
      <c r="G24" s="656"/>
      <c r="H24" s="656"/>
      <c r="I24" s="656"/>
      <c r="J24" s="656"/>
      <c r="K24" s="656"/>
    </row>
    <row r="25" spans="1:11" s="573" customFormat="1" ht="12.75" x14ac:dyDescent="0.2">
      <c r="A25" s="656"/>
      <c r="B25" s="656"/>
      <c r="C25" s="656"/>
      <c r="D25" s="656"/>
      <c r="E25" s="656"/>
      <c r="F25" s="656"/>
      <c r="G25" s="656"/>
      <c r="H25" s="656"/>
      <c r="I25" s="656"/>
      <c r="J25" s="656"/>
      <c r="K25" s="656"/>
    </row>
    <row r="26" spans="1:11" s="573" customFormat="1" ht="12.75" x14ac:dyDescent="0.2">
      <c r="A26" s="656"/>
      <c r="B26" s="656"/>
      <c r="C26" s="656"/>
      <c r="D26" s="656"/>
      <c r="E26" s="656"/>
      <c r="F26" s="656"/>
      <c r="G26" s="656"/>
      <c r="H26" s="656"/>
      <c r="I26" s="656"/>
      <c r="J26" s="656"/>
      <c r="K26" s="656"/>
    </row>
    <row r="27" spans="1:11" s="573" customFormat="1" ht="12.75" x14ac:dyDescent="0.2">
      <c r="A27" s="656"/>
      <c r="B27" s="656"/>
      <c r="C27" s="656"/>
      <c r="D27" s="656"/>
      <c r="E27" s="656"/>
      <c r="F27" s="656"/>
      <c r="G27" s="656"/>
      <c r="H27" s="656"/>
      <c r="I27" s="656"/>
      <c r="J27" s="656"/>
      <c r="K27" s="656"/>
    </row>
    <row r="28" spans="1:11" s="573" customFormat="1" ht="12.75" x14ac:dyDescent="0.2">
      <c r="A28" s="656"/>
      <c r="B28" s="656"/>
      <c r="C28" s="656"/>
      <c r="D28" s="656"/>
      <c r="E28" s="656"/>
      <c r="F28" s="656"/>
      <c r="G28" s="656"/>
      <c r="H28" s="656"/>
      <c r="I28" s="656"/>
      <c r="J28" s="656"/>
      <c r="K28" s="656"/>
    </row>
    <row r="29" spans="1:11" s="573" customFormat="1" ht="12.75" x14ac:dyDescent="0.2">
      <c r="A29" s="657"/>
      <c r="B29" s="657"/>
      <c r="C29" s="657"/>
      <c r="D29" s="657"/>
      <c r="E29" s="656"/>
      <c r="F29" s="656"/>
      <c r="G29" s="656"/>
      <c r="H29" s="656"/>
      <c r="I29" s="658"/>
      <c r="J29" s="658"/>
      <c r="K29" s="656"/>
    </row>
    <row r="30" spans="1:11" s="573" customFormat="1" ht="12.75" x14ac:dyDescent="0.2">
      <c r="A30" s="1148" t="s">
        <v>431</v>
      </c>
      <c r="B30" s="1148"/>
      <c r="C30" s="1148"/>
      <c r="D30" s="1148"/>
      <c r="E30" s="1149" t="s">
        <v>432</v>
      </c>
      <c r="F30" s="1149"/>
      <c r="G30" s="1149"/>
      <c r="H30" s="1149"/>
      <c r="I30" s="659"/>
      <c r="J30" s="659"/>
    </row>
    <row r="31" spans="1:11" s="573" customFormat="1" ht="12.75" x14ac:dyDescent="0.2">
      <c r="A31" s="1150" t="s">
        <v>433</v>
      </c>
      <c r="B31" s="1150"/>
      <c r="C31" s="1150"/>
      <c r="D31" s="1150"/>
      <c r="E31" s="1151" t="s">
        <v>434</v>
      </c>
      <c r="F31" s="1151"/>
      <c r="G31" s="1151"/>
      <c r="H31" s="1151"/>
      <c r="I31" s="660"/>
      <c r="J31" s="660"/>
    </row>
    <row r="32" spans="1:11" s="573" customFormat="1" ht="12.75" x14ac:dyDescent="0.2">
      <c r="A32" s="1143" t="s">
        <v>435</v>
      </c>
      <c r="B32" s="1143"/>
      <c r="C32" s="1143"/>
      <c r="D32" s="1143"/>
      <c r="E32" s="1144" t="s">
        <v>436</v>
      </c>
      <c r="F32" s="1144"/>
      <c r="G32" s="1144"/>
      <c r="H32" s="1144"/>
      <c r="I32" s="656"/>
      <c r="J32" s="656"/>
      <c r="K32" s="656"/>
    </row>
    <row r="33" spans="1:11" s="573" customFormat="1" ht="12.75" x14ac:dyDescent="0.2">
      <c r="A33" s="661"/>
      <c r="B33" s="661"/>
      <c r="C33" s="661"/>
      <c r="D33" s="661"/>
      <c r="E33" s="1144"/>
      <c r="F33" s="1144"/>
      <c r="G33" s="1144"/>
      <c r="H33" s="1144"/>
      <c r="I33" s="656"/>
      <c r="J33" s="656"/>
      <c r="K33" s="656"/>
    </row>
    <row r="34" spans="1:11" s="573" customFormat="1" x14ac:dyDescent="0.2"/>
    <row r="35" spans="1:11" s="573" customFormat="1" x14ac:dyDescent="0.2"/>
    <row r="36" spans="1:11" s="573" customFormat="1" x14ac:dyDescent="0.2"/>
    <row r="37" spans="1:11" s="573" customFormat="1" x14ac:dyDescent="0.2"/>
    <row r="38" spans="1:11" s="573" customFormat="1" x14ac:dyDescent="0.2"/>
    <row r="39" spans="1:11" s="573" customFormat="1" x14ac:dyDescent="0.2"/>
    <row r="40" spans="1:11" s="573" customFormat="1" x14ac:dyDescent="0.2"/>
    <row r="41" spans="1:11" s="573" customFormat="1" x14ac:dyDescent="0.2"/>
    <row r="42" spans="1:11" s="573" customFormat="1" x14ac:dyDescent="0.2"/>
    <row r="43" spans="1:11" s="573" customFormat="1" x14ac:dyDescent="0.2"/>
    <row r="44" spans="1:11" s="573" customFormat="1" x14ac:dyDescent="0.2"/>
    <row r="45" spans="1:11" s="573" customFormat="1" x14ac:dyDescent="0.2"/>
    <row r="46" spans="1:11" s="573" customFormat="1" x14ac:dyDescent="0.2"/>
    <row r="47" spans="1:11" s="573" customFormat="1" x14ac:dyDescent="0.2"/>
    <row r="48" spans="1:11" s="573" customFormat="1" x14ac:dyDescent="0.2"/>
    <row r="49" s="573" customFormat="1" x14ac:dyDescent="0.2"/>
    <row r="50" s="573" customFormat="1" x14ac:dyDescent="0.2"/>
    <row r="51" s="573" customFormat="1" x14ac:dyDescent="0.2"/>
    <row r="52" s="573" customFormat="1" x14ac:dyDescent="0.2"/>
  </sheetData>
  <mergeCells count="7">
    <mergeCell ref="A32:D32"/>
    <mergeCell ref="E32:H33"/>
    <mergeCell ref="A1:H1"/>
    <mergeCell ref="A30:D30"/>
    <mergeCell ref="E30:H30"/>
    <mergeCell ref="A31:D31"/>
    <mergeCell ref="E31:H31"/>
  </mergeCells>
  <pageMargins left="0.70866141732283472" right="0.70866141732283472" top="0.74803149606299213" bottom="0.74803149606299213" header="0.31496062992125984" footer="0.31496062992125984"/>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4"/>
    <pageSetUpPr fitToPage="1"/>
  </sheetPr>
  <dimension ref="A1:E101"/>
  <sheetViews>
    <sheetView showGridLines="0" zoomScaleNormal="100" zoomScaleSheetLayoutView="80" workbookViewId="0">
      <selection activeCell="H24" sqref="H24"/>
    </sheetView>
  </sheetViews>
  <sheetFormatPr baseColWidth="10" defaultColWidth="12" defaultRowHeight="11.25" x14ac:dyDescent="0.2"/>
  <cols>
    <col min="1" max="1" width="85" style="32" customWidth="1"/>
    <col min="2" max="2" width="19.5" style="32" customWidth="1"/>
    <col min="3" max="3" width="19.5" style="33" customWidth="1"/>
    <col min="4" max="4" width="1.6640625" style="1" customWidth="1"/>
    <col min="5" max="5" width="18.1640625" style="1" customWidth="1"/>
    <col min="6" max="16384" width="12" style="1"/>
  </cols>
  <sheetData>
    <row r="1" spans="1:5" ht="50.25" customHeight="1" x14ac:dyDescent="0.2">
      <c r="A1" s="872" t="s">
        <v>2449</v>
      </c>
      <c r="B1" s="873"/>
      <c r="C1" s="874"/>
    </row>
    <row r="2" spans="1:5" s="95" customFormat="1" ht="15" customHeight="1" x14ac:dyDescent="0.2">
      <c r="A2" s="92"/>
      <c r="B2" s="93" t="s">
        <v>119</v>
      </c>
      <c r="C2" s="94" t="s">
        <v>120</v>
      </c>
    </row>
    <row r="3" spans="1:5" s="95" customFormat="1" ht="6" customHeight="1" x14ac:dyDescent="0.2">
      <c r="A3" s="96"/>
      <c r="B3" s="97"/>
      <c r="C3" s="98"/>
    </row>
    <row r="4" spans="1:5" s="6" customFormat="1" ht="12.75" x14ac:dyDescent="0.2">
      <c r="A4" s="99" t="s">
        <v>0</v>
      </c>
      <c r="B4" s="136">
        <f>+B5+B14</f>
        <v>330335554.36000001</v>
      </c>
      <c r="C4" s="137">
        <f>+C5+C14</f>
        <v>870775150.91000009</v>
      </c>
      <c r="E4" s="100"/>
    </row>
    <row r="5" spans="1:5" ht="12.75" customHeight="1" x14ac:dyDescent="0.2">
      <c r="A5" s="101" t="s">
        <v>2</v>
      </c>
      <c r="B5" s="136">
        <f>SUM(B6:B12)</f>
        <v>82762097.769999996</v>
      </c>
      <c r="C5" s="137">
        <f>SUM(C6:C12)</f>
        <v>766998844.23000002</v>
      </c>
    </row>
    <row r="6" spans="1:5" x14ac:dyDescent="0.2">
      <c r="A6" s="102" t="s">
        <v>4</v>
      </c>
      <c r="B6" s="578">
        <v>0</v>
      </c>
      <c r="C6" s="579">
        <v>724983864.33000004</v>
      </c>
    </row>
    <row r="7" spans="1:5" x14ac:dyDescent="0.2">
      <c r="A7" s="102" t="s">
        <v>6</v>
      </c>
      <c r="B7" s="578">
        <v>82762097.769999996</v>
      </c>
      <c r="C7" s="579">
        <v>0</v>
      </c>
    </row>
    <row r="8" spans="1:5" x14ac:dyDescent="0.2">
      <c r="A8" s="102" t="s">
        <v>8</v>
      </c>
      <c r="B8" s="578">
        <v>0</v>
      </c>
      <c r="C8" s="579">
        <v>23011766.350000001</v>
      </c>
      <c r="E8" s="103"/>
    </row>
    <row r="9" spans="1:5" x14ac:dyDescent="0.2">
      <c r="A9" s="102" t="s">
        <v>10</v>
      </c>
      <c r="B9" s="578">
        <v>0</v>
      </c>
      <c r="C9" s="579">
        <v>19003213.550000001</v>
      </c>
    </row>
    <row r="10" spans="1:5" x14ac:dyDescent="0.2">
      <c r="A10" s="102" t="s">
        <v>12</v>
      </c>
      <c r="B10" s="578">
        <v>0</v>
      </c>
      <c r="C10" s="579">
        <v>0</v>
      </c>
    </row>
    <row r="11" spans="1:5" x14ac:dyDescent="0.2">
      <c r="A11" s="102" t="s">
        <v>14</v>
      </c>
      <c r="B11" s="578">
        <v>0</v>
      </c>
      <c r="C11" s="579">
        <v>0</v>
      </c>
    </row>
    <row r="12" spans="1:5" x14ac:dyDescent="0.2">
      <c r="A12" s="102" t="s">
        <v>16</v>
      </c>
      <c r="B12" s="578">
        <v>0</v>
      </c>
      <c r="C12" s="579">
        <v>0</v>
      </c>
    </row>
    <row r="13" spans="1:5" x14ac:dyDescent="0.2">
      <c r="A13" s="102"/>
      <c r="B13" s="138"/>
      <c r="C13" s="139"/>
    </row>
    <row r="14" spans="1:5" x14ac:dyDescent="0.2">
      <c r="A14" s="101" t="s">
        <v>21</v>
      </c>
      <c r="B14" s="136">
        <f>SUM(B15:B23)</f>
        <v>247573456.59</v>
      </c>
      <c r="C14" s="137">
        <f>SUM(C15:C23)</f>
        <v>103776306.68000001</v>
      </c>
      <c r="E14" s="103"/>
    </row>
    <row r="15" spans="1:5" x14ac:dyDescent="0.2">
      <c r="A15" s="102" t="s">
        <v>22</v>
      </c>
      <c r="B15" s="578">
        <v>0</v>
      </c>
      <c r="C15" s="579">
        <v>0</v>
      </c>
    </row>
    <row r="16" spans="1:5" x14ac:dyDescent="0.2">
      <c r="A16" s="102" t="s">
        <v>24</v>
      </c>
      <c r="B16" s="578">
        <v>0</v>
      </c>
      <c r="C16" s="579">
        <v>0</v>
      </c>
    </row>
    <row r="17" spans="1:5" x14ac:dyDescent="0.2">
      <c r="A17" s="102" t="s">
        <v>26</v>
      </c>
      <c r="B17" s="578">
        <v>13399036.380000001</v>
      </c>
      <c r="C17" s="579">
        <v>0</v>
      </c>
    </row>
    <row r="18" spans="1:5" x14ac:dyDescent="0.2">
      <c r="A18" s="102" t="s">
        <v>28</v>
      </c>
      <c r="B18" s="578">
        <v>0</v>
      </c>
      <c r="C18" s="579">
        <v>103776306.68000001</v>
      </c>
    </row>
    <row r="19" spans="1:5" x14ac:dyDescent="0.2">
      <c r="A19" s="102" t="s">
        <v>30</v>
      </c>
      <c r="B19" s="578">
        <v>0</v>
      </c>
      <c r="C19" s="579">
        <v>0</v>
      </c>
    </row>
    <row r="20" spans="1:5" x14ac:dyDescent="0.2">
      <c r="A20" s="102" t="s">
        <v>32</v>
      </c>
      <c r="B20" s="578">
        <v>234174420.21000001</v>
      </c>
      <c r="C20" s="579">
        <v>0</v>
      </c>
    </row>
    <row r="21" spans="1:5" x14ac:dyDescent="0.2">
      <c r="A21" s="102" t="s">
        <v>34</v>
      </c>
      <c r="B21" s="578">
        <v>0</v>
      </c>
      <c r="C21" s="579">
        <v>0</v>
      </c>
    </row>
    <row r="22" spans="1:5" x14ac:dyDescent="0.2">
      <c r="A22" s="102" t="s">
        <v>36</v>
      </c>
      <c r="B22" s="578">
        <v>0</v>
      </c>
      <c r="C22" s="579">
        <v>0</v>
      </c>
    </row>
    <row r="23" spans="1:5" x14ac:dyDescent="0.2">
      <c r="A23" s="102" t="s">
        <v>37</v>
      </c>
      <c r="B23" s="578">
        <v>0</v>
      </c>
      <c r="C23" s="579">
        <v>0</v>
      </c>
    </row>
    <row r="24" spans="1:5" s="6" customFormat="1" x14ac:dyDescent="0.2">
      <c r="A24" s="104"/>
      <c r="B24" s="157"/>
      <c r="C24" s="158"/>
    </row>
    <row r="25" spans="1:5" s="6" customFormat="1" ht="12.75" x14ac:dyDescent="0.2">
      <c r="A25" s="99" t="s">
        <v>1</v>
      </c>
      <c r="B25" s="136">
        <f>+B26+B36</f>
        <v>259222851.20000002</v>
      </c>
      <c r="C25" s="137">
        <f>+C26+C36</f>
        <v>0</v>
      </c>
      <c r="E25" s="100"/>
    </row>
    <row r="26" spans="1:5" x14ac:dyDescent="0.2">
      <c r="A26" s="101" t="s">
        <v>3</v>
      </c>
      <c r="B26" s="136">
        <f>SUM(B27:B34)</f>
        <v>259222851.20000002</v>
      </c>
      <c r="C26" s="137">
        <f>SUM(C27:C34)</f>
        <v>0</v>
      </c>
    </row>
    <row r="27" spans="1:5" x14ac:dyDescent="0.2">
      <c r="A27" s="102" t="s">
        <v>5</v>
      </c>
      <c r="B27" s="578">
        <v>255604699.24000001</v>
      </c>
      <c r="C27" s="579">
        <v>0</v>
      </c>
    </row>
    <row r="28" spans="1:5" x14ac:dyDescent="0.2">
      <c r="A28" s="102" t="s">
        <v>7</v>
      </c>
      <c r="B28" s="578">
        <v>0</v>
      </c>
      <c r="C28" s="579">
        <v>0</v>
      </c>
    </row>
    <row r="29" spans="1:5" x14ac:dyDescent="0.2">
      <c r="A29" s="102" t="s">
        <v>9</v>
      </c>
      <c r="B29" s="578">
        <v>0</v>
      </c>
      <c r="C29" s="579">
        <v>0</v>
      </c>
    </row>
    <row r="30" spans="1:5" x14ac:dyDescent="0.2">
      <c r="A30" s="102" t="s">
        <v>11</v>
      </c>
      <c r="B30" s="578">
        <v>0</v>
      </c>
      <c r="C30" s="579">
        <v>0</v>
      </c>
    </row>
    <row r="31" spans="1:5" x14ac:dyDescent="0.2">
      <c r="A31" s="102" t="s">
        <v>13</v>
      </c>
      <c r="B31" s="578">
        <v>0</v>
      </c>
      <c r="C31" s="579">
        <v>0</v>
      </c>
    </row>
    <row r="32" spans="1:5" x14ac:dyDescent="0.2">
      <c r="A32" s="102" t="s">
        <v>15</v>
      </c>
      <c r="B32" s="578">
        <v>0</v>
      </c>
      <c r="C32" s="579">
        <v>0</v>
      </c>
    </row>
    <row r="33" spans="1:5" x14ac:dyDescent="0.2">
      <c r="A33" s="102" t="s">
        <v>17</v>
      </c>
      <c r="B33" s="578">
        <v>0</v>
      </c>
      <c r="C33" s="579">
        <v>0</v>
      </c>
    </row>
    <row r="34" spans="1:5" x14ac:dyDescent="0.2">
      <c r="A34" s="102" t="s">
        <v>18</v>
      </c>
      <c r="B34" s="578">
        <v>3618151.96</v>
      </c>
      <c r="C34" s="579">
        <v>0</v>
      </c>
    </row>
    <row r="35" spans="1:5" x14ac:dyDescent="0.2">
      <c r="A35" s="102"/>
      <c r="B35" s="138"/>
      <c r="C35" s="139"/>
    </row>
    <row r="36" spans="1:5" ht="12.75" x14ac:dyDescent="0.2">
      <c r="A36" s="159" t="s">
        <v>23</v>
      </c>
      <c r="B36" s="136">
        <f>SUM(B37:B42)</f>
        <v>0</v>
      </c>
      <c r="C36" s="137">
        <f>SUM(C37:C42)</f>
        <v>0</v>
      </c>
    </row>
    <row r="37" spans="1:5" x14ac:dyDescent="0.2">
      <c r="A37" s="102" t="s">
        <v>25</v>
      </c>
      <c r="B37" s="578">
        <v>0</v>
      </c>
      <c r="C37" s="579">
        <v>0</v>
      </c>
    </row>
    <row r="38" spans="1:5" x14ac:dyDescent="0.2">
      <c r="A38" s="102" t="s">
        <v>27</v>
      </c>
      <c r="B38" s="578">
        <v>0</v>
      </c>
      <c r="C38" s="579">
        <v>0</v>
      </c>
    </row>
    <row r="39" spans="1:5" x14ac:dyDescent="0.2">
      <c r="A39" s="102" t="s">
        <v>29</v>
      </c>
      <c r="B39" s="578">
        <v>0</v>
      </c>
      <c r="C39" s="579">
        <v>0</v>
      </c>
    </row>
    <row r="40" spans="1:5" x14ac:dyDescent="0.2">
      <c r="A40" s="102" t="s">
        <v>31</v>
      </c>
      <c r="B40" s="578">
        <v>0</v>
      </c>
      <c r="C40" s="579">
        <v>0</v>
      </c>
    </row>
    <row r="41" spans="1:5" x14ac:dyDescent="0.2">
      <c r="A41" s="102" t="s">
        <v>33</v>
      </c>
      <c r="B41" s="578">
        <v>0</v>
      </c>
      <c r="C41" s="579">
        <v>0</v>
      </c>
    </row>
    <row r="42" spans="1:5" x14ac:dyDescent="0.2">
      <c r="A42" s="102" t="s">
        <v>35</v>
      </c>
      <c r="B42" s="578">
        <v>0</v>
      </c>
      <c r="C42" s="579">
        <v>0</v>
      </c>
    </row>
    <row r="43" spans="1:5" x14ac:dyDescent="0.2">
      <c r="A43" s="102"/>
      <c r="B43" s="138"/>
      <c r="C43" s="139"/>
    </row>
    <row r="44" spans="1:5" s="6" customFormat="1" ht="12.75" x14ac:dyDescent="0.2">
      <c r="A44" s="99" t="s">
        <v>42</v>
      </c>
      <c r="B44" s="136">
        <f>+B45+B50+B57</f>
        <v>834248011.44999993</v>
      </c>
      <c r="C44" s="137">
        <f>+C45+C50+C57</f>
        <v>553031266.10000002</v>
      </c>
      <c r="E44" s="100"/>
    </row>
    <row r="45" spans="1:5" x14ac:dyDescent="0.2">
      <c r="A45" s="101" t="s">
        <v>43</v>
      </c>
      <c r="B45" s="136">
        <f>SUM(B46:B48)</f>
        <v>154325471.16</v>
      </c>
      <c r="C45" s="137">
        <f>SUM(C46:C48)</f>
        <v>0</v>
      </c>
    </row>
    <row r="46" spans="1:5" x14ac:dyDescent="0.2">
      <c r="A46" s="102" t="s">
        <v>44</v>
      </c>
      <c r="B46" s="578">
        <v>148152673.75</v>
      </c>
      <c r="C46" s="579">
        <v>0</v>
      </c>
    </row>
    <row r="47" spans="1:5" x14ac:dyDescent="0.2">
      <c r="A47" s="102" t="s">
        <v>45</v>
      </c>
      <c r="B47" s="578">
        <v>6172797.4100000001</v>
      </c>
      <c r="C47" s="579">
        <v>0</v>
      </c>
    </row>
    <row r="48" spans="1:5" x14ac:dyDescent="0.2">
      <c r="A48" s="102" t="s">
        <v>46</v>
      </c>
      <c r="B48" s="578">
        <v>0</v>
      </c>
      <c r="C48" s="579">
        <v>0</v>
      </c>
    </row>
    <row r="49" spans="1:5" x14ac:dyDescent="0.2">
      <c r="A49" s="102"/>
      <c r="B49" s="138"/>
      <c r="C49" s="139"/>
    </row>
    <row r="50" spans="1:5" x14ac:dyDescent="0.2">
      <c r="A50" s="101" t="s">
        <v>47</v>
      </c>
      <c r="B50" s="136">
        <f>SUM(B51:B55)</f>
        <v>679922540.28999996</v>
      </c>
      <c r="C50" s="137">
        <f>SUM(C51:C55)</f>
        <v>553031266.10000002</v>
      </c>
    </row>
    <row r="51" spans="1:5" x14ac:dyDescent="0.2">
      <c r="A51" s="102" t="s">
        <v>48</v>
      </c>
      <c r="B51" s="578">
        <v>679922540.28999996</v>
      </c>
      <c r="C51" s="579">
        <v>0</v>
      </c>
    </row>
    <row r="52" spans="1:5" x14ac:dyDescent="0.2">
      <c r="A52" s="102" t="s">
        <v>49</v>
      </c>
      <c r="B52" s="578">
        <v>0</v>
      </c>
      <c r="C52" s="579">
        <v>553031266.10000002</v>
      </c>
    </row>
    <row r="53" spans="1:5" x14ac:dyDescent="0.2">
      <c r="A53" s="102" t="s">
        <v>50</v>
      </c>
      <c r="B53" s="578">
        <v>0</v>
      </c>
      <c r="C53" s="579">
        <v>0</v>
      </c>
    </row>
    <row r="54" spans="1:5" x14ac:dyDescent="0.2">
      <c r="A54" s="102" t="s">
        <v>51</v>
      </c>
      <c r="B54" s="578">
        <v>0</v>
      </c>
      <c r="C54" s="579">
        <v>0</v>
      </c>
    </row>
    <row r="55" spans="1:5" x14ac:dyDescent="0.2">
      <c r="A55" s="102" t="s">
        <v>52</v>
      </c>
      <c r="B55" s="578">
        <v>0</v>
      </c>
      <c r="C55" s="579">
        <v>0</v>
      </c>
    </row>
    <row r="56" spans="1:5" x14ac:dyDescent="0.2">
      <c r="A56" s="102"/>
      <c r="B56" s="138"/>
      <c r="C56" s="139"/>
    </row>
    <row r="57" spans="1:5" x14ac:dyDescent="0.2">
      <c r="A57" s="101" t="s">
        <v>121</v>
      </c>
      <c r="B57" s="136">
        <f>SUM(B58:B59)</f>
        <v>0</v>
      </c>
      <c r="C57" s="137">
        <f>SUM(C58:C59)</f>
        <v>0</v>
      </c>
    </row>
    <row r="58" spans="1:5" x14ac:dyDescent="0.2">
      <c r="A58" s="102" t="s">
        <v>54</v>
      </c>
      <c r="B58" s="578">
        <v>0</v>
      </c>
      <c r="C58" s="579">
        <v>0</v>
      </c>
    </row>
    <row r="59" spans="1:5" x14ac:dyDescent="0.2">
      <c r="A59" s="105" t="s">
        <v>55</v>
      </c>
      <c r="B59" s="580">
        <v>0</v>
      </c>
      <c r="C59" s="581">
        <v>0</v>
      </c>
    </row>
    <row r="60" spans="1:5" ht="15.75" customHeight="1" x14ac:dyDescent="0.2">
      <c r="A60" s="890" t="s">
        <v>58</v>
      </c>
      <c r="B60" s="890"/>
      <c r="C60" s="890"/>
    </row>
    <row r="62" spans="1:5" x14ac:dyDescent="0.2">
      <c r="B62" s="106"/>
      <c r="C62" s="106"/>
      <c r="E62" s="103"/>
    </row>
    <row r="65" spans="1:3" ht="12.75" x14ac:dyDescent="0.2">
      <c r="A65" s="428"/>
      <c r="B65" s="428"/>
      <c r="C65" s="428"/>
    </row>
    <row r="66" spans="1:3" ht="12.75" x14ac:dyDescent="0.2">
      <c r="A66" s="429" t="s">
        <v>431</v>
      </c>
      <c r="B66" s="879" t="s">
        <v>432</v>
      </c>
      <c r="C66" s="879"/>
    </row>
    <row r="67" spans="1:3" ht="12.75" x14ac:dyDescent="0.2">
      <c r="A67" s="430" t="s">
        <v>433</v>
      </c>
      <c r="B67" s="880" t="s">
        <v>434</v>
      </c>
      <c r="C67" s="880"/>
    </row>
    <row r="68" spans="1:3" x14ac:dyDescent="0.2">
      <c r="A68" s="891" t="s">
        <v>435</v>
      </c>
      <c r="B68" s="880"/>
      <c r="C68" s="880"/>
    </row>
    <row r="69" spans="1:3" x14ac:dyDescent="0.15">
      <c r="A69" s="891"/>
      <c r="B69" s="431"/>
      <c r="C69" s="431"/>
    </row>
    <row r="75" spans="1:3" ht="12.75" x14ac:dyDescent="0.2">
      <c r="A75" s="149"/>
    </row>
    <row r="83" spans="1:1" ht="12.75" x14ac:dyDescent="0.2">
      <c r="A83" s="149"/>
    </row>
    <row r="92" spans="1:1" ht="12.75" x14ac:dyDescent="0.2">
      <c r="A92" s="149"/>
    </row>
    <row r="101" spans="1:1" ht="12.75" x14ac:dyDescent="0.2">
      <c r="A101" s="149"/>
    </row>
  </sheetData>
  <sheetProtection formatRows="0" autoFilter="0"/>
  <mergeCells count="5">
    <mergeCell ref="A1:C1"/>
    <mergeCell ref="A60:C60"/>
    <mergeCell ref="B66:C66"/>
    <mergeCell ref="B67:C68"/>
    <mergeCell ref="A68:A69"/>
  </mergeCells>
  <printOptions horizontalCentered="1"/>
  <pageMargins left="0.78740157480314965" right="0.59055118110236227" top="0.78740157480314965" bottom="0.78740157480314965" header="0.31496062992125984" footer="0.31496062992125984"/>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pageSetUpPr fitToPage="1"/>
  </sheetPr>
  <dimension ref="A1:E101"/>
  <sheetViews>
    <sheetView showGridLines="0" zoomScaleNormal="100" workbookViewId="0">
      <selection activeCell="K32" sqref="K32"/>
    </sheetView>
  </sheetViews>
  <sheetFormatPr baseColWidth="10" defaultColWidth="12" defaultRowHeight="11.25" x14ac:dyDescent="0.2"/>
  <cols>
    <col min="1" max="2" width="1.83203125" style="107" customWidth="1"/>
    <col min="3" max="3" width="90.1640625" style="107" customWidth="1"/>
    <col min="4" max="5" width="17.1640625" style="133" bestFit="1" customWidth="1"/>
    <col min="6" max="6" width="1.33203125" style="107" customWidth="1"/>
    <col min="7" max="16384" width="12" style="107"/>
  </cols>
  <sheetData>
    <row r="1" spans="1:5" ht="48.75" customHeight="1" x14ac:dyDescent="0.2">
      <c r="A1" s="872" t="s">
        <v>2450</v>
      </c>
      <c r="B1" s="873"/>
      <c r="C1" s="873"/>
      <c r="D1" s="873"/>
      <c r="E1" s="874"/>
    </row>
    <row r="2" spans="1:5" ht="15" customHeight="1" x14ac:dyDescent="0.2">
      <c r="A2" s="894" t="s">
        <v>113</v>
      </c>
      <c r="B2" s="895"/>
      <c r="C2" s="895"/>
      <c r="D2" s="108">
        <v>2021</v>
      </c>
      <c r="E2" s="109">
        <v>2020</v>
      </c>
    </row>
    <row r="3" spans="1:5" ht="12.75" x14ac:dyDescent="0.2">
      <c r="A3" s="110" t="s">
        <v>122</v>
      </c>
      <c r="C3" s="111"/>
      <c r="D3" s="112"/>
      <c r="E3" s="113"/>
    </row>
    <row r="4" spans="1:5" ht="12" x14ac:dyDescent="0.2">
      <c r="A4" s="114"/>
      <c r="B4" s="115" t="s">
        <v>123</v>
      </c>
      <c r="C4" s="116"/>
      <c r="D4" s="117">
        <f>SUM(D5:D14)</f>
        <v>14673426658.370001</v>
      </c>
      <c r="E4" s="118">
        <f>SUM(E5:E14)</f>
        <v>13411389637.26</v>
      </c>
    </row>
    <row r="5" spans="1:5" x14ac:dyDescent="0.2">
      <c r="A5" s="119">
        <v>4110</v>
      </c>
      <c r="C5" s="120" t="s">
        <v>61</v>
      </c>
      <c r="D5" s="176">
        <v>0</v>
      </c>
      <c r="E5" s="582">
        <v>0</v>
      </c>
    </row>
    <row r="6" spans="1:5" x14ac:dyDescent="0.2">
      <c r="A6" s="119">
        <v>4120</v>
      </c>
      <c r="C6" s="120" t="s">
        <v>62</v>
      </c>
      <c r="D6" s="176">
        <v>0</v>
      </c>
      <c r="E6" s="582">
        <v>0</v>
      </c>
    </row>
    <row r="7" spans="1:5" x14ac:dyDescent="0.2">
      <c r="A7" s="119">
        <v>4130</v>
      </c>
      <c r="C7" s="120" t="s">
        <v>63</v>
      </c>
      <c r="D7" s="176">
        <v>0</v>
      </c>
      <c r="E7" s="582">
        <v>0</v>
      </c>
    </row>
    <row r="8" spans="1:5" x14ac:dyDescent="0.2">
      <c r="A8" s="119">
        <v>4140</v>
      </c>
      <c r="C8" s="120" t="s">
        <v>64</v>
      </c>
      <c r="D8" s="176">
        <v>0</v>
      </c>
      <c r="E8" s="582">
        <v>0</v>
      </c>
    </row>
    <row r="9" spans="1:5" x14ac:dyDescent="0.2">
      <c r="A9" s="119">
        <v>4150</v>
      </c>
      <c r="C9" s="120" t="s">
        <v>65</v>
      </c>
      <c r="D9" s="176">
        <v>0</v>
      </c>
      <c r="E9" s="582">
        <v>0</v>
      </c>
    </row>
    <row r="10" spans="1:5" x14ac:dyDescent="0.2">
      <c r="A10" s="119">
        <v>4160</v>
      </c>
      <c r="C10" s="120" t="s">
        <v>66</v>
      </c>
      <c r="D10" s="176">
        <v>0</v>
      </c>
      <c r="E10" s="582">
        <v>0</v>
      </c>
    </row>
    <row r="11" spans="1:5" x14ac:dyDescent="0.2">
      <c r="A11" s="119">
        <v>4170</v>
      </c>
      <c r="C11" s="120" t="s">
        <v>67</v>
      </c>
      <c r="D11" s="176">
        <v>54316131.039999999</v>
      </c>
      <c r="E11" s="582">
        <v>46134271.020000003</v>
      </c>
    </row>
    <row r="12" spans="1:5" ht="22.5" x14ac:dyDescent="0.2">
      <c r="A12" s="119">
        <v>4210</v>
      </c>
      <c r="C12" s="120" t="s">
        <v>124</v>
      </c>
      <c r="D12" s="176">
        <v>8361382357.2700005</v>
      </c>
      <c r="E12" s="582">
        <v>8143351645.1700001</v>
      </c>
    </row>
    <row r="13" spans="1:5" x14ac:dyDescent="0.2">
      <c r="A13" s="119">
        <v>4220</v>
      </c>
      <c r="C13" s="120" t="s">
        <v>125</v>
      </c>
      <c r="D13" s="176">
        <v>6255082879.04</v>
      </c>
      <c r="E13" s="582">
        <v>5205381916.8999996</v>
      </c>
    </row>
    <row r="14" spans="1:5" x14ac:dyDescent="0.2">
      <c r="A14" s="119" t="s">
        <v>126</v>
      </c>
      <c r="C14" s="120" t="s">
        <v>127</v>
      </c>
      <c r="D14" s="176">
        <v>2645291.02</v>
      </c>
      <c r="E14" s="582">
        <v>16521804.17</v>
      </c>
    </row>
    <row r="15" spans="1:5" ht="12" x14ac:dyDescent="0.2">
      <c r="A15" s="119" t="s">
        <v>128</v>
      </c>
      <c r="B15" s="115" t="s">
        <v>120</v>
      </c>
      <c r="C15" s="116"/>
      <c r="D15" s="117">
        <f>SUM(D16:D31)</f>
        <v>14034598694.889999</v>
      </c>
      <c r="E15" s="118">
        <f>SUM(E16:E31)</f>
        <v>13667673287.92</v>
      </c>
    </row>
    <row r="16" spans="1:5" x14ac:dyDescent="0.2">
      <c r="A16" s="119">
        <v>5110</v>
      </c>
      <c r="C16" s="120" t="s">
        <v>80</v>
      </c>
      <c r="D16" s="176">
        <v>8351339272.46</v>
      </c>
      <c r="E16" s="582">
        <v>8058847861.0200005</v>
      </c>
    </row>
    <row r="17" spans="1:5" x14ac:dyDescent="0.2">
      <c r="A17" s="119">
        <v>5120</v>
      </c>
      <c r="C17" s="120" t="s">
        <v>81</v>
      </c>
      <c r="D17" s="176">
        <v>2651391198.8899999</v>
      </c>
      <c r="E17" s="582">
        <v>2623892419.1500001</v>
      </c>
    </row>
    <row r="18" spans="1:5" x14ac:dyDescent="0.2">
      <c r="A18" s="119">
        <v>5130</v>
      </c>
      <c r="C18" s="120" t="s">
        <v>82</v>
      </c>
      <c r="D18" s="176">
        <v>3031279273.54</v>
      </c>
      <c r="E18" s="582">
        <v>2979025559.75</v>
      </c>
    </row>
    <row r="19" spans="1:5" x14ac:dyDescent="0.2">
      <c r="A19" s="119">
        <v>5210</v>
      </c>
      <c r="C19" s="120" t="s">
        <v>84</v>
      </c>
      <c r="D19" s="176">
        <v>0</v>
      </c>
      <c r="E19" s="582">
        <v>0</v>
      </c>
    </row>
    <row r="20" spans="1:5" ht="12.75" x14ac:dyDescent="0.2">
      <c r="A20" s="140">
        <v>5220</v>
      </c>
      <c r="C20" s="120" t="s">
        <v>129</v>
      </c>
      <c r="D20" s="176">
        <v>0</v>
      </c>
      <c r="E20" s="582">
        <v>0</v>
      </c>
    </row>
    <row r="21" spans="1:5" x14ac:dyDescent="0.2">
      <c r="A21" s="119">
        <v>5230</v>
      </c>
      <c r="C21" s="120" t="s">
        <v>130</v>
      </c>
      <c r="D21" s="176">
        <v>480000</v>
      </c>
      <c r="E21" s="582">
        <v>5881000</v>
      </c>
    </row>
    <row r="22" spans="1:5" x14ac:dyDescent="0.2">
      <c r="A22" s="119">
        <v>5240</v>
      </c>
      <c r="C22" s="120" t="s">
        <v>87</v>
      </c>
      <c r="D22" s="176">
        <v>108950</v>
      </c>
      <c r="E22" s="582">
        <v>26448</v>
      </c>
    </row>
    <row r="23" spans="1:5" x14ac:dyDescent="0.2">
      <c r="A23" s="119">
        <v>5250</v>
      </c>
      <c r="C23" s="120" t="s">
        <v>88</v>
      </c>
      <c r="D23" s="176">
        <v>0</v>
      </c>
      <c r="E23" s="582">
        <v>0</v>
      </c>
    </row>
    <row r="24" spans="1:5" x14ac:dyDescent="0.2">
      <c r="A24" s="119">
        <v>5260</v>
      </c>
      <c r="C24" s="120" t="s">
        <v>89</v>
      </c>
      <c r="D24" s="176">
        <v>0</v>
      </c>
      <c r="E24" s="582">
        <v>0</v>
      </c>
    </row>
    <row r="25" spans="1:5" x14ac:dyDescent="0.2">
      <c r="A25" s="119">
        <v>5270</v>
      </c>
      <c r="C25" s="120" t="s">
        <v>90</v>
      </c>
      <c r="D25" s="176">
        <v>0</v>
      </c>
      <c r="E25" s="582">
        <v>0</v>
      </c>
    </row>
    <row r="26" spans="1:5" x14ac:dyDescent="0.2">
      <c r="A26" s="119">
        <v>5280</v>
      </c>
      <c r="C26" s="120" t="s">
        <v>91</v>
      </c>
      <c r="D26" s="176">
        <v>0</v>
      </c>
      <c r="E26" s="582">
        <v>0</v>
      </c>
    </row>
    <row r="27" spans="1:5" x14ac:dyDescent="0.2">
      <c r="A27" s="119">
        <v>5290</v>
      </c>
      <c r="C27" s="120" t="s">
        <v>92</v>
      </c>
      <c r="D27" s="176">
        <v>0</v>
      </c>
      <c r="E27" s="582">
        <v>0</v>
      </c>
    </row>
    <row r="28" spans="1:5" ht="12.75" x14ac:dyDescent="0.2">
      <c r="A28" s="140">
        <v>5310</v>
      </c>
      <c r="C28" s="120" t="s">
        <v>131</v>
      </c>
      <c r="D28" s="176">
        <v>0</v>
      </c>
      <c r="E28" s="582">
        <v>0</v>
      </c>
    </row>
    <row r="29" spans="1:5" x14ac:dyDescent="0.2">
      <c r="A29" s="119">
        <v>5320</v>
      </c>
      <c r="C29" s="120" t="s">
        <v>44</v>
      </c>
      <c r="D29" s="176">
        <v>0</v>
      </c>
      <c r="E29" s="582">
        <v>0</v>
      </c>
    </row>
    <row r="30" spans="1:5" x14ac:dyDescent="0.2">
      <c r="A30" s="119">
        <v>5330</v>
      </c>
      <c r="C30" s="120" t="s">
        <v>95</v>
      </c>
      <c r="D30" s="176">
        <v>0</v>
      </c>
      <c r="E30" s="582">
        <v>0</v>
      </c>
    </row>
    <row r="31" spans="1:5" x14ac:dyDescent="0.2">
      <c r="A31" s="119" t="s">
        <v>126</v>
      </c>
      <c r="C31" s="120" t="s">
        <v>132</v>
      </c>
      <c r="D31" s="176">
        <v>0</v>
      </c>
      <c r="E31" s="582">
        <v>0</v>
      </c>
    </row>
    <row r="32" spans="1:5" ht="12" x14ac:dyDescent="0.2">
      <c r="A32" s="123" t="s">
        <v>133</v>
      </c>
      <c r="C32" s="124"/>
      <c r="D32" s="117">
        <f>+D4-D15</f>
        <v>638827963.48000145</v>
      </c>
      <c r="E32" s="118">
        <f>+E4-E15</f>
        <v>-256283650.65999985</v>
      </c>
    </row>
    <row r="33" spans="1:5" x14ac:dyDescent="0.2">
      <c r="A33" s="125"/>
      <c r="C33" s="124"/>
      <c r="D33" s="117"/>
      <c r="E33" s="118"/>
    </row>
    <row r="34" spans="1:5" ht="12.75" x14ac:dyDescent="0.2">
      <c r="A34" s="110" t="s">
        <v>134</v>
      </c>
      <c r="C34" s="111"/>
      <c r="D34" s="121"/>
      <c r="E34" s="122"/>
    </row>
    <row r="35" spans="1:5" ht="12" x14ac:dyDescent="0.2">
      <c r="A35" s="114"/>
      <c r="B35" s="115" t="s">
        <v>123</v>
      </c>
      <c r="C35" s="116"/>
      <c r="D35" s="117">
        <f>SUM(D36:D38)</f>
        <v>167724507.53999999</v>
      </c>
      <c r="E35" s="118">
        <f>SUM(E36:E38)</f>
        <v>402585597.89999998</v>
      </c>
    </row>
    <row r="36" spans="1:5" ht="12.75" x14ac:dyDescent="0.2">
      <c r="A36" s="140"/>
      <c r="C36" s="120" t="s">
        <v>26</v>
      </c>
      <c r="D36" s="176">
        <v>13399036.380000001</v>
      </c>
      <c r="E36" s="582">
        <v>0</v>
      </c>
    </row>
    <row r="37" spans="1:5" x14ac:dyDescent="0.2">
      <c r="A37" s="114"/>
      <c r="C37" s="120" t="s">
        <v>28</v>
      </c>
      <c r="D37" s="176">
        <v>0</v>
      </c>
      <c r="E37" s="582">
        <v>0</v>
      </c>
    </row>
    <row r="38" spans="1:5" x14ac:dyDescent="0.2">
      <c r="A38" s="114"/>
      <c r="C38" s="120" t="s">
        <v>135</v>
      </c>
      <c r="D38" s="176">
        <v>154325471.16</v>
      </c>
      <c r="E38" s="582">
        <v>402585597.89999998</v>
      </c>
    </row>
    <row r="39" spans="1:5" ht="12" x14ac:dyDescent="0.2">
      <c r="A39" s="114"/>
      <c r="B39" s="115" t="s">
        <v>120</v>
      </c>
      <c r="C39" s="116"/>
      <c r="D39" s="117">
        <f>SUM(D40:D42)</f>
        <v>103776306.68000001</v>
      </c>
      <c r="E39" s="118">
        <f>SUM(E40:E42)</f>
        <v>577176321.99000001</v>
      </c>
    </row>
    <row r="40" spans="1:5" x14ac:dyDescent="0.2">
      <c r="A40" s="119">
        <v>1230</v>
      </c>
      <c r="C40" s="120" t="s">
        <v>26</v>
      </c>
      <c r="D40" s="176">
        <v>0</v>
      </c>
      <c r="E40" s="582">
        <v>105244292.88</v>
      </c>
    </row>
    <row r="41" spans="1:5" x14ac:dyDescent="0.2">
      <c r="A41" s="119" t="s">
        <v>136</v>
      </c>
      <c r="C41" s="120" t="s">
        <v>28</v>
      </c>
      <c r="D41" s="176">
        <v>103776306.68000001</v>
      </c>
      <c r="E41" s="582">
        <v>471932029.11000001</v>
      </c>
    </row>
    <row r="42" spans="1:5" x14ac:dyDescent="0.2">
      <c r="A42" s="114"/>
      <c r="C42" s="120" t="s">
        <v>137</v>
      </c>
      <c r="D42" s="176">
        <v>0</v>
      </c>
      <c r="E42" s="582">
        <v>0</v>
      </c>
    </row>
    <row r="43" spans="1:5" ht="12" x14ac:dyDescent="0.2">
      <c r="A43" s="123" t="s">
        <v>138</v>
      </c>
      <c r="C43" s="124"/>
      <c r="D43" s="117">
        <f>+D35-D39</f>
        <v>63948200.859999985</v>
      </c>
      <c r="E43" s="118">
        <f>+E35-E39</f>
        <v>-174590724.09000003</v>
      </c>
    </row>
    <row r="44" spans="1:5" ht="12.75" x14ac:dyDescent="0.2">
      <c r="A44" s="141"/>
      <c r="C44" s="124"/>
      <c r="D44" s="117"/>
      <c r="E44" s="118"/>
    </row>
    <row r="45" spans="1:5" ht="12.75" x14ac:dyDescent="0.2">
      <c r="A45" s="110" t="s">
        <v>139</v>
      </c>
      <c r="C45" s="111"/>
      <c r="D45" s="121"/>
      <c r="E45" s="122"/>
    </row>
    <row r="46" spans="1:5" ht="12" x14ac:dyDescent="0.2">
      <c r="A46" s="114"/>
      <c r="B46" s="115" t="s">
        <v>123</v>
      </c>
      <c r="C46" s="116"/>
      <c r="D46" s="117">
        <f>+D47+D50</f>
        <v>64222679.890000001</v>
      </c>
      <c r="E46" s="118">
        <f>+E47+E50</f>
        <v>-34445564.090000004</v>
      </c>
    </row>
    <row r="47" spans="1:5" x14ac:dyDescent="0.2">
      <c r="A47" s="114"/>
      <c r="C47" s="120" t="s">
        <v>140</v>
      </c>
      <c r="D47" s="176">
        <f>SUM(D48:D49)</f>
        <v>0</v>
      </c>
      <c r="E47" s="582">
        <f>SUM(E48:E49)</f>
        <v>0</v>
      </c>
    </row>
    <row r="48" spans="1:5" x14ac:dyDescent="0.2">
      <c r="A48" s="119">
        <v>2233</v>
      </c>
      <c r="C48" s="126" t="s">
        <v>141</v>
      </c>
      <c r="D48" s="176">
        <v>0</v>
      </c>
      <c r="E48" s="582">
        <v>0</v>
      </c>
    </row>
    <row r="49" spans="1:5" x14ac:dyDescent="0.2">
      <c r="A49" s="119">
        <v>2234</v>
      </c>
      <c r="C49" s="126" t="s">
        <v>142</v>
      </c>
      <c r="D49" s="176">
        <v>0</v>
      </c>
      <c r="E49" s="582">
        <v>0</v>
      </c>
    </row>
    <row r="50" spans="1:5" x14ac:dyDescent="0.2">
      <c r="A50" s="114"/>
      <c r="C50" s="120" t="s">
        <v>143</v>
      </c>
      <c r="D50" s="176">
        <v>64222679.890000001</v>
      </c>
      <c r="E50" s="582">
        <v>-34445564.090000004</v>
      </c>
    </row>
    <row r="51" spans="1:5" ht="12" x14ac:dyDescent="0.2">
      <c r="A51" s="114"/>
      <c r="B51" s="115" t="s">
        <v>120</v>
      </c>
      <c r="C51" s="116"/>
      <c r="D51" s="117">
        <f>+D52+D55</f>
        <v>42014979.899999999</v>
      </c>
      <c r="E51" s="118">
        <f>+E52+E55</f>
        <v>72359656.180000007</v>
      </c>
    </row>
    <row r="52" spans="1:5" x14ac:dyDescent="0.2">
      <c r="A52" s="114"/>
      <c r="C52" s="120" t="s">
        <v>144</v>
      </c>
      <c r="D52" s="176">
        <f>SUM(D53:D54)</f>
        <v>0</v>
      </c>
      <c r="E52" s="582">
        <f>SUM(E53:E54)</f>
        <v>0</v>
      </c>
    </row>
    <row r="53" spans="1:5" ht="12.75" x14ac:dyDescent="0.2">
      <c r="A53" s="140"/>
      <c r="C53" s="126" t="s">
        <v>141</v>
      </c>
      <c r="D53" s="176">
        <v>0</v>
      </c>
      <c r="E53" s="582">
        <v>0</v>
      </c>
    </row>
    <row r="54" spans="1:5" x14ac:dyDescent="0.2">
      <c r="A54" s="114"/>
      <c r="C54" s="126" t="s">
        <v>142</v>
      </c>
      <c r="D54" s="176">
        <v>0</v>
      </c>
      <c r="E54" s="582">
        <v>0</v>
      </c>
    </row>
    <row r="55" spans="1:5" x14ac:dyDescent="0.2">
      <c r="A55" s="114"/>
      <c r="C55" s="120" t="s">
        <v>145</v>
      </c>
      <c r="D55" s="176">
        <v>42014979.899999999</v>
      </c>
      <c r="E55" s="582">
        <v>72359656.180000007</v>
      </c>
    </row>
    <row r="56" spans="1:5" ht="12" x14ac:dyDescent="0.2">
      <c r="A56" s="123" t="s">
        <v>146</v>
      </c>
      <c r="C56" s="124"/>
      <c r="D56" s="117">
        <f>+D46-D51</f>
        <v>22207699.990000002</v>
      </c>
      <c r="E56" s="118">
        <f>+E46-E51</f>
        <v>-106805220.27000001</v>
      </c>
    </row>
    <row r="57" spans="1:5" x14ac:dyDescent="0.2">
      <c r="A57" s="125"/>
      <c r="C57" s="124"/>
      <c r="D57" s="117"/>
      <c r="E57" s="118"/>
    </row>
    <row r="58" spans="1:5" ht="12.75" x14ac:dyDescent="0.2">
      <c r="A58" s="127" t="s">
        <v>147</v>
      </c>
      <c r="C58" s="124"/>
      <c r="D58" s="117">
        <f>+D32+D43+D56</f>
        <v>724983864.33000147</v>
      </c>
      <c r="E58" s="118">
        <f>+E32+E43+E56</f>
        <v>-537679595.01999986</v>
      </c>
    </row>
    <row r="59" spans="1:5" x14ac:dyDescent="0.2">
      <c r="A59" s="125"/>
      <c r="C59" s="124"/>
      <c r="D59" s="117"/>
      <c r="E59" s="118"/>
    </row>
    <row r="60" spans="1:5" ht="12.75" x14ac:dyDescent="0.2">
      <c r="A60" s="127" t="s">
        <v>148</v>
      </c>
      <c r="C60" s="124"/>
      <c r="D60" s="179">
        <v>884822404.74000001</v>
      </c>
      <c r="E60" s="583">
        <v>1422501999.76</v>
      </c>
    </row>
    <row r="61" spans="1:5" ht="12.75" x14ac:dyDescent="0.2">
      <c r="A61" s="127" t="s">
        <v>149</v>
      </c>
      <c r="C61" s="124"/>
      <c r="D61" s="179">
        <v>1609806269.0699999</v>
      </c>
      <c r="E61" s="583">
        <v>884822404.74000001</v>
      </c>
    </row>
    <row r="62" spans="1:5" x14ac:dyDescent="0.2">
      <c r="A62" s="128"/>
      <c r="B62" s="129"/>
      <c r="C62" s="130"/>
      <c r="D62" s="131"/>
      <c r="E62" s="132"/>
    </row>
    <row r="63" spans="1:5" x14ac:dyDescent="0.2">
      <c r="B63" s="45" t="s">
        <v>58</v>
      </c>
    </row>
    <row r="67" spans="1:5" ht="12.75" x14ac:dyDescent="0.2">
      <c r="A67" s="142"/>
    </row>
    <row r="68" spans="1:5" ht="12.75" x14ac:dyDescent="0.2">
      <c r="A68" s="434"/>
      <c r="B68" s="886"/>
      <c r="C68" s="886"/>
      <c r="D68" s="428"/>
      <c r="E68" s="428"/>
    </row>
    <row r="69" spans="1:5" ht="12.75" x14ac:dyDescent="0.2">
      <c r="A69" s="896" t="s">
        <v>431</v>
      </c>
      <c r="B69" s="896"/>
      <c r="C69" s="896"/>
      <c r="D69" s="879" t="s">
        <v>432</v>
      </c>
      <c r="E69" s="879"/>
    </row>
    <row r="70" spans="1:5" ht="12.75" x14ac:dyDescent="0.2">
      <c r="A70" s="892" t="s">
        <v>433</v>
      </c>
      <c r="B70" s="892"/>
      <c r="C70" s="892"/>
      <c r="D70" s="880" t="s">
        <v>434</v>
      </c>
      <c r="E70" s="880"/>
    </row>
    <row r="71" spans="1:5" x14ac:dyDescent="0.2">
      <c r="A71" s="893" t="s">
        <v>435</v>
      </c>
      <c r="B71" s="893"/>
      <c r="C71" s="893"/>
      <c r="D71" s="880"/>
      <c r="E71" s="880"/>
    </row>
    <row r="72" spans="1:5" x14ac:dyDescent="0.2">
      <c r="A72" s="893"/>
      <c r="B72" s="893"/>
      <c r="C72" s="893"/>
      <c r="D72" s="435"/>
      <c r="E72" s="435"/>
    </row>
    <row r="75" spans="1:5" ht="12.75" x14ac:dyDescent="0.2">
      <c r="A75" s="142"/>
    </row>
    <row r="83" spans="1:1" ht="12.75" x14ac:dyDescent="0.2">
      <c r="A83" s="142"/>
    </row>
    <row r="92" spans="1:1" ht="12.75" x14ac:dyDescent="0.2">
      <c r="A92" s="142"/>
    </row>
    <row r="101" spans="1:1" ht="12.75" x14ac:dyDescent="0.2">
      <c r="A101" s="142"/>
    </row>
  </sheetData>
  <sheetProtection formatCells="0" formatColumns="0" formatRows="0" autoFilter="0"/>
  <mergeCells count="8">
    <mergeCell ref="A70:C70"/>
    <mergeCell ref="D70:E71"/>
    <mergeCell ref="A71:C72"/>
    <mergeCell ref="A1:E1"/>
    <mergeCell ref="A2:C2"/>
    <mergeCell ref="B68:C68"/>
    <mergeCell ref="A69:C69"/>
    <mergeCell ref="D69:E69"/>
  </mergeCells>
  <printOptions horizontalCentered="1"/>
  <pageMargins left="0.78740157480314965" right="0.59055118110236227" top="0.78740157480314965" bottom="0.78740157480314965" header="0.31496062992125984" footer="0.31496062992125984"/>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pageSetUpPr fitToPage="1"/>
  </sheetPr>
  <dimension ref="A1:I35"/>
  <sheetViews>
    <sheetView showGridLines="0" zoomScaleNormal="100" workbookViewId="0">
      <selection activeCell="L11" sqref="L11"/>
    </sheetView>
  </sheetViews>
  <sheetFormatPr baseColWidth="10" defaultColWidth="12" defaultRowHeight="11.25" x14ac:dyDescent="0.2"/>
  <cols>
    <col min="1" max="1" width="1" style="390" customWidth="1"/>
    <col min="2" max="2" width="57.6640625" style="390" customWidth="1"/>
    <col min="3" max="3" width="17.6640625" style="390" customWidth="1"/>
    <col min="4" max="5" width="19.83203125" style="390" customWidth="1"/>
    <col min="6" max="7" width="17.6640625" style="390" customWidth="1"/>
    <col min="8" max="8" width="1.1640625" style="390" customWidth="1"/>
    <col min="9" max="9" width="14.83203125" style="390" bestFit="1" customWidth="1"/>
    <col min="10" max="16384" width="12" style="390"/>
  </cols>
  <sheetData>
    <row r="1" spans="1:9" ht="55.5" customHeight="1" x14ac:dyDescent="0.2">
      <c r="A1" s="872" t="s">
        <v>2451</v>
      </c>
      <c r="B1" s="873"/>
      <c r="C1" s="873"/>
      <c r="D1" s="873"/>
      <c r="E1" s="873"/>
      <c r="F1" s="873"/>
      <c r="G1" s="874"/>
    </row>
    <row r="2" spans="1:9" ht="33.75" x14ac:dyDescent="0.2">
      <c r="A2" s="160"/>
      <c r="B2" s="361" t="s">
        <v>113</v>
      </c>
      <c r="C2" s="168" t="s">
        <v>151</v>
      </c>
      <c r="D2" s="168" t="s">
        <v>152</v>
      </c>
      <c r="E2" s="168" t="s">
        <v>153</v>
      </c>
      <c r="F2" s="168" t="s">
        <v>154</v>
      </c>
      <c r="G2" s="168" t="s">
        <v>155</v>
      </c>
    </row>
    <row r="3" spans="1:9" x14ac:dyDescent="0.2">
      <c r="A3" s="161"/>
      <c r="B3" s="162"/>
      <c r="C3" s="592"/>
      <c r="D3" s="592"/>
      <c r="E3" s="163"/>
      <c r="F3" s="592"/>
      <c r="G3" s="586"/>
    </row>
    <row r="4" spans="1:9" ht="12.75" x14ac:dyDescent="0.2">
      <c r="A4" s="127" t="s">
        <v>0</v>
      </c>
      <c r="B4" s="124"/>
      <c r="C4" s="587">
        <f>+C6+C15</f>
        <v>8703609332.6300011</v>
      </c>
      <c r="D4" s="587">
        <f t="shared" ref="D4:E4" si="0">+D6+D15</f>
        <v>51617630715.73999</v>
      </c>
      <c r="E4" s="164">
        <f t="shared" si="0"/>
        <v>51077191119.190002</v>
      </c>
      <c r="F4" s="587">
        <f>+C4+D4-E4</f>
        <v>9244048929.1799927</v>
      </c>
      <c r="G4" s="587">
        <f>+F4-C4</f>
        <v>540439596.54999161</v>
      </c>
      <c r="I4" s="100"/>
    </row>
    <row r="5" spans="1:9" x14ac:dyDescent="0.2">
      <c r="A5" s="125"/>
      <c r="B5" s="124"/>
      <c r="C5" s="588"/>
      <c r="D5" s="588"/>
      <c r="E5" s="121"/>
      <c r="F5" s="588"/>
      <c r="G5" s="588"/>
    </row>
    <row r="6" spans="1:9" x14ac:dyDescent="0.2">
      <c r="A6" s="165">
        <v>1100</v>
      </c>
      <c r="B6" s="166" t="s">
        <v>2</v>
      </c>
      <c r="C6" s="589">
        <f>+C7+C8+C9+C10+C11+C12+C13</f>
        <v>1317252236.5599999</v>
      </c>
      <c r="D6" s="589">
        <f t="shared" ref="D6:E6" si="1">+D7+D8+D9+D10+D11+D12+D13</f>
        <v>51280213263.609993</v>
      </c>
      <c r="E6" s="117">
        <f t="shared" si="1"/>
        <v>50595976517.150002</v>
      </c>
      <c r="F6" s="589">
        <f t="shared" ref="F6:F13" si="2">+C6+D6-E6</f>
        <v>2001488983.019989</v>
      </c>
      <c r="G6" s="589">
        <f t="shared" ref="G6:G13" si="3">+F6-C6</f>
        <v>684236746.45998907</v>
      </c>
    </row>
    <row r="7" spans="1:9" x14ac:dyDescent="0.2">
      <c r="A7" s="165">
        <v>1110</v>
      </c>
      <c r="B7" s="120" t="s">
        <v>4</v>
      </c>
      <c r="C7" s="584">
        <v>884822404.74000001</v>
      </c>
      <c r="D7" s="584">
        <v>32180502763.529999</v>
      </c>
      <c r="E7" s="176">
        <v>31455518899.200001</v>
      </c>
      <c r="F7" s="588">
        <f t="shared" si="2"/>
        <v>1609806269.0699997</v>
      </c>
      <c r="G7" s="588">
        <f t="shared" si="3"/>
        <v>724983864.32999969</v>
      </c>
    </row>
    <row r="8" spans="1:9" x14ac:dyDescent="0.2">
      <c r="A8" s="165">
        <v>1120</v>
      </c>
      <c r="B8" s="120" t="s">
        <v>6</v>
      </c>
      <c r="C8" s="584">
        <v>197151645.97</v>
      </c>
      <c r="D8" s="584">
        <v>18885521901.43</v>
      </c>
      <c r="E8" s="176">
        <v>18968283999.200001</v>
      </c>
      <c r="F8" s="588">
        <f t="shared" si="2"/>
        <v>114389548.20000076</v>
      </c>
      <c r="G8" s="588">
        <f t="shared" si="3"/>
        <v>-82762097.769999236</v>
      </c>
    </row>
    <row r="9" spans="1:9" x14ac:dyDescent="0.2">
      <c r="A9" s="165">
        <v>1130</v>
      </c>
      <c r="B9" s="120" t="s">
        <v>8</v>
      </c>
      <c r="C9" s="584">
        <v>45883814.520000003</v>
      </c>
      <c r="D9" s="584">
        <v>51917102.560000002</v>
      </c>
      <c r="E9" s="176">
        <v>28905336.210000001</v>
      </c>
      <c r="F9" s="588">
        <f t="shared" si="2"/>
        <v>68895580.870000005</v>
      </c>
      <c r="G9" s="588">
        <f t="shared" si="3"/>
        <v>23011766.350000001</v>
      </c>
    </row>
    <row r="10" spans="1:9" x14ac:dyDescent="0.2">
      <c r="A10" s="165">
        <v>1140</v>
      </c>
      <c r="B10" s="120" t="s">
        <v>10</v>
      </c>
      <c r="C10" s="584">
        <v>179760371.33000001</v>
      </c>
      <c r="D10" s="584">
        <v>162271496.09</v>
      </c>
      <c r="E10" s="176">
        <v>143268282.53999999</v>
      </c>
      <c r="F10" s="588">
        <f t="shared" si="2"/>
        <v>198763584.88000003</v>
      </c>
      <c r="G10" s="588">
        <f t="shared" si="3"/>
        <v>19003213.550000012</v>
      </c>
    </row>
    <row r="11" spans="1:9" x14ac:dyDescent="0.2">
      <c r="A11" s="165">
        <v>1150</v>
      </c>
      <c r="B11" s="120" t="s">
        <v>12</v>
      </c>
      <c r="C11" s="584">
        <v>0</v>
      </c>
      <c r="D11" s="584">
        <v>0</v>
      </c>
      <c r="E11" s="176">
        <v>0</v>
      </c>
      <c r="F11" s="588">
        <f t="shared" si="2"/>
        <v>0</v>
      </c>
      <c r="G11" s="588">
        <f t="shared" si="3"/>
        <v>0</v>
      </c>
    </row>
    <row r="12" spans="1:9" x14ac:dyDescent="0.2">
      <c r="A12" s="165">
        <v>1160</v>
      </c>
      <c r="B12" s="120" t="s">
        <v>14</v>
      </c>
      <c r="C12" s="584">
        <v>0</v>
      </c>
      <c r="D12" s="584">
        <v>0</v>
      </c>
      <c r="E12" s="176">
        <v>0</v>
      </c>
      <c r="F12" s="588">
        <f t="shared" si="2"/>
        <v>0</v>
      </c>
      <c r="G12" s="588">
        <f t="shared" si="3"/>
        <v>0</v>
      </c>
    </row>
    <row r="13" spans="1:9" x14ac:dyDescent="0.2">
      <c r="A13" s="165">
        <v>1190</v>
      </c>
      <c r="B13" s="120" t="s">
        <v>16</v>
      </c>
      <c r="C13" s="584">
        <v>9634000</v>
      </c>
      <c r="D13" s="584">
        <v>0</v>
      </c>
      <c r="E13" s="176">
        <v>0</v>
      </c>
      <c r="F13" s="588">
        <f t="shared" si="2"/>
        <v>9634000</v>
      </c>
      <c r="G13" s="588">
        <f t="shared" si="3"/>
        <v>0</v>
      </c>
    </row>
    <row r="14" spans="1:9" x14ac:dyDescent="0.2">
      <c r="A14" s="165"/>
      <c r="B14" s="120"/>
      <c r="C14" s="589"/>
      <c r="D14" s="589"/>
      <c r="E14" s="117"/>
      <c r="F14" s="589"/>
      <c r="G14" s="589"/>
    </row>
    <row r="15" spans="1:9" x14ac:dyDescent="0.2">
      <c r="A15" s="165">
        <v>1200</v>
      </c>
      <c r="B15" s="166" t="s">
        <v>21</v>
      </c>
      <c r="C15" s="589">
        <f>SUM(C16:C24)</f>
        <v>7386357096.0700006</v>
      </c>
      <c r="D15" s="589">
        <f t="shared" ref="D15:E15" si="4">SUM(D16:D24)</f>
        <v>337417452.13</v>
      </c>
      <c r="E15" s="117">
        <f t="shared" si="4"/>
        <v>481214602.04000002</v>
      </c>
      <c r="F15" s="589">
        <f t="shared" ref="F15:F24" si="5">+C15+D15-E15</f>
        <v>7242559946.1600008</v>
      </c>
      <c r="G15" s="589">
        <f t="shared" ref="G15:G24" si="6">+F15-C15</f>
        <v>-143797149.90999985</v>
      </c>
    </row>
    <row r="16" spans="1:9" x14ac:dyDescent="0.2">
      <c r="A16" s="165">
        <v>1210</v>
      </c>
      <c r="B16" s="120" t="s">
        <v>22</v>
      </c>
      <c r="C16" s="584">
        <v>0</v>
      </c>
      <c r="D16" s="584">
        <v>0</v>
      </c>
      <c r="E16" s="176">
        <v>0</v>
      </c>
      <c r="F16" s="588">
        <f t="shared" si="5"/>
        <v>0</v>
      </c>
      <c r="G16" s="588">
        <f t="shared" si="6"/>
        <v>0</v>
      </c>
    </row>
    <row r="17" spans="1:7" x14ac:dyDescent="0.2">
      <c r="A17" s="165">
        <v>1220</v>
      </c>
      <c r="B17" s="120" t="s">
        <v>24</v>
      </c>
      <c r="C17" s="585">
        <v>0</v>
      </c>
      <c r="D17" s="585">
        <v>0</v>
      </c>
      <c r="E17" s="593">
        <v>0</v>
      </c>
      <c r="F17" s="590">
        <f t="shared" si="5"/>
        <v>0</v>
      </c>
      <c r="G17" s="590">
        <f t="shared" si="6"/>
        <v>0</v>
      </c>
    </row>
    <row r="18" spans="1:7" x14ac:dyDescent="0.2">
      <c r="A18" s="165">
        <v>1230</v>
      </c>
      <c r="B18" s="120" t="s">
        <v>26</v>
      </c>
      <c r="C18" s="585">
        <v>5789813004.0200005</v>
      </c>
      <c r="D18" s="585">
        <v>93057331.659999996</v>
      </c>
      <c r="E18" s="593">
        <v>106456368.04000001</v>
      </c>
      <c r="F18" s="590">
        <f t="shared" si="5"/>
        <v>5776413967.6400003</v>
      </c>
      <c r="G18" s="590">
        <f t="shared" si="6"/>
        <v>-13399036.380000114</v>
      </c>
    </row>
    <row r="19" spans="1:7" x14ac:dyDescent="0.2">
      <c r="A19" s="165">
        <v>1240</v>
      </c>
      <c r="B19" s="120" t="s">
        <v>28</v>
      </c>
      <c r="C19" s="584">
        <v>4201829980</v>
      </c>
      <c r="D19" s="584">
        <v>179205891.33000001</v>
      </c>
      <c r="E19" s="176">
        <v>75429584.650000006</v>
      </c>
      <c r="F19" s="588">
        <f t="shared" si="5"/>
        <v>4305606286.6800003</v>
      </c>
      <c r="G19" s="588">
        <f t="shared" si="6"/>
        <v>103776306.68000031</v>
      </c>
    </row>
    <row r="20" spans="1:7" x14ac:dyDescent="0.2">
      <c r="A20" s="165">
        <v>1250</v>
      </c>
      <c r="B20" s="120" t="s">
        <v>30</v>
      </c>
      <c r="C20" s="584">
        <v>0</v>
      </c>
      <c r="D20" s="584">
        <v>0</v>
      </c>
      <c r="E20" s="176">
        <v>0</v>
      </c>
      <c r="F20" s="588">
        <f t="shared" si="5"/>
        <v>0</v>
      </c>
      <c r="G20" s="588">
        <f t="shared" si="6"/>
        <v>0</v>
      </c>
    </row>
    <row r="21" spans="1:7" x14ac:dyDescent="0.2">
      <c r="A21" s="165">
        <v>1260</v>
      </c>
      <c r="B21" s="120" t="s">
        <v>32</v>
      </c>
      <c r="C21" s="584">
        <v>-2605285887.9499998</v>
      </c>
      <c r="D21" s="584">
        <v>65154229.140000001</v>
      </c>
      <c r="E21" s="176">
        <v>299328649.35000002</v>
      </c>
      <c r="F21" s="588">
        <f t="shared" si="5"/>
        <v>-2839460308.1599998</v>
      </c>
      <c r="G21" s="588">
        <f t="shared" si="6"/>
        <v>-234174420.21000004</v>
      </c>
    </row>
    <row r="22" spans="1:7" x14ac:dyDescent="0.2">
      <c r="A22" s="165">
        <v>1270</v>
      </c>
      <c r="B22" s="120" t="s">
        <v>34</v>
      </c>
      <c r="C22" s="584">
        <v>0</v>
      </c>
      <c r="D22" s="584">
        <v>0</v>
      </c>
      <c r="E22" s="176">
        <v>0</v>
      </c>
      <c r="F22" s="588">
        <f t="shared" si="5"/>
        <v>0</v>
      </c>
      <c r="G22" s="588">
        <f t="shared" si="6"/>
        <v>0</v>
      </c>
    </row>
    <row r="23" spans="1:7" x14ac:dyDescent="0.2">
      <c r="A23" s="165">
        <v>1280</v>
      </c>
      <c r="B23" s="120" t="s">
        <v>36</v>
      </c>
      <c r="C23" s="584">
        <v>0</v>
      </c>
      <c r="D23" s="584">
        <v>0</v>
      </c>
      <c r="E23" s="176">
        <v>0</v>
      </c>
      <c r="F23" s="588">
        <f t="shared" si="5"/>
        <v>0</v>
      </c>
      <c r="G23" s="588">
        <f t="shared" si="6"/>
        <v>0</v>
      </c>
    </row>
    <row r="24" spans="1:7" x14ac:dyDescent="0.2">
      <c r="A24" s="165">
        <v>1290</v>
      </c>
      <c r="B24" s="120" t="s">
        <v>37</v>
      </c>
      <c r="C24" s="584">
        <v>0</v>
      </c>
      <c r="D24" s="584">
        <v>0</v>
      </c>
      <c r="E24" s="176">
        <v>0</v>
      </c>
      <c r="F24" s="588">
        <f t="shared" si="5"/>
        <v>0</v>
      </c>
      <c r="G24" s="588">
        <f t="shared" si="6"/>
        <v>0</v>
      </c>
    </row>
    <row r="25" spans="1:7" x14ac:dyDescent="0.2">
      <c r="A25" s="391"/>
      <c r="B25" s="392"/>
      <c r="C25" s="591"/>
      <c r="D25" s="591"/>
      <c r="E25" s="392"/>
      <c r="F25" s="591"/>
      <c r="G25" s="591"/>
    </row>
    <row r="26" spans="1:7" ht="18" customHeight="1" x14ac:dyDescent="0.2">
      <c r="B26" s="898" t="s">
        <v>58</v>
      </c>
      <c r="C26" s="898"/>
      <c r="D26" s="898"/>
      <c r="E26" s="898"/>
      <c r="F26" s="898"/>
      <c r="G26" s="898"/>
    </row>
    <row r="31" spans="1:7" ht="12.75" x14ac:dyDescent="0.2">
      <c r="B31" s="899"/>
      <c r="C31" s="899"/>
      <c r="D31" s="436"/>
      <c r="E31" s="437"/>
      <c r="F31" s="437"/>
      <c r="G31" s="437"/>
    </row>
    <row r="32" spans="1:7" ht="12.75" x14ac:dyDescent="0.2">
      <c r="B32" s="879" t="s">
        <v>431</v>
      </c>
      <c r="C32" s="879"/>
      <c r="D32" s="436"/>
      <c r="E32" s="900" t="s">
        <v>432</v>
      </c>
      <c r="F32" s="900"/>
      <c r="G32" s="900"/>
    </row>
    <row r="33" spans="2:7" ht="12.75" x14ac:dyDescent="0.2">
      <c r="B33" s="892" t="s">
        <v>433</v>
      </c>
      <c r="C33" s="892"/>
      <c r="D33" s="436"/>
      <c r="E33" s="901" t="s">
        <v>434</v>
      </c>
      <c r="F33" s="901"/>
      <c r="G33" s="901"/>
    </row>
    <row r="34" spans="2:7" x14ac:dyDescent="0.2">
      <c r="B34" s="897" t="s">
        <v>435</v>
      </c>
      <c r="C34" s="897"/>
      <c r="D34" s="436"/>
      <c r="E34" s="436"/>
      <c r="F34" s="436"/>
      <c r="G34" s="436"/>
    </row>
    <row r="35" spans="2:7" x14ac:dyDescent="0.2">
      <c r="B35" s="897"/>
      <c r="C35" s="897"/>
      <c r="D35" s="436"/>
      <c r="E35" s="436"/>
      <c r="F35" s="436"/>
      <c r="G35" s="436"/>
    </row>
  </sheetData>
  <sheetProtection formatCells="0" formatColumns="0" formatRows="0" autoFilter="0"/>
  <mergeCells count="8">
    <mergeCell ref="B34:C35"/>
    <mergeCell ref="A1:G1"/>
    <mergeCell ref="B26:G26"/>
    <mergeCell ref="B31:C31"/>
    <mergeCell ref="B32:C32"/>
    <mergeCell ref="E32:G32"/>
    <mergeCell ref="B33:C33"/>
    <mergeCell ref="E33:G33"/>
  </mergeCells>
  <printOptions horizontalCentered="1"/>
  <pageMargins left="0.78740157480314965" right="0.59055118110236227" top="0.78740157480314965" bottom="0.78740157480314965"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pageSetUpPr fitToPage="1"/>
  </sheetPr>
  <dimension ref="A1:F44"/>
  <sheetViews>
    <sheetView showGridLines="0" zoomScaleNormal="100" workbookViewId="0">
      <selection activeCell="L4" sqref="L4"/>
    </sheetView>
  </sheetViews>
  <sheetFormatPr baseColWidth="10" defaultColWidth="12" defaultRowHeight="11.25" x14ac:dyDescent="0.2"/>
  <cols>
    <col min="1" max="1" width="2.83203125" style="14" customWidth="1"/>
    <col min="2" max="2" width="35.83203125" style="38" customWidth="1"/>
    <col min="3" max="3" width="23.83203125" style="176" customWidth="1"/>
    <col min="4" max="6" width="18.83203125" style="176" customWidth="1"/>
    <col min="7" max="7" width="2.1640625" style="107" customWidth="1"/>
    <col min="8" max="16384" width="12" style="107"/>
  </cols>
  <sheetData>
    <row r="1" spans="1:6" ht="54.75" customHeight="1" x14ac:dyDescent="0.2">
      <c r="A1" s="872" t="s">
        <v>2452</v>
      </c>
      <c r="B1" s="873"/>
      <c r="C1" s="873"/>
      <c r="D1" s="873"/>
      <c r="E1" s="873"/>
      <c r="F1" s="874"/>
    </row>
    <row r="2" spans="1:6" ht="35.1" customHeight="1" x14ac:dyDescent="0.2">
      <c r="A2" s="160"/>
      <c r="B2" s="167" t="s">
        <v>156</v>
      </c>
      <c r="C2" s="168" t="s">
        <v>157</v>
      </c>
      <c r="D2" s="168" t="s">
        <v>158</v>
      </c>
      <c r="E2" s="168" t="s">
        <v>159</v>
      </c>
      <c r="F2" s="168" t="s">
        <v>160</v>
      </c>
    </row>
    <row r="3" spans="1:6" s="173" customFormat="1" ht="11.25" customHeight="1" x14ac:dyDescent="0.2">
      <c r="A3" s="169" t="s">
        <v>161</v>
      </c>
      <c r="B3" s="170"/>
      <c r="C3" s="171"/>
      <c r="D3" s="171"/>
      <c r="E3" s="595">
        <f>+E16+E29</f>
        <v>0</v>
      </c>
      <c r="F3" s="172">
        <f>+F16+F29</f>
        <v>0</v>
      </c>
    </row>
    <row r="4" spans="1:6" ht="11.25" customHeight="1" x14ac:dyDescent="0.2">
      <c r="A4" s="174"/>
      <c r="B4" s="175" t="s">
        <v>162</v>
      </c>
      <c r="E4" s="588"/>
      <c r="F4" s="122"/>
    </row>
    <row r="5" spans="1:6" ht="11.25" customHeight="1" x14ac:dyDescent="0.2">
      <c r="A5" s="177" t="s">
        <v>163</v>
      </c>
      <c r="B5" s="178"/>
      <c r="C5" s="179"/>
      <c r="D5" s="179"/>
      <c r="E5" s="589">
        <f>+E6+E7+E8</f>
        <v>0</v>
      </c>
      <c r="F5" s="118">
        <f>+F6+F7+F8</f>
        <v>0</v>
      </c>
    </row>
    <row r="6" spans="1:6" ht="11.25" customHeight="1" x14ac:dyDescent="0.2">
      <c r="A6" s="174"/>
      <c r="B6" s="180" t="s">
        <v>164</v>
      </c>
      <c r="C6" s="181"/>
      <c r="D6" s="181"/>
      <c r="E6" s="584">
        <v>0</v>
      </c>
      <c r="F6" s="582">
        <v>0</v>
      </c>
    </row>
    <row r="7" spans="1:6" ht="11.25" customHeight="1" x14ac:dyDescent="0.2">
      <c r="A7" s="174"/>
      <c r="B7" s="180" t="s">
        <v>165</v>
      </c>
      <c r="C7" s="181"/>
      <c r="D7" s="181"/>
      <c r="E7" s="584">
        <v>0</v>
      </c>
      <c r="F7" s="582">
        <v>0</v>
      </c>
    </row>
    <row r="8" spans="1:6" ht="11.25" customHeight="1" x14ac:dyDescent="0.2">
      <c r="A8" s="174"/>
      <c r="B8" s="180" t="s">
        <v>166</v>
      </c>
      <c r="C8" s="181"/>
      <c r="D8" s="181"/>
      <c r="E8" s="584">
        <v>0</v>
      </c>
      <c r="F8" s="582">
        <v>0</v>
      </c>
    </row>
    <row r="9" spans="1:6" ht="11.25" customHeight="1" x14ac:dyDescent="0.2">
      <c r="A9" s="174"/>
      <c r="B9" s="180"/>
      <c r="C9" s="181"/>
      <c r="D9" s="181"/>
      <c r="E9" s="588"/>
      <c r="F9" s="122"/>
    </row>
    <row r="10" spans="1:6" ht="11.25" customHeight="1" x14ac:dyDescent="0.2">
      <c r="A10" s="177" t="s">
        <v>167</v>
      </c>
      <c r="B10" s="178"/>
      <c r="C10" s="112"/>
      <c r="D10" s="112"/>
      <c r="E10" s="589">
        <f>+E11+E12+E13+E14</f>
        <v>0</v>
      </c>
      <c r="F10" s="118">
        <f>+F11+F12+F13+F14</f>
        <v>0</v>
      </c>
    </row>
    <row r="11" spans="1:6" ht="11.25" customHeight="1" x14ac:dyDescent="0.2">
      <c r="A11" s="182"/>
      <c r="B11" s="180" t="s">
        <v>168</v>
      </c>
      <c r="C11" s="181"/>
      <c r="D11" s="181"/>
      <c r="E11" s="584">
        <v>0</v>
      </c>
      <c r="F11" s="582">
        <v>0</v>
      </c>
    </row>
    <row r="12" spans="1:6" ht="11.25" customHeight="1" x14ac:dyDescent="0.2">
      <c r="A12" s="182"/>
      <c r="B12" s="180" t="s">
        <v>169</v>
      </c>
      <c r="C12" s="181"/>
      <c r="D12" s="181"/>
      <c r="E12" s="584">
        <v>0</v>
      </c>
      <c r="F12" s="582">
        <v>0</v>
      </c>
    </row>
    <row r="13" spans="1:6" ht="11.25" customHeight="1" x14ac:dyDescent="0.2">
      <c r="A13" s="182"/>
      <c r="B13" s="180" t="s">
        <v>165</v>
      </c>
      <c r="C13" s="181"/>
      <c r="D13" s="181"/>
      <c r="E13" s="584">
        <v>0</v>
      </c>
      <c r="F13" s="582">
        <v>0</v>
      </c>
    </row>
    <row r="14" spans="1:6" ht="11.25" customHeight="1" x14ac:dyDescent="0.2">
      <c r="A14" s="182"/>
      <c r="B14" s="180" t="s">
        <v>166</v>
      </c>
      <c r="C14" s="181"/>
      <c r="D14" s="181"/>
      <c r="E14" s="584">
        <v>0</v>
      </c>
      <c r="F14" s="582">
        <v>0</v>
      </c>
    </row>
    <row r="15" spans="1:6" ht="11.25" customHeight="1" x14ac:dyDescent="0.2">
      <c r="A15" s="182"/>
      <c r="B15" s="180"/>
      <c r="C15" s="181"/>
      <c r="D15" s="181"/>
      <c r="E15" s="588"/>
      <c r="F15" s="122"/>
    </row>
    <row r="16" spans="1:6" ht="11.25" customHeight="1" x14ac:dyDescent="0.2">
      <c r="A16" s="182"/>
      <c r="B16" s="183" t="s">
        <v>170</v>
      </c>
      <c r="C16" s="112"/>
      <c r="D16" s="112"/>
      <c r="E16" s="589">
        <f>+E10+E5</f>
        <v>0</v>
      </c>
      <c r="F16" s="118">
        <f>+F10+F5</f>
        <v>0</v>
      </c>
    </row>
    <row r="17" spans="1:6" ht="11.25" customHeight="1" x14ac:dyDescent="0.2">
      <c r="A17" s="174"/>
      <c r="B17" s="175" t="s">
        <v>171</v>
      </c>
      <c r="C17" s="181"/>
      <c r="D17" s="181"/>
      <c r="E17" s="588"/>
      <c r="F17" s="122"/>
    </row>
    <row r="18" spans="1:6" ht="11.25" customHeight="1" x14ac:dyDescent="0.2">
      <c r="A18" s="177" t="s">
        <v>163</v>
      </c>
      <c r="B18" s="178"/>
      <c r="C18" s="181"/>
      <c r="D18" s="181"/>
      <c r="E18" s="589">
        <f>+E19+E20+E21</f>
        <v>0</v>
      </c>
      <c r="F18" s="118">
        <f>+F19+F20+F21</f>
        <v>0</v>
      </c>
    </row>
    <row r="19" spans="1:6" ht="11.25" customHeight="1" x14ac:dyDescent="0.2">
      <c r="A19" s="174"/>
      <c r="B19" s="180" t="s">
        <v>164</v>
      </c>
      <c r="C19" s="181"/>
      <c r="D19" s="181"/>
      <c r="E19" s="584">
        <v>0</v>
      </c>
      <c r="F19" s="582">
        <v>0</v>
      </c>
    </row>
    <row r="20" spans="1:6" ht="11.25" customHeight="1" x14ac:dyDescent="0.2">
      <c r="A20" s="174"/>
      <c r="B20" s="180" t="s">
        <v>165</v>
      </c>
      <c r="C20" s="181"/>
      <c r="D20" s="181"/>
      <c r="E20" s="584">
        <v>0</v>
      </c>
      <c r="F20" s="582">
        <v>0</v>
      </c>
    </row>
    <row r="21" spans="1:6" ht="11.25" customHeight="1" x14ac:dyDescent="0.2">
      <c r="A21" s="174"/>
      <c r="B21" s="180" t="s">
        <v>166</v>
      </c>
      <c r="C21" s="181"/>
      <c r="D21" s="181"/>
      <c r="E21" s="584">
        <v>0</v>
      </c>
      <c r="F21" s="582">
        <v>0</v>
      </c>
    </row>
    <row r="22" spans="1:6" ht="11.25" customHeight="1" x14ac:dyDescent="0.2">
      <c r="A22" s="174"/>
      <c r="B22" s="180"/>
      <c r="C22" s="181"/>
      <c r="D22" s="181"/>
      <c r="E22" s="588"/>
      <c r="F22" s="122"/>
    </row>
    <row r="23" spans="1:6" ht="11.25" customHeight="1" x14ac:dyDescent="0.2">
      <c r="A23" s="177" t="s">
        <v>167</v>
      </c>
      <c r="B23" s="178"/>
      <c r="C23" s="179"/>
      <c r="D23" s="179"/>
      <c r="E23" s="589">
        <f>+E24+E25+E26+E27</f>
        <v>0</v>
      </c>
      <c r="F23" s="118">
        <f>+F24+F25+F26+F27</f>
        <v>0</v>
      </c>
    </row>
    <row r="24" spans="1:6" ht="11.25" customHeight="1" x14ac:dyDescent="0.2">
      <c r="A24" s="182"/>
      <c r="B24" s="180" t="s">
        <v>168</v>
      </c>
      <c r="E24" s="584">
        <v>0</v>
      </c>
      <c r="F24" s="582">
        <v>0</v>
      </c>
    </row>
    <row r="25" spans="1:6" ht="11.25" customHeight="1" x14ac:dyDescent="0.2">
      <c r="A25" s="182"/>
      <c r="B25" s="180" t="s">
        <v>169</v>
      </c>
      <c r="E25" s="584">
        <v>0</v>
      </c>
      <c r="F25" s="582">
        <v>0</v>
      </c>
    </row>
    <row r="26" spans="1:6" ht="11.25" customHeight="1" x14ac:dyDescent="0.2">
      <c r="A26" s="182"/>
      <c r="B26" s="180" t="s">
        <v>165</v>
      </c>
      <c r="E26" s="584">
        <v>0</v>
      </c>
      <c r="F26" s="582">
        <v>0</v>
      </c>
    </row>
    <row r="27" spans="1:6" ht="11.25" customHeight="1" x14ac:dyDescent="0.2">
      <c r="A27" s="182"/>
      <c r="B27" s="180" t="s">
        <v>166</v>
      </c>
      <c r="E27" s="584">
        <v>0</v>
      </c>
      <c r="F27" s="582">
        <v>0</v>
      </c>
    </row>
    <row r="28" spans="1:6" ht="11.25" customHeight="1" x14ac:dyDescent="0.2">
      <c r="A28" s="182"/>
      <c r="B28" s="180"/>
      <c r="E28" s="588"/>
      <c r="F28" s="122"/>
    </row>
    <row r="29" spans="1:6" ht="11.25" customHeight="1" x14ac:dyDescent="0.2">
      <c r="A29" s="182"/>
      <c r="B29" s="183" t="s">
        <v>172</v>
      </c>
      <c r="C29" s="179"/>
      <c r="D29" s="179"/>
      <c r="E29" s="589">
        <f>+E18+E23</f>
        <v>0</v>
      </c>
      <c r="F29" s="118">
        <f>+F18+F23</f>
        <v>0</v>
      </c>
    </row>
    <row r="30" spans="1:6" ht="11.25" customHeight="1" x14ac:dyDescent="0.2">
      <c r="A30" s="182"/>
      <c r="B30" s="183"/>
      <c r="C30" s="179"/>
      <c r="D30" s="179"/>
      <c r="E30" s="589"/>
      <c r="F30" s="118"/>
    </row>
    <row r="31" spans="1:6" ht="11.25" customHeight="1" x14ac:dyDescent="0.2">
      <c r="A31" s="184" t="s">
        <v>173</v>
      </c>
      <c r="B31" s="185"/>
      <c r="C31" s="179"/>
      <c r="D31" s="179"/>
      <c r="E31" s="594">
        <v>503040544.81</v>
      </c>
      <c r="F31" s="583">
        <v>762263396.00999999</v>
      </c>
    </row>
    <row r="32" spans="1:6" ht="11.25" customHeight="1" x14ac:dyDescent="0.2">
      <c r="A32" s="184"/>
      <c r="B32" s="185"/>
      <c r="C32" s="179"/>
      <c r="D32" s="179"/>
      <c r="E32" s="589"/>
      <c r="F32" s="118"/>
    </row>
    <row r="33" spans="1:6" ht="11.25" customHeight="1" x14ac:dyDescent="0.2">
      <c r="A33" s="174"/>
      <c r="B33" s="178" t="s">
        <v>174</v>
      </c>
      <c r="C33" s="179"/>
      <c r="D33" s="179"/>
      <c r="E33" s="589">
        <f>+E3+E31</f>
        <v>503040544.81</v>
      </c>
      <c r="F33" s="118">
        <f>+F3+F31</f>
        <v>762263396.00999999</v>
      </c>
    </row>
    <row r="34" spans="1:6" x14ac:dyDescent="0.2">
      <c r="A34" s="186"/>
      <c r="B34" s="130"/>
      <c r="C34" s="131"/>
      <c r="D34" s="131"/>
      <c r="E34" s="596"/>
      <c r="F34" s="187"/>
    </row>
    <row r="35" spans="1:6" ht="15.75" customHeight="1" x14ac:dyDescent="0.2">
      <c r="A35" s="902" t="s">
        <v>58</v>
      </c>
      <c r="B35" s="902"/>
      <c r="C35" s="902"/>
      <c r="D35" s="902"/>
      <c r="E35" s="902"/>
      <c r="F35" s="902"/>
    </row>
    <row r="40" spans="1:6" ht="12.75" x14ac:dyDescent="0.2">
      <c r="A40" s="434"/>
      <c r="B40" s="886"/>
      <c r="C40" s="886"/>
      <c r="D40" s="887"/>
      <c r="E40" s="887"/>
      <c r="F40" s="438"/>
    </row>
    <row r="41" spans="1:6" ht="12.75" x14ac:dyDescent="0.2">
      <c r="A41" s="903" t="s">
        <v>431</v>
      </c>
      <c r="B41" s="903"/>
      <c r="C41" s="903"/>
      <c r="D41" s="904" t="s">
        <v>432</v>
      </c>
      <c r="E41" s="904"/>
      <c r="F41" s="904"/>
    </row>
    <row r="42" spans="1:6" ht="12.75" x14ac:dyDescent="0.2">
      <c r="A42" s="892" t="s">
        <v>433</v>
      </c>
      <c r="B42" s="892"/>
      <c r="C42" s="892"/>
      <c r="D42" s="901" t="s">
        <v>434</v>
      </c>
      <c r="E42" s="901"/>
      <c r="F42" s="901"/>
    </row>
    <row r="43" spans="1:6" ht="12.75" x14ac:dyDescent="0.2">
      <c r="A43" s="893" t="s">
        <v>435</v>
      </c>
      <c r="B43" s="893"/>
      <c r="C43" s="893"/>
      <c r="D43" s="439"/>
      <c r="E43" s="440"/>
      <c r="F43" s="440"/>
    </row>
    <row r="44" spans="1:6" ht="12.75" x14ac:dyDescent="0.2">
      <c r="A44" s="893"/>
      <c r="B44" s="893"/>
      <c r="C44" s="893"/>
      <c r="D44" s="439"/>
      <c r="E44" s="440"/>
      <c r="F44" s="440"/>
    </row>
  </sheetData>
  <sheetProtection formatCells="0" formatColumns="0" formatRows="0" autoFilter="0"/>
  <mergeCells count="9">
    <mergeCell ref="A42:C42"/>
    <mergeCell ref="D42:F42"/>
    <mergeCell ref="A43:C44"/>
    <mergeCell ref="A1:F1"/>
    <mergeCell ref="A35:F35"/>
    <mergeCell ref="B40:C40"/>
    <mergeCell ref="D40:E40"/>
    <mergeCell ref="A41:C41"/>
    <mergeCell ref="D41:F41"/>
  </mergeCells>
  <printOptions horizontalCentered="1"/>
  <pageMargins left="0.78740157480314965" right="0.59055118110236227" top="0.78740157480314965" bottom="0.78740157480314965" header="0.31496062992125984" footer="0.31496062992125984"/>
  <pageSetup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pageSetUpPr fitToPage="1"/>
  </sheetPr>
  <dimension ref="A1:B34"/>
  <sheetViews>
    <sheetView showGridLines="0" zoomScaleNormal="100" zoomScaleSheetLayoutView="70" workbookViewId="0">
      <selection activeCell="E19" sqref="E19"/>
    </sheetView>
  </sheetViews>
  <sheetFormatPr baseColWidth="10" defaultColWidth="12" defaultRowHeight="11.25" x14ac:dyDescent="0.2"/>
  <cols>
    <col min="1" max="1" width="66.83203125" style="107" customWidth="1"/>
    <col min="2" max="2" width="59" style="107" customWidth="1"/>
    <col min="3" max="3" width="2.1640625" style="107" customWidth="1"/>
    <col min="4" max="4" width="35.5" style="107" customWidth="1"/>
    <col min="5" max="5" width="38.1640625" style="107" customWidth="1"/>
    <col min="6" max="16384" width="12" style="107"/>
  </cols>
  <sheetData>
    <row r="1" spans="1:2" ht="51" customHeight="1" x14ac:dyDescent="0.2">
      <c r="A1" s="872" t="s">
        <v>2453</v>
      </c>
      <c r="B1" s="905"/>
    </row>
    <row r="2" spans="1:2" ht="15" customHeight="1" x14ac:dyDescent="0.2">
      <c r="A2" s="72" t="s">
        <v>113</v>
      </c>
      <c r="B2" s="72" t="s">
        <v>175</v>
      </c>
    </row>
    <row r="3" spans="1:2" ht="12.75" x14ac:dyDescent="0.2">
      <c r="A3" s="373" t="s">
        <v>408</v>
      </c>
      <c r="B3" s="188" t="s">
        <v>596</v>
      </c>
    </row>
    <row r="4" spans="1:2" x14ac:dyDescent="0.2">
      <c r="A4" s="374"/>
      <c r="B4" s="189"/>
    </row>
    <row r="5" spans="1:2" x14ac:dyDescent="0.2">
      <c r="A5" s="374"/>
      <c r="B5" s="189"/>
    </row>
    <row r="6" spans="1:2" x14ac:dyDescent="0.2">
      <c r="A6" s="375"/>
      <c r="B6" s="188"/>
    </row>
    <row r="7" spans="1:2" ht="12.75" x14ac:dyDescent="0.2">
      <c r="A7" s="373" t="s">
        <v>409</v>
      </c>
      <c r="B7" s="597" t="s">
        <v>597</v>
      </c>
    </row>
    <row r="8" spans="1:2" ht="12.75" x14ac:dyDescent="0.2">
      <c r="A8" s="373"/>
      <c r="B8" s="597"/>
    </row>
    <row r="9" spans="1:2" ht="12.75" x14ac:dyDescent="0.2">
      <c r="A9" s="373"/>
      <c r="B9" s="597"/>
    </row>
    <row r="10" spans="1:2" x14ac:dyDescent="0.2">
      <c r="A10" s="375"/>
      <c r="B10" s="597"/>
    </row>
    <row r="11" spans="1:2" ht="12.75" x14ac:dyDescent="0.2">
      <c r="A11" s="373" t="s">
        <v>410</v>
      </c>
      <c r="B11" s="597" t="s">
        <v>596</v>
      </c>
    </row>
    <row r="12" spans="1:2" ht="12.75" x14ac:dyDescent="0.2">
      <c r="A12" s="373"/>
      <c r="B12" s="597"/>
    </row>
    <row r="13" spans="1:2" ht="12.75" x14ac:dyDescent="0.2">
      <c r="A13" s="373"/>
      <c r="B13" s="597"/>
    </row>
    <row r="14" spans="1:2" x14ac:dyDescent="0.2">
      <c r="A14" s="376"/>
      <c r="B14" s="597"/>
    </row>
    <row r="15" spans="1:2" ht="12.75" x14ac:dyDescent="0.2">
      <c r="A15" s="373" t="s">
        <v>88</v>
      </c>
      <c r="B15" s="597" t="s">
        <v>596</v>
      </c>
    </row>
    <row r="16" spans="1:2" ht="12.75" x14ac:dyDescent="0.2">
      <c r="A16" s="373"/>
      <c r="B16" s="597"/>
    </row>
    <row r="17" spans="1:2" ht="12.75" x14ac:dyDescent="0.2">
      <c r="A17" s="373"/>
      <c r="B17" s="597"/>
    </row>
    <row r="18" spans="1:2" ht="12" x14ac:dyDescent="0.2">
      <c r="A18" s="377"/>
      <c r="B18" s="597"/>
    </row>
    <row r="19" spans="1:2" ht="12.75" x14ac:dyDescent="0.2">
      <c r="A19" s="373" t="s">
        <v>411</v>
      </c>
      <c r="B19" s="190" t="s">
        <v>596</v>
      </c>
    </row>
    <row r="20" spans="1:2" x14ac:dyDescent="0.2">
      <c r="A20" s="191"/>
      <c r="B20" s="192"/>
    </row>
    <row r="21" spans="1:2" x14ac:dyDescent="0.2">
      <c r="A21" s="191"/>
      <c r="B21" s="188"/>
    </row>
    <row r="22" spans="1:2" x14ac:dyDescent="0.2">
      <c r="A22" s="191"/>
      <c r="B22" s="188"/>
    </row>
    <row r="23" spans="1:2" x14ac:dyDescent="0.2">
      <c r="A23" s="191"/>
      <c r="B23" s="188"/>
    </row>
    <row r="24" spans="1:2" x14ac:dyDescent="0.2">
      <c r="A24" s="191"/>
      <c r="B24" s="188"/>
    </row>
    <row r="25" spans="1:2" x14ac:dyDescent="0.2">
      <c r="A25" s="128"/>
      <c r="B25" s="193"/>
    </row>
    <row r="26" spans="1:2" ht="18" customHeight="1" x14ac:dyDescent="0.2">
      <c r="A26" s="107" t="s">
        <v>176</v>
      </c>
    </row>
    <row r="30" spans="1:2" ht="12.75" x14ac:dyDescent="0.2">
      <c r="A30" s="428"/>
      <c r="B30" s="428"/>
    </row>
    <row r="31" spans="1:2" ht="12.75" x14ac:dyDescent="0.2">
      <c r="A31" s="429" t="s">
        <v>431</v>
      </c>
      <c r="B31" s="429" t="s">
        <v>432</v>
      </c>
    </row>
    <row r="32" spans="1:2" ht="12.75" x14ac:dyDescent="0.2">
      <c r="A32" s="430" t="s">
        <v>433</v>
      </c>
      <c r="B32" s="441" t="s">
        <v>434</v>
      </c>
    </row>
    <row r="33" spans="1:2" ht="12.75" x14ac:dyDescent="0.2">
      <c r="A33" s="891" t="s">
        <v>435</v>
      </c>
      <c r="B33" s="442"/>
    </row>
    <row r="34" spans="1:2" x14ac:dyDescent="0.2">
      <c r="A34" s="891"/>
      <c r="B34" s="431"/>
    </row>
  </sheetData>
  <sheetProtection formatCells="0" formatColumns="0" formatRows="0" insertRows="0" deleteRows="0" autoFilter="0"/>
  <mergeCells count="2">
    <mergeCell ref="A1:B1"/>
    <mergeCell ref="A33:A34"/>
  </mergeCells>
  <printOptions horizontalCentered="1"/>
  <pageMargins left="0.78740157480314965" right="0.59055118110236227" top="0.78740157480314965" bottom="0.78740157480314965" header="0.31496062992125984" footer="0.31496062992125984"/>
  <pageSetup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K287"/>
  <sheetViews>
    <sheetView showGridLines="0" zoomScale="80" zoomScaleNormal="80" workbookViewId="0">
      <selection activeCell="M99" sqref="M99"/>
    </sheetView>
  </sheetViews>
  <sheetFormatPr baseColWidth="10" defaultColWidth="12" defaultRowHeight="14.25" customHeight="1" x14ac:dyDescent="0.2"/>
  <cols>
    <col min="1" max="1" width="3.6640625" style="457" customWidth="1"/>
    <col min="2" max="2" width="3" style="457" customWidth="1"/>
    <col min="3" max="3" width="3" style="466" customWidth="1"/>
    <col min="4" max="4" width="4.33203125" style="466" customWidth="1"/>
    <col min="5" max="5" width="15.5" style="466" customWidth="1"/>
    <col min="6" max="6" width="5.83203125" style="466" customWidth="1"/>
    <col min="7" max="7" width="75.5" style="480" customWidth="1"/>
    <col min="8" max="9" width="23.1640625" style="480" customWidth="1"/>
    <col min="10" max="10" width="24.83203125" style="457" customWidth="1"/>
    <col min="11" max="11" width="2.83203125" style="457" customWidth="1"/>
    <col min="12" max="16384" width="12" style="457"/>
  </cols>
  <sheetData>
    <row r="1" spans="1:11" ht="14.25" customHeight="1" x14ac:dyDescent="0.2">
      <c r="A1" s="918" t="s">
        <v>437</v>
      </c>
      <c r="B1" s="918"/>
      <c r="C1" s="918"/>
      <c r="D1" s="918"/>
      <c r="E1" s="918"/>
      <c r="F1" s="918"/>
      <c r="G1" s="918"/>
      <c r="H1" s="918"/>
      <c r="I1" s="918"/>
      <c r="J1" s="918"/>
    </row>
    <row r="2" spans="1:11" ht="14.25" customHeight="1" x14ac:dyDescent="0.2">
      <c r="A2" s="918" t="s">
        <v>438</v>
      </c>
      <c r="B2" s="918"/>
      <c r="C2" s="918"/>
      <c r="D2" s="918"/>
      <c r="E2" s="918"/>
      <c r="F2" s="918"/>
      <c r="G2" s="918"/>
      <c r="H2" s="918"/>
      <c r="I2" s="918"/>
      <c r="J2" s="918"/>
    </row>
    <row r="3" spans="1:11" ht="14.25" customHeight="1" x14ac:dyDescent="0.2">
      <c r="A3" s="918" t="s">
        <v>585</v>
      </c>
      <c r="B3" s="918"/>
      <c r="C3" s="918"/>
      <c r="D3" s="918"/>
      <c r="E3" s="918"/>
      <c r="F3" s="918"/>
      <c r="G3" s="918"/>
      <c r="H3" s="918"/>
      <c r="I3" s="918"/>
      <c r="J3" s="918"/>
    </row>
    <row r="4" spans="1:11" ht="14.25" customHeight="1" x14ac:dyDescent="0.2">
      <c r="A4" s="919" t="s">
        <v>439</v>
      </c>
      <c r="B4" s="919"/>
      <c r="C4" s="919"/>
      <c r="D4" s="919"/>
      <c r="E4" s="919"/>
      <c r="F4" s="919"/>
      <c r="G4" s="919"/>
      <c r="H4" s="919"/>
      <c r="I4" s="919"/>
      <c r="J4" s="919"/>
    </row>
    <row r="5" spans="1:11" ht="14.25" customHeight="1" x14ac:dyDescent="0.2">
      <c r="C5" s="458"/>
      <c r="D5" s="458"/>
      <c r="E5" s="458"/>
      <c r="F5" s="458"/>
      <c r="G5" s="458"/>
      <c r="H5" s="458"/>
      <c r="I5" s="458"/>
      <c r="J5" s="458"/>
    </row>
    <row r="6" spans="1:11" ht="14.25" customHeight="1" x14ac:dyDescent="0.2">
      <c r="A6" s="459" t="s">
        <v>440</v>
      </c>
      <c r="B6" s="460"/>
      <c r="C6" s="461"/>
      <c r="D6" s="461"/>
      <c r="E6" s="462"/>
      <c r="F6" s="462"/>
      <c r="G6" s="462"/>
      <c r="H6" s="462"/>
      <c r="I6" s="462"/>
      <c r="J6" s="460"/>
    </row>
    <row r="7" spans="1:11" ht="14.25" customHeight="1" x14ac:dyDescent="0.2">
      <c r="B7" s="912" t="s">
        <v>441</v>
      </c>
      <c r="C7" s="912"/>
      <c r="D7" s="912"/>
      <c r="E7" s="912"/>
      <c r="F7" s="912"/>
      <c r="G7" s="912"/>
      <c r="H7" s="912"/>
      <c r="I7" s="912"/>
      <c r="J7" s="912"/>
    </row>
    <row r="8" spans="1:11" ht="14.25" customHeight="1" x14ac:dyDescent="0.2">
      <c r="C8" s="915" t="s">
        <v>442</v>
      </c>
      <c r="D8" s="915"/>
      <c r="E8" s="915"/>
      <c r="F8" s="915"/>
      <c r="G8" s="915"/>
      <c r="H8" s="915"/>
      <c r="I8" s="915"/>
      <c r="J8" s="915"/>
    </row>
    <row r="9" spans="1:11" s="463" customFormat="1" ht="14.25" customHeight="1" x14ac:dyDescent="0.2">
      <c r="D9" s="464" t="s">
        <v>443</v>
      </c>
      <c r="E9" s="464"/>
      <c r="F9" s="464"/>
      <c r="G9" s="464"/>
      <c r="H9" s="464"/>
      <c r="I9" s="464"/>
      <c r="J9" s="464"/>
    </row>
    <row r="10" spans="1:11" ht="14.25" customHeight="1" x14ac:dyDescent="0.2">
      <c r="A10" s="465">
        <v>1</v>
      </c>
      <c r="E10" s="467" t="s">
        <v>444</v>
      </c>
      <c r="F10" s="911" t="s">
        <v>445</v>
      </c>
      <c r="G10" s="911"/>
      <c r="H10" s="911"/>
      <c r="I10" s="468" t="s">
        <v>446</v>
      </c>
    </row>
    <row r="11" spans="1:11" ht="14.25" customHeight="1" x14ac:dyDescent="0.2">
      <c r="C11" s="457"/>
      <c r="D11" s="457"/>
      <c r="E11" s="469">
        <v>1111</v>
      </c>
      <c r="F11" s="916" t="s">
        <v>447</v>
      </c>
      <c r="G11" s="916"/>
      <c r="H11" s="916"/>
      <c r="I11" s="470">
        <v>0</v>
      </c>
      <c r="J11" s="463"/>
      <c r="K11" s="463"/>
    </row>
    <row r="12" spans="1:11" ht="14.25" customHeight="1" x14ac:dyDescent="0.2">
      <c r="C12" s="457"/>
      <c r="D12" s="457"/>
      <c r="E12" s="469">
        <v>1112</v>
      </c>
      <c r="F12" s="916" t="s">
        <v>448</v>
      </c>
      <c r="G12" s="916"/>
      <c r="H12" s="916"/>
      <c r="I12" s="832">
        <v>1609806269.0699999</v>
      </c>
      <c r="J12" s="463"/>
      <c r="K12" s="463"/>
    </row>
    <row r="13" spans="1:11" ht="14.25" customHeight="1" x14ac:dyDescent="0.2">
      <c r="C13" s="457"/>
      <c r="D13" s="457"/>
      <c r="E13" s="469">
        <v>1113</v>
      </c>
      <c r="F13" s="916" t="s">
        <v>449</v>
      </c>
      <c r="G13" s="916"/>
      <c r="H13" s="916"/>
      <c r="I13" s="470">
        <v>0</v>
      </c>
      <c r="J13" s="472"/>
      <c r="K13" s="463"/>
    </row>
    <row r="14" spans="1:11" ht="14.25" customHeight="1" x14ac:dyDescent="0.2">
      <c r="C14" s="457"/>
      <c r="D14" s="457"/>
      <c r="E14" s="469">
        <v>1114</v>
      </c>
      <c r="F14" s="916" t="s">
        <v>450</v>
      </c>
      <c r="G14" s="916"/>
      <c r="H14" s="916"/>
      <c r="I14" s="470">
        <v>0</v>
      </c>
      <c r="J14" s="470"/>
      <c r="K14" s="463"/>
    </row>
    <row r="15" spans="1:11" ht="14.25" customHeight="1" x14ac:dyDescent="0.2">
      <c r="C15" s="457"/>
      <c r="D15" s="457"/>
      <c r="E15" s="469">
        <v>1116</v>
      </c>
      <c r="F15" s="916" t="s">
        <v>451</v>
      </c>
      <c r="G15" s="916"/>
      <c r="H15" s="916"/>
      <c r="I15" s="470">
        <v>0</v>
      </c>
      <c r="J15" s="463"/>
      <c r="K15" s="463"/>
    </row>
    <row r="16" spans="1:11" s="473" customFormat="1" ht="14.25" customHeight="1" thickBot="1" x14ac:dyDescent="0.25">
      <c r="C16" s="457"/>
      <c r="D16" s="457"/>
      <c r="E16" s="457"/>
      <c r="F16" s="909" t="s">
        <v>116</v>
      </c>
      <c r="G16" s="909"/>
      <c r="H16" s="909"/>
      <c r="I16" s="474">
        <f>SUM(I11:I15)</f>
        <v>1609806269.0699999</v>
      </c>
      <c r="J16" s="475"/>
      <c r="K16" s="475"/>
    </row>
    <row r="17" spans="1:11" s="473" customFormat="1" ht="14.25" customHeight="1" thickTop="1" x14ac:dyDescent="0.2">
      <c r="C17" s="457"/>
      <c r="D17" s="457"/>
      <c r="E17" s="476"/>
      <c r="F17" s="477"/>
      <c r="G17" s="478"/>
      <c r="H17" s="479"/>
      <c r="I17" s="480"/>
      <c r="J17" s="475"/>
      <c r="K17" s="475"/>
    </row>
    <row r="18" spans="1:11" s="473" customFormat="1" ht="14.25" customHeight="1" x14ac:dyDescent="0.2">
      <c r="A18" s="481">
        <v>2</v>
      </c>
      <c r="D18" s="917" t="s">
        <v>452</v>
      </c>
      <c r="E18" s="917"/>
      <c r="F18" s="917"/>
      <c r="G18" s="917"/>
      <c r="H18" s="917"/>
      <c r="I18" s="917"/>
      <c r="J18" s="917"/>
    </row>
    <row r="19" spans="1:11" ht="14.25" customHeight="1" x14ac:dyDescent="0.2">
      <c r="C19" s="457"/>
      <c r="D19" s="457"/>
      <c r="E19" s="467" t="s">
        <v>444</v>
      </c>
      <c r="F19" s="911" t="s">
        <v>445</v>
      </c>
      <c r="G19" s="911"/>
      <c r="H19" s="911"/>
      <c r="I19" s="468" t="s">
        <v>446</v>
      </c>
    </row>
    <row r="20" spans="1:11" ht="14.25" customHeight="1" x14ac:dyDescent="0.2">
      <c r="C20" s="457"/>
      <c r="D20" s="457"/>
      <c r="E20" s="469">
        <v>1121</v>
      </c>
      <c r="F20" s="916" t="s">
        <v>453</v>
      </c>
      <c r="G20" s="916"/>
      <c r="H20" s="916"/>
      <c r="I20" s="470">
        <v>0</v>
      </c>
    </row>
    <row r="21" spans="1:11" ht="14.25" customHeight="1" x14ac:dyDescent="0.2">
      <c r="C21" s="457"/>
      <c r="D21" s="457"/>
      <c r="E21" s="469">
        <v>1122</v>
      </c>
      <c r="F21" s="916" t="s">
        <v>454</v>
      </c>
      <c r="G21" s="916"/>
      <c r="H21" s="916"/>
      <c r="I21" s="833">
        <v>107241281.23</v>
      </c>
    </row>
    <row r="22" spans="1:11" ht="14.25" customHeight="1" x14ac:dyDescent="0.2">
      <c r="C22" s="457"/>
      <c r="D22" s="457"/>
      <c r="E22" s="469">
        <v>1123</v>
      </c>
      <c r="F22" s="916" t="s">
        <v>455</v>
      </c>
      <c r="G22" s="916"/>
      <c r="H22" s="916"/>
      <c r="I22" s="833">
        <v>7148266.9699999997</v>
      </c>
    </row>
    <row r="23" spans="1:11" ht="14.25" customHeight="1" x14ac:dyDescent="0.2">
      <c r="C23" s="457"/>
      <c r="D23" s="457"/>
      <c r="E23" s="469">
        <v>1124</v>
      </c>
      <c r="F23" s="916" t="s">
        <v>456</v>
      </c>
      <c r="G23" s="916"/>
      <c r="H23" s="916"/>
      <c r="I23" s="470">
        <v>0</v>
      </c>
    </row>
    <row r="24" spans="1:11" ht="14.25" customHeight="1" x14ac:dyDescent="0.2">
      <c r="C24" s="457"/>
      <c r="D24" s="457"/>
      <c r="E24" s="469">
        <v>1126</v>
      </c>
      <c r="F24" s="916" t="s">
        <v>457</v>
      </c>
      <c r="G24" s="916"/>
      <c r="H24" s="916"/>
      <c r="I24" s="470">
        <v>0</v>
      </c>
    </row>
    <row r="25" spans="1:11" ht="14.25" customHeight="1" x14ac:dyDescent="0.2">
      <c r="C25" s="457"/>
      <c r="D25" s="457"/>
      <c r="E25" s="469">
        <v>1131</v>
      </c>
      <c r="F25" s="916" t="s">
        <v>458</v>
      </c>
      <c r="G25" s="916"/>
      <c r="H25" s="916"/>
      <c r="I25" s="833">
        <v>16076395.09</v>
      </c>
    </row>
    <row r="26" spans="1:11" ht="14.25" customHeight="1" x14ac:dyDescent="0.2">
      <c r="C26" s="457"/>
      <c r="D26" s="457"/>
      <c r="E26" s="469">
        <v>1134</v>
      </c>
      <c r="F26" s="916" t="s">
        <v>459</v>
      </c>
      <c r="G26" s="916"/>
      <c r="H26" s="916"/>
      <c r="I26" s="833">
        <v>52819185.780000001</v>
      </c>
    </row>
    <row r="27" spans="1:11" ht="14.25" customHeight="1" x14ac:dyDescent="0.2">
      <c r="C27" s="457"/>
      <c r="D27" s="457"/>
      <c r="E27" s="469">
        <v>1222</v>
      </c>
      <c r="F27" s="916" t="s">
        <v>460</v>
      </c>
      <c r="G27" s="916"/>
      <c r="H27" s="916"/>
      <c r="I27" s="471">
        <v>0</v>
      </c>
    </row>
    <row r="28" spans="1:11" ht="14.25" customHeight="1" x14ac:dyDescent="0.2">
      <c r="C28" s="457"/>
      <c r="D28" s="457"/>
      <c r="E28" s="469">
        <v>1224</v>
      </c>
      <c r="F28" s="916" t="s">
        <v>461</v>
      </c>
      <c r="G28" s="916"/>
      <c r="H28" s="916"/>
      <c r="I28" s="471">
        <v>0</v>
      </c>
    </row>
    <row r="29" spans="1:11" ht="14.25" customHeight="1" thickBot="1" x14ac:dyDescent="0.25">
      <c r="E29" s="482"/>
      <c r="F29" s="909" t="s">
        <v>116</v>
      </c>
      <c r="G29" s="909"/>
      <c r="H29" s="909"/>
      <c r="I29" s="474">
        <f>SUM(I20:I28)</f>
        <v>183285129.06999999</v>
      </c>
    </row>
    <row r="30" spans="1:11" ht="14.25" customHeight="1" thickTop="1" x14ac:dyDescent="0.2">
      <c r="E30" s="482"/>
      <c r="F30" s="477"/>
      <c r="G30" s="478"/>
    </row>
    <row r="31" spans="1:11" ht="14.25" customHeight="1" x14ac:dyDescent="0.2">
      <c r="A31" s="465">
        <v>3</v>
      </c>
      <c r="D31" s="917" t="s">
        <v>462</v>
      </c>
      <c r="E31" s="917"/>
      <c r="F31" s="917"/>
      <c r="G31" s="917"/>
      <c r="H31" s="917"/>
      <c r="I31" s="917"/>
      <c r="J31" s="917"/>
    </row>
    <row r="32" spans="1:11" s="463" customFormat="1" ht="14.25" customHeight="1" x14ac:dyDescent="0.2">
      <c r="C32" s="483"/>
      <c r="D32" s="457"/>
      <c r="E32" s="467" t="s">
        <v>444</v>
      </c>
      <c r="F32" s="911" t="s">
        <v>445</v>
      </c>
      <c r="G32" s="911"/>
      <c r="H32" s="911"/>
      <c r="I32" s="467" t="s">
        <v>446</v>
      </c>
      <c r="J32" s="480"/>
    </row>
    <row r="33" spans="1:10" s="463" customFormat="1" ht="14.25" customHeight="1" x14ac:dyDescent="0.2">
      <c r="C33" s="483"/>
      <c r="D33" s="484"/>
      <c r="E33" s="485">
        <v>1141</v>
      </c>
      <c r="F33" s="916" t="s">
        <v>463</v>
      </c>
      <c r="G33" s="916"/>
      <c r="H33" s="916"/>
      <c r="I33" s="833">
        <v>198763584.88</v>
      </c>
      <c r="J33" s="457"/>
    </row>
    <row r="34" spans="1:10" s="480" customFormat="1" ht="14.25" customHeight="1" thickBot="1" x14ac:dyDescent="0.25">
      <c r="C34" s="486"/>
      <c r="D34" s="484"/>
      <c r="E34" s="466"/>
      <c r="F34" s="909" t="s">
        <v>116</v>
      </c>
      <c r="G34" s="909"/>
      <c r="H34" s="909"/>
      <c r="I34" s="474">
        <f>+I33</f>
        <v>198763584.88</v>
      </c>
      <c r="J34" s="457"/>
    </row>
    <row r="35" spans="1:10" s="480" customFormat="1" ht="14.25" customHeight="1" thickTop="1" x14ac:dyDescent="0.2">
      <c r="C35" s="486"/>
      <c r="D35" s="484"/>
      <c r="E35" s="466"/>
      <c r="F35" s="487"/>
      <c r="G35" s="487"/>
      <c r="H35" s="487"/>
      <c r="I35" s="478"/>
      <c r="J35" s="457"/>
    </row>
    <row r="36" spans="1:10" s="480" customFormat="1" ht="14.25" customHeight="1" x14ac:dyDescent="0.2">
      <c r="C36" s="486"/>
      <c r="D36" s="917" t="s">
        <v>464</v>
      </c>
      <c r="E36" s="917"/>
      <c r="F36" s="917"/>
      <c r="G36" s="917"/>
      <c r="H36" s="917"/>
      <c r="I36" s="917"/>
      <c r="J36" s="917"/>
    </row>
    <row r="37" spans="1:10" s="480" customFormat="1" ht="14.25" customHeight="1" x14ac:dyDescent="0.2">
      <c r="C37" s="486"/>
      <c r="D37" s="457"/>
      <c r="E37" s="467" t="s">
        <v>444</v>
      </c>
      <c r="F37" s="911" t="s">
        <v>445</v>
      </c>
      <c r="G37" s="911"/>
      <c r="H37" s="911"/>
      <c r="I37" s="467" t="s">
        <v>446</v>
      </c>
    </row>
    <row r="38" spans="1:10" s="480" customFormat="1" ht="14.25" customHeight="1" x14ac:dyDescent="0.2">
      <c r="C38" s="486"/>
      <c r="D38" s="484"/>
      <c r="E38" s="485">
        <v>1191</v>
      </c>
      <c r="F38" s="916" t="s">
        <v>465</v>
      </c>
      <c r="G38" s="916"/>
      <c r="H38" s="916"/>
      <c r="I38" s="470">
        <v>9634000</v>
      </c>
      <c r="J38" s="457"/>
    </row>
    <row r="39" spans="1:10" s="480" customFormat="1" ht="14.25" customHeight="1" thickBot="1" x14ac:dyDescent="0.25">
      <c r="C39" s="486"/>
      <c r="D39" s="484"/>
      <c r="E39" s="466"/>
      <c r="F39" s="909" t="s">
        <v>116</v>
      </c>
      <c r="G39" s="909"/>
      <c r="H39" s="909"/>
      <c r="I39" s="474">
        <f>+I38</f>
        <v>9634000</v>
      </c>
      <c r="J39" s="457"/>
    </row>
    <row r="40" spans="1:10" s="480" customFormat="1" ht="14.25" customHeight="1" thickTop="1" x14ac:dyDescent="0.2">
      <c r="C40" s="486"/>
      <c r="D40" s="484"/>
      <c r="E40" s="466"/>
      <c r="F40" s="487"/>
      <c r="G40" s="487"/>
      <c r="H40" s="487"/>
      <c r="I40" s="478"/>
      <c r="J40" s="457"/>
    </row>
    <row r="41" spans="1:10" s="480" customFormat="1" ht="14.25" customHeight="1" x14ac:dyDescent="0.2">
      <c r="C41" s="486"/>
      <c r="D41" s="484"/>
      <c r="E41" s="466"/>
      <c r="F41" s="487"/>
      <c r="G41" s="487"/>
      <c r="H41" s="487"/>
      <c r="I41" s="478"/>
      <c r="J41" s="457"/>
    </row>
    <row r="42" spans="1:10" s="480" customFormat="1" ht="14.25" customHeight="1" x14ac:dyDescent="0.2">
      <c r="C42" s="486"/>
      <c r="D42" s="484"/>
      <c r="E42" s="466"/>
      <c r="F42" s="487"/>
      <c r="G42" s="487"/>
      <c r="H42" s="487"/>
      <c r="I42" s="478"/>
      <c r="J42" s="457"/>
    </row>
    <row r="43" spans="1:10" s="480" customFormat="1" ht="14.25" customHeight="1" x14ac:dyDescent="0.2">
      <c r="C43" s="486"/>
      <c r="D43" s="484"/>
      <c r="E43" s="466"/>
      <c r="F43" s="487"/>
      <c r="G43" s="487"/>
      <c r="H43" s="487"/>
      <c r="I43" s="478"/>
      <c r="J43" s="457"/>
    </row>
    <row r="44" spans="1:10" s="480" customFormat="1" ht="14.25" customHeight="1" x14ac:dyDescent="0.2">
      <c r="C44" s="486"/>
      <c r="D44" s="484"/>
      <c r="E44" s="466"/>
      <c r="F44" s="487"/>
      <c r="G44" s="487"/>
      <c r="H44" s="487"/>
      <c r="I44" s="478"/>
      <c r="J44" s="457"/>
    </row>
    <row r="45" spans="1:10" s="480" customFormat="1" ht="14.25" customHeight="1" x14ac:dyDescent="0.2">
      <c r="A45" s="488">
        <v>4</v>
      </c>
      <c r="D45" s="917" t="s">
        <v>466</v>
      </c>
      <c r="E45" s="917"/>
      <c r="F45" s="917"/>
      <c r="G45" s="917"/>
      <c r="H45" s="917"/>
      <c r="I45" s="917"/>
      <c r="J45" s="917"/>
    </row>
    <row r="46" spans="1:10" s="480" customFormat="1" ht="14.25" customHeight="1" x14ac:dyDescent="0.2">
      <c r="C46" s="457"/>
      <c r="D46" s="457"/>
      <c r="E46" s="467" t="s">
        <v>444</v>
      </c>
      <c r="F46" s="911" t="s">
        <v>445</v>
      </c>
      <c r="G46" s="911"/>
      <c r="H46" s="911"/>
      <c r="I46" s="467" t="s">
        <v>446</v>
      </c>
    </row>
    <row r="47" spans="1:10" ht="14.25" customHeight="1" x14ac:dyDescent="0.2">
      <c r="C47" s="484"/>
      <c r="D47" s="484"/>
      <c r="E47" s="469">
        <v>1212</v>
      </c>
      <c r="F47" s="916" t="s">
        <v>467</v>
      </c>
      <c r="G47" s="916"/>
      <c r="H47" s="916"/>
      <c r="I47" s="471">
        <v>0</v>
      </c>
    </row>
    <row r="48" spans="1:10" ht="14.25" customHeight="1" x14ac:dyDescent="0.2">
      <c r="C48" s="484"/>
      <c r="D48" s="484"/>
      <c r="E48" s="469">
        <v>1213</v>
      </c>
      <c r="F48" s="916" t="s">
        <v>468</v>
      </c>
      <c r="G48" s="916"/>
      <c r="H48" s="916"/>
      <c r="I48" s="470">
        <v>0</v>
      </c>
    </row>
    <row r="49" spans="1:10" ht="14.25" customHeight="1" x14ac:dyDescent="0.2">
      <c r="C49" s="484"/>
      <c r="D49" s="484"/>
      <c r="E49" s="469">
        <v>1214</v>
      </c>
      <c r="F49" s="916" t="s">
        <v>469</v>
      </c>
      <c r="G49" s="916"/>
      <c r="H49" s="916"/>
      <c r="I49" s="470">
        <v>0</v>
      </c>
    </row>
    <row r="50" spans="1:10" ht="14.25" customHeight="1" thickBot="1" x14ac:dyDescent="0.25">
      <c r="C50" s="484"/>
      <c r="D50" s="484"/>
      <c r="F50" s="909" t="s">
        <v>116</v>
      </c>
      <c r="G50" s="909"/>
      <c r="H50" s="909"/>
      <c r="I50" s="474">
        <v>0</v>
      </c>
    </row>
    <row r="51" spans="1:10" ht="14.25" customHeight="1" thickTop="1" x14ac:dyDescent="0.2">
      <c r="C51" s="484"/>
      <c r="D51" s="484"/>
      <c r="F51" s="477"/>
      <c r="G51" s="489"/>
      <c r="H51" s="489"/>
      <c r="I51" s="489"/>
    </row>
    <row r="52" spans="1:10" ht="14.25" customHeight="1" x14ac:dyDescent="0.2">
      <c r="A52" s="465">
        <v>5</v>
      </c>
      <c r="D52" s="917" t="s">
        <v>470</v>
      </c>
      <c r="E52" s="917"/>
      <c r="F52" s="917"/>
      <c r="G52" s="917"/>
      <c r="H52" s="917"/>
      <c r="I52" s="917"/>
      <c r="J52" s="917"/>
    </row>
    <row r="53" spans="1:10" ht="14.25" customHeight="1" x14ac:dyDescent="0.2">
      <c r="C53" s="490"/>
      <c r="D53" s="490"/>
      <c r="E53" s="467" t="s">
        <v>444</v>
      </c>
      <c r="F53" s="911" t="s">
        <v>445</v>
      </c>
      <c r="G53" s="911"/>
      <c r="H53" s="911"/>
      <c r="I53" s="467" t="s">
        <v>446</v>
      </c>
    </row>
    <row r="54" spans="1:10" ht="14.25" customHeight="1" x14ac:dyDescent="0.2">
      <c r="C54" s="484"/>
      <c r="D54" s="484"/>
      <c r="E54" s="469">
        <v>1230</v>
      </c>
      <c r="F54" s="916" t="s">
        <v>471</v>
      </c>
      <c r="G54" s="916"/>
      <c r="H54" s="916"/>
      <c r="I54" s="833">
        <v>5776413967.6399994</v>
      </c>
    </row>
    <row r="55" spans="1:10" ht="14.25" customHeight="1" x14ac:dyDescent="0.2">
      <c r="C55" s="484"/>
      <c r="D55" s="484"/>
      <c r="E55" s="469">
        <v>1240</v>
      </c>
      <c r="F55" s="916" t="s">
        <v>472</v>
      </c>
      <c r="G55" s="916"/>
      <c r="H55" s="916"/>
      <c r="I55" s="470">
        <v>4305606286.6800003</v>
      </c>
    </row>
    <row r="56" spans="1:10" ht="14.25" customHeight="1" x14ac:dyDescent="0.2">
      <c r="C56" s="490"/>
      <c r="D56" s="490"/>
      <c r="E56" s="469">
        <v>1251</v>
      </c>
      <c r="F56" s="916" t="s">
        <v>473</v>
      </c>
      <c r="G56" s="916"/>
      <c r="H56" s="916"/>
      <c r="I56" s="470"/>
    </row>
    <row r="57" spans="1:10" ht="14.25" customHeight="1" x14ac:dyDescent="0.2">
      <c r="C57" s="490"/>
      <c r="D57" s="490"/>
      <c r="E57" s="469">
        <v>1254</v>
      </c>
      <c r="F57" s="916" t="s">
        <v>474</v>
      </c>
      <c r="G57" s="916"/>
      <c r="H57" s="916"/>
      <c r="I57" s="470">
        <v>0</v>
      </c>
    </row>
    <row r="58" spans="1:10" ht="14.25" customHeight="1" x14ac:dyDescent="0.2">
      <c r="C58" s="484"/>
      <c r="D58" s="484"/>
      <c r="E58" s="469">
        <v>1261</v>
      </c>
      <c r="F58" s="916" t="s">
        <v>475</v>
      </c>
      <c r="G58" s="916"/>
      <c r="H58" s="916"/>
      <c r="I58" s="470">
        <v>0</v>
      </c>
    </row>
    <row r="59" spans="1:10" ht="14.25" customHeight="1" x14ac:dyDescent="0.2">
      <c r="C59" s="484"/>
      <c r="D59" s="484"/>
      <c r="E59" s="469">
        <v>1263</v>
      </c>
      <c r="F59" s="916" t="s">
        <v>476</v>
      </c>
      <c r="G59" s="916"/>
      <c r="H59" s="916"/>
      <c r="I59" s="832">
        <v>-2839460308.1599998</v>
      </c>
    </row>
    <row r="60" spans="1:10" ht="14.25" customHeight="1" x14ac:dyDescent="0.2">
      <c r="C60" s="484"/>
      <c r="D60" s="484"/>
      <c r="E60" s="469">
        <v>1265</v>
      </c>
      <c r="F60" s="916" t="s">
        <v>477</v>
      </c>
      <c r="G60" s="916"/>
      <c r="H60" s="916"/>
      <c r="I60" s="471">
        <v>0</v>
      </c>
    </row>
    <row r="61" spans="1:10" ht="14.25" customHeight="1" x14ac:dyDescent="0.2">
      <c r="C61" s="484"/>
      <c r="D61" s="484"/>
      <c r="E61" s="469">
        <v>1279</v>
      </c>
      <c r="F61" s="491" t="s">
        <v>478</v>
      </c>
      <c r="G61" s="491"/>
      <c r="H61" s="491"/>
      <c r="I61" s="471">
        <v>0</v>
      </c>
    </row>
    <row r="62" spans="1:10" ht="14.25" customHeight="1" thickBot="1" x14ac:dyDescent="0.25">
      <c r="C62" s="457"/>
      <c r="D62" s="457"/>
      <c r="F62" s="909" t="s">
        <v>116</v>
      </c>
      <c r="G62" s="909"/>
      <c r="H62" s="909"/>
      <c r="I62" s="474">
        <f>SUM(I54:I61)</f>
        <v>7242559946.1599998</v>
      </c>
    </row>
    <row r="63" spans="1:10" ht="14.25" customHeight="1" thickTop="1" x14ac:dyDescent="0.2">
      <c r="C63" s="457"/>
      <c r="D63" s="457"/>
      <c r="F63" s="477"/>
      <c r="G63" s="492"/>
      <c r="H63" s="492"/>
      <c r="I63" s="492"/>
      <c r="J63" s="493"/>
    </row>
    <row r="64" spans="1:10" ht="14.25" customHeight="1" x14ac:dyDescent="0.2">
      <c r="C64" s="915" t="s">
        <v>479</v>
      </c>
      <c r="D64" s="915"/>
      <c r="E64" s="915"/>
      <c r="F64" s="915"/>
      <c r="G64" s="915"/>
      <c r="H64" s="915"/>
      <c r="I64" s="915"/>
      <c r="J64" s="915"/>
    </row>
    <row r="65" spans="1:10" ht="14.25" customHeight="1" x14ac:dyDescent="0.2">
      <c r="A65" s="465">
        <v>6</v>
      </c>
      <c r="C65" s="457"/>
      <c r="D65" s="494" t="s">
        <v>480</v>
      </c>
      <c r="E65" s="494"/>
      <c r="F65" s="494"/>
      <c r="G65" s="494"/>
      <c r="H65" s="494"/>
      <c r="I65" s="494"/>
      <c r="J65" s="494"/>
    </row>
    <row r="66" spans="1:10" ht="14.25" customHeight="1" x14ac:dyDescent="0.2">
      <c r="E66" s="467" t="s">
        <v>444</v>
      </c>
      <c r="F66" s="911" t="s">
        <v>445</v>
      </c>
      <c r="G66" s="911"/>
      <c r="H66" s="495" t="s">
        <v>481</v>
      </c>
      <c r="I66" s="467" t="s">
        <v>446</v>
      </c>
    </row>
    <row r="67" spans="1:10" ht="14.25" customHeight="1" x14ac:dyDescent="0.2">
      <c r="C67" s="484"/>
      <c r="D67" s="484"/>
      <c r="E67" s="469">
        <v>2111</v>
      </c>
      <c r="F67" s="916" t="s">
        <v>482</v>
      </c>
      <c r="G67" s="916"/>
      <c r="H67" s="916"/>
      <c r="I67" s="470">
        <v>18322.310000000001</v>
      </c>
    </row>
    <row r="68" spans="1:10" ht="14.25" customHeight="1" x14ac:dyDescent="0.2">
      <c r="C68" s="484"/>
      <c r="D68" s="484"/>
      <c r="E68" s="469">
        <v>2112</v>
      </c>
      <c r="F68" s="916" t="s">
        <v>483</v>
      </c>
      <c r="G68" s="916"/>
      <c r="H68" s="916"/>
      <c r="I68" s="470">
        <v>384746137.18000001</v>
      </c>
    </row>
    <row r="69" spans="1:10" ht="14.25" customHeight="1" x14ac:dyDescent="0.2">
      <c r="C69" s="484"/>
      <c r="D69" s="484"/>
      <c r="E69" s="469">
        <v>2113</v>
      </c>
      <c r="F69" s="916" t="s">
        <v>484</v>
      </c>
      <c r="G69" s="916"/>
      <c r="H69" s="916"/>
      <c r="I69" s="470">
        <v>115616.97</v>
      </c>
    </row>
    <row r="70" spans="1:10" ht="14.25" customHeight="1" x14ac:dyDescent="0.2">
      <c r="C70" s="484"/>
      <c r="D70" s="484"/>
      <c r="E70" s="469">
        <v>2114</v>
      </c>
      <c r="F70" s="916" t="s">
        <v>485</v>
      </c>
      <c r="G70" s="916"/>
      <c r="H70" s="916"/>
      <c r="I70" s="470">
        <v>13203712.060000001</v>
      </c>
    </row>
    <row r="71" spans="1:10" ht="14.25" customHeight="1" x14ac:dyDescent="0.2">
      <c r="C71" s="484"/>
      <c r="D71" s="484"/>
      <c r="E71" s="469">
        <v>2117</v>
      </c>
      <c r="F71" s="916" t="s">
        <v>486</v>
      </c>
      <c r="G71" s="916"/>
      <c r="H71" s="916"/>
      <c r="I71" s="470">
        <v>213521318.53</v>
      </c>
    </row>
    <row r="72" spans="1:10" ht="14.25" customHeight="1" x14ac:dyDescent="0.2">
      <c r="C72" s="484"/>
      <c r="D72" s="484"/>
      <c r="E72" s="469">
        <v>2119</v>
      </c>
      <c r="F72" s="916" t="s">
        <v>487</v>
      </c>
      <c r="G72" s="916"/>
      <c r="H72" s="916"/>
      <c r="I72" s="470">
        <v>127953529.42</v>
      </c>
    </row>
    <row r="73" spans="1:10" ht="14.25" customHeight="1" thickBot="1" x14ac:dyDescent="0.25">
      <c r="C73" s="484"/>
      <c r="D73" s="484"/>
      <c r="F73" s="909" t="s">
        <v>116</v>
      </c>
      <c r="G73" s="909"/>
      <c r="H73" s="909"/>
      <c r="I73" s="474">
        <f>SUM(I67:I72)</f>
        <v>739558636.47000003</v>
      </c>
    </row>
    <row r="74" spans="1:10" ht="14.25" customHeight="1" thickTop="1" x14ac:dyDescent="0.2">
      <c r="C74" s="484"/>
      <c r="D74" s="484"/>
      <c r="F74" s="487"/>
      <c r="G74" s="487"/>
      <c r="H74" s="487"/>
      <c r="I74" s="478"/>
    </row>
    <row r="75" spans="1:10" ht="14.25" customHeight="1" x14ac:dyDescent="0.2">
      <c r="C75" s="484"/>
      <c r="D75" s="917" t="s">
        <v>488</v>
      </c>
      <c r="E75" s="917"/>
      <c r="F75" s="917"/>
      <c r="G75" s="917"/>
      <c r="H75" s="917"/>
      <c r="I75" s="917"/>
      <c r="J75" s="917"/>
    </row>
    <row r="76" spans="1:10" ht="14.25" customHeight="1" x14ac:dyDescent="0.2">
      <c r="C76" s="484"/>
      <c r="D76" s="457"/>
      <c r="E76" s="467" t="s">
        <v>444</v>
      </c>
      <c r="F76" s="911" t="s">
        <v>445</v>
      </c>
      <c r="G76" s="911"/>
      <c r="H76" s="911"/>
      <c r="I76" s="467" t="s">
        <v>446</v>
      </c>
      <c r="J76" s="480"/>
    </row>
    <row r="77" spans="1:10" ht="14.25" customHeight="1" x14ac:dyDescent="0.2">
      <c r="C77" s="484"/>
      <c r="D77" s="484"/>
      <c r="E77" s="485">
        <v>2199</v>
      </c>
      <c r="F77" s="916" t="s">
        <v>489</v>
      </c>
      <c r="G77" s="916"/>
      <c r="H77" s="916"/>
      <c r="I77" s="832">
        <v>22704759.539999999</v>
      </c>
      <c r="J77" s="575"/>
    </row>
    <row r="78" spans="1:10" ht="14.25" customHeight="1" thickBot="1" x14ac:dyDescent="0.25">
      <c r="C78" s="484"/>
      <c r="D78" s="484"/>
      <c r="F78" s="909" t="s">
        <v>116</v>
      </c>
      <c r="G78" s="909"/>
      <c r="H78" s="909"/>
      <c r="I78" s="474">
        <f>+I77</f>
        <v>22704759.539999999</v>
      </c>
    </row>
    <row r="79" spans="1:10" ht="14.25" customHeight="1" thickTop="1" x14ac:dyDescent="0.2">
      <c r="C79" s="484"/>
      <c r="D79" s="484"/>
      <c r="F79" s="487"/>
      <c r="G79" s="487"/>
      <c r="H79" s="487"/>
      <c r="I79" s="478"/>
    </row>
    <row r="80" spans="1:10" ht="14.25" customHeight="1" x14ac:dyDescent="0.2">
      <c r="C80" s="484"/>
      <c r="D80" s="484"/>
      <c r="F80" s="487"/>
      <c r="G80" s="487"/>
      <c r="H80" s="487"/>
      <c r="I80" s="478"/>
    </row>
    <row r="81" spans="1:10" ht="14.25" customHeight="1" x14ac:dyDescent="0.2">
      <c r="C81" s="484"/>
      <c r="D81" s="484"/>
      <c r="F81" s="487"/>
      <c r="G81" s="487"/>
      <c r="H81" s="487"/>
      <c r="I81" s="478"/>
    </row>
    <row r="82" spans="1:10" ht="14.25" customHeight="1" x14ac:dyDescent="0.2">
      <c r="C82" s="484"/>
      <c r="D82" s="484"/>
      <c r="F82" s="487"/>
      <c r="G82" s="487"/>
      <c r="H82" s="487"/>
      <c r="I82" s="478"/>
    </row>
    <row r="83" spans="1:10" ht="14.25" customHeight="1" x14ac:dyDescent="0.2">
      <c r="C83" s="484"/>
      <c r="D83" s="484"/>
      <c r="F83" s="477"/>
      <c r="G83" s="492"/>
    </row>
    <row r="84" spans="1:10" ht="14.25" customHeight="1" x14ac:dyDescent="0.2">
      <c r="B84" s="912" t="s">
        <v>490</v>
      </c>
      <c r="C84" s="912"/>
      <c r="D84" s="912"/>
      <c r="E84" s="912"/>
      <c r="F84" s="912"/>
      <c r="G84" s="912"/>
      <c r="H84" s="912"/>
      <c r="I84" s="912"/>
      <c r="J84" s="912"/>
    </row>
    <row r="85" spans="1:10" ht="14.25" customHeight="1" x14ac:dyDescent="0.2">
      <c r="C85" s="915" t="s">
        <v>491</v>
      </c>
      <c r="D85" s="915"/>
      <c r="E85" s="915"/>
      <c r="F85" s="915"/>
      <c r="G85" s="915"/>
      <c r="H85" s="915"/>
      <c r="I85" s="915"/>
      <c r="J85" s="915"/>
    </row>
    <row r="86" spans="1:10" ht="14.25" customHeight="1" x14ac:dyDescent="0.2">
      <c r="A86" s="465">
        <v>7</v>
      </c>
      <c r="C86" s="457"/>
      <c r="D86" s="494" t="s">
        <v>60</v>
      </c>
      <c r="E86" s="494"/>
      <c r="F86" s="494"/>
      <c r="G86" s="494"/>
      <c r="H86" s="494"/>
      <c r="I86" s="494"/>
      <c r="J86" s="494"/>
    </row>
    <row r="87" spans="1:10" ht="14.25" customHeight="1" x14ac:dyDescent="0.2">
      <c r="C87" s="484"/>
      <c r="D87" s="484"/>
      <c r="E87" s="467" t="s">
        <v>444</v>
      </c>
      <c r="F87" s="911" t="s">
        <v>445</v>
      </c>
      <c r="G87" s="911"/>
      <c r="H87" s="911"/>
      <c r="I87" s="495" t="s">
        <v>481</v>
      </c>
      <c r="J87" s="467" t="s">
        <v>446</v>
      </c>
    </row>
    <row r="88" spans="1:10" ht="14.25" customHeight="1" x14ac:dyDescent="0.2">
      <c r="C88" s="484"/>
      <c r="D88" s="484"/>
      <c r="E88" s="496">
        <v>4110</v>
      </c>
      <c r="F88" s="497" t="s">
        <v>61</v>
      </c>
      <c r="G88" s="497"/>
      <c r="H88" s="497"/>
      <c r="I88" s="498"/>
      <c r="J88" s="499">
        <v>0</v>
      </c>
    </row>
    <row r="89" spans="1:10" ht="14.25" customHeight="1" x14ac:dyDescent="0.2">
      <c r="C89" s="484"/>
      <c r="D89" s="484"/>
      <c r="E89" s="469">
        <v>4111</v>
      </c>
      <c r="F89" s="500" t="s">
        <v>492</v>
      </c>
      <c r="G89" s="500"/>
      <c r="H89" s="500"/>
      <c r="I89" s="501">
        <v>0</v>
      </c>
      <c r="J89" s="498"/>
    </row>
    <row r="90" spans="1:10" s="480" customFormat="1" ht="14.25" customHeight="1" x14ac:dyDescent="0.2">
      <c r="C90" s="484"/>
      <c r="D90" s="484"/>
      <c r="E90" s="469">
        <v>4112</v>
      </c>
      <c r="F90" s="500" t="s">
        <v>493</v>
      </c>
      <c r="G90" s="500"/>
      <c r="H90" s="500"/>
      <c r="I90" s="501">
        <v>0</v>
      </c>
      <c r="J90" s="498"/>
    </row>
    <row r="91" spans="1:10" s="480" customFormat="1" ht="14.25" customHeight="1" x14ac:dyDescent="0.2">
      <c r="C91" s="484"/>
      <c r="D91" s="484"/>
      <c r="E91" s="469">
        <v>4113</v>
      </c>
      <c r="F91" s="500" t="s">
        <v>494</v>
      </c>
      <c r="G91" s="500"/>
      <c r="H91" s="500"/>
      <c r="I91" s="501">
        <v>0</v>
      </c>
      <c r="J91" s="498"/>
    </row>
    <row r="92" spans="1:10" s="480" customFormat="1" ht="14.25" customHeight="1" x14ac:dyDescent="0.2">
      <c r="C92" s="484"/>
      <c r="D92" s="484"/>
      <c r="E92" s="469">
        <v>4115</v>
      </c>
      <c r="F92" s="500" t="s">
        <v>495</v>
      </c>
      <c r="G92" s="500"/>
      <c r="H92" s="500"/>
      <c r="I92" s="501">
        <v>0</v>
      </c>
      <c r="J92" s="498"/>
    </row>
    <row r="93" spans="1:10" s="480" customFormat="1" ht="14.25" customHeight="1" x14ac:dyDescent="0.2">
      <c r="C93" s="484"/>
      <c r="D93" s="484"/>
      <c r="E93" s="469">
        <v>4117</v>
      </c>
      <c r="F93" s="500" t="s">
        <v>496</v>
      </c>
      <c r="G93" s="500"/>
      <c r="H93" s="500"/>
      <c r="I93" s="501">
        <v>0</v>
      </c>
      <c r="J93" s="498"/>
    </row>
    <row r="94" spans="1:10" s="480" customFormat="1" ht="14.25" customHeight="1" x14ac:dyDescent="0.2">
      <c r="C94" s="484"/>
      <c r="D94" s="484"/>
      <c r="E94" s="496">
        <v>4140</v>
      </c>
      <c r="F94" s="497" t="s">
        <v>64</v>
      </c>
      <c r="G94" s="502"/>
      <c r="H94" s="502"/>
      <c r="J94" s="499">
        <v>0</v>
      </c>
    </row>
    <row r="95" spans="1:10" s="480" customFormat="1" ht="14.25" customHeight="1" x14ac:dyDescent="0.2">
      <c r="C95" s="484"/>
      <c r="D95" s="484"/>
      <c r="E95" s="469">
        <v>4141</v>
      </c>
      <c r="F95" s="500" t="s">
        <v>497</v>
      </c>
      <c r="G95" s="500"/>
      <c r="H95" s="500"/>
      <c r="I95" s="501">
        <v>0</v>
      </c>
      <c r="J95" s="498"/>
    </row>
    <row r="96" spans="1:10" s="480" customFormat="1" ht="14.25" customHeight="1" x14ac:dyDescent="0.2">
      <c r="C96" s="484"/>
      <c r="D96" s="484"/>
      <c r="E96" s="469">
        <v>4143</v>
      </c>
      <c r="F96" s="500" t="s">
        <v>498</v>
      </c>
      <c r="G96" s="500"/>
      <c r="H96" s="500"/>
      <c r="I96" s="501">
        <v>0</v>
      </c>
      <c r="J96" s="498"/>
    </row>
    <row r="97" spans="1:10" s="480" customFormat="1" ht="14.25" customHeight="1" x14ac:dyDescent="0.2">
      <c r="C97" s="484"/>
      <c r="D97" s="484"/>
      <c r="E97" s="469">
        <v>4144</v>
      </c>
      <c r="F97" s="500" t="s">
        <v>496</v>
      </c>
      <c r="G97" s="500"/>
      <c r="H97" s="500"/>
      <c r="I97" s="501">
        <v>0</v>
      </c>
      <c r="J97" s="498"/>
    </row>
    <row r="98" spans="1:10" s="480" customFormat="1" ht="14.25" customHeight="1" x14ac:dyDescent="0.2">
      <c r="C98" s="484"/>
      <c r="D98" s="484"/>
      <c r="E98" s="496">
        <v>4150</v>
      </c>
      <c r="F98" s="497" t="s">
        <v>65</v>
      </c>
      <c r="G98" s="502"/>
      <c r="H98" s="502"/>
      <c r="I98" s="501"/>
      <c r="J98" s="499">
        <v>0</v>
      </c>
    </row>
    <row r="99" spans="1:10" s="480" customFormat="1" ht="14.25" customHeight="1" x14ac:dyDescent="0.2">
      <c r="C99" s="484"/>
      <c r="D99" s="484"/>
      <c r="E99" s="503">
        <v>4151</v>
      </c>
      <c r="F99" s="500" t="s">
        <v>499</v>
      </c>
      <c r="G99" s="500"/>
      <c r="H99" s="500"/>
      <c r="I99" s="501">
        <v>0</v>
      </c>
      <c r="J99" s="499"/>
    </row>
    <row r="100" spans="1:10" s="480" customFormat="1" ht="14.25" customHeight="1" x14ac:dyDescent="0.2">
      <c r="C100" s="484"/>
      <c r="D100" s="484"/>
      <c r="E100" s="496">
        <v>4160</v>
      </c>
      <c r="F100" s="497" t="s">
        <v>66</v>
      </c>
      <c r="G100" s="502"/>
      <c r="H100" s="502"/>
      <c r="I100" s="501"/>
      <c r="J100" s="499">
        <v>0</v>
      </c>
    </row>
    <row r="101" spans="1:10" s="480" customFormat="1" ht="14.25" customHeight="1" x14ac:dyDescent="0.2">
      <c r="C101" s="484"/>
      <c r="D101" s="484"/>
      <c r="E101" s="469">
        <v>4162</v>
      </c>
      <c r="F101" s="500" t="s">
        <v>500</v>
      </c>
      <c r="G101" s="502"/>
      <c r="H101" s="502"/>
      <c r="I101" s="501">
        <v>0</v>
      </c>
      <c r="J101" s="498"/>
    </row>
    <row r="102" spans="1:10" s="480" customFormat="1" ht="14.25" customHeight="1" x14ac:dyDescent="0.2">
      <c r="C102" s="484"/>
      <c r="D102" s="484"/>
      <c r="E102" s="469">
        <v>4168</v>
      </c>
      <c r="F102" s="500" t="s">
        <v>496</v>
      </c>
      <c r="G102" s="502"/>
      <c r="H102" s="502"/>
      <c r="I102" s="501">
        <v>0</v>
      </c>
      <c r="J102" s="498"/>
    </row>
    <row r="103" spans="1:10" s="480" customFormat="1" ht="14.25" customHeight="1" x14ac:dyDescent="0.2">
      <c r="C103" s="484"/>
      <c r="D103" s="484"/>
      <c r="E103" s="469">
        <v>4169</v>
      </c>
      <c r="F103" s="500" t="s">
        <v>501</v>
      </c>
      <c r="G103" s="502"/>
      <c r="H103" s="502"/>
      <c r="I103" s="501">
        <v>0</v>
      </c>
      <c r="J103" s="498"/>
    </row>
    <row r="104" spans="1:10" s="480" customFormat="1" ht="14.25" customHeight="1" x14ac:dyDescent="0.2">
      <c r="C104" s="484"/>
      <c r="D104" s="484"/>
      <c r="E104" s="496">
        <v>4170</v>
      </c>
      <c r="F104" s="497" t="s">
        <v>502</v>
      </c>
      <c r="G104" s="502"/>
      <c r="H104" s="502"/>
      <c r="I104" s="501"/>
      <c r="J104" s="499">
        <f>I105</f>
        <v>54316131.039999999</v>
      </c>
    </row>
    <row r="105" spans="1:10" s="480" customFormat="1" ht="14.25" customHeight="1" x14ac:dyDescent="0.2">
      <c r="C105" s="484"/>
      <c r="D105" s="484"/>
      <c r="E105" s="469">
        <v>4173</v>
      </c>
      <c r="F105" s="500" t="s">
        <v>503</v>
      </c>
      <c r="G105" s="502"/>
      <c r="H105" s="502"/>
      <c r="I105" s="834">
        <v>54316131.039999999</v>
      </c>
      <c r="J105" s="498"/>
    </row>
    <row r="106" spans="1:10" s="480" customFormat="1" ht="14.25" customHeight="1" thickBot="1" x14ac:dyDescent="0.25">
      <c r="C106" s="484"/>
      <c r="D106" s="484"/>
      <c r="E106" s="466"/>
      <c r="F106" s="909" t="s">
        <v>116</v>
      </c>
      <c r="G106" s="909"/>
      <c r="H106" s="909"/>
      <c r="I106" s="471">
        <f>SUM(I89:I105)</f>
        <v>54316131.039999999</v>
      </c>
      <c r="J106" s="504">
        <f>+J104</f>
        <v>54316131.039999999</v>
      </c>
    </row>
    <row r="107" spans="1:10" s="480" customFormat="1" ht="6.75" customHeight="1" thickTop="1" x14ac:dyDescent="0.2">
      <c r="C107" s="484"/>
      <c r="D107" s="484"/>
      <c r="E107" s="466"/>
      <c r="F107" s="457"/>
      <c r="G107" s="505"/>
      <c r="H107" s="506"/>
      <c r="I107" s="507"/>
    </row>
    <row r="108" spans="1:10" ht="29.25" customHeight="1" x14ac:dyDescent="0.2">
      <c r="A108" s="465">
        <v>8</v>
      </c>
      <c r="C108" s="457"/>
      <c r="D108" s="913" t="s">
        <v>68</v>
      </c>
      <c r="E108" s="913"/>
      <c r="F108" s="913"/>
      <c r="G108" s="913"/>
      <c r="H108" s="913"/>
      <c r="I108" s="913"/>
      <c r="J108" s="913"/>
    </row>
    <row r="109" spans="1:10" ht="14.25" customHeight="1" x14ac:dyDescent="0.2">
      <c r="C109" s="484"/>
      <c r="D109" s="484"/>
      <c r="E109" s="467" t="s">
        <v>444</v>
      </c>
      <c r="F109" s="911" t="s">
        <v>445</v>
      </c>
      <c r="G109" s="911"/>
      <c r="H109" s="911"/>
      <c r="I109" s="495" t="s">
        <v>481</v>
      </c>
      <c r="J109" s="467" t="s">
        <v>446</v>
      </c>
    </row>
    <row r="110" spans="1:10" ht="33.75" customHeight="1" x14ac:dyDescent="0.2">
      <c r="C110" s="484"/>
      <c r="D110" s="484"/>
      <c r="E110" s="496">
        <v>4210</v>
      </c>
      <c r="F110" s="914" t="s">
        <v>69</v>
      </c>
      <c r="G110" s="914"/>
      <c r="H110" s="914"/>
      <c r="I110" s="501"/>
      <c r="J110" s="499">
        <f>SUM(I111:I114)</f>
        <v>8361382357.2699995</v>
      </c>
    </row>
    <row r="111" spans="1:10" ht="14.25" customHeight="1" x14ac:dyDescent="0.2">
      <c r="C111" s="484"/>
      <c r="D111" s="484"/>
      <c r="E111" s="469">
        <v>4211</v>
      </c>
      <c r="F111" s="500" t="s">
        <v>94</v>
      </c>
      <c r="G111" s="502"/>
      <c r="H111" s="502"/>
      <c r="I111" s="501">
        <v>0</v>
      </c>
      <c r="J111" s="498"/>
    </row>
    <row r="112" spans="1:10" ht="14.25" customHeight="1" x14ac:dyDescent="0.2">
      <c r="C112" s="484"/>
      <c r="D112" s="484"/>
      <c r="E112" s="469">
        <v>4212</v>
      </c>
      <c r="F112" s="500" t="s">
        <v>44</v>
      </c>
      <c r="G112" s="502"/>
      <c r="H112" s="502"/>
      <c r="I112" s="834">
        <v>3749344769.4099998</v>
      </c>
      <c r="J112" s="498"/>
    </row>
    <row r="113" spans="1:10" ht="14.25" customHeight="1" x14ac:dyDescent="0.2">
      <c r="C113" s="484"/>
      <c r="D113" s="484"/>
      <c r="E113" s="469">
        <v>4213</v>
      </c>
      <c r="F113" s="500" t="s">
        <v>95</v>
      </c>
      <c r="G113" s="502"/>
      <c r="H113" s="502"/>
      <c r="I113" s="834">
        <v>4612037587.8599997</v>
      </c>
      <c r="J113" s="498"/>
    </row>
    <row r="114" spans="1:10" ht="14.25" customHeight="1" x14ac:dyDescent="0.2">
      <c r="C114" s="484"/>
      <c r="D114" s="484"/>
      <c r="E114" s="469">
        <v>4214</v>
      </c>
      <c r="F114" s="500" t="s">
        <v>504</v>
      </c>
      <c r="G114" s="502"/>
      <c r="H114" s="502"/>
      <c r="I114" s="501">
        <v>0</v>
      </c>
      <c r="J114" s="498"/>
    </row>
    <row r="115" spans="1:10" ht="14.25" customHeight="1" x14ac:dyDescent="0.2">
      <c r="C115" s="484"/>
      <c r="D115" s="484"/>
      <c r="E115" s="496">
        <v>4220</v>
      </c>
      <c r="F115" s="497" t="s">
        <v>505</v>
      </c>
      <c r="G115" s="502"/>
      <c r="H115" s="502"/>
      <c r="I115" s="501"/>
      <c r="J115" s="501">
        <f>SUM(I116)</f>
        <v>6255082879.04</v>
      </c>
    </row>
    <row r="116" spans="1:10" ht="14.25" customHeight="1" x14ac:dyDescent="0.2">
      <c r="E116" s="469">
        <v>4221</v>
      </c>
      <c r="F116" s="500" t="s">
        <v>506</v>
      </c>
      <c r="G116" s="502"/>
      <c r="H116" s="502"/>
      <c r="I116" s="834">
        <v>6255082879.04</v>
      </c>
      <c r="J116" s="508"/>
    </row>
    <row r="117" spans="1:10" ht="14.25" customHeight="1" thickBot="1" x14ac:dyDescent="0.25">
      <c r="F117" s="909" t="s">
        <v>116</v>
      </c>
      <c r="G117" s="909"/>
      <c r="H117" s="909"/>
      <c r="I117" s="509"/>
      <c r="J117" s="504">
        <f>SUM(J109:J116)</f>
        <v>14616465236.309999</v>
      </c>
    </row>
    <row r="118" spans="1:10" ht="14.25" customHeight="1" thickTop="1" x14ac:dyDescent="0.2">
      <c r="F118" s="487"/>
      <c r="G118" s="487"/>
      <c r="H118" s="487"/>
      <c r="I118" s="509"/>
      <c r="J118" s="510"/>
    </row>
    <row r="119" spans="1:10" ht="14.25" customHeight="1" x14ac:dyDescent="0.2">
      <c r="F119" s="487"/>
      <c r="G119" s="487"/>
      <c r="H119" s="487"/>
      <c r="I119" s="509"/>
      <c r="J119" s="510"/>
    </row>
    <row r="120" spans="1:10" ht="29.25" customHeight="1" x14ac:dyDescent="0.2">
      <c r="A120" s="465">
        <v>8</v>
      </c>
      <c r="C120" s="457"/>
      <c r="D120" s="913" t="s">
        <v>71</v>
      </c>
      <c r="E120" s="913"/>
      <c r="F120" s="913"/>
      <c r="G120" s="913"/>
      <c r="H120" s="913"/>
      <c r="I120" s="913"/>
      <c r="J120" s="913"/>
    </row>
    <row r="121" spans="1:10" ht="14.25" customHeight="1" x14ac:dyDescent="0.2">
      <c r="C121" s="484"/>
      <c r="D121" s="484"/>
      <c r="E121" s="467" t="s">
        <v>444</v>
      </c>
      <c r="F121" s="911" t="s">
        <v>445</v>
      </c>
      <c r="G121" s="911"/>
      <c r="H121" s="911"/>
      <c r="I121" s="495" t="s">
        <v>481</v>
      </c>
      <c r="J121" s="467" t="s">
        <v>446</v>
      </c>
    </row>
    <row r="122" spans="1:10" ht="12.75" x14ac:dyDescent="0.2">
      <c r="C122" s="484"/>
      <c r="D122" s="484"/>
      <c r="E122" s="496">
        <v>4390</v>
      </c>
      <c r="F122" s="914" t="s">
        <v>76</v>
      </c>
      <c r="G122" s="914"/>
      <c r="H122" s="914"/>
      <c r="I122" s="501"/>
      <c r="J122" s="499">
        <f>SUM(I123)</f>
        <v>2645291.02</v>
      </c>
    </row>
    <row r="123" spans="1:10" ht="14.25" customHeight="1" x14ac:dyDescent="0.2">
      <c r="C123" s="484"/>
      <c r="D123" s="484"/>
      <c r="E123" s="469">
        <v>4399</v>
      </c>
      <c r="F123" s="500" t="s">
        <v>76</v>
      </c>
      <c r="G123" s="502"/>
      <c r="H123" s="502"/>
      <c r="I123" s="834">
        <v>2645291.02</v>
      </c>
      <c r="J123" s="498"/>
    </row>
    <row r="124" spans="1:10" ht="14.25" customHeight="1" thickBot="1" x14ac:dyDescent="0.25">
      <c r="F124" s="909" t="s">
        <v>116</v>
      </c>
      <c r="G124" s="909"/>
      <c r="H124" s="909"/>
      <c r="I124" s="509"/>
      <c r="J124" s="504">
        <f>+J122</f>
        <v>2645291.02</v>
      </c>
    </row>
    <row r="125" spans="1:10" ht="14.25" customHeight="1" thickTop="1" x14ac:dyDescent="0.2"/>
    <row r="126" spans="1:10" ht="14.25" customHeight="1" x14ac:dyDescent="0.2">
      <c r="C126" s="915" t="s">
        <v>507</v>
      </c>
      <c r="D126" s="915"/>
      <c r="E126" s="915"/>
      <c r="F126" s="915"/>
      <c r="G126" s="915"/>
      <c r="H126" s="915"/>
      <c r="I126" s="915"/>
      <c r="J126" s="915"/>
    </row>
    <row r="127" spans="1:10" ht="14.25" customHeight="1" x14ac:dyDescent="0.2">
      <c r="A127" s="465">
        <v>9</v>
      </c>
      <c r="C127" s="457"/>
      <c r="D127" s="494" t="s">
        <v>508</v>
      </c>
      <c r="E127" s="494"/>
      <c r="F127" s="494"/>
      <c r="G127" s="494"/>
      <c r="H127" s="494"/>
      <c r="I127" s="494"/>
      <c r="J127" s="494"/>
    </row>
    <row r="128" spans="1:10" ht="14.25" customHeight="1" x14ac:dyDescent="0.2">
      <c r="C128" s="484"/>
      <c r="D128" s="484"/>
      <c r="E128" s="467" t="s">
        <v>444</v>
      </c>
      <c r="F128" s="911" t="s">
        <v>445</v>
      </c>
      <c r="G128" s="911"/>
      <c r="H128" s="911"/>
      <c r="I128" s="495" t="s">
        <v>481</v>
      </c>
      <c r="J128" s="467" t="s">
        <v>446</v>
      </c>
    </row>
    <row r="129" spans="3:10" ht="14.25" customHeight="1" x14ac:dyDescent="0.2">
      <c r="C129" s="484"/>
      <c r="D129" s="484"/>
      <c r="E129" s="496">
        <v>5100</v>
      </c>
      <c r="F129" s="497" t="s">
        <v>79</v>
      </c>
      <c r="G129" s="502"/>
      <c r="H129" s="502"/>
      <c r="I129" s="498"/>
      <c r="J129" s="499">
        <f>SUM(I130:I132)</f>
        <v>14034009744.889999</v>
      </c>
    </row>
    <row r="130" spans="3:10" ht="14.25" customHeight="1" x14ac:dyDescent="0.2">
      <c r="C130" s="484"/>
      <c r="D130" s="484"/>
      <c r="E130" s="469">
        <v>5110</v>
      </c>
      <c r="F130" s="500" t="s">
        <v>80</v>
      </c>
      <c r="G130" s="502"/>
      <c r="H130" s="502"/>
      <c r="I130" s="501">
        <v>8351339272.46</v>
      </c>
      <c r="J130" s="508"/>
    </row>
    <row r="131" spans="3:10" ht="14.25" customHeight="1" x14ac:dyDescent="0.2">
      <c r="C131" s="484"/>
      <c r="D131" s="484"/>
      <c r="E131" s="469">
        <v>5120</v>
      </c>
      <c r="F131" s="500" t="s">
        <v>81</v>
      </c>
      <c r="G131" s="502"/>
      <c r="H131" s="502"/>
      <c r="I131" s="501">
        <v>2651391198.8900003</v>
      </c>
      <c r="J131" s="508"/>
    </row>
    <row r="132" spans="3:10" ht="14.25" customHeight="1" x14ac:dyDescent="0.2">
      <c r="C132" s="484"/>
      <c r="D132" s="484"/>
      <c r="E132" s="469">
        <v>5130</v>
      </c>
      <c r="F132" s="500" t="s">
        <v>82</v>
      </c>
      <c r="G132" s="502"/>
      <c r="H132" s="502"/>
      <c r="I132" s="501">
        <v>3031279273.54</v>
      </c>
      <c r="J132" s="508"/>
    </row>
    <row r="133" spans="3:10" ht="14.25" customHeight="1" x14ac:dyDescent="0.2">
      <c r="C133" s="484"/>
      <c r="D133" s="484"/>
      <c r="E133" s="496">
        <v>5200</v>
      </c>
      <c r="F133" s="497" t="s">
        <v>509</v>
      </c>
      <c r="G133" s="502"/>
      <c r="H133" s="502"/>
      <c r="I133" s="501"/>
      <c r="J133" s="499">
        <f>SUM(I134:I138)</f>
        <v>588950</v>
      </c>
    </row>
    <row r="134" spans="3:10" ht="14.25" customHeight="1" x14ac:dyDescent="0.2">
      <c r="C134" s="484"/>
      <c r="D134" s="484"/>
      <c r="E134" s="469">
        <v>5210</v>
      </c>
      <c r="F134" s="500" t="s">
        <v>84</v>
      </c>
      <c r="G134" s="502"/>
      <c r="H134" s="502"/>
      <c r="I134" s="501">
        <v>0</v>
      </c>
      <c r="J134" s="508"/>
    </row>
    <row r="135" spans="3:10" ht="14.25" customHeight="1" x14ac:dyDescent="0.2">
      <c r="C135" s="484"/>
      <c r="D135" s="484"/>
      <c r="E135" s="469">
        <v>5220</v>
      </c>
      <c r="F135" s="500" t="s">
        <v>85</v>
      </c>
      <c r="G135" s="502"/>
      <c r="H135" s="502"/>
      <c r="I135" s="501">
        <v>0</v>
      </c>
      <c r="J135" s="508"/>
    </row>
    <row r="136" spans="3:10" ht="14.25" customHeight="1" x14ac:dyDescent="0.2">
      <c r="C136" s="484"/>
      <c r="D136" s="484"/>
      <c r="E136" s="469">
        <v>5230</v>
      </c>
      <c r="F136" s="500" t="s">
        <v>86</v>
      </c>
      <c r="G136" s="502"/>
      <c r="H136" s="502"/>
      <c r="I136" s="501">
        <v>480000</v>
      </c>
      <c r="J136" s="508"/>
    </row>
    <row r="137" spans="3:10" ht="14.25" customHeight="1" x14ac:dyDescent="0.2">
      <c r="C137" s="484"/>
      <c r="D137" s="484"/>
      <c r="E137" s="469">
        <v>5240</v>
      </c>
      <c r="F137" s="500" t="s">
        <v>87</v>
      </c>
      <c r="G137" s="502"/>
      <c r="H137" s="502"/>
      <c r="I137" s="501">
        <v>108950</v>
      </c>
      <c r="J137" s="508"/>
    </row>
    <row r="138" spans="3:10" s="480" customFormat="1" ht="14.25" customHeight="1" x14ac:dyDescent="0.2">
      <c r="C138" s="484"/>
      <c r="D138" s="484"/>
      <c r="E138" s="469">
        <v>5250</v>
      </c>
      <c r="F138" s="500" t="s">
        <v>88</v>
      </c>
      <c r="G138" s="502"/>
      <c r="H138" s="502"/>
      <c r="I138" s="501"/>
      <c r="J138" s="508"/>
    </row>
    <row r="139" spans="3:10" s="480" customFormat="1" ht="14.25" customHeight="1" x14ac:dyDescent="0.2">
      <c r="C139" s="484"/>
      <c r="D139" s="484"/>
      <c r="E139" s="496">
        <v>5300</v>
      </c>
      <c r="F139" s="497" t="s">
        <v>385</v>
      </c>
      <c r="G139" s="502"/>
      <c r="H139" s="502"/>
      <c r="I139" s="501"/>
      <c r="J139" s="499">
        <f>SUM(I140:I141)</f>
        <v>0</v>
      </c>
    </row>
    <row r="140" spans="3:10" s="480" customFormat="1" ht="14.25" customHeight="1" x14ac:dyDescent="0.2">
      <c r="C140" s="484"/>
      <c r="D140" s="484"/>
      <c r="E140" s="469">
        <v>5310</v>
      </c>
      <c r="F140" s="500" t="s">
        <v>94</v>
      </c>
      <c r="G140" s="502"/>
      <c r="H140" s="502"/>
      <c r="I140" s="501">
        <v>0</v>
      </c>
      <c r="J140" s="508"/>
    </row>
    <row r="141" spans="3:10" s="480" customFormat="1" ht="14.25" customHeight="1" x14ac:dyDescent="0.2">
      <c r="C141" s="484"/>
      <c r="D141" s="484"/>
      <c r="E141" s="469">
        <v>5320</v>
      </c>
      <c r="F141" s="500" t="s">
        <v>44</v>
      </c>
      <c r="G141" s="502"/>
      <c r="H141" s="502"/>
      <c r="I141" s="501">
        <v>0</v>
      </c>
      <c r="J141" s="508"/>
    </row>
    <row r="142" spans="3:10" s="480" customFormat="1" ht="14.25" customHeight="1" x14ac:dyDescent="0.2">
      <c r="C142" s="484"/>
      <c r="D142" s="484"/>
      <c r="E142" s="496">
        <v>5400</v>
      </c>
      <c r="F142" s="497" t="s">
        <v>510</v>
      </c>
      <c r="G142" s="502"/>
      <c r="H142" s="502"/>
      <c r="I142" s="501"/>
      <c r="J142" s="499">
        <f>SUM(I143:I144)</f>
        <v>0</v>
      </c>
    </row>
    <row r="143" spans="3:10" s="480" customFormat="1" ht="14.25" customHeight="1" x14ac:dyDescent="0.2">
      <c r="C143" s="484"/>
      <c r="D143" s="484"/>
      <c r="E143" s="469">
        <v>5410</v>
      </c>
      <c r="F143" s="500" t="s">
        <v>97</v>
      </c>
      <c r="G143" s="502"/>
      <c r="H143" s="502"/>
      <c r="I143" s="501">
        <v>0</v>
      </c>
      <c r="J143" s="508"/>
    </row>
    <row r="144" spans="3:10" ht="14.25" customHeight="1" x14ac:dyDescent="0.2">
      <c r="C144" s="484"/>
      <c r="D144" s="484"/>
      <c r="E144" s="469">
        <v>5430</v>
      </c>
      <c r="F144" s="500" t="s">
        <v>99</v>
      </c>
      <c r="G144" s="502"/>
      <c r="H144" s="502"/>
      <c r="I144" s="501">
        <v>0</v>
      </c>
      <c r="J144" s="508"/>
    </row>
    <row r="145" spans="1:10" s="480" customFormat="1" ht="14.25" customHeight="1" x14ac:dyDescent="0.2">
      <c r="C145" s="484"/>
      <c r="D145" s="484"/>
      <c r="E145" s="496">
        <v>5500</v>
      </c>
      <c r="F145" s="497" t="s">
        <v>511</v>
      </c>
      <c r="G145" s="502"/>
      <c r="H145" s="502"/>
      <c r="I145" s="511"/>
      <c r="J145" s="499">
        <f>SUM(I146:I148)</f>
        <v>439908510.17000008</v>
      </c>
    </row>
    <row r="146" spans="1:10" s="480" customFormat="1" ht="14.25" customHeight="1" x14ac:dyDescent="0.2">
      <c r="C146" s="484"/>
      <c r="D146" s="484"/>
      <c r="E146" s="469">
        <v>5510</v>
      </c>
      <c r="F146" s="500" t="s">
        <v>103</v>
      </c>
      <c r="G146" s="502"/>
      <c r="H146" s="502"/>
      <c r="I146" s="501">
        <v>303251475.97000003</v>
      </c>
      <c r="J146" s="502"/>
    </row>
    <row r="147" spans="1:10" s="480" customFormat="1" ht="14.25" customHeight="1" x14ac:dyDescent="0.2">
      <c r="C147" s="484"/>
      <c r="D147" s="484"/>
      <c r="E147" s="469">
        <v>5530</v>
      </c>
      <c r="F147" s="500" t="s">
        <v>105</v>
      </c>
      <c r="G147" s="502"/>
      <c r="H147" s="502"/>
      <c r="I147" s="501">
        <v>136647943.84</v>
      </c>
      <c r="J147" s="502"/>
    </row>
    <row r="148" spans="1:10" s="480" customFormat="1" ht="14.25" customHeight="1" x14ac:dyDescent="0.2">
      <c r="C148" s="484"/>
      <c r="D148" s="484"/>
      <c r="E148" s="469">
        <v>5590</v>
      </c>
      <c r="F148" s="500" t="s">
        <v>108</v>
      </c>
      <c r="G148" s="502"/>
      <c r="H148" s="502"/>
      <c r="I148" s="501">
        <v>9090.36</v>
      </c>
      <c r="J148" s="499"/>
    </row>
    <row r="149" spans="1:10" s="480" customFormat="1" ht="14.25" customHeight="1" thickBot="1" x14ac:dyDescent="0.25">
      <c r="C149" s="484"/>
      <c r="D149" s="484"/>
      <c r="E149" s="466"/>
      <c r="F149" s="909" t="s">
        <v>116</v>
      </c>
      <c r="G149" s="909"/>
      <c r="H149" s="909"/>
      <c r="I149" s="509"/>
      <c r="J149" s="504">
        <f>SUM(J129:J148)</f>
        <v>14474507205.059999</v>
      </c>
    </row>
    <row r="150" spans="1:10" s="480" customFormat="1" ht="14.25" customHeight="1" thickTop="1" x14ac:dyDescent="0.2">
      <c r="C150" s="484"/>
      <c r="D150" s="484"/>
      <c r="E150" s="466"/>
      <c r="F150" s="487"/>
      <c r="G150" s="487"/>
      <c r="H150" s="487"/>
      <c r="I150" s="509"/>
      <c r="J150" s="510"/>
    </row>
    <row r="151" spans="1:10" ht="14.25" customHeight="1" x14ac:dyDescent="0.2">
      <c r="B151" s="912" t="s">
        <v>512</v>
      </c>
      <c r="C151" s="912"/>
      <c r="D151" s="912"/>
      <c r="E151" s="912"/>
      <c r="F151" s="912"/>
      <c r="G151" s="912"/>
      <c r="H151" s="912"/>
      <c r="I151" s="912"/>
      <c r="J151" s="912"/>
    </row>
    <row r="152" spans="1:10" ht="14.25" customHeight="1" x14ac:dyDescent="0.2">
      <c r="A152" s="465">
        <v>10</v>
      </c>
      <c r="C152" s="457"/>
      <c r="D152" s="494" t="s">
        <v>43</v>
      </c>
      <c r="E152" s="494"/>
      <c r="F152" s="494"/>
      <c r="G152" s="494"/>
      <c r="H152" s="494"/>
      <c r="I152" s="494"/>
      <c r="J152" s="494"/>
    </row>
    <row r="153" spans="1:10" ht="14.25" customHeight="1" x14ac:dyDescent="0.2">
      <c r="C153" s="484"/>
      <c r="D153" s="484"/>
      <c r="E153" s="467" t="s">
        <v>444</v>
      </c>
      <c r="F153" s="911" t="s">
        <v>445</v>
      </c>
      <c r="G153" s="911"/>
      <c r="H153" s="911"/>
      <c r="I153" s="467" t="s">
        <v>446</v>
      </c>
    </row>
    <row r="154" spans="1:10" ht="14.25" customHeight="1" x14ac:dyDescent="0.2">
      <c r="C154" s="484"/>
      <c r="D154" s="484"/>
      <c r="E154" s="469">
        <v>3110</v>
      </c>
      <c r="F154" s="500" t="s">
        <v>44</v>
      </c>
      <c r="G154" s="502"/>
      <c r="H154" s="502"/>
      <c r="I154" s="501">
        <v>7732749083.5200005</v>
      </c>
    </row>
    <row r="155" spans="1:10" ht="14.25" customHeight="1" x14ac:dyDescent="0.2">
      <c r="C155" s="484"/>
      <c r="D155" s="484"/>
      <c r="E155" s="469">
        <v>3120</v>
      </c>
      <c r="F155" s="500" t="s">
        <v>45</v>
      </c>
      <c r="G155" s="502"/>
      <c r="H155" s="502"/>
      <c r="I155" s="501">
        <v>34069406.829999998</v>
      </c>
    </row>
    <row r="156" spans="1:10" ht="14.25" customHeight="1" x14ac:dyDescent="0.2">
      <c r="C156" s="484"/>
      <c r="D156" s="484"/>
      <c r="E156" s="469">
        <v>3130</v>
      </c>
      <c r="F156" s="500" t="s">
        <v>513</v>
      </c>
      <c r="G156" s="502"/>
      <c r="H156" s="502"/>
      <c r="I156" s="501">
        <v>9109600.0999999996</v>
      </c>
    </row>
    <row r="157" spans="1:10" ht="14.25" customHeight="1" x14ac:dyDescent="0.2">
      <c r="C157" s="484"/>
      <c r="D157" s="484"/>
      <c r="E157" s="469">
        <v>3210</v>
      </c>
      <c r="F157" s="500" t="s">
        <v>514</v>
      </c>
      <c r="G157" s="502"/>
      <c r="H157" s="512"/>
      <c r="I157" s="501">
        <v>198919453.31</v>
      </c>
    </row>
    <row r="158" spans="1:10" ht="14.25" customHeight="1" x14ac:dyDescent="0.2">
      <c r="C158" s="484"/>
      <c r="D158" s="484"/>
      <c r="E158" s="469">
        <v>3220</v>
      </c>
      <c r="F158" s="500" t="s">
        <v>49</v>
      </c>
      <c r="G158" s="502"/>
      <c r="H158" s="512"/>
      <c r="I158" s="501">
        <v>506937989.41000003</v>
      </c>
    </row>
    <row r="159" spans="1:10" ht="14.25" customHeight="1" x14ac:dyDescent="0.2">
      <c r="C159" s="484"/>
      <c r="D159" s="484"/>
      <c r="E159" s="469">
        <v>3230</v>
      </c>
      <c r="F159" s="500" t="s">
        <v>50</v>
      </c>
      <c r="G159" s="502"/>
      <c r="H159" s="512"/>
      <c r="I159" s="501"/>
    </row>
    <row r="160" spans="1:10" ht="14.25" customHeight="1" thickBot="1" x14ac:dyDescent="0.25">
      <c r="C160" s="484"/>
      <c r="D160" s="484"/>
      <c r="F160" s="909" t="s">
        <v>116</v>
      </c>
      <c r="G160" s="909"/>
      <c r="H160" s="909"/>
      <c r="I160" s="504">
        <f>SUM(I154:I159)</f>
        <v>8481785533.170001</v>
      </c>
    </row>
    <row r="161" spans="1:10" ht="14.25" customHeight="1" thickTop="1" x14ac:dyDescent="0.2">
      <c r="C161" s="484"/>
      <c r="D161" s="484"/>
      <c r="F161" s="477"/>
      <c r="G161" s="492"/>
      <c r="H161" s="492"/>
      <c r="I161" s="492"/>
    </row>
    <row r="162" spans="1:10" ht="14.25" customHeight="1" x14ac:dyDescent="0.2">
      <c r="B162" s="912" t="s">
        <v>515</v>
      </c>
      <c r="C162" s="912"/>
      <c r="D162" s="912"/>
      <c r="E162" s="912"/>
      <c r="F162" s="912"/>
      <c r="G162" s="912"/>
      <c r="H162" s="912"/>
      <c r="I162" s="912"/>
      <c r="J162" s="912"/>
    </row>
    <row r="163" spans="1:10" ht="14.25" customHeight="1" x14ac:dyDescent="0.2">
      <c r="A163" s="465">
        <v>11</v>
      </c>
      <c r="D163" s="494" t="s">
        <v>516</v>
      </c>
      <c r="E163" s="494"/>
      <c r="F163" s="494"/>
      <c r="G163" s="494"/>
      <c r="H163" s="494"/>
      <c r="I163" s="494"/>
      <c r="J163" s="494"/>
    </row>
    <row r="164" spans="1:10" ht="24.75" customHeight="1" x14ac:dyDescent="0.2">
      <c r="C164" s="513"/>
      <c r="D164" s="513"/>
      <c r="E164" s="467" t="s">
        <v>444</v>
      </c>
      <c r="F164" s="911" t="s">
        <v>445</v>
      </c>
      <c r="G164" s="911"/>
      <c r="H164" s="467" t="s">
        <v>598</v>
      </c>
      <c r="I164" s="467" t="s">
        <v>599</v>
      </c>
      <c r="J164" s="467" t="s">
        <v>517</v>
      </c>
    </row>
    <row r="165" spans="1:10" ht="14.25" customHeight="1" x14ac:dyDescent="0.2">
      <c r="C165" s="484"/>
      <c r="D165" s="484"/>
      <c r="E165" s="514">
        <v>1111</v>
      </c>
      <c r="F165" s="500" t="s">
        <v>447</v>
      </c>
      <c r="G165" s="502"/>
      <c r="H165" s="501">
        <v>0</v>
      </c>
      <c r="I165" s="501">
        <v>0</v>
      </c>
      <c r="J165" s="511">
        <f>+H165-I165</f>
        <v>0</v>
      </c>
    </row>
    <row r="166" spans="1:10" ht="14.25" customHeight="1" x14ac:dyDescent="0.2">
      <c r="C166" s="484"/>
      <c r="D166" s="484"/>
      <c r="E166" s="514">
        <v>1112</v>
      </c>
      <c r="F166" s="500" t="s">
        <v>448</v>
      </c>
      <c r="G166" s="502"/>
      <c r="H166" s="834">
        <v>884822404.74000001</v>
      </c>
      <c r="I166" s="834">
        <v>1609806269.0699999</v>
      </c>
      <c r="J166" s="511">
        <v>24952644.329999998</v>
      </c>
    </row>
    <row r="167" spans="1:10" ht="14.25" customHeight="1" x14ac:dyDescent="0.2">
      <c r="C167" s="484"/>
      <c r="D167" s="484"/>
      <c r="E167" s="514">
        <v>1113</v>
      </c>
      <c r="F167" s="500" t="s">
        <v>518</v>
      </c>
      <c r="G167" s="502"/>
      <c r="H167" s="501">
        <v>0</v>
      </c>
      <c r="I167" s="501">
        <v>0</v>
      </c>
      <c r="J167" s="511">
        <f t="shared" ref="J167:J169" si="0">+H167-I167</f>
        <v>0</v>
      </c>
    </row>
    <row r="168" spans="1:10" ht="14.25" customHeight="1" x14ac:dyDescent="0.2">
      <c r="C168" s="484"/>
      <c r="D168" s="484"/>
      <c r="E168" s="514">
        <v>1114</v>
      </c>
      <c r="F168" s="500" t="s">
        <v>519</v>
      </c>
      <c r="G168" s="502"/>
      <c r="H168" s="501">
        <v>0</v>
      </c>
      <c r="I168" s="501">
        <v>0</v>
      </c>
      <c r="J168" s="511">
        <f t="shared" si="0"/>
        <v>0</v>
      </c>
    </row>
    <row r="169" spans="1:10" ht="14.25" customHeight="1" x14ac:dyDescent="0.2">
      <c r="C169" s="484"/>
      <c r="D169" s="484"/>
      <c r="E169" s="514">
        <v>1116</v>
      </c>
      <c r="F169" s="500" t="s">
        <v>520</v>
      </c>
      <c r="G169" s="502"/>
      <c r="H169" s="501">
        <v>0</v>
      </c>
      <c r="I169" s="501">
        <v>0</v>
      </c>
      <c r="J169" s="511">
        <f t="shared" si="0"/>
        <v>0</v>
      </c>
    </row>
    <row r="170" spans="1:10" ht="14.25" customHeight="1" thickBot="1" x14ac:dyDescent="0.25">
      <c r="C170" s="484"/>
      <c r="D170" s="484"/>
      <c r="F170" s="515" t="s">
        <v>116</v>
      </c>
      <c r="G170" s="515"/>
      <c r="H170" s="504">
        <f>SUM(H165:H169)</f>
        <v>884822404.74000001</v>
      </c>
      <c r="I170" s="504">
        <f t="shared" ref="I170" si="1">SUM(I165:I169)</f>
        <v>1609806269.0699999</v>
      </c>
      <c r="J170" s="504">
        <f>SUM(J165:J169)</f>
        <v>24952644.329999998</v>
      </c>
    </row>
    <row r="171" spans="1:10" ht="14.25" customHeight="1" thickTop="1" x14ac:dyDescent="0.2"/>
    <row r="172" spans="1:10" ht="14.25" customHeight="1" x14ac:dyDescent="0.2">
      <c r="A172" s="465">
        <v>12</v>
      </c>
      <c r="D172" s="494" t="s">
        <v>521</v>
      </c>
      <c r="E172" s="494"/>
      <c r="F172" s="494"/>
      <c r="G172" s="494"/>
      <c r="H172" s="494"/>
      <c r="I172" s="494"/>
      <c r="J172" s="494"/>
    </row>
    <row r="173" spans="1:10" ht="14.25" customHeight="1" x14ac:dyDescent="0.2">
      <c r="C173" s="513"/>
      <c r="D173" s="513"/>
      <c r="E173" s="467" t="s">
        <v>444</v>
      </c>
      <c r="F173" s="911" t="s">
        <v>445</v>
      </c>
      <c r="G173" s="911"/>
      <c r="H173" s="911"/>
      <c r="I173" s="495" t="s">
        <v>481</v>
      </c>
      <c r="J173" s="467" t="s">
        <v>446</v>
      </c>
    </row>
    <row r="174" spans="1:10" s="486" customFormat="1" ht="14.25" customHeight="1" x14ac:dyDescent="0.2">
      <c r="C174" s="484"/>
      <c r="D174" s="484"/>
      <c r="E174" s="496">
        <v>1230</v>
      </c>
      <c r="F174" s="516" t="s">
        <v>26</v>
      </c>
      <c r="G174" s="497"/>
      <c r="H174" s="497"/>
      <c r="I174" s="497"/>
      <c r="J174" s="499">
        <f>SUM(I175:I178)</f>
        <v>-13399036.379999999</v>
      </c>
    </row>
    <row r="175" spans="1:10" ht="14.25" customHeight="1" x14ac:dyDescent="0.2">
      <c r="C175" s="484"/>
      <c r="D175" s="484"/>
      <c r="E175" s="469">
        <v>1231</v>
      </c>
      <c r="F175" s="491" t="s">
        <v>522</v>
      </c>
      <c r="G175" s="502"/>
      <c r="H175" s="502"/>
      <c r="I175" s="501">
        <v>0</v>
      </c>
      <c r="J175" s="500"/>
    </row>
    <row r="176" spans="1:10" ht="14.25" customHeight="1" x14ac:dyDescent="0.2">
      <c r="C176" s="484"/>
      <c r="D176" s="484"/>
      <c r="E176" s="469">
        <v>1233</v>
      </c>
      <c r="F176" s="491" t="s">
        <v>523</v>
      </c>
      <c r="G176" s="502"/>
      <c r="H176" s="502"/>
      <c r="I176" s="501">
        <v>-7766036.3799999999</v>
      </c>
      <c r="J176" s="500"/>
    </row>
    <row r="177" spans="3:10" ht="14.25" customHeight="1" x14ac:dyDescent="0.2">
      <c r="C177" s="484"/>
      <c r="D177" s="484"/>
      <c r="E177" s="469">
        <v>1235</v>
      </c>
      <c r="F177" s="491" t="s">
        <v>524</v>
      </c>
      <c r="G177" s="502"/>
      <c r="H177" s="502"/>
      <c r="I177" s="501">
        <v>-5633000</v>
      </c>
      <c r="J177" s="500"/>
    </row>
    <row r="178" spans="3:10" ht="14.25" customHeight="1" x14ac:dyDescent="0.2">
      <c r="C178" s="484"/>
      <c r="D178" s="484"/>
      <c r="E178" s="469">
        <v>1236</v>
      </c>
      <c r="F178" s="491" t="s">
        <v>525</v>
      </c>
      <c r="G178" s="502"/>
      <c r="H178" s="502"/>
      <c r="I178" s="501">
        <v>0</v>
      </c>
      <c r="J178" s="500"/>
    </row>
    <row r="179" spans="3:10" s="486" customFormat="1" ht="14.25" customHeight="1" x14ac:dyDescent="0.2">
      <c r="C179" s="484"/>
      <c r="D179" s="484"/>
      <c r="E179" s="496">
        <v>1240</v>
      </c>
      <c r="F179" s="516" t="s">
        <v>28</v>
      </c>
      <c r="G179" s="497"/>
      <c r="H179" s="497"/>
      <c r="I179" s="501"/>
      <c r="J179" s="499">
        <f>SUM(I180:I186)</f>
        <v>103776306.68000001</v>
      </c>
    </row>
    <row r="180" spans="3:10" ht="14.25" customHeight="1" x14ac:dyDescent="0.2">
      <c r="C180" s="484"/>
      <c r="D180" s="484"/>
      <c r="E180" s="469">
        <v>1241</v>
      </c>
      <c r="F180" s="491" t="s">
        <v>262</v>
      </c>
      <c r="G180" s="502"/>
      <c r="H180" s="502"/>
      <c r="I180" s="501">
        <v>8994490.3800000008</v>
      </c>
      <c r="J180" s="500"/>
    </row>
    <row r="181" spans="3:10" ht="14.25" customHeight="1" x14ac:dyDescent="0.2">
      <c r="C181" s="484"/>
      <c r="D181" s="484"/>
      <c r="E181" s="469">
        <v>1242</v>
      </c>
      <c r="F181" s="491" t="s">
        <v>263</v>
      </c>
      <c r="G181" s="502"/>
      <c r="H181" s="502"/>
      <c r="I181" s="501">
        <v>960741.2</v>
      </c>
      <c r="J181" s="500"/>
    </row>
    <row r="182" spans="3:10" ht="14.25" customHeight="1" x14ac:dyDescent="0.2">
      <c r="C182" s="484"/>
      <c r="D182" s="484"/>
      <c r="E182" s="469">
        <v>1243</v>
      </c>
      <c r="F182" s="491" t="s">
        <v>264</v>
      </c>
      <c r="G182" s="502"/>
      <c r="H182" s="502"/>
      <c r="I182" s="501">
        <v>10187026.32</v>
      </c>
      <c r="J182" s="500"/>
    </row>
    <row r="183" spans="3:10" ht="14.25" customHeight="1" x14ac:dyDescent="0.2">
      <c r="C183" s="484"/>
      <c r="D183" s="484"/>
      <c r="E183" s="469">
        <v>1244</v>
      </c>
      <c r="F183" s="491" t="s">
        <v>265</v>
      </c>
      <c r="G183" s="502"/>
      <c r="H183" s="502"/>
      <c r="I183" s="501">
        <v>22551003.23</v>
      </c>
      <c r="J183" s="500"/>
    </row>
    <row r="184" spans="3:10" ht="14.25" customHeight="1" x14ac:dyDescent="0.2">
      <c r="C184" s="484"/>
      <c r="D184" s="484"/>
      <c r="E184" s="469">
        <v>1245</v>
      </c>
      <c r="F184" s="491" t="s">
        <v>266</v>
      </c>
      <c r="G184" s="502"/>
      <c r="H184" s="502"/>
      <c r="I184" s="501">
        <v>0</v>
      </c>
      <c r="J184" s="500"/>
    </row>
    <row r="185" spans="3:10" ht="14.25" customHeight="1" x14ac:dyDescent="0.2">
      <c r="C185" s="484"/>
      <c r="D185" s="484"/>
      <c r="E185" s="469">
        <v>1246</v>
      </c>
      <c r="F185" s="491" t="s">
        <v>267</v>
      </c>
      <c r="G185" s="502"/>
      <c r="H185" s="502"/>
      <c r="I185" s="501">
        <v>61089915.119999997</v>
      </c>
      <c r="J185" s="500"/>
    </row>
    <row r="186" spans="3:10" ht="14.25" customHeight="1" x14ac:dyDescent="0.2">
      <c r="C186" s="484"/>
      <c r="D186" s="484"/>
      <c r="E186" s="469">
        <v>1247</v>
      </c>
      <c r="F186" s="491" t="s">
        <v>526</v>
      </c>
      <c r="G186" s="502"/>
      <c r="H186" s="502"/>
      <c r="I186" s="501">
        <v>-6869.57</v>
      </c>
      <c r="J186" s="500"/>
    </row>
    <row r="187" spans="3:10" ht="14.25" customHeight="1" x14ac:dyDescent="0.2">
      <c r="C187" s="484"/>
      <c r="D187" s="484"/>
      <c r="E187" s="496">
        <v>1250</v>
      </c>
      <c r="F187" s="516" t="s">
        <v>30</v>
      </c>
      <c r="G187" s="502"/>
      <c r="H187" s="502"/>
      <c r="I187" s="502"/>
      <c r="J187" s="499">
        <f>SUM(I188:I189)</f>
        <v>0</v>
      </c>
    </row>
    <row r="188" spans="3:10" ht="14.25" customHeight="1" x14ac:dyDescent="0.2">
      <c r="C188" s="484"/>
      <c r="D188" s="484"/>
      <c r="E188" s="469">
        <v>1251</v>
      </c>
      <c r="F188" s="491" t="s">
        <v>473</v>
      </c>
      <c r="G188" s="502"/>
      <c r="H188" s="502"/>
      <c r="I188" s="501">
        <v>0</v>
      </c>
      <c r="J188" s="500"/>
    </row>
    <row r="189" spans="3:10" ht="14.25" customHeight="1" x14ac:dyDescent="0.2">
      <c r="C189" s="484"/>
      <c r="D189" s="484"/>
      <c r="E189" s="469">
        <v>1254</v>
      </c>
      <c r="F189" s="491" t="s">
        <v>474</v>
      </c>
      <c r="G189" s="502"/>
      <c r="H189" s="502"/>
      <c r="I189" s="501">
        <v>0</v>
      </c>
      <c r="J189" s="500"/>
    </row>
    <row r="190" spans="3:10" ht="14.25" customHeight="1" thickBot="1" x14ac:dyDescent="0.25">
      <c r="C190" s="484"/>
      <c r="D190" s="484"/>
      <c r="F190" s="909" t="s">
        <v>116</v>
      </c>
      <c r="G190" s="909"/>
      <c r="H190" s="909"/>
      <c r="J190" s="504">
        <f>SUM(J174:J189)</f>
        <v>90377270.300000012</v>
      </c>
    </row>
    <row r="191" spans="3:10" ht="14.25" customHeight="1" thickTop="1" x14ac:dyDescent="0.2"/>
    <row r="192" spans="3:10" ht="14.25" customHeight="1" x14ac:dyDescent="0.2">
      <c r="C192" s="513"/>
      <c r="D192" s="494" t="s">
        <v>527</v>
      </c>
      <c r="E192" s="494"/>
      <c r="F192" s="494"/>
      <c r="G192" s="494"/>
      <c r="H192" s="494"/>
      <c r="I192" s="494"/>
      <c r="J192" s="494"/>
    </row>
    <row r="193" spans="3:10" ht="14.25" customHeight="1" x14ac:dyDescent="0.2">
      <c r="C193" s="513"/>
      <c r="D193" s="513"/>
      <c r="E193" s="467" t="s">
        <v>444</v>
      </c>
      <c r="F193" s="517" t="s">
        <v>445</v>
      </c>
      <c r="G193" s="517"/>
      <c r="H193" s="467" t="s">
        <v>528</v>
      </c>
      <c r="I193" s="467" t="s">
        <v>529</v>
      </c>
      <c r="J193" s="467" t="s">
        <v>517</v>
      </c>
    </row>
    <row r="194" spans="3:10" ht="14.25" customHeight="1" x14ac:dyDescent="0.2">
      <c r="C194" s="484"/>
      <c r="D194" s="484"/>
      <c r="E194" s="518">
        <v>5500</v>
      </c>
      <c r="F194" s="519" t="s">
        <v>530</v>
      </c>
      <c r="G194" s="520"/>
      <c r="H194" s="521">
        <f>SUM(H195:H202)</f>
        <v>224719436.18000001</v>
      </c>
      <c r="I194" s="521">
        <f>SUM(I195:I202)</f>
        <v>439908510.17000008</v>
      </c>
      <c r="J194" s="521">
        <f>+H194-I194</f>
        <v>-215189073.99000007</v>
      </c>
    </row>
    <row r="195" spans="3:10" ht="14.25" customHeight="1" x14ac:dyDescent="0.2">
      <c r="C195" s="484"/>
      <c r="D195" s="484"/>
      <c r="E195" s="522">
        <v>5510</v>
      </c>
      <c r="F195" s="523" t="s">
        <v>531</v>
      </c>
      <c r="G195" s="520"/>
      <c r="H195" s="834">
        <v>270947735.00999999</v>
      </c>
      <c r="I195" s="834">
        <v>303251475.97000003</v>
      </c>
      <c r="J195" s="525">
        <f>+H195-I195</f>
        <v>-32303740.960000038</v>
      </c>
    </row>
    <row r="196" spans="3:10" ht="14.25" customHeight="1" x14ac:dyDescent="0.2">
      <c r="C196" s="484"/>
      <c r="D196" s="484"/>
      <c r="E196" s="522">
        <v>5520</v>
      </c>
      <c r="F196" s="523" t="s">
        <v>104</v>
      </c>
      <c r="G196" s="520"/>
      <c r="H196" s="834">
        <v>0</v>
      </c>
      <c r="I196" s="834">
        <v>0</v>
      </c>
      <c r="J196" s="525">
        <f t="shared" ref="J196:J202" si="2">+H196-I196</f>
        <v>0</v>
      </c>
    </row>
    <row r="197" spans="3:10" ht="14.25" customHeight="1" x14ac:dyDescent="0.2">
      <c r="C197" s="484"/>
      <c r="D197" s="484"/>
      <c r="E197" s="522">
        <v>5530</v>
      </c>
      <c r="F197" s="523" t="s">
        <v>532</v>
      </c>
      <c r="G197" s="520"/>
      <c r="H197" s="834">
        <v>-46228289.829999998</v>
      </c>
      <c r="I197" s="834">
        <v>136647943.84</v>
      </c>
      <c r="J197" s="525">
        <f t="shared" si="2"/>
        <v>-182876233.67000002</v>
      </c>
    </row>
    <row r="198" spans="3:10" ht="14.25" customHeight="1" x14ac:dyDescent="0.2">
      <c r="C198" s="484"/>
      <c r="D198" s="484"/>
      <c r="E198" s="522">
        <v>5540</v>
      </c>
      <c r="F198" s="523" t="s">
        <v>533</v>
      </c>
      <c r="G198" s="520"/>
      <c r="H198" s="834">
        <v>0</v>
      </c>
      <c r="I198" s="834">
        <v>0</v>
      </c>
      <c r="J198" s="525">
        <f t="shared" si="2"/>
        <v>0</v>
      </c>
    </row>
    <row r="199" spans="3:10" ht="14.25" customHeight="1" x14ac:dyDescent="0.2">
      <c r="C199" s="484"/>
      <c r="D199" s="484"/>
      <c r="E199" s="522">
        <v>5550</v>
      </c>
      <c r="F199" s="523" t="s">
        <v>534</v>
      </c>
      <c r="G199" s="520"/>
      <c r="H199" s="834">
        <v>0</v>
      </c>
      <c r="I199" s="834">
        <v>0</v>
      </c>
      <c r="J199" s="525">
        <f t="shared" si="2"/>
        <v>0</v>
      </c>
    </row>
    <row r="200" spans="3:10" ht="14.25" customHeight="1" x14ac:dyDescent="0.2">
      <c r="C200" s="484"/>
      <c r="D200" s="484"/>
      <c r="E200" s="522">
        <v>5590</v>
      </c>
      <c r="F200" s="523" t="s">
        <v>535</v>
      </c>
      <c r="G200" s="520"/>
      <c r="H200" s="834">
        <v>-9</v>
      </c>
      <c r="I200" s="834">
        <v>9090.36</v>
      </c>
      <c r="J200" s="525">
        <f t="shared" si="2"/>
        <v>-9099.36</v>
      </c>
    </row>
    <row r="201" spans="3:10" ht="14.25" customHeight="1" x14ac:dyDescent="0.2">
      <c r="C201" s="484"/>
      <c r="D201" s="484"/>
      <c r="E201" s="518">
        <v>5600</v>
      </c>
      <c r="F201" s="519" t="s">
        <v>536</v>
      </c>
      <c r="G201" s="520"/>
      <c r="H201" s="834"/>
      <c r="I201" s="834"/>
      <c r="J201" s="525">
        <f t="shared" si="2"/>
        <v>0</v>
      </c>
    </row>
    <row r="202" spans="3:10" ht="14.25" customHeight="1" x14ac:dyDescent="0.2">
      <c r="C202" s="484"/>
      <c r="D202" s="484"/>
      <c r="E202" s="522">
        <v>5610</v>
      </c>
      <c r="F202" s="523" t="s">
        <v>537</v>
      </c>
      <c r="G202" s="520"/>
      <c r="H202" s="524">
        <v>0</v>
      </c>
      <c r="I202" s="524">
        <v>0</v>
      </c>
      <c r="J202" s="525">
        <f t="shared" si="2"/>
        <v>0</v>
      </c>
    </row>
    <row r="203" spans="3:10" ht="14.25" customHeight="1" thickBot="1" x14ac:dyDescent="0.25">
      <c r="C203" s="484"/>
      <c r="D203" s="484"/>
      <c r="F203" s="526" t="s">
        <v>116</v>
      </c>
      <c r="G203" s="526"/>
      <c r="H203" s="504">
        <f>+H194</f>
        <v>224719436.18000001</v>
      </c>
      <c r="I203" s="504">
        <f>+I194</f>
        <v>439908510.17000008</v>
      </c>
      <c r="J203" s="527">
        <v>14364633.209999999</v>
      </c>
    </row>
    <row r="204" spans="3:10" ht="14.25" customHeight="1" thickTop="1" x14ac:dyDescent="0.2"/>
    <row r="205" spans="3:10" ht="14.25" customHeight="1" x14ac:dyDescent="0.2">
      <c r="C205" s="457"/>
      <c r="D205" s="494" t="s">
        <v>538</v>
      </c>
      <c r="E205" s="494"/>
      <c r="F205" s="494"/>
      <c r="G205" s="494"/>
      <c r="H205" s="494"/>
      <c r="I205" s="494"/>
      <c r="J205" s="494"/>
    </row>
    <row r="206" spans="3:10" s="463" customFormat="1" ht="14.25" customHeight="1" x14ac:dyDescent="0.2">
      <c r="D206" s="528"/>
      <c r="E206" s="528"/>
      <c r="F206" s="528"/>
      <c r="G206" s="528"/>
      <c r="H206" s="528"/>
      <c r="I206" s="528"/>
      <c r="J206" s="528"/>
    </row>
    <row r="207" spans="3:10" s="463" customFormat="1" ht="14.25" customHeight="1" x14ac:dyDescent="0.2">
      <c r="D207" s="528"/>
      <c r="E207" s="528"/>
      <c r="F207" s="528"/>
      <c r="G207" s="528"/>
      <c r="H207" s="528"/>
      <c r="I207" s="528"/>
      <c r="J207" s="528"/>
    </row>
    <row r="208" spans="3:10" ht="14.25" customHeight="1" x14ac:dyDescent="0.2">
      <c r="C208" s="482"/>
      <c r="D208" s="482"/>
      <c r="E208" s="910" t="s">
        <v>539</v>
      </c>
      <c r="F208" s="910"/>
      <c r="G208" s="910"/>
      <c r="H208" s="910"/>
      <c r="I208" s="529" t="s">
        <v>481</v>
      </c>
      <c r="J208" s="529" t="s">
        <v>446</v>
      </c>
    </row>
    <row r="209" spans="3:10" s="463" customFormat="1" ht="14.25" customHeight="1" x14ac:dyDescent="0.2">
      <c r="C209" s="530"/>
      <c r="D209" s="530"/>
      <c r="E209" s="530"/>
      <c r="F209" s="530"/>
      <c r="H209" s="530"/>
      <c r="I209" s="530"/>
      <c r="J209" s="530"/>
    </row>
    <row r="210" spans="3:10" s="463" customFormat="1" ht="14.25" customHeight="1" x14ac:dyDescent="0.2">
      <c r="C210" s="531"/>
      <c r="D210" s="531"/>
      <c r="E210" s="532" t="s">
        <v>540</v>
      </c>
      <c r="F210" s="533"/>
      <c r="G210" s="534"/>
      <c r="H210" s="535"/>
      <c r="I210" s="834"/>
      <c r="J210" s="834">
        <v>14799212940.700001</v>
      </c>
    </row>
    <row r="211" spans="3:10" s="463" customFormat="1" ht="14.25" customHeight="1" x14ac:dyDescent="0.2">
      <c r="C211" s="536"/>
      <c r="D211" s="536"/>
      <c r="E211" s="532" t="s">
        <v>541</v>
      </c>
      <c r="F211" s="537"/>
      <c r="G211" s="534"/>
      <c r="H211" s="534"/>
      <c r="I211" s="834">
        <f>SUM(I212:I217)</f>
        <v>0</v>
      </c>
      <c r="J211" s="834"/>
    </row>
    <row r="212" spans="3:10" s="463" customFormat="1" ht="14.25" customHeight="1" x14ac:dyDescent="0.2">
      <c r="E212" s="539">
        <v>2.1</v>
      </c>
      <c r="F212" s="534" t="s">
        <v>72</v>
      </c>
      <c r="G212" s="534"/>
      <c r="H212" s="534"/>
      <c r="I212" s="834">
        <v>0</v>
      </c>
      <c r="J212" s="834"/>
    </row>
    <row r="213" spans="3:10" s="463" customFormat="1" ht="14.25" customHeight="1" x14ac:dyDescent="0.2">
      <c r="E213" s="539">
        <v>2.2000000000000002</v>
      </c>
      <c r="F213" s="534" t="s">
        <v>542</v>
      </c>
      <c r="G213" s="534"/>
      <c r="H213" s="534"/>
      <c r="I213" s="834">
        <v>0</v>
      </c>
      <c r="J213" s="834"/>
    </row>
    <row r="214" spans="3:10" s="463" customFormat="1" ht="14.25" customHeight="1" x14ac:dyDescent="0.2">
      <c r="E214" s="539">
        <v>2.2999999999999998</v>
      </c>
      <c r="F214" s="534" t="s">
        <v>74</v>
      </c>
      <c r="G214" s="534"/>
      <c r="H214" s="534"/>
      <c r="I214" s="834">
        <v>0</v>
      </c>
      <c r="J214" s="834"/>
    </row>
    <row r="215" spans="3:10" s="463" customFormat="1" ht="14.25" customHeight="1" x14ac:dyDescent="0.2">
      <c r="E215" s="539">
        <v>2.4</v>
      </c>
      <c r="F215" s="534" t="s">
        <v>75</v>
      </c>
      <c r="G215" s="534"/>
      <c r="H215" s="534"/>
      <c r="I215" s="834">
        <v>0</v>
      </c>
      <c r="J215" s="834"/>
    </row>
    <row r="216" spans="3:10" s="463" customFormat="1" ht="14.25" customHeight="1" x14ac:dyDescent="0.2">
      <c r="E216" s="539">
        <v>2.5</v>
      </c>
      <c r="F216" s="537" t="s">
        <v>76</v>
      </c>
      <c r="G216" s="534"/>
      <c r="H216" s="534"/>
      <c r="I216" s="834">
        <v>0</v>
      </c>
      <c r="J216" s="834"/>
    </row>
    <row r="217" spans="3:10" s="463" customFormat="1" ht="14.25" customHeight="1" x14ac:dyDescent="0.2">
      <c r="E217" s="539">
        <v>2.6</v>
      </c>
      <c r="F217" s="537" t="s">
        <v>543</v>
      </c>
      <c r="G217" s="534"/>
      <c r="H217" s="534"/>
      <c r="I217" s="834">
        <v>0</v>
      </c>
      <c r="J217" s="834"/>
    </row>
    <row r="218" spans="3:10" s="463" customFormat="1" ht="14.25" customHeight="1" x14ac:dyDescent="0.2">
      <c r="C218" s="540"/>
      <c r="D218" s="540"/>
      <c r="E218" s="532" t="s">
        <v>544</v>
      </c>
      <c r="F218" s="541"/>
      <c r="G218" s="534"/>
      <c r="H218" s="538"/>
      <c r="I218" s="834">
        <f>I221</f>
        <v>125786282.33</v>
      </c>
      <c r="J218" s="834"/>
    </row>
    <row r="219" spans="3:10" s="463" customFormat="1" ht="14.25" customHeight="1" x14ac:dyDescent="0.2">
      <c r="E219" s="541">
        <v>3.1</v>
      </c>
      <c r="F219" s="537" t="s">
        <v>545</v>
      </c>
      <c r="G219" s="534"/>
      <c r="H219" s="534"/>
      <c r="I219" s="834">
        <v>0</v>
      </c>
      <c r="J219" s="834"/>
    </row>
    <row r="220" spans="3:10" s="463" customFormat="1" ht="14.25" customHeight="1" x14ac:dyDescent="0.2">
      <c r="E220" s="541">
        <v>3.2</v>
      </c>
      <c r="F220" s="537" t="s">
        <v>201</v>
      </c>
      <c r="G220" s="534"/>
      <c r="H220" s="534"/>
      <c r="I220" s="834">
        <v>0</v>
      </c>
      <c r="J220" s="834"/>
    </row>
    <row r="221" spans="3:10" s="463" customFormat="1" ht="14.25" customHeight="1" x14ac:dyDescent="0.2">
      <c r="E221" s="541">
        <v>3.3</v>
      </c>
      <c r="F221" s="537" t="s">
        <v>546</v>
      </c>
      <c r="G221" s="534"/>
      <c r="H221" s="534"/>
      <c r="I221" s="834">
        <v>125786282.33</v>
      </c>
      <c r="J221" s="834"/>
    </row>
    <row r="222" spans="3:10" s="463" customFormat="1" ht="14.25" customHeight="1" x14ac:dyDescent="0.2">
      <c r="C222" s="542"/>
      <c r="D222" s="542"/>
      <c r="E222" s="532" t="s">
        <v>547</v>
      </c>
      <c r="F222" s="533"/>
      <c r="G222" s="534"/>
      <c r="H222" s="535"/>
      <c r="I222" s="834"/>
      <c r="J222" s="834">
        <v>14673426658.370003</v>
      </c>
    </row>
    <row r="223" spans="3:10" s="463" customFormat="1" ht="14.25" customHeight="1" x14ac:dyDescent="0.2">
      <c r="C223" s="542"/>
      <c r="D223" s="542"/>
      <c r="E223" s="543"/>
      <c r="F223" s="544"/>
      <c r="G223" s="475"/>
      <c r="H223" s="545"/>
      <c r="I223" s="545"/>
      <c r="J223" s="545"/>
    </row>
    <row r="224" spans="3:10" s="463" customFormat="1" ht="14.25" customHeight="1" x14ac:dyDescent="0.2">
      <c r="D224" s="494" t="s">
        <v>548</v>
      </c>
      <c r="E224" s="494"/>
      <c r="F224" s="494"/>
      <c r="G224" s="494"/>
      <c r="H224" s="494"/>
      <c r="I224" s="494"/>
      <c r="J224" s="546"/>
    </row>
    <row r="225" spans="3:10" s="463" customFormat="1" ht="14.25" customHeight="1" x14ac:dyDescent="0.2">
      <c r="C225" s="530"/>
      <c r="D225" s="530"/>
      <c r="E225" s="911" t="s">
        <v>539</v>
      </c>
      <c r="F225" s="911"/>
      <c r="G225" s="911"/>
      <c r="H225" s="911"/>
      <c r="I225" s="529" t="s">
        <v>481</v>
      </c>
      <c r="J225" s="529" t="s">
        <v>446</v>
      </c>
    </row>
    <row r="226" spans="3:10" s="463" customFormat="1" ht="14.25" customHeight="1" x14ac:dyDescent="0.2">
      <c r="E226" s="532" t="s">
        <v>549</v>
      </c>
      <c r="F226" s="534"/>
      <c r="G226" s="534"/>
      <c r="H226" s="547"/>
      <c r="I226" s="548"/>
      <c r="J226" s="535">
        <v>14325961706.190001</v>
      </c>
    </row>
    <row r="227" spans="3:10" s="463" customFormat="1" ht="14.25" customHeight="1" x14ac:dyDescent="0.2">
      <c r="C227" s="475"/>
      <c r="D227" s="475"/>
      <c r="E227" s="532" t="s">
        <v>550</v>
      </c>
      <c r="F227" s="534"/>
      <c r="G227" s="534"/>
      <c r="H227" s="547"/>
      <c r="I227" s="535">
        <f>SUM(I228:I248)</f>
        <v>291363011</v>
      </c>
      <c r="J227" s="549"/>
    </row>
    <row r="228" spans="3:10" s="463" customFormat="1" ht="14.25" customHeight="1" x14ac:dyDescent="0.2">
      <c r="C228" s="475"/>
      <c r="D228" s="475"/>
      <c r="E228" s="550">
        <v>2.1</v>
      </c>
      <c r="F228" s="551" t="s">
        <v>244</v>
      </c>
      <c r="G228" s="551"/>
      <c r="H228" s="551"/>
      <c r="I228" s="552">
        <v>0</v>
      </c>
      <c r="J228" s="553"/>
    </row>
    <row r="229" spans="3:10" s="463" customFormat="1" ht="14.25" customHeight="1" x14ac:dyDescent="0.2">
      <c r="C229" s="475"/>
      <c r="D229" s="475"/>
      <c r="E229" s="550">
        <v>2.2000000000000002</v>
      </c>
      <c r="F229" s="551" t="s">
        <v>81</v>
      </c>
      <c r="G229" s="551"/>
      <c r="H229" s="551"/>
      <c r="I229" s="552">
        <v>0</v>
      </c>
      <c r="J229" s="548"/>
    </row>
    <row r="230" spans="3:10" s="463" customFormat="1" ht="14.25" customHeight="1" x14ac:dyDescent="0.2">
      <c r="C230" s="475"/>
      <c r="D230" s="475"/>
      <c r="E230" s="550">
        <v>2.2999999999999998</v>
      </c>
      <c r="F230" s="551" t="s">
        <v>262</v>
      </c>
      <c r="G230" s="551"/>
      <c r="H230" s="551"/>
      <c r="I230" s="552">
        <v>0</v>
      </c>
      <c r="J230" s="548"/>
    </row>
    <row r="231" spans="3:10" s="463" customFormat="1" ht="14.25" customHeight="1" x14ac:dyDescent="0.2">
      <c r="C231" s="475"/>
      <c r="D231" s="475"/>
      <c r="E231" s="550">
        <v>2.4</v>
      </c>
      <c r="F231" s="551" t="s">
        <v>263</v>
      </c>
      <c r="G231" s="551"/>
      <c r="H231" s="551"/>
      <c r="I231" s="552">
        <v>0</v>
      </c>
      <c r="J231" s="548"/>
    </row>
    <row r="232" spans="3:10" s="463" customFormat="1" ht="14.25" customHeight="1" x14ac:dyDescent="0.2">
      <c r="C232" s="475"/>
      <c r="D232" s="475"/>
      <c r="E232" s="550">
        <v>2.5</v>
      </c>
      <c r="F232" s="551" t="s">
        <v>264</v>
      </c>
      <c r="G232" s="551"/>
      <c r="H232" s="551"/>
      <c r="I232" s="552">
        <v>0</v>
      </c>
      <c r="J232" s="548"/>
    </row>
    <row r="233" spans="3:10" s="463" customFormat="1" ht="14.25" customHeight="1" x14ac:dyDescent="0.2">
      <c r="C233" s="475"/>
      <c r="D233" s="475"/>
      <c r="E233" s="550">
        <v>2.6</v>
      </c>
      <c r="F233" s="551" t="s">
        <v>265</v>
      </c>
      <c r="G233" s="551"/>
      <c r="H233" s="551"/>
      <c r="I233" s="552">
        <v>0</v>
      </c>
      <c r="J233" s="548"/>
    </row>
    <row r="234" spans="3:10" s="463" customFormat="1" ht="14.25" customHeight="1" x14ac:dyDescent="0.2">
      <c r="C234" s="475"/>
      <c r="D234" s="475"/>
      <c r="E234" s="550">
        <v>2.7</v>
      </c>
      <c r="F234" s="551" t="s">
        <v>266</v>
      </c>
      <c r="G234" s="551"/>
      <c r="H234" s="551"/>
      <c r="I234" s="552">
        <v>0</v>
      </c>
      <c r="J234" s="548"/>
    </row>
    <row r="235" spans="3:10" s="463" customFormat="1" ht="14.25" customHeight="1" x14ac:dyDescent="0.2">
      <c r="C235" s="475"/>
      <c r="D235" s="475"/>
      <c r="E235" s="550">
        <v>2.8</v>
      </c>
      <c r="F235" s="551" t="s">
        <v>267</v>
      </c>
      <c r="G235" s="551"/>
      <c r="H235" s="551"/>
      <c r="I235" s="552">
        <v>0</v>
      </c>
      <c r="J235" s="548"/>
    </row>
    <row r="236" spans="3:10" s="463" customFormat="1" ht="14.25" customHeight="1" x14ac:dyDescent="0.2">
      <c r="C236" s="475"/>
      <c r="D236" s="475"/>
      <c r="E236" s="550">
        <v>2.9</v>
      </c>
      <c r="F236" s="551" t="s">
        <v>268</v>
      </c>
      <c r="G236" s="551"/>
      <c r="H236" s="551"/>
      <c r="I236" s="552">
        <v>0</v>
      </c>
      <c r="J236" s="548"/>
    </row>
    <row r="237" spans="3:10" s="463" customFormat="1" ht="14.25" customHeight="1" x14ac:dyDescent="0.2">
      <c r="C237" s="475"/>
      <c r="D237" s="475"/>
      <c r="E237" s="550" t="s">
        <v>551</v>
      </c>
      <c r="F237" s="551" t="s">
        <v>269</v>
      </c>
      <c r="G237" s="551"/>
      <c r="H237" s="551"/>
      <c r="I237" s="552">
        <v>0</v>
      </c>
      <c r="J237" s="548"/>
    </row>
    <row r="238" spans="3:10" s="463" customFormat="1" ht="14.25" customHeight="1" x14ac:dyDescent="0.2">
      <c r="C238" s="475"/>
      <c r="D238" s="475"/>
      <c r="E238" s="550" t="s">
        <v>552</v>
      </c>
      <c r="F238" s="551" t="s">
        <v>30</v>
      </c>
      <c r="G238" s="551"/>
      <c r="H238" s="551"/>
      <c r="I238" s="552">
        <v>0</v>
      </c>
      <c r="J238" s="548"/>
    </row>
    <row r="239" spans="3:10" s="463" customFormat="1" ht="14.25" customHeight="1" x14ac:dyDescent="0.2">
      <c r="C239" s="475"/>
      <c r="D239" s="475"/>
      <c r="E239" s="550" t="s">
        <v>553</v>
      </c>
      <c r="F239" s="551" t="s">
        <v>270</v>
      </c>
      <c r="G239" s="551"/>
      <c r="H239" s="551"/>
      <c r="I239" s="552">
        <v>0</v>
      </c>
      <c r="J239" s="548"/>
    </row>
    <row r="240" spans="3:10" s="463" customFormat="1" ht="14.25" customHeight="1" x14ac:dyDescent="0.2">
      <c r="C240" s="475"/>
      <c r="D240" s="475"/>
      <c r="E240" s="550" t="s">
        <v>554</v>
      </c>
      <c r="F240" s="551" t="s">
        <v>271</v>
      </c>
      <c r="G240" s="551"/>
      <c r="H240" s="551"/>
      <c r="I240" s="552">
        <v>0</v>
      </c>
      <c r="J240" s="548"/>
    </row>
    <row r="241" spans="3:10" s="463" customFormat="1" ht="14.25" customHeight="1" x14ac:dyDescent="0.2">
      <c r="C241" s="475"/>
      <c r="D241" s="475"/>
      <c r="E241" s="550" t="s">
        <v>555</v>
      </c>
      <c r="F241" s="551" t="s">
        <v>275</v>
      </c>
      <c r="G241" s="551"/>
      <c r="H241" s="551"/>
      <c r="I241" s="552">
        <v>0</v>
      </c>
      <c r="J241" s="548"/>
    </row>
    <row r="242" spans="3:10" s="463" customFormat="1" ht="14.25" customHeight="1" x14ac:dyDescent="0.2">
      <c r="C242" s="475"/>
      <c r="D242" s="475"/>
      <c r="E242" s="550" t="s">
        <v>556</v>
      </c>
      <c r="F242" s="551" t="s">
        <v>276</v>
      </c>
      <c r="G242" s="551"/>
      <c r="H242" s="551"/>
      <c r="I242" s="552">
        <v>0</v>
      </c>
      <c r="J242" s="548"/>
    </row>
    <row r="243" spans="3:10" s="463" customFormat="1" ht="14.25" customHeight="1" x14ac:dyDescent="0.2">
      <c r="C243" s="475"/>
      <c r="D243" s="475"/>
      <c r="E243" s="550" t="s">
        <v>557</v>
      </c>
      <c r="F243" s="551" t="s">
        <v>277</v>
      </c>
      <c r="G243" s="551"/>
      <c r="H243" s="551"/>
      <c r="I243" s="552">
        <v>0</v>
      </c>
      <c r="J243" s="548"/>
    </row>
    <row r="244" spans="3:10" s="463" customFormat="1" ht="14.25" customHeight="1" x14ac:dyDescent="0.2">
      <c r="C244" s="475"/>
      <c r="D244" s="475"/>
      <c r="E244" s="550" t="s">
        <v>558</v>
      </c>
      <c r="F244" s="551" t="s">
        <v>278</v>
      </c>
      <c r="G244" s="551"/>
      <c r="H244" s="551"/>
      <c r="I244" s="552">
        <v>0</v>
      </c>
      <c r="J244" s="548"/>
    </row>
    <row r="245" spans="3:10" s="463" customFormat="1" ht="14.25" customHeight="1" x14ac:dyDescent="0.2">
      <c r="C245" s="475"/>
      <c r="D245" s="475"/>
      <c r="E245" s="550" t="s">
        <v>559</v>
      </c>
      <c r="F245" s="551" t="s">
        <v>280</v>
      </c>
      <c r="G245" s="551"/>
      <c r="H245" s="551"/>
      <c r="I245" s="552">
        <v>0</v>
      </c>
      <c r="J245" s="548"/>
    </row>
    <row r="246" spans="3:10" s="463" customFormat="1" ht="14.25" customHeight="1" x14ac:dyDescent="0.2">
      <c r="C246" s="475"/>
      <c r="D246" s="475"/>
      <c r="E246" s="550" t="s">
        <v>560</v>
      </c>
      <c r="F246" s="551" t="s">
        <v>282</v>
      </c>
      <c r="G246" s="551"/>
      <c r="H246" s="551"/>
      <c r="I246" s="552">
        <v>0</v>
      </c>
      <c r="J246" s="548"/>
    </row>
    <row r="247" spans="3:10" s="463" customFormat="1" ht="14.25" customHeight="1" x14ac:dyDescent="0.2">
      <c r="C247" s="475"/>
      <c r="D247" s="475"/>
      <c r="E247" s="550" t="s">
        <v>561</v>
      </c>
      <c r="F247" s="551" t="s">
        <v>562</v>
      </c>
      <c r="G247" s="551"/>
      <c r="H247" s="551"/>
      <c r="I247" s="552">
        <v>0</v>
      </c>
      <c r="J247" s="548"/>
    </row>
    <row r="248" spans="3:10" s="463" customFormat="1" ht="14.25" customHeight="1" x14ac:dyDescent="0.2">
      <c r="C248" s="475"/>
      <c r="D248" s="475"/>
      <c r="E248" s="550" t="s">
        <v>563</v>
      </c>
      <c r="F248" s="551" t="s">
        <v>564</v>
      </c>
      <c r="G248" s="551"/>
      <c r="H248" s="551"/>
      <c r="I248" s="552">
        <v>291363011</v>
      </c>
      <c r="J248" s="548"/>
    </row>
    <row r="249" spans="3:10" s="463" customFormat="1" ht="14.25" customHeight="1" x14ac:dyDescent="0.2">
      <c r="E249" s="554" t="s">
        <v>565</v>
      </c>
      <c r="F249" s="534"/>
      <c r="G249" s="534"/>
      <c r="H249" s="538"/>
      <c r="I249" s="535">
        <f>SUM(I250:I256)</f>
        <v>439908510.17000008</v>
      </c>
      <c r="J249" s="548"/>
    </row>
    <row r="250" spans="3:10" s="463" customFormat="1" ht="14.25" customHeight="1" x14ac:dyDescent="0.2">
      <c r="E250" s="555">
        <v>3.1</v>
      </c>
      <c r="F250" s="551" t="s">
        <v>103</v>
      </c>
      <c r="G250" s="534"/>
      <c r="H250" s="534"/>
      <c r="I250" s="552">
        <v>303251475.97000003</v>
      </c>
      <c r="J250" s="548"/>
    </row>
    <row r="251" spans="3:10" s="463" customFormat="1" ht="14.25" customHeight="1" x14ac:dyDescent="0.2">
      <c r="E251" s="555">
        <v>3.2</v>
      </c>
      <c r="F251" s="551" t="s">
        <v>104</v>
      </c>
      <c r="G251" s="534"/>
      <c r="H251" s="534"/>
      <c r="I251" s="552">
        <v>0</v>
      </c>
      <c r="J251" s="548"/>
    </row>
    <row r="252" spans="3:10" s="463" customFormat="1" ht="14.25" customHeight="1" x14ac:dyDescent="0.2">
      <c r="E252" s="555">
        <v>3.3</v>
      </c>
      <c r="F252" s="551" t="s">
        <v>105</v>
      </c>
      <c r="G252" s="534"/>
      <c r="H252" s="534"/>
      <c r="I252" s="552">
        <v>136647943.84</v>
      </c>
      <c r="J252" s="548"/>
    </row>
    <row r="253" spans="3:10" s="463" customFormat="1" ht="14.25" customHeight="1" x14ac:dyDescent="0.2">
      <c r="E253" s="555">
        <v>3.4</v>
      </c>
      <c r="F253" s="551" t="s">
        <v>566</v>
      </c>
      <c r="G253" s="534"/>
      <c r="H253" s="534"/>
      <c r="I253" s="552">
        <v>0</v>
      </c>
      <c r="J253" s="548"/>
    </row>
    <row r="254" spans="3:10" s="463" customFormat="1" ht="14.25" customHeight="1" x14ac:dyDescent="0.2">
      <c r="E254" s="555">
        <v>3.5</v>
      </c>
      <c r="F254" s="551" t="s">
        <v>567</v>
      </c>
      <c r="G254" s="534"/>
      <c r="H254" s="534"/>
      <c r="I254" s="552">
        <v>0</v>
      </c>
      <c r="J254" s="548"/>
    </row>
    <row r="255" spans="3:10" s="463" customFormat="1" ht="14.25" customHeight="1" x14ac:dyDescent="0.2">
      <c r="E255" s="555">
        <v>3.6</v>
      </c>
      <c r="F255" s="551" t="s">
        <v>108</v>
      </c>
      <c r="G255" s="534"/>
      <c r="H255" s="534"/>
      <c r="I255" s="133">
        <v>9090.36</v>
      </c>
      <c r="J255" s="548"/>
    </row>
    <row r="256" spans="3:10" s="463" customFormat="1" ht="14.25" customHeight="1" x14ac:dyDescent="0.2">
      <c r="E256" s="555">
        <v>3.7</v>
      </c>
      <c r="F256" s="551" t="s">
        <v>568</v>
      </c>
      <c r="G256" s="534"/>
      <c r="H256" s="534"/>
      <c r="I256" s="552">
        <v>0</v>
      </c>
      <c r="J256" s="549"/>
    </row>
    <row r="257" spans="2:10" s="463" customFormat="1" ht="14.25" customHeight="1" x14ac:dyDescent="0.2">
      <c r="E257" s="556" t="s">
        <v>569</v>
      </c>
      <c r="F257" s="534"/>
      <c r="G257" s="534"/>
      <c r="H257" s="547"/>
      <c r="I257" s="548"/>
      <c r="J257" s="535">
        <v>14474507205.059999</v>
      </c>
    </row>
    <row r="258" spans="2:10" s="463" customFormat="1" ht="14.25" customHeight="1" x14ac:dyDescent="0.2">
      <c r="E258" s="557"/>
      <c r="F258" s="475"/>
      <c r="G258" s="475"/>
      <c r="H258" s="558"/>
      <c r="I258" s="559"/>
      <c r="J258" s="545"/>
    </row>
    <row r="259" spans="2:10" ht="14.25" customHeight="1" x14ac:dyDescent="0.2">
      <c r="B259" s="459" t="s">
        <v>570</v>
      </c>
      <c r="C259" s="460"/>
      <c r="D259" s="460"/>
      <c r="E259" s="460"/>
      <c r="F259" s="460"/>
      <c r="G259" s="460"/>
      <c r="H259" s="460"/>
      <c r="I259" s="460"/>
      <c r="J259" s="560"/>
    </row>
    <row r="260" spans="2:10" ht="14.25" customHeight="1" x14ac:dyDescent="0.2">
      <c r="C260" s="484"/>
      <c r="D260" s="494" t="s">
        <v>571</v>
      </c>
      <c r="E260" s="494"/>
      <c r="G260" s="494"/>
      <c r="H260" s="494"/>
      <c r="I260" s="494"/>
      <c r="J260" s="494"/>
    </row>
    <row r="261" spans="2:10" ht="14.25" customHeight="1" x14ac:dyDescent="0.2">
      <c r="C261" s="484"/>
      <c r="D261" s="528"/>
      <c r="E261" s="528"/>
      <c r="F261" s="528"/>
      <c r="G261" s="528"/>
      <c r="H261" s="528"/>
      <c r="I261" s="528"/>
      <c r="J261" s="528"/>
    </row>
    <row r="262" spans="2:10" ht="14.25" customHeight="1" x14ac:dyDescent="0.2">
      <c r="C262" s="484"/>
      <c r="D262" s="484"/>
      <c r="E262" s="467" t="s">
        <v>444</v>
      </c>
      <c r="F262" s="911" t="s">
        <v>445</v>
      </c>
      <c r="G262" s="911"/>
      <c r="H262" s="467" t="s">
        <v>528</v>
      </c>
      <c r="I262" s="467" t="s">
        <v>529</v>
      </c>
      <c r="J262" s="467" t="s">
        <v>517</v>
      </c>
    </row>
    <row r="263" spans="2:10" ht="14.25" customHeight="1" x14ac:dyDescent="0.2">
      <c r="C263" s="484"/>
      <c r="D263" s="484"/>
      <c r="E263" s="561">
        <v>8110</v>
      </c>
      <c r="F263" s="544"/>
      <c r="G263" s="543" t="s">
        <v>572</v>
      </c>
      <c r="H263" s="561">
        <v>0</v>
      </c>
      <c r="I263" s="562">
        <v>0</v>
      </c>
      <c r="J263" s="562">
        <f>H263-I263</f>
        <v>0</v>
      </c>
    </row>
    <row r="264" spans="2:10" ht="14.25" customHeight="1" x14ac:dyDescent="0.2">
      <c r="C264" s="484"/>
      <c r="D264" s="484"/>
      <c r="E264" s="561">
        <v>8120</v>
      </c>
      <c r="F264" s="544"/>
      <c r="G264" s="543" t="s">
        <v>573</v>
      </c>
      <c r="H264" s="561">
        <v>0</v>
      </c>
      <c r="I264" s="562">
        <v>0</v>
      </c>
      <c r="J264" s="562">
        <f t="shared" ref="J264:J274" si="3">H264-I264</f>
        <v>0</v>
      </c>
    </row>
    <row r="265" spans="2:10" ht="14.25" customHeight="1" x14ac:dyDescent="0.2">
      <c r="C265" s="484"/>
      <c r="D265" s="484"/>
      <c r="E265" s="561">
        <v>8130</v>
      </c>
      <c r="F265" s="544"/>
      <c r="G265" s="543" t="s">
        <v>574</v>
      </c>
      <c r="H265" s="561">
        <v>0</v>
      </c>
      <c r="I265" s="562">
        <v>0</v>
      </c>
      <c r="J265" s="562">
        <f t="shared" si="3"/>
        <v>0</v>
      </c>
    </row>
    <row r="266" spans="2:10" ht="14.25" customHeight="1" x14ac:dyDescent="0.2">
      <c r="C266" s="484"/>
      <c r="D266" s="484"/>
      <c r="E266" s="561">
        <v>8140</v>
      </c>
      <c r="F266" s="544"/>
      <c r="G266" s="543" t="s">
        <v>575</v>
      </c>
      <c r="H266" s="561">
        <v>0</v>
      </c>
      <c r="I266" s="562">
        <v>0</v>
      </c>
      <c r="J266" s="562">
        <f t="shared" si="3"/>
        <v>0</v>
      </c>
    </row>
    <row r="267" spans="2:10" ht="14.25" customHeight="1" x14ac:dyDescent="0.2">
      <c r="C267" s="484"/>
      <c r="D267" s="484"/>
      <c r="E267" s="561">
        <v>8150</v>
      </c>
      <c r="F267" s="544"/>
      <c r="G267" s="543" t="s">
        <v>576</v>
      </c>
      <c r="H267" s="561">
        <v>0</v>
      </c>
      <c r="I267" s="562">
        <v>0</v>
      </c>
      <c r="J267" s="562">
        <f t="shared" si="3"/>
        <v>0</v>
      </c>
    </row>
    <row r="268" spans="2:10" ht="14.25" customHeight="1" x14ac:dyDescent="0.2">
      <c r="C268" s="484"/>
      <c r="D268" s="484"/>
      <c r="E268" s="561">
        <v>8210</v>
      </c>
      <c r="F268" s="544"/>
      <c r="G268" s="543" t="s">
        <v>577</v>
      </c>
      <c r="H268" s="561">
        <v>0</v>
      </c>
      <c r="I268" s="562">
        <v>0</v>
      </c>
      <c r="J268" s="562">
        <f t="shared" si="3"/>
        <v>0</v>
      </c>
    </row>
    <row r="269" spans="2:10" ht="14.25" customHeight="1" x14ac:dyDescent="0.2">
      <c r="C269" s="484"/>
      <c r="D269" s="484"/>
      <c r="E269" s="561">
        <v>8220</v>
      </c>
      <c r="F269" s="544"/>
      <c r="G269" s="543" t="s">
        <v>578</v>
      </c>
      <c r="H269" s="561">
        <v>0</v>
      </c>
      <c r="I269" s="562">
        <v>0</v>
      </c>
      <c r="J269" s="562">
        <f t="shared" si="3"/>
        <v>0</v>
      </c>
    </row>
    <row r="270" spans="2:10" ht="14.25" customHeight="1" x14ac:dyDescent="0.2">
      <c r="C270" s="484"/>
      <c r="D270" s="484"/>
      <c r="E270" s="561">
        <v>8230</v>
      </c>
      <c r="F270" s="544"/>
      <c r="G270" s="543" t="s">
        <v>579</v>
      </c>
      <c r="H270" s="561">
        <v>0</v>
      </c>
      <c r="I270" s="562">
        <v>0</v>
      </c>
      <c r="J270" s="562">
        <f t="shared" si="3"/>
        <v>0</v>
      </c>
    </row>
    <row r="271" spans="2:10" ht="14.25" customHeight="1" x14ac:dyDescent="0.2">
      <c r="C271" s="484"/>
      <c r="D271" s="484"/>
      <c r="E271" s="561">
        <v>8240</v>
      </c>
      <c r="F271" s="544"/>
      <c r="G271" s="543" t="s">
        <v>580</v>
      </c>
      <c r="H271" s="561">
        <v>0</v>
      </c>
      <c r="I271" s="562">
        <v>0</v>
      </c>
      <c r="J271" s="562">
        <f t="shared" si="3"/>
        <v>0</v>
      </c>
    </row>
    <row r="272" spans="2:10" ht="14.25" customHeight="1" x14ac:dyDescent="0.2">
      <c r="C272" s="484"/>
      <c r="D272" s="484"/>
      <c r="E272" s="561">
        <v>8250</v>
      </c>
      <c r="F272" s="544"/>
      <c r="G272" s="543" t="s">
        <v>581</v>
      </c>
      <c r="H272" s="561">
        <v>0</v>
      </c>
      <c r="I272" s="562">
        <v>0</v>
      </c>
      <c r="J272" s="562">
        <f t="shared" si="3"/>
        <v>0</v>
      </c>
    </row>
    <row r="273" spans="1:10" ht="14.25" customHeight="1" x14ac:dyDescent="0.2">
      <c r="C273" s="484"/>
      <c r="D273" s="484"/>
      <c r="E273" s="561">
        <v>8260</v>
      </c>
      <c r="F273" s="544"/>
      <c r="G273" s="543" t="s">
        <v>582</v>
      </c>
      <c r="H273" s="561">
        <v>0</v>
      </c>
      <c r="I273" s="562">
        <v>0</v>
      </c>
      <c r="J273" s="562">
        <f t="shared" si="3"/>
        <v>0</v>
      </c>
    </row>
    <row r="274" spans="1:10" ht="14.25" customHeight="1" x14ac:dyDescent="0.2">
      <c r="C274" s="484"/>
      <c r="D274" s="484"/>
      <c r="E274" s="561">
        <v>8270</v>
      </c>
      <c r="F274" s="574"/>
      <c r="G274" s="543" t="s">
        <v>583</v>
      </c>
      <c r="H274" s="561">
        <v>0</v>
      </c>
      <c r="I274" s="562">
        <v>0</v>
      </c>
      <c r="J274" s="562">
        <f t="shared" si="3"/>
        <v>0</v>
      </c>
    </row>
    <row r="275" spans="1:10" ht="14.25" customHeight="1" thickBot="1" x14ac:dyDescent="0.25">
      <c r="F275" s="515" t="s">
        <v>116</v>
      </c>
      <c r="G275" s="515"/>
      <c r="H275" s="835">
        <v>0</v>
      </c>
      <c r="I275" s="563">
        <v>-9.5367431640625E-7</v>
      </c>
      <c r="J275" s="562">
        <v>9.5367431640625E-7</v>
      </c>
    </row>
    <row r="276" spans="1:10" ht="14.25" customHeight="1" thickTop="1" x14ac:dyDescent="0.2">
      <c r="F276" s="515"/>
      <c r="G276" s="515"/>
      <c r="H276" s="510"/>
      <c r="I276" s="510"/>
      <c r="J276" s="510"/>
    </row>
    <row r="277" spans="1:10" ht="14.25" customHeight="1" x14ac:dyDescent="0.2">
      <c r="B277" s="564" t="s">
        <v>584</v>
      </c>
      <c r="F277" s="477"/>
      <c r="G277" s="492"/>
      <c r="H277" s="492"/>
      <c r="I277" s="492"/>
    </row>
    <row r="278" spans="1:10" ht="14.25" customHeight="1" x14ac:dyDescent="0.2">
      <c r="B278" s="564"/>
      <c r="F278" s="477"/>
      <c r="G278" s="492"/>
      <c r="H278" s="492"/>
      <c r="I278" s="492"/>
    </row>
    <row r="279" spans="1:10" ht="14.25" customHeight="1" x14ac:dyDescent="0.2">
      <c r="B279" s="564"/>
      <c r="F279" s="477"/>
      <c r="G279" s="492"/>
      <c r="H279" s="492"/>
      <c r="I279" s="492"/>
    </row>
    <row r="280" spans="1:10" ht="14.25" customHeight="1" x14ac:dyDescent="0.2">
      <c r="B280" s="564"/>
      <c r="F280" s="477"/>
      <c r="G280" s="492"/>
      <c r="H280" s="492"/>
      <c r="I280" s="492"/>
    </row>
    <row r="281" spans="1:10" ht="14.25" customHeight="1" x14ac:dyDescent="0.2">
      <c r="F281" s="477"/>
      <c r="G281" s="492"/>
      <c r="H281" s="492"/>
      <c r="I281" s="492"/>
    </row>
    <row r="282" spans="1:10" ht="14.25" customHeight="1" x14ac:dyDescent="0.2">
      <c r="H282" s="443"/>
    </row>
    <row r="283" spans="1:10" ht="14.25" customHeight="1" x14ac:dyDescent="0.2">
      <c r="A283" s="565"/>
      <c r="B283" s="565"/>
      <c r="C283" s="566"/>
      <c r="D283" s="566"/>
      <c r="E283" s="566"/>
      <c r="F283" s="566"/>
      <c r="G283" s="567"/>
      <c r="H283" s="443"/>
      <c r="J283" s="568"/>
    </row>
    <row r="284" spans="1:10" ht="14.25" customHeight="1" x14ac:dyDescent="0.2">
      <c r="A284" s="870" t="s">
        <v>431</v>
      </c>
      <c r="B284" s="870"/>
      <c r="C284" s="870"/>
      <c r="D284" s="870"/>
      <c r="E284" s="870"/>
      <c r="F284" s="870"/>
      <c r="G284" s="870"/>
      <c r="H284" s="443"/>
      <c r="I284" s="906" t="s">
        <v>432</v>
      </c>
      <c r="J284" s="906"/>
    </row>
    <row r="285" spans="1:10" ht="14.25" customHeight="1" x14ac:dyDescent="0.2">
      <c r="A285" s="907" t="s">
        <v>433</v>
      </c>
      <c r="B285" s="907"/>
      <c r="C285" s="907"/>
      <c r="D285" s="907"/>
      <c r="E285" s="907"/>
      <c r="F285" s="907"/>
      <c r="G285" s="907"/>
      <c r="H285" s="443"/>
      <c r="I285" s="568" t="s">
        <v>434</v>
      </c>
      <c r="J285" s="569"/>
    </row>
    <row r="286" spans="1:10" ht="29.25" customHeight="1" x14ac:dyDescent="0.2">
      <c r="A286" s="908" t="s">
        <v>435</v>
      </c>
      <c r="B286" s="908"/>
      <c r="C286" s="908"/>
      <c r="D286" s="908"/>
      <c r="E286" s="908"/>
      <c r="F286" s="908"/>
      <c r="G286" s="908"/>
      <c r="H286" s="445"/>
      <c r="I286" s="569"/>
      <c r="J286" s="569"/>
    </row>
    <row r="287" spans="1:10" ht="14.25" customHeight="1" x14ac:dyDescent="0.2">
      <c r="G287" s="445"/>
      <c r="H287" s="445"/>
      <c r="I287" s="569"/>
      <c r="J287" s="569"/>
    </row>
  </sheetData>
  <mergeCells count="91">
    <mergeCell ref="C8:J8"/>
    <mergeCell ref="A1:J1"/>
    <mergeCell ref="A2:J2"/>
    <mergeCell ref="A3:J3"/>
    <mergeCell ref="A4:J4"/>
    <mergeCell ref="B7:J7"/>
    <mergeCell ref="F22:H22"/>
    <mergeCell ref="F10:H10"/>
    <mergeCell ref="F11:H11"/>
    <mergeCell ref="F12:H12"/>
    <mergeCell ref="F13:H13"/>
    <mergeCell ref="F14:H14"/>
    <mergeCell ref="F15:H15"/>
    <mergeCell ref="F16:H16"/>
    <mergeCell ref="D18:J18"/>
    <mergeCell ref="F19:H19"/>
    <mergeCell ref="F20:H20"/>
    <mergeCell ref="F21:H21"/>
    <mergeCell ref="D36:J36"/>
    <mergeCell ref="F23:H23"/>
    <mergeCell ref="F24:H24"/>
    <mergeCell ref="F25:H25"/>
    <mergeCell ref="F26:H26"/>
    <mergeCell ref="F27:H27"/>
    <mergeCell ref="F28:H28"/>
    <mergeCell ref="F29:H29"/>
    <mergeCell ref="D31:J31"/>
    <mergeCell ref="F32:H32"/>
    <mergeCell ref="F33:H33"/>
    <mergeCell ref="F34:H34"/>
    <mergeCell ref="F54:H54"/>
    <mergeCell ref="F37:H37"/>
    <mergeCell ref="F38:H38"/>
    <mergeCell ref="F39:H39"/>
    <mergeCell ref="D45:J45"/>
    <mergeCell ref="F46:H46"/>
    <mergeCell ref="F47:H47"/>
    <mergeCell ref="F48:H48"/>
    <mergeCell ref="F49:H49"/>
    <mergeCell ref="F50:H50"/>
    <mergeCell ref="D52:J52"/>
    <mergeCell ref="F53:H53"/>
    <mergeCell ref="F69:H69"/>
    <mergeCell ref="F55:H55"/>
    <mergeCell ref="F56:H56"/>
    <mergeCell ref="F57:H57"/>
    <mergeCell ref="F58:H58"/>
    <mergeCell ref="F59:H59"/>
    <mergeCell ref="F60:H60"/>
    <mergeCell ref="F62:H62"/>
    <mergeCell ref="C64:J64"/>
    <mergeCell ref="F66:G66"/>
    <mergeCell ref="F67:H67"/>
    <mergeCell ref="F68:H68"/>
    <mergeCell ref="F106:H106"/>
    <mergeCell ref="F70:H70"/>
    <mergeCell ref="F71:H71"/>
    <mergeCell ref="F72:H72"/>
    <mergeCell ref="F73:H73"/>
    <mergeCell ref="D75:J75"/>
    <mergeCell ref="F76:H76"/>
    <mergeCell ref="F77:H77"/>
    <mergeCell ref="F78:H78"/>
    <mergeCell ref="B84:J84"/>
    <mergeCell ref="C85:J85"/>
    <mergeCell ref="F87:H87"/>
    <mergeCell ref="B151:J151"/>
    <mergeCell ref="D108:J108"/>
    <mergeCell ref="F109:H109"/>
    <mergeCell ref="F110:H110"/>
    <mergeCell ref="F117:H117"/>
    <mergeCell ref="D120:J120"/>
    <mergeCell ref="F121:H121"/>
    <mergeCell ref="F122:H122"/>
    <mergeCell ref="F124:H124"/>
    <mergeCell ref="C126:J126"/>
    <mergeCell ref="F128:H128"/>
    <mergeCell ref="F149:H149"/>
    <mergeCell ref="F153:H153"/>
    <mergeCell ref="F160:H160"/>
    <mergeCell ref="B162:J162"/>
    <mergeCell ref="F164:G164"/>
    <mergeCell ref="F173:H173"/>
    <mergeCell ref="I284:J284"/>
    <mergeCell ref="A285:G285"/>
    <mergeCell ref="A286:G286"/>
    <mergeCell ref="F190:H190"/>
    <mergeCell ref="E208:H208"/>
    <mergeCell ref="E225:H225"/>
    <mergeCell ref="F262:G262"/>
    <mergeCell ref="A284:G284"/>
  </mergeCells>
  <dataValidations count="1">
    <dataValidation allowBlank="1" showInputMessage="1" showErrorMessage="1" prompt="Diferencia entre el saldo final y el inicial presentados." sqref="J164 J193 J173 J262:J274"/>
  </dataValidations>
  <printOptions horizontalCentered="1"/>
  <pageMargins left="0.51181102362204722" right="0.51181102362204722" top="0.74803149606299213" bottom="0.74803149606299213" header="0.31496062992125984" footer="0.19685039370078741"/>
  <pageSetup scale="88" firstPageNumber="16" fitToHeight="100" orientation="landscape" useFirstPageNumber="1" r:id="rId1"/>
  <headerFooter>
    <oddFooter>&amp;RPágina No.&amp;P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7</vt:i4>
      </vt:variant>
    </vt:vector>
  </HeadingPairs>
  <TitlesOfParts>
    <vt:vector size="38" baseType="lpstr">
      <vt:lpstr>ESF</vt:lpstr>
      <vt:lpstr>EA</vt:lpstr>
      <vt:lpstr>EVHP</vt:lpstr>
      <vt:lpstr>ECSF</vt:lpstr>
      <vt:lpstr>EFE</vt:lpstr>
      <vt:lpstr>EAA</vt:lpstr>
      <vt:lpstr>EADOP</vt:lpstr>
      <vt:lpstr>IPC</vt:lpstr>
      <vt:lpstr>Notas PE</vt:lpstr>
      <vt:lpstr>NGA</vt:lpstr>
      <vt:lpstr>EAI</vt:lpstr>
      <vt:lpstr>CtasAdmvas 1</vt:lpstr>
      <vt:lpstr>CtasAdmvas 2</vt:lpstr>
      <vt:lpstr>CtasAdmvas 3</vt:lpstr>
      <vt:lpstr>COG</vt:lpstr>
      <vt:lpstr>CTG</vt:lpstr>
      <vt:lpstr>CFF</vt:lpstr>
      <vt:lpstr>EN</vt:lpstr>
      <vt:lpstr>ID</vt:lpstr>
      <vt:lpstr>GCP</vt:lpstr>
      <vt:lpstr>PPI</vt:lpstr>
      <vt:lpstr>IR DGPD</vt:lpstr>
      <vt:lpstr>FF</vt:lpstr>
      <vt:lpstr>IPF</vt:lpstr>
      <vt:lpstr>Muebles</vt:lpstr>
      <vt:lpstr>Inmuebles</vt:lpstr>
      <vt:lpstr>Rel Cta Banc</vt:lpstr>
      <vt:lpstr>DestinoGtoFed</vt:lpstr>
      <vt:lpstr>Esq Bur</vt:lpstr>
      <vt:lpstr>Información Adicional</vt:lpstr>
      <vt:lpstr>Ayudas y Subsidios</vt:lpstr>
      <vt:lpstr>'Ayudas y Subsidios'!Área_de_impresión</vt:lpstr>
      <vt:lpstr>EAI!Área_de_impresión</vt:lpstr>
      <vt:lpstr>'IR DGPD'!Área_de_impresión</vt:lpstr>
      <vt:lpstr>Muebles!Área_de_impresión</vt:lpstr>
      <vt:lpstr>'Notas PE'!Área_de_impresión</vt:lpstr>
      <vt:lpstr>'IR DGPD'!Títulos_a_imprimir</vt:lpstr>
      <vt:lpstr>'Notas PE'!Títulos_a_imprimir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ALICIA ORTIZ CASTELLANOS</dc:creator>
  <cp:lastModifiedBy>Israel Lopez Segura</cp:lastModifiedBy>
  <cp:lastPrinted>2022-01-28T01:54:49Z</cp:lastPrinted>
  <dcterms:created xsi:type="dcterms:W3CDTF">2020-11-17T16:29:02Z</dcterms:created>
  <dcterms:modified xsi:type="dcterms:W3CDTF">2022-02-18T00:29:18Z</dcterms:modified>
</cp:coreProperties>
</file>