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1InformacionContable\xlsx\"/>
    </mc:Choice>
  </mc:AlternateContent>
  <xr:revisionPtr revIDLastSave="0" documentId="8_{1F3F3FED-E5B2-43CC-8251-AD63B1A3008C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7" i="1" l="1"/>
  <c r="D447" i="1"/>
  <c r="C447" i="1"/>
  <c r="F434" i="1"/>
  <c r="E425" i="1"/>
  <c r="F416" i="1"/>
  <c r="J414" i="1"/>
  <c r="I414" i="1"/>
  <c r="G412" i="1"/>
  <c r="H410" i="1"/>
  <c r="E406" i="1"/>
  <c r="E434" i="1" s="1"/>
  <c r="G434" i="1" s="1"/>
  <c r="F398" i="1"/>
  <c r="G394" i="1"/>
  <c r="G393" i="1"/>
  <c r="G392" i="1"/>
  <c r="G395" i="1" s="1"/>
  <c r="E392" i="1"/>
  <c r="E385" i="1"/>
  <c r="E398" i="1" s="1"/>
  <c r="C362" i="1"/>
  <c r="C356" i="1"/>
  <c r="D348" i="1"/>
  <c r="C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48" i="1" s="1"/>
  <c r="E331" i="1"/>
  <c r="D324" i="1"/>
  <c r="C324" i="1"/>
  <c r="E322" i="1"/>
  <c r="E321" i="1"/>
  <c r="E320" i="1"/>
  <c r="E324" i="1" s="1"/>
  <c r="E315" i="1"/>
  <c r="D315" i="1"/>
  <c r="C315" i="1"/>
  <c r="C294" i="1"/>
  <c r="D284" i="1" s="1"/>
  <c r="D292" i="1"/>
  <c r="D290" i="1"/>
  <c r="D288" i="1"/>
  <c r="D286" i="1"/>
  <c r="D282" i="1"/>
  <c r="D280" i="1"/>
  <c r="D276" i="1"/>
  <c r="D274" i="1"/>
  <c r="D272" i="1"/>
  <c r="D270" i="1"/>
  <c r="D267" i="1"/>
  <c r="D266" i="1"/>
  <c r="D263" i="1"/>
  <c r="D262" i="1"/>
  <c r="D260" i="1"/>
  <c r="D259" i="1"/>
  <c r="D256" i="1"/>
  <c r="D255" i="1"/>
  <c r="D252" i="1"/>
  <c r="D251" i="1"/>
  <c r="D250" i="1"/>
  <c r="D248" i="1"/>
  <c r="D246" i="1"/>
  <c r="D245" i="1"/>
  <c r="D243" i="1"/>
  <c r="D242" i="1"/>
  <c r="D241" i="1"/>
  <c r="D240" i="1"/>
  <c r="D238" i="1"/>
  <c r="D237" i="1"/>
  <c r="C229" i="1"/>
  <c r="C215" i="1"/>
  <c r="C209" i="1"/>
  <c r="C221" i="1" s="1"/>
  <c r="C187" i="1"/>
  <c r="C180" i="1"/>
  <c r="C173" i="1"/>
  <c r="C166" i="1"/>
  <c r="F158" i="1"/>
  <c r="E158" i="1"/>
  <c r="C158" i="1"/>
  <c r="D154" i="1"/>
  <c r="D153" i="1"/>
  <c r="D152" i="1"/>
  <c r="D151" i="1"/>
  <c r="D150" i="1"/>
  <c r="D149" i="1"/>
  <c r="D148" i="1"/>
  <c r="D147" i="1"/>
  <c r="D146" i="1"/>
  <c r="D145" i="1"/>
  <c r="D158" i="1" s="1"/>
  <c r="D144" i="1"/>
  <c r="D143" i="1"/>
  <c r="C135" i="1"/>
  <c r="C126" i="1"/>
  <c r="E119" i="1"/>
  <c r="D119" i="1"/>
  <c r="C119" i="1"/>
  <c r="C109" i="1"/>
  <c r="E98" i="1"/>
  <c r="D98" i="1"/>
  <c r="E89" i="1"/>
  <c r="E109" i="1"/>
  <c r="D89" i="1"/>
  <c r="D109" i="1" s="1"/>
  <c r="C70" i="1"/>
  <c r="C63" i="1"/>
  <c r="C52" i="1"/>
  <c r="F41" i="1"/>
  <c r="E41" i="1"/>
  <c r="D41" i="1"/>
  <c r="C41" i="1"/>
  <c r="E32" i="1"/>
  <c r="D32" i="1"/>
  <c r="C32" i="1"/>
  <c r="D275" i="1"/>
  <c r="D279" i="1"/>
  <c r="D283" i="1"/>
  <c r="D287" i="1"/>
  <c r="D249" i="1"/>
  <c r="D257" i="1"/>
  <c r="D261" i="1"/>
  <c r="D265" i="1"/>
  <c r="D269" i="1"/>
  <c r="D277" i="1"/>
  <c r="D281" i="1"/>
  <c r="D289" i="1"/>
  <c r="F399" i="1" l="1"/>
  <c r="G398" i="1"/>
  <c r="D285" i="1"/>
  <c r="D253" i="1"/>
  <c r="D271" i="1"/>
  <c r="D244" i="1"/>
  <c r="D254" i="1"/>
  <c r="D264" i="1"/>
  <c r="D278" i="1"/>
  <c r="D293" i="1"/>
  <c r="D273" i="1"/>
  <c r="D291" i="1"/>
  <c r="D239" i="1"/>
  <c r="D294" i="1" s="1"/>
  <c r="D247" i="1"/>
  <c r="D258" i="1"/>
  <c r="D268" i="1"/>
</calcChain>
</file>

<file path=xl/sharedStrings.xml><?xml version="1.0" encoding="utf-8"?>
<sst xmlns="http://schemas.openxmlformats.org/spreadsheetml/2006/main" count="348" uniqueCount="284">
  <si>
    <t>RÉGIMEN DE PROTECCIÓN SOCIAL EN SALUD DEL ESTADO DE GUANAJUATO</t>
  </si>
  <si>
    <t xml:space="preserve">NOTAS A LOS ESTADOS FINANCIEROS </t>
  </si>
  <si>
    <t>Al 31  Diciembre  del 2016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</si>
  <si>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</si>
  <si>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</si>
  <si>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</si>
  <si>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</si>
  <si>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</si>
  <si>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</si>
  <si>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</si>
  <si>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</si>
  <si>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</si>
  <si>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</si>
  <si>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</si>
  <si>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</si>
  <si>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</si>
  <si>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</si>
  <si>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</si>
  <si>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1122602001 CUENTAS POR COBRAR A ENTIDADES FED Y MPIOS</t>
  </si>
  <si>
    <t>ESF-03 DEUDORES P/RECUPERAR</t>
  </si>
  <si>
    <t>90 DIAS</t>
  </si>
  <si>
    <t>180 DIAS</t>
  </si>
  <si>
    <t>365 DIAS</t>
  </si>
  <si>
    <t>1123 DEUDORES PENDIENTES POR RECUPERAR</t>
  </si>
  <si>
    <t xml:space="preserve">           1123101002 GASTOS A RESERVA DE COMPROBAR</t>
  </si>
  <si>
    <t xml:space="preserve">           112310200 FUNCIONARIOS Y EMPLEADOS</t>
  </si>
  <si>
    <t xml:space="preserve">           1123103301  SUBSIDIO AL EMPLEO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</si>
  <si>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</si>
  <si>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</si>
  <si>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</si>
  <si>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</si>
  <si>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</si>
  <si>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</si>
  <si>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</si>
  <si>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</si>
  <si>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</si>
  <si>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</si>
  <si>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</si>
  <si>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</si>
  <si>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</si>
  <si>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</si>
  <si>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Página 9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</si>
  <si>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</si>
  <si>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</si>
  <si>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</si>
  <si>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</si>
  <si>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</si>
  <si>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</si>
  <si>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1240   BIENES MUEBLES</t>
  </si>
  <si>
    <t>1241151100  MUEBLES DE OFICINA Y ESTANTERÍA</t>
  </si>
  <si>
    <t>1241251200 MUEBLES, EXCEPTO DE OFICINA Y ESTANTERÍA</t>
  </si>
  <si>
    <t>1241351500 EQUIPO DE CÓMPUTO Y DE TECNOLOGÍAS DE LA INFORMACIÓN</t>
  </si>
  <si>
    <t>1241951900 OTROS MOBILIARIOS Y EQUIPOS DE ADMINISTRACIÓN</t>
  </si>
  <si>
    <t>1242152100  EQUIPO Y APARATOS AUDIOVISUALES</t>
  </si>
  <si>
    <t>1244154100  AUTOMÓVILES Y CAMIONES</t>
  </si>
  <si>
    <t>1246456400 SISTEMAS DE AIRE ACONDICIONADO, CALEFACCION Y DE</t>
  </si>
  <si>
    <t xml:space="preserve"> 1240   BIENES MUEBLES</t>
  </si>
  <si>
    <t>1263151101 MUEBLES DE OFICINA Y ESTANTERÍA</t>
  </si>
  <si>
    <t>1263151201 MUEBLES, EXCEPTO DE OFICINA Y ESTANTERÍA</t>
  </si>
  <si>
    <t>1263151501 CÓMPUTO Y DE TECNOLOGÍAS DE LA INFORMACIÓN</t>
  </si>
  <si>
    <t>1263151901 OTROS MOBILIARIOS Y EQUIPOS DE ADMINISTRACIÓN</t>
  </si>
  <si>
    <t>1263252101 EQUIPO Y APARATOS AUDIOVISUALES</t>
  </si>
  <si>
    <t>1263656401 SISTEMAS DE AIRE ACONDICIONADO, CALEFACCION Y DE</t>
  </si>
  <si>
    <t>ESF-09 INTANGIBLES Y DIFERIDOS</t>
  </si>
  <si>
    <t>1250 ACTIVOS INTANGIBLES</t>
  </si>
  <si>
    <t>1270 ACTIVOS DIFERIDOS</t>
  </si>
  <si>
    <t>1260 DEPRECIACIÓN, DETERIORO Y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</si>
  <si>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</si>
  <si>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</si>
  <si>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</si>
  <si>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</si>
  <si>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 xml:space="preserve">           1191001001  DEPOSITOS EN GARANTÍA</t>
  </si>
  <si>
    <t>PASIVO</t>
  </si>
  <si>
    <t>ESF-12 CUENTAS Y DOCUMENTOS POR PAGAR</t>
  </si>
  <si>
    <t>2110 CUENTAS POR PAGAR A CORTO PLAZO</t>
  </si>
  <si>
    <t>2111401002  APORTACION PATRONAL ISSSTE</t>
  </si>
  <si>
    <t>2112102001  PROVEEDORES EJE ANTERIORES</t>
  </si>
  <si>
    <t xml:space="preserve"> 2115203002  TRANSFERENCIAS DE ENTIDAD A MUNICIPIOS EJERCICIOS ANTERIORES</t>
  </si>
  <si>
    <t>2117101001  ISR NOMINA</t>
  </si>
  <si>
    <t>2117101010  ISR RETENCION POR HONORARIOS</t>
  </si>
  <si>
    <t>2117101013  ISR RETENCION ARRENDAMIENTO</t>
  </si>
  <si>
    <t>2117102002  CEDULAR  ARRENDAMIENTO</t>
  </si>
  <si>
    <t>2117202003  APORTACIÓN TRABAJADOR ISSSTE</t>
  </si>
  <si>
    <t>2117502101  IMPUESTO SOBRE NOMINAS</t>
  </si>
  <si>
    <t>2117903002  PENSIÓN ALIMENTICIA ASOCIADA</t>
  </si>
  <si>
    <t>2119904001  ENTIDADES</t>
  </si>
  <si>
    <t>2119906001  NOMINA SANCIONES POR RETARDOS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</si>
  <si>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</si>
  <si>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</si>
  <si>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</si>
  <si>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</si>
  <si>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</si>
  <si>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</si>
  <si>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</si>
  <si>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</si>
  <si>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</si>
  <si>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2199002099 DIFERENCIAS IRRELEVANTES</t>
  </si>
  <si>
    <t>Página 10</t>
  </si>
  <si>
    <t>II) NOTAS AL ESTADO DE ACTIVIDADES</t>
  </si>
  <si>
    <t>INGRESOS DE GESTIÓN</t>
  </si>
  <si>
    <t>ERA-01 INGRESOS</t>
  </si>
  <si>
    <t>NOTA</t>
  </si>
  <si>
    <t>4129240201  CUOTAS FAMILIARES</t>
  </si>
  <si>
    <t>4129 Otras Cuotas y Aportaciones Seg.Soc</t>
  </si>
  <si>
    <t>4120 Cuotas y Aportaciones de Seg.Social</t>
  </si>
  <si>
    <t>4162610061  SANCIONES</t>
  </si>
  <si>
    <t>4162 Multas</t>
  </si>
  <si>
    <t>4160 Aprovechamientos de Tipo Corriente</t>
  </si>
  <si>
    <t>INGRESOS DE GESTION</t>
  </si>
  <si>
    <t>4213831000  CONVENIO SERVICIOS PERSONALES</t>
  </si>
  <si>
    <t>4213832000  CONVENIO MATERIALES Y SUMINISTROS</t>
  </si>
  <si>
    <t>4213833000  CONVENIO SERVICIOS GENERALES</t>
  </si>
  <si>
    <t>4213834000  CONVENIO AYUDAS Y SUBSIDIOS</t>
  </si>
  <si>
    <t>4213 Convenios</t>
  </si>
  <si>
    <t>4210 Participaciones y Aportaciones</t>
  </si>
  <si>
    <t>4221913000  SERVICIOS GENERALES</t>
  </si>
  <si>
    <t>4221 Trans. Internas y Asig. al Secto</t>
  </si>
  <si>
    <t>4220 Transferencias, Asignaciones, Subs.</t>
  </si>
  <si>
    <t>ERA-02 OTROS INGRESOS Y BENEFICIOS</t>
  </si>
  <si>
    <t xml:space="preserve">  4311 Int.Ganados de Val.,Créditos, Bonos</t>
  </si>
  <si>
    <t>4310 Ingresos Financieros</t>
  </si>
  <si>
    <t>4399 Otros Ingresos y Beneficios Varios</t>
  </si>
  <si>
    <t>4390 Otros Ingresos y Beneficios Varios</t>
  </si>
  <si>
    <t>GASTOS Y OTRAS PÉRDIDAS</t>
  </si>
  <si>
    <t>ERA-03 GASTOS</t>
  </si>
  <si>
    <t>%GASTO</t>
  </si>
  <si>
    <t>EXPLICACION</t>
  </si>
  <si>
    <t>5000 GASTOS Y OTRAS PERDIDAS</t>
  </si>
  <si>
    <t>5111113000 SUELDOS BASE AL PERSONAL PERMANENTE</t>
  </si>
  <si>
    <t>5113132000 PRIMAS DE VACAS., DOMINICAL Y GRATIF. FIN DE AÑO</t>
  </si>
  <si>
    <t>5113134000  COMPENSACIONES</t>
  </si>
  <si>
    <t>5114141000 APORTACIONES DE SEGURIDAD SOCIAL</t>
  </si>
  <si>
    <t xml:space="preserve">  5114144000  SEGUROS MÚLTIPLES</t>
  </si>
  <si>
    <t>5115154000 PRESTACIONES CONTRACTUALES</t>
  </si>
  <si>
    <t>5115159000 OTRAS PRESTACIONES SOCIALES Y ECONOMICAS</t>
  </si>
  <si>
    <t>5116171000  ESTÍMULOS</t>
  </si>
  <si>
    <t>5121211000 MATERIALES Y ÚTILES DE OFICINA</t>
  </si>
  <si>
    <t>5121214000 MAT. Y UTILES PARA EL PROCESAMIENTO EN EQUIPO</t>
  </si>
  <si>
    <t>5122221000  ALIMENTACIÓN DE PERSONAS</t>
  </si>
  <si>
    <t>5124246000  MATERIAL ELÉCTRICO</t>
  </si>
  <si>
    <t>5124247000  ESTRUCTURAS Y MANUFACTURAS</t>
  </si>
  <si>
    <t>5124248000  MATERIALES COMPLEMENTARIOS</t>
  </si>
  <si>
    <t>5124249000  MATERIALES DIVERSOS</t>
  </si>
  <si>
    <t xml:space="preserve"> 5126261000 COMBUSTIBLES, LUBRICANTES Y ADITIVOS</t>
  </si>
  <si>
    <t>5129291000 REFACCIONES, ACCESORIOS Y HERRAM. MENORES</t>
  </si>
  <si>
    <t>5129292000 REFACCIONES, ACCESORIOS Y HERRAM. MENORES</t>
  </si>
  <si>
    <t>5129294000 REFACCIONES Y ACCESORIOS PARA EQ. DE COMPUTO</t>
  </si>
  <si>
    <t>5129296000 REF. Y ACCESORIOS ME. DE EQ. DE TRANSPORTE</t>
  </si>
  <si>
    <t>5131311000  SERVICIO DE ENERGÍA ELÉCTRICA</t>
  </si>
  <si>
    <t>5131313000  SERVICIO DE AGUA POTABLE</t>
  </si>
  <si>
    <t>5131314000  TELEFONÍA TRADICIONAL</t>
  </si>
  <si>
    <t>5131315000  TELEFONÍA CELULAR</t>
  </si>
  <si>
    <t xml:space="preserve">
5131317000 SERV. ACCESO A INTERNET, REDES Y PROC. DE INFO.</t>
  </si>
  <si>
    <t>5131318000  SERVICIO POSTAL</t>
  </si>
  <si>
    <t>5132322000  ARRENDAMIENTO DE EDIFICIOS</t>
  </si>
  <si>
    <t>5132323000  ARRENDA. DE MOB. Y E</t>
  </si>
  <si>
    <t>5132327000  ARRENDAMIENTO DE ACT</t>
  </si>
  <si>
    <t>5133336000  SERVS. APOYO ADMVO.,</t>
  </si>
  <si>
    <t>5133338000  SERVICIOS DE VIGILANCIA</t>
  </si>
  <si>
    <t>5133339000  SERVICIOS PROFESIONA</t>
  </si>
  <si>
    <t>5134341000  INTERESES, DESCTOS.</t>
  </si>
  <si>
    <t>5134345000  SEGUROS DE BIENES PATRIMONIALES</t>
  </si>
  <si>
    <t>5135351000 CONSERV. Y MANTENIMIENTO MENOR DE INMUEBLES</t>
  </si>
  <si>
    <t xml:space="preserve"> 5135355000 REPAR. Y MTTO. DE EQUIPO DE TRANSPORTE</t>
  </si>
  <si>
    <t>5135358000 SERVICIOS DE LIMPIEZA Y MANEJO DE DESECHOS</t>
  </si>
  <si>
    <t xml:space="preserve"> 5135359000 SERVICIOS DE JARDINERÍA Y FUMIGACIÓN</t>
  </si>
  <si>
    <t>5136361100  DIFUSION POR RADIO</t>
  </si>
  <si>
    <t>5136361200 DIF. POR MEDIOS ALTERNATIVOS PROG. Y MEDIOS GUB</t>
  </si>
  <si>
    <t>5137371000  PASAJES AEREOS</t>
  </si>
  <si>
    <t>5137372000  PASAJES TERRESTRES</t>
  </si>
  <si>
    <t>5137375000  VIATICOS EN EL PAIS</t>
  </si>
  <si>
    <t>5138382000  GASTOS DE ORDEN SOCIAL Y CULTURAL</t>
  </si>
  <si>
    <t>5138383000  CONGRESOS Y CONVENCIONES</t>
  </si>
  <si>
    <t>5139392000  OTROS IMPUESTOS Y DERECHOS</t>
  </si>
  <si>
    <t>5139398000  IMPUESTO DE NOMINA</t>
  </si>
  <si>
    <t>5212415100 TRANSFERENCIAS PARA SERVICIOS PERSONALES</t>
  </si>
  <si>
    <t>Transferencias hechas al ISAPEG para gasto de las unidades médicas</t>
  </si>
  <si>
    <t>5212415200 TRANSFER. PARA  MATERIALES Y SUMINISTROS</t>
  </si>
  <si>
    <t>5212415300 TRANSFERENCIAS PARA SERVICIOS GENERALES</t>
  </si>
  <si>
    <t>5515151100  DEP. MUEBLES DE OFIC</t>
  </si>
  <si>
    <t>5515151200  DEP. MUEBLES, EXCEPT</t>
  </si>
  <si>
    <t>5515151500  DEP. EQUIPO DE COMPU</t>
  </si>
  <si>
    <t>5515151900  DEP. OTROS MOBILIARI</t>
  </si>
  <si>
    <t>5515252100  DEP. EQUIPO Y APARAT</t>
  </si>
  <si>
    <t>5515656400  DEP. SISTEMA AIRE ACONDICIONADO</t>
  </si>
  <si>
    <t>5599000006  Diferencia por Redondeo</t>
  </si>
  <si>
    <t>Página 11</t>
  </si>
  <si>
    <t>III) NOTAS AL ESTADO DE VARIACIÓN A LA HACIEDA PÚBLICA</t>
  </si>
  <si>
    <t>VHP-01 PATRIMONIO CONTRIBUIDO</t>
  </si>
  <si>
    <t>MODIFICACION</t>
  </si>
  <si>
    <t>3110 HACIENDA PUBLICA/PATRIMONIO CONTRIBUIDO</t>
  </si>
  <si>
    <t>3111835000 CONVENIO BIENES MUEBLES E INMUEBLES</t>
  </si>
  <si>
    <t>VHP-02 PATRIMONIO GENERADO</t>
  </si>
  <si>
    <t>3210 Resultado del Ejercicio (Ahorro/Des</t>
  </si>
  <si>
    <t>3220690201  APLICACIÓN DE REMANENTE PROPIO</t>
  </si>
  <si>
    <t>3220690202  APLICACIÓN DE REMANENTE FEDERAL</t>
  </si>
  <si>
    <t>IV) NOTAS AL ESTADO DE FLUJO DE EFECTIVO</t>
  </si>
  <si>
    <t>EFE-01 FLUJO DE EFECTIVO</t>
  </si>
  <si>
    <t>1112102001  BANCOMER 00103823393</t>
  </si>
  <si>
    <t>1112103001  BANORTE 004213790060</t>
  </si>
  <si>
    <t>1112104001  HSBC 040585783037 DI</t>
  </si>
  <si>
    <t>1112105001  SCOTIABANK 023093835</t>
  </si>
  <si>
    <t>1112106002  BAJIO 148857010101</t>
  </si>
  <si>
    <t>1112106003  BAJIO 148850240101</t>
  </si>
  <si>
    <t>1112106004  BAJIO 148854460101</t>
  </si>
  <si>
    <t>1112106006  BAJIO 148857760101</t>
  </si>
  <si>
    <t>1112106007  BAJIO 148855110101</t>
  </si>
  <si>
    <t>1112106008  BAJIO 149882400101</t>
  </si>
  <si>
    <t>1112106009  BAJIO 149883720101 PORTABILIDAD</t>
  </si>
  <si>
    <t>1112106010  BAJIO 154399610101</t>
  </si>
  <si>
    <t>1112106011  BAJIO 154403080101</t>
  </si>
  <si>
    <t>1112106012  BAJIO 173290040101 R</t>
  </si>
  <si>
    <t>1112106014  BAJIO 175915790101 CREDITO PUENTE</t>
  </si>
  <si>
    <t>1112107001  SERFIN 180000356900</t>
  </si>
  <si>
    <t>1112107003  SERFIN 18000035687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</si>
  <si>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</si>
  <si>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</si>
  <si>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</si>
  <si>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</si>
  <si>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>1240 BIENES MUEBLES</t>
  </si>
  <si>
    <t>1241 Mobiliario y Equipo de Administraci</t>
  </si>
  <si>
    <t>1242 Mobiliario y Equipo Educacional y R</t>
  </si>
  <si>
    <t>1244 Equipo de Transporte</t>
  </si>
  <si>
    <t>1246 Maquinaria, Otros Equipos y Herrami</t>
  </si>
  <si>
    <t>Bienes Inmuebles, Infraestructura y Construcciones en Proceso</t>
  </si>
  <si>
    <t>Página 12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</si>
  <si>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</si>
  <si>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</si>
  <si>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</si>
  <si>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 Diciembre  de 2016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</si>
  <si>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</si>
  <si>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</si>
  <si>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</si>
  <si>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</si>
  <si>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</si>
  <si>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</si>
  <si>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</si>
  <si>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</si>
  <si>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</si>
  <si>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CONVENIOS BIENES MUEBLES</t>
  </si>
  <si>
    <t>Productos de capital</t>
  </si>
  <si>
    <t>APLICACIÓN DE REMANENTE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</si>
  <si>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</si>
  <si>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</si>
  <si>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</si>
  <si>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</si>
  <si>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</si>
  <si>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</si>
  <si>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</si>
  <si>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</si>
  <si>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</si>
  <si>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</si>
  <si>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Egresos total ejercido</t>
  </si>
  <si>
    <t>Vehículos y equipo de transporte</t>
  </si>
  <si>
    <t>Comprometido</t>
  </si>
  <si>
    <t>Equipo de defensa y seguridad</t>
  </si>
  <si>
    <t>pre comprometid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</si>
  <si>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</si>
  <si>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</si>
  <si>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</si>
  <si>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</si>
  <si>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</si>
  <si>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</si>
  <si>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</si>
  <si>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</si>
  <si>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</si>
  <si>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</si>
  <si>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</si>
  <si>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</si>
  <si>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</si>
  <si>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</si>
  <si>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</si>
  <si>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</si>
  <si>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</si>
  <si>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</si>
  <si>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</si>
  <si>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</si>
  <si>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gtos y otras pérdidas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</si>
  <si>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</si>
  <si>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</si>
  <si>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</si>
  <si>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</si>
  <si>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</si>
  <si>
    <t>Página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</si>
</sst>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"/>
  </numFmts>
  <fonts count="2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9">
    <xf numFmtId="0" fontId="0" fillId="0" borderId="0" xfId="0"/>
    <xf numFmtId="2" fontId="6" fillId="2" borderId="0" xfId="1" applyNumberFormat="1" applyFont="1" applyFill="1" applyAlignment="1">
      <alignment horizontal="centerContinuous" vertical="center"/>
    </xf>
    <xf numFmtId="2" fontId="7" fillId="2" borderId="0" xfId="1" applyNumberFormat="1" applyFont="1" applyFill="1" applyAlignment="1">
      <alignment horizontal="centerContinuous" vertical="center"/>
    </xf>
    <xf numFmtId="2" fontId="8" fillId="2" borderId="0" xfId="1" applyNumberFormat="1" applyFont="1" applyFill="1"/>
    <xf numFmtId="2" fontId="1" fillId="3" borderId="0" xfId="1" applyNumberFormat="1" applyFont="1" applyFill="1" applyBorder="1" applyAlignment="1">
      <alignment horizontal="centerContinuous" vertical="center"/>
    </xf>
    <xf numFmtId="2" fontId="9" fillId="0" borderId="0" xfId="1" applyNumberFormat="1" applyFont="1" applyAlignment="1">
      <alignment horizontal="center"/>
    </xf>
    <xf numFmtId="2" fontId="10" fillId="0" borderId="0" xfId="1" applyNumberFormat="1" applyFont="1"/>
    <xf numFmtId="2" fontId="1" fillId="2" borderId="0" xfId="1" applyNumberFormat="1" applyFont="1" applyFill="1" applyBorder="1" applyAlignment="1">
      <alignment horizontal="left" vertical="center"/>
    </xf>
    <xf numFmtId="2" fontId="11" fillId="2" borderId="0" xfId="1" applyNumberFormat="1" applyFont="1" applyFill="1" applyBorder="1" applyAlignment="1">
      <alignment horizontal="right"/>
    </xf>
    <xf numFmtId="2" fontId="1" fillId="2" borderId="0" xfId="1" applyNumberFormat="1" applyFont="1" applyFill="1" applyBorder="1" applyAlignment="1"/>
    <xf numFmtId="2" fontId="1" fillId="2" borderId="0" xfId="1" applyNumberFormat="1" applyFont="1" applyFill="1" applyBorder="1" applyAlignment="1" applyProtection="1">
      <protection locked="0"/>
    </xf>
    <xf numFmtId="2" fontId="8" fillId="2" borderId="0" xfId="1" applyNumberFormat="1" applyFont="1" applyFill="1" applyBorder="1"/>
    <xf numFmtId="2" fontId="2" fillId="2" borderId="0" xfId="1" applyNumberFormat="1" applyFont="1" applyFill="1" applyBorder="1"/>
    <xf numFmtId="2" fontId="12" fillId="0" borderId="0" xfId="1" applyNumberFormat="1" applyFont="1" applyAlignment="1">
      <alignment horizontal="left"/>
    </xf>
    <xf numFmtId="2" fontId="7" fillId="0" borderId="0" xfId="1" applyNumberFormat="1" applyFont="1" applyAlignment="1">
      <alignment horizontal="justify"/>
    </xf>
    <xf numFmtId="2" fontId="12" fillId="0" borderId="0" xfId="1" applyNumberFormat="1" applyFont="1" applyAlignment="1">
      <alignment horizontal="justify"/>
    </xf>
    <xf numFmtId="2" fontId="12" fillId="0" borderId="0" xfId="1" applyNumberFormat="1" applyFont="1" applyBorder="1" applyAlignment="1">
      <alignment horizontal="left"/>
    </xf>
    <xf numFmtId="2" fontId="13" fillId="2" borderId="0" xfId="1" applyNumberFormat="1" applyFont="1" applyFill="1" applyBorder="1"/>
    <xf numFmtId="2" fontId="7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left" vertical="center"/>
    </xf>
    <xf numFmtId="2" fontId="1" fillId="3" borderId="1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left"/>
    </xf>
    <xf numFmtId="2" fontId="10" fillId="2" borderId="2" xfId="1" applyNumberFormat="1" applyFont="1" applyFill="1" applyBorder="1"/>
    <xf numFmtId="2" fontId="1" fillId="2" borderId="3" xfId="1" applyNumberFormat="1" applyFont="1" applyFill="1" applyBorder="1" applyAlignment="1">
      <alignment horizontal="left"/>
    </xf>
    <xf numFmtId="2" fontId="10" fillId="2" borderId="3" xfId="1" applyNumberFormat="1" applyFont="1" applyFill="1" applyBorder="1"/>
    <xf numFmtId="2" fontId="1" fillId="2" borderId="4" xfId="1" applyNumberFormat="1" applyFont="1" applyFill="1" applyBorder="1" applyAlignment="1">
      <alignment horizontal="left"/>
    </xf>
    <xf numFmtId="2" fontId="10" fillId="2" borderId="4" xfId="1" applyNumberFormat="1" applyFont="1" applyFill="1" applyBorder="1"/>
    <xf numFmtId="2" fontId="14" fillId="2" borderId="0" xfId="1" applyNumberFormat="1" applyFont="1" applyFill="1" applyBorder="1"/>
    <xf numFmtId="2" fontId="4" fillId="0" borderId="0" xfId="1" applyNumberFormat="1" applyFont="1"/>
    <xf numFmtId="2" fontId="8" fillId="2" borderId="3" xfId="1" applyNumberFormat="1" applyFont="1" applyFill="1" applyBorder="1"/>
    <xf numFmtId="43" fontId="8" fillId="2" borderId="3" xfId="1" applyFont="1" applyFill="1" applyBorder="1"/>
    <xf numFmtId="2" fontId="8" fillId="2" borderId="4" xfId="1" applyNumberFormat="1" applyFont="1" applyFill="1" applyBorder="1"/>
    <xf numFmtId="43" fontId="1" fillId="3" borderId="1" xfId="1" applyFont="1" applyFill="1" applyBorder="1" applyAlignment="1">
      <alignment horizontal="center" vertical="center"/>
    </xf>
    <xf numFmtId="2" fontId="1" fillId="2" borderId="0" xfId="1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/>
    </xf>
    <xf numFmtId="2" fontId="7" fillId="2" borderId="0" xfId="1" applyNumberFormat="1" applyFont="1" applyFill="1"/>
    <xf numFmtId="2" fontId="1" fillId="2" borderId="0" xfId="1" applyNumberFormat="1" applyFont="1" applyFill="1" applyBorder="1" applyAlignment="1">
      <alignment horizontal="left"/>
    </xf>
    <xf numFmtId="2" fontId="10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center" vertical="center" wrapText="1"/>
    </xf>
    <xf numFmtId="2" fontId="10" fillId="2" borderId="5" xfId="1" applyNumberFormat="1" applyFont="1" applyFill="1" applyBorder="1"/>
    <xf numFmtId="2" fontId="10" fillId="2" borderId="6" xfId="1" applyNumberFormat="1" applyFont="1" applyFill="1" applyBorder="1"/>
    <xf numFmtId="2" fontId="10" fillId="2" borderId="7" xfId="1" applyNumberFormat="1" applyFont="1" applyFill="1" applyBorder="1"/>
    <xf numFmtId="2" fontId="1" fillId="3" borderId="8" xfId="1" applyNumberFormat="1" applyFont="1" applyFill="1" applyBorder="1"/>
    <xf numFmtId="2" fontId="1" fillId="3" borderId="9" xfId="1" applyNumberFormat="1" applyFont="1" applyFill="1" applyBorder="1"/>
    <xf numFmtId="2" fontId="1" fillId="3" borderId="10" xfId="1" applyNumberFormat="1" applyFont="1" applyFill="1" applyBorder="1"/>
    <xf numFmtId="2" fontId="1" fillId="2" borderId="0" xfId="1" applyNumberFormat="1" applyFont="1" applyFill="1" applyBorder="1"/>
    <xf numFmtId="2" fontId="15" fillId="2" borderId="0" xfId="1" applyNumberFormat="1" applyFont="1" applyFill="1" applyBorder="1" applyAlignment="1">
      <alignment horizontal="center"/>
    </xf>
    <xf numFmtId="2" fontId="13" fillId="2" borderId="0" xfId="1" applyNumberFormat="1" applyFont="1" applyFill="1" applyBorder="1" applyAlignment="1"/>
    <xf numFmtId="2" fontId="8" fillId="2" borderId="2" xfId="1" applyNumberFormat="1" applyFont="1" applyFill="1" applyBorder="1"/>
    <xf numFmtId="2" fontId="8" fillId="2" borderId="11" xfId="1" applyNumberFormat="1" applyFont="1" applyFill="1" applyBorder="1"/>
    <xf numFmtId="43" fontId="7" fillId="2" borderId="3" xfId="1" applyFont="1" applyFill="1" applyBorder="1"/>
    <xf numFmtId="2" fontId="2" fillId="2" borderId="3" xfId="1" applyNumberFormat="1" applyFont="1" applyFill="1" applyBorder="1" applyAlignment="1">
      <alignment horizontal="left"/>
    </xf>
    <xf numFmtId="2" fontId="8" fillId="2" borderId="5" xfId="1" applyNumberFormat="1" applyFont="1" applyFill="1" applyBorder="1"/>
    <xf numFmtId="2" fontId="4" fillId="0" borderId="4" xfId="1" applyNumberFormat="1" applyFont="1" applyBorder="1"/>
    <xf numFmtId="43" fontId="7" fillId="3" borderId="1" xfId="1" applyFont="1" applyFill="1" applyBorder="1"/>
    <xf numFmtId="2" fontId="8" fillId="3" borderId="1" xfId="1" applyNumberFormat="1" applyFont="1" applyFill="1" applyBorder="1"/>
    <xf numFmtId="2" fontId="7" fillId="3" borderId="2" xfId="1" applyNumberFormat="1" applyFont="1" applyFill="1" applyBorder="1" applyAlignment="1">
      <alignment horizontal="left" vertical="center" wrapText="1"/>
    </xf>
    <xf numFmtId="2" fontId="7" fillId="3" borderId="2" xfId="1" applyNumberFormat="1" applyFont="1" applyFill="1" applyBorder="1" applyAlignment="1">
      <alignment horizontal="center" vertical="center" wrapText="1"/>
    </xf>
    <xf numFmtId="2" fontId="7" fillId="3" borderId="26" xfId="1" applyNumberFormat="1" applyFont="1" applyFill="1" applyBorder="1" applyAlignment="1">
      <alignment horizontal="center" vertical="center" wrapText="1"/>
    </xf>
    <xf numFmtId="2" fontId="8" fillId="0" borderId="2" xfId="1" applyNumberFormat="1" applyFont="1" applyBorder="1" applyAlignment="1"/>
    <xf numFmtId="2" fontId="8" fillId="0" borderId="12" xfId="1" applyNumberFormat="1" applyFont="1" applyFill="1" applyBorder="1" applyAlignment="1">
      <alignment wrapText="1"/>
    </xf>
    <xf numFmtId="2" fontId="8" fillId="0" borderId="3" xfId="1" applyNumberFormat="1" applyFont="1" applyFill="1" applyBorder="1" applyAlignment="1">
      <alignment wrapText="1"/>
    </xf>
    <xf numFmtId="2" fontId="8" fillId="0" borderId="3" xfId="1" applyNumberFormat="1" applyFont="1" applyBorder="1" applyAlignment="1"/>
    <xf numFmtId="2" fontId="8" fillId="2" borderId="12" xfId="1" applyNumberFormat="1" applyFont="1" applyFill="1" applyBorder="1"/>
    <xf numFmtId="2" fontId="8" fillId="2" borderId="13" xfId="1" applyNumberFormat="1" applyFont="1" applyFill="1" applyBorder="1"/>
    <xf numFmtId="43" fontId="8" fillId="2" borderId="2" xfId="1" applyFont="1" applyFill="1" applyBorder="1"/>
    <xf numFmtId="43" fontId="8" fillId="2" borderId="11" xfId="1" applyFont="1" applyFill="1" applyBorder="1"/>
    <xf numFmtId="2" fontId="4" fillId="0" borderId="3" xfId="1" applyNumberFormat="1" applyFont="1" applyBorder="1"/>
    <xf numFmtId="43" fontId="4" fillId="0" borderId="3" xfId="1" applyFont="1" applyBorder="1"/>
    <xf numFmtId="43" fontId="4" fillId="0" borderId="5" xfId="1" applyFont="1" applyBorder="1"/>
    <xf numFmtId="43" fontId="8" fillId="2" borderId="5" xfId="1" applyFont="1" applyFill="1" applyBorder="1"/>
    <xf numFmtId="43" fontId="8" fillId="2" borderId="4" xfId="1" applyFont="1" applyFill="1" applyBorder="1"/>
    <xf numFmtId="43" fontId="8" fillId="2" borderId="7" xfId="1" applyFont="1" applyFill="1" applyBorder="1"/>
    <xf numFmtId="43" fontId="8" fillId="3" borderId="1" xfId="1" applyFont="1" applyFill="1" applyBorder="1"/>
    <xf numFmtId="2" fontId="1" fillId="2" borderId="14" xfId="1" applyNumberFormat="1" applyFont="1" applyFill="1" applyBorder="1" applyAlignment="1">
      <alignment horizontal="left"/>
    </xf>
    <xf numFmtId="2" fontId="8" fillId="0" borderId="2" xfId="1" applyNumberFormat="1" applyFont="1" applyFill="1" applyBorder="1" applyAlignment="1">
      <alignment wrapText="1"/>
    </xf>
    <xf numFmtId="2" fontId="8" fillId="0" borderId="15" xfId="1" applyNumberFormat="1" applyFont="1" applyFill="1" applyBorder="1" applyAlignment="1">
      <alignment wrapText="1"/>
    </xf>
    <xf numFmtId="2" fontId="8" fillId="0" borderId="0" xfId="1" applyNumberFormat="1" applyFont="1" applyFill="1" applyBorder="1" applyAlignment="1">
      <alignment wrapText="1"/>
    </xf>
    <xf numFmtId="2" fontId="8" fillId="0" borderId="13" xfId="1" applyNumberFormat="1" applyFont="1" applyFill="1" applyBorder="1" applyAlignment="1">
      <alignment wrapText="1"/>
    </xf>
    <xf numFmtId="2" fontId="8" fillId="0" borderId="4" xfId="1" applyNumberFormat="1" applyFont="1" applyFill="1" applyBorder="1" applyAlignment="1">
      <alignment wrapText="1"/>
    </xf>
    <xf numFmtId="2" fontId="8" fillId="0" borderId="6" xfId="1" applyNumberFormat="1" applyFont="1" applyFill="1" applyBorder="1" applyAlignment="1">
      <alignment wrapText="1"/>
    </xf>
    <xf numFmtId="2" fontId="1" fillId="3" borderId="2" xfId="1" applyNumberFormat="1" applyFont="1" applyFill="1" applyBorder="1" applyAlignment="1">
      <alignment horizontal="center" vertical="center"/>
    </xf>
    <xf numFmtId="0" fontId="1" fillId="2" borderId="3" xfId="1" applyNumberFormat="1" applyFont="1" applyFill="1" applyBorder="1" applyAlignment="1">
      <alignment horizontal="left"/>
    </xf>
    <xf numFmtId="2" fontId="1" fillId="2" borderId="4" xfId="1" applyNumberFormat="1" applyFont="1" applyFill="1" applyBorder="1"/>
    <xf numFmtId="2" fontId="15" fillId="2" borderId="0" xfId="1" applyNumberFormat="1" applyFont="1" applyFill="1" applyBorder="1" applyAlignment="1">
      <alignment horizontal="centerContinuous" vertical="center"/>
    </xf>
    <xf numFmtId="2" fontId="7" fillId="3" borderId="1" xfId="1" applyNumberFormat="1" applyFont="1" applyFill="1" applyBorder="1" applyAlignment="1">
      <alignment horizontal="left" vertical="center" wrapText="1"/>
    </xf>
    <xf numFmtId="2" fontId="7" fillId="3" borderId="8" xfId="1" applyNumberFormat="1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>
      <alignment horizontal="left" wrapText="1"/>
    </xf>
    <xf numFmtId="43" fontId="1" fillId="2" borderId="12" xfId="1" applyFont="1" applyFill="1" applyBorder="1" applyAlignment="1">
      <alignment horizontal="right" wrapText="1"/>
    </xf>
    <xf numFmtId="2" fontId="2" fillId="2" borderId="3" xfId="1" applyNumberFormat="1" applyFont="1" applyFill="1" applyBorder="1" applyAlignment="1">
      <alignment horizontal="left" wrapText="1"/>
    </xf>
    <xf numFmtId="43" fontId="2" fillId="2" borderId="12" xfId="1" applyFont="1" applyFill="1" applyBorder="1" applyAlignment="1">
      <alignment horizontal="right" wrapText="1"/>
    </xf>
    <xf numFmtId="43" fontId="7" fillId="2" borderId="12" xfId="1" applyFont="1" applyFill="1" applyBorder="1" applyAlignment="1">
      <alignment horizontal="right"/>
    </xf>
    <xf numFmtId="43" fontId="8" fillId="2" borderId="12" xfId="1" applyFont="1" applyFill="1" applyBorder="1" applyAlignment="1">
      <alignment horizontal="right"/>
    </xf>
    <xf numFmtId="43" fontId="8" fillId="2" borderId="13" xfId="1" applyFont="1" applyFill="1" applyBorder="1" applyAlignment="1">
      <alignment horizontal="right"/>
    </xf>
    <xf numFmtId="43" fontId="7" fillId="3" borderId="1" xfId="1" applyFont="1" applyFill="1" applyBorder="1" applyAlignment="1">
      <alignment horizontal="center" vertical="center" wrapText="1"/>
    </xf>
    <xf numFmtId="2" fontId="8" fillId="3" borderId="4" xfId="1" applyNumberFormat="1" applyFont="1" applyFill="1" applyBorder="1" applyAlignment="1"/>
    <xf numFmtId="2" fontId="8" fillId="3" borderId="1" xfId="1" applyNumberFormat="1" applyFont="1" applyFill="1" applyBorder="1" applyAlignment="1"/>
    <xf numFmtId="2" fontId="8" fillId="2" borderId="0" xfId="1" applyNumberFormat="1" applyFont="1" applyFill="1" applyAlignment="1">
      <alignment horizontal="left"/>
    </xf>
    <xf numFmtId="2" fontId="7" fillId="3" borderId="1" xfId="1" applyNumberFormat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left" wrapText="1"/>
    </xf>
    <xf numFmtId="0" fontId="2" fillId="2" borderId="3" xfId="1" applyNumberFormat="1" applyFont="1" applyFill="1" applyBorder="1" applyAlignment="1">
      <alignment horizontal="left"/>
    </xf>
    <xf numFmtId="2" fontId="2" fillId="2" borderId="4" xfId="1" applyNumberFormat="1" applyFont="1" applyFill="1" applyBorder="1" applyAlignment="1">
      <alignment horizontal="left"/>
    </xf>
    <xf numFmtId="2" fontId="8" fillId="2" borderId="15" xfId="1" applyNumberFormat="1" applyFont="1" applyFill="1" applyBorder="1"/>
    <xf numFmtId="164" fontId="4" fillId="0" borderId="3" xfId="1" applyNumberFormat="1" applyFont="1" applyBorder="1"/>
    <xf numFmtId="2" fontId="8" fillId="2" borderId="2" xfId="1" applyNumberFormat="1" applyFont="1" applyFill="1" applyBorder="1" applyAlignment="1">
      <alignment horizontal="centerContinuous"/>
    </xf>
    <xf numFmtId="43" fontId="8" fillId="2" borderId="0" xfId="1" applyFont="1" applyFill="1" applyBorder="1"/>
    <xf numFmtId="10" fontId="8" fillId="2" borderId="3" xfId="3" applyNumberFormat="1" applyFont="1" applyFill="1" applyBorder="1" applyAlignment="1">
      <alignment horizontal="right"/>
    </xf>
    <xf numFmtId="2" fontId="8" fillId="2" borderId="3" xfId="1" applyNumberFormat="1" applyFont="1" applyFill="1" applyBorder="1" applyAlignment="1">
      <alignment horizontal="center"/>
    </xf>
    <xf numFmtId="43" fontId="4" fillId="0" borderId="0" xfId="1" applyFont="1" applyBorder="1"/>
    <xf numFmtId="2" fontId="8" fillId="2" borderId="3" xfId="1" applyNumberFormat="1" applyFont="1" applyFill="1" applyBorder="1" applyAlignment="1">
      <alignment horizontal="center" wrapText="1"/>
    </xf>
    <xf numFmtId="2" fontId="8" fillId="2" borderId="3" xfId="1" applyNumberFormat="1" applyFont="1" applyFill="1" applyBorder="1" applyAlignment="1">
      <alignment wrapText="1"/>
    </xf>
    <xf numFmtId="2" fontId="4" fillId="0" borderId="3" xfId="1" applyNumberFormat="1" applyFont="1" applyBorder="1" applyAlignment="1"/>
    <xf numFmtId="2" fontId="4" fillId="0" borderId="16" xfId="1" applyNumberFormat="1" applyFont="1" applyBorder="1"/>
    <xf numFmtId="43" fontId="4" fillId="0" borderId="17" xfId="1" applyFont="1" applyBorder="1"/>
    <xf numFmtId="10" fontId="8" fillId="2" borderId="18" xfId="3" applyNumberFormat="1" applyFont="1" applyFill="1" applyBorder="1" applyAlignment="1">
      <alignment horizontal="right"/>
    </xf>
    <xf numFmtId="2" fontId="4" fillId="0" borderId="20" xfId="1" applyNumberFormat="1" applyFont="1" applyBorder="1"/>
    <xf numFmtId="2" fontId="4" fillId="0" borderId="22" xfId="1" applyNumberFormat="1" applyFont="1" applyBorder="1"/>
    <xf numFmtId="43" fontId="4" fillId="0" borderId="23" xfId="1" applyFont="1" applyBorder="1"/>
    <xf numFmtId="10" fontId="8" fillId="2" borderId="24" xfId="3" applyNumberFormat="1" applyFont="1" applyFill="1" applyBorder="1" applyAlignment="1">
      <alignment horizontal="right"/>
    </xf>
    <xf numFmtId="43" fontId="4" fillId="0" borderId="6" xfId="1" applyFont="1" applyBorder="1"/>
    <xf numFmtId="10" fontId="8" fillId="2" borderId="4" xfId="3" applyNumberFormat="1" applyFont="1" applyFill="1" applyBorder="1" applyAlignment="1">
      <alignment horizontal="right"/>
    </xf>
    <xf numFmtId="2" fontId="8" fillId="2" borderId="4" xfId="1" applyNumberFormat="1" applyFont="1" applyFill="1" applyBorder="1" applyAlignment="1">
      <alignment horizontal="center"/>
    </xf>
    <xf numFmtId="9" fontId="8" fillId="3" borderId="1" xfId="3" applyNumberFormat="1" applyFont="1" applyFill="1" applyBorder="1"/>
    <xf numFmtId="2" fontId="8" fillId="2" borderId="0" xfId="1" applyNumberFormat="1" applyFont="1" applyFill="1" applyAlignment="1">
      <alignment horizontal="center"/>
    </xf>
    <xf numFmtId="2" fontId="15" fillId="2" borderId="0" xfId="1" applyNumberFormat="1" applyFont="1" applyFill="1" applyBorder="1" applyAlignment="1">
      <alignment horizontal="centerContinuous"/>
    </xf>
    <xf numFmtId="2" fontId="8" fillId="2" borderId="0" xfId="1" applyNumberFormat="1" applyFont="1" applyFill="1" applyAlignment="1">
      <alignment horizontal="centerContinuous" vertical="center"/>
    </xf>
    <xf numFmtId="2" fontId="1" fillId="0" borderId="0" xfId="1" applyNumberFormat="1" applyFont="1" applyFill="1" applyBorder="1" applyAlignment="1">
      <alignment horizontal="centerContinuous" vertical="center"/>
    </xf>
    <xf numFmtId="2" fontId="10" fillId="2" borderId="11" xfId="1" applyNumberFormat="1" applyFont="1" applyFill="1" applyBorder="1"/>
    <xf numFmtId="2" fontId="1" fillId="2" borderId="12" xfId="1" applyNumberFormat="1" applyFont="1" applyFill="1" applyBorder="1" applyAlignment="1">
      <alignment horizontal="left"/>
    </xf>
    <xf numFmtId="43" fontId="10" fillId="2" borderId="3" xfId="1" applyFont="1" applyFill="1" applyBorder="1"/>
    <xf numFmtId="2" fontId="1" fillId="2" borderId="13" xfId="1" applyNumberFormat="1" applyFont="1" applyFill="1" applyBorder="1" applyAlignment="1">
      <alignment horizontal="left"/>
    </xf>
    <xf numFmtId="43" fontId="10" fillId="2" borderId="4" xfId="1" applyFont="1" applyFill="1" applyBorder="1"/>
    <xf numFmtId="2" fontId="1" fillId="3" borderId="9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/>
    <xf numFmtId="43" fontId="10" fillId="2" borderId="2" xfId="1" applyFont="1" applyFill="1" applyBorder="1"/>
    <xf numFmtId="43" fontId="4" fillId="0" borderId="4" xfId="1" applyFont="1" applyBorder="1"/>
    <xf numFmtId="2" fontId="1" fillId="3" borderId="10" xfId="1" applyNumberFormat="1" applyFont="1" applyFill="1" applyBorder="1" applyAlignment="1">
      <alignment vertical="center"/>
    </xf>
    <xf numFmtId="2" fontId="1" fillId="3" borderId="11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left"/>
    </xf>
    <xf numFmtId="2" fontId="10" fillId="2" borderId="15" xfId="1" applyNumberFormat="1" applyFont="1" applyFill="1" applyBorder="1"/>
    <xf numFmtId="43" fontId="10" fillId="2" borderId="14" xfId="1" applyFont="1" applyFill="1" applyBorder="1"/>
    <xf numFmtId="2" fontId="4" fillId="0" borderId="0" xfId="1" applyNumberFormat="1" applyFont="1" applyBorder="1"/>
    <xf numFmtId="43" fontId="4" fillId="0" borderId="12" xfId="1" applyFont="1" applyBorder="1"/>
    <xf numFmtId="2" fontId="7" fillId="3" borderId="8" xfId="1" applyNumberFormat="1" applyFont="1" applyFill="1" applyBorder="1"/>
    <xf numFmtId="43" fontId="7" fillId="3" borderId="7" xfId="1" applyFont="1" applyFill="1" applyBorder="1"/>
    <xf numFmtId="2" fontId="7" fillId="2" borderId="0" xfId="1" applyNumberFormat="1" applyFont="1" applyFill="1" applyAlignment="1">
      <alignment horizontal="center" vertical="center"/>
    </xf>
    <xf numFmtId="2" fontId="7" fillId="0" borderId="0" xfId="1" applyNumberFormat="1" applyFont="1" applyFill="1" applyAlignment="1">
      <alignment horizontal="centerContinuous" vertical="center"/>
    </xf>
    <xf numFmtId="2" fontId="8" fillId="0" borderId="0" xfId="1" applyNumberFormat="1" applyFont="1" applyFill="1" applyAlignment="1">
      <alignment horizontal="centerContinuous" vertical="center"/>
    </xf>
    <xf numFmtId="2" fontId="9" fillId="0" borderId="0" xfId="1" applyNumberFormat="1" applyFont="1" applyAlignment="1">
      <alignment horizontal="center" wrapText="1"/>
    </xf>
    <xf numFmtId="2" fontId="2" fillId="2" borderId="0" xfId="1" applyNumberFormat="1" applyFont="1" applyFill="1"/>
    <xf numFmtId="2" fontId="8" fillId="0" borderId="0" xfId="1" applyNumberFormat="1" applyFont="1"/>
    <xf numFmtId="2" fontId="16" fillId="3" borderId="14" xfId="1" applyNumberFormat="1" applyFont="1" applyFill="1" applyBorder="1" applyAlignment="1">
      <alignment horizontal="centerContinuous" vertical="center" wrapText="1"/>
    </xf>
    <xf numFmtId="2" fontId="16" fillId="3" borderId="15" xfId="1" applyNumberFormat="1" applyFont="1" applyFill="1" applyBorder="1" applyAlignment="1">
      <alignment horizontal="centerContinuous" vertical="center" wrapText="1"/>
    </xf>
    <xf numFmtId="2" fontId="16" fillId="3" borderId="11" xfId="1" applyNumberFormat="1" applyFont="1" applyFill="1" applyBorder="1" applyAlignment="1">
      <alignment horizontal="centerContinuous" vertical="center" wrapText="1"/>
    </xf>
    <xf numFmtId="2" fontId="16" fillId="3" borderId="12" xfId="1" applyNumberFormat="1" applyFont="1" applyFill="1" applyBorder="1" applyAlignment="1">
      <alignment horizontal="centerContinuous" vertical="center"/>
    </xf>
    <xf numFmtId="2" fontId="16" fillId="3" borderId="0" xfId="1" applyNumberFormat="1" applyFont="1" applyFill="1" applyBorder="1" applyAlignment="1">
      <alignment horizontal="centerContinuous" vertical="center"/>
    </xf>
    <xf numFmtId="2" fontId="16" fillId="3" borderId="5" xfId="1" applyNumberFormat="1" applyFont="1" applyFill="1" applyBorder="1" applyAlignment="1">
      <alignment horizontal="centerContinuous" vertical="center"/>
    </xf>
    <xf numFmtId="2" fontId="16" fillId="3" borderId="13" xfId="1" applyNumberFormat="1" applyFont="1" applyFill="1" applyBorder="1" applyAlignment="1">
      <alignment horizontal="centerContinuous" vertical="center"/>
    </xf>
    <xf numFmtId="2" fontId="16" fillId="3" borderId="6" xfId="1" applyNumberFormat="1" applyFont="1" applyFill="1" applyBorder="1" applyAlignment="1">
      <alignment horizontal="centerContinuous" vertical="center"/>
    </xf>
    <xf numFmtId="2" fontId="16" fillId="3" borderId="7" xfId="1" applyNumberFormat="1" applyFont="1" applyFill="1" applyBorder="1" applyAlignment="1">
      <alignment horizontal="centerContinuous" vertical="center"/>
    </xf>
    <xf numFmtId="2" fontId="16" fillId="3" borderId="8" xfId="1" applyNumberFormat="1" applyFont="1" applyFill="1" applyBorder="1" applyAlignment="1">
      <alignment vertical="center"/>
    </xf>
    <xf numFmtId="2" fontId="16" fillId="3" borderId="10" xfId="1" applyNumberFormat="1" applyFont="1" applyFill="1" applyBorder="1" applyAlignment="1">
      <alignment vertical="center"/>
    </xf>
    <xf numFmtId="43" fontId="16" fillId="3" borderId="1" xfId="1" applyFont="1" applyFill="1" applyBorder="1" applyAlignment="1">
      <alignment vertical="center"/>
    </xf>
    <xf numFmtId="2" fontId="8" fillId="2" borderId="0" xfId="1" applyNumberFormat="1" applyFont="1" applyFill="1" applyAlignment="1"/>
    <xf numFmtId="2" fontId="17" fillId="2" borderId="0" xfId="1" applyNumberFormat="1" applyFont="1" applyFill="1" applyBorder="1"/>
    <xf numFmtId="2" fontId="17" fillId="2" borderId="0" xfId="1" applyNumberFormat="1" applyFont="1" applyFill="1"/>
    <xf numFmtId="2" fontId="16" fillId="0" borderId="1" xfId="1" applyNumberFormat="1" applyFont="1" applyBorder="1" applyAlignment="1">
      <alignment vertical="center" wrapText="1"/>
    </xf>
    <xf numFmtId="2" fontId="7" fillId="0" borderId="1" xfId="1" applyNumberFormat="1" applyFont="1" applyBorder="1"/>
    <xf numFmtId="2" fontId="18" fillId="0" borderId="1" xfId="1" applyNumberFormat="1" applyFont="1" applyBorder="1" applyAlignment="1">
      <alignment vertical="center"/>
    </xf>
    <xf numFmtId="2" fontId="19" fillId="0" borderId="1" xfId="1" applyNumberFormat="1" applyFont="1" applyBorder="1" applyAlignment="1">
      <alignment horizontal="left" vertical="center" wrapText="1"/>
    </xf>
    <xf numFmtId="2" fontId="19" fillId="0" borderId="1" xfId="1" applyNumberFormat="1" applyFont="1" applyBorder="1" applyAlignment="1">
      <alignment horizontal="right" vertical="center"/>
    </xf>
    <xf numFmtId="2" fontId="20" fillId="2" borderId="0" xfId="1" applyNumberFormat="1" applyFont="1" applyFill="1" applyAlignment="1">
      <alignment vertical="center"/>
    </xf>
    <xf numFmtId="2" fontId="19" fillId="0" borderId="8" xfId="1" applyNumberFormat="1" applyFont="1" applyBorder="1" applyAlignment="1">
      <alignment horizontal="left" vertical="center" wrapText="1"/>
    </xf>
    <xf numFmtId="2" fontId="19" fillId="0" borderId="10" xfId="1" applyNumberFormat="1" applyFont="1" applyBorder="1" applyAlignment="1">
      <alignment horizontal="left" vertical="center" wrapText="1"/>
    </xf>
    <xf numFmtId="2" fontId="8" fillId="2" borderId="0" xfId="1" applyNumberFormat="1" applyFont="1" applyFill="1" applyBorder="1" applyAlignment="1">
      <alignment horizontal="right"/>
    </xf>
    <xf numFmtId="2" fontId="7" fillId="0" borderId="1" xfId="1" applyNumberFormat="1" applyFont="1" applyBorder="1" applyAlignment="1">
      <alignment horizontal="right"/>
    </xf>
    <xf numFmtId="43" fontId="16" fillId="0" borderId="1" xfId="1" applyFont="1" applyBorder="1" applyAlignment="1">
      <alignment vertical="center"/>
    </xf>
    <xf numFmtId="2" fontId="5" fillId="0" borderId="0" xfId="1" applyNumberFormat="1" applyFont="1" applyFill="1" applyBorder="1"/>
    <xf numFmtId="44" fontId="17" fillId="0" borderId="0" xfId="2" applyFont="1" applyFill="1" applyBorder="1"/>
    <xf numFmtId="2" fontId="17" fillId="0" borderId="0" xfId="1" applyNumberFormat="1" applyFont="1" applyFill="1" applyBorder="1"/>
    <xf numFmtId="2" fontId="17" fillId="0" borderId="0" xfId="1" applyNumberFormat="1" applyFont="1" applyFill="1"/>
    <xf numFmtId="43" fontId="5" fillId="0" borderId="0" xfId="1" applyFont="1" applyBorder="1"/>
    <xf numFmtId="2" fontId="19" fillId="0" borderId="8" xfId="1" applyNumberFormat="1" applyFont="1" applyBorder="1" applyAlignment="1">
      <alignment vertical="center"/>
    </xf>
    <xf numFmtId="2" fontId="19" fillId="0" borderId="10" xfId="1" applyNumberFormat="1" applyFont="1" applyBorder="1" applyAlignment="1">
      <alignment vertical="center"/>
    </xf>
    <xf numFmtId="43" fontId="19" fillId="0" borderId="1" xfId="1" applyFont="1" applyBorder="1" applyAlignment="1">
      <alignment horizontal="right" vertical="center"/>
    </xf>
    <xf numFmtId="2" fontId="16" fillId="3" borderId="1" xfId="1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>
      <alignment vertical="top"/>
    </xf>
    <xf numFmtId="44" fontId="8" fillId="0" borderId="0" xfId="2" applyFont="1"/>
    <xf numFmtId="43" fontId="8" fillId="2" borderId="0" xfId="1" applyFont="1" applyFill="1" applyAlignment="1"/>
    <xf numFmtId="2" fontId="16" fillId="0" borderId="1" xfId="1" applyNumberFormat="1" applyFont="1" applyBorder="1" applyAlignment="1">
      <alignment vertical="center"/>
    </xf>
    <xf numFmtId="2" fontId="8" fillId="0" borderId="1" xfId="1" applyNumberFormat="1" applyFont="1" applyBorder="1"/>
    <xf numFmtId="43" fontId="16" fillId="0" borderId="10" xfId="1" applyFont="1" applyBorder="1" applyAlignment="1">
      <alignment vertical="center"/>
    </xf>
    <xf numFmtId="2" fontId="8" fillId="2" borderId="0" xfId="1" applyNumberFormat="1" applyFont="1" applyFill="1" applyAlignment="1">
      <alignment vertical="center" wrapText="1"/>
    </xf>
    <xf numFmtId="2" fontId="17" fillId="0" borderId="0" xfId="1" applyNumberFormat="1" applyFont="1" applyFill="1" applyBorder="1" applyAlignment="1">
      <alignment vertical="center" wrapText="1"/>
    </xf>
    <xf numFmtId="43" fontId="22" fillId="0" borderId="0" xfId="1" applyFont="1" applyFill="1" applyBorder="1" applyAlignment="1">
      <alignment vertical="center"/>
    </xf>
    <xf numFmtId="44" fontId="17" fillId="2" borderId="0" xfId="2" applyFont="1" applyFill="1" applyBorder="1"/>
    <xf numFmtId="44" fontId="17" fillId="2" borderId="0" xfId="2" applyFont="1" applyFill="1"/>
    <xf numFmtId="2" fontId="2" fillId="0" borderId="0" xfId="1" applyNumberFormat="1" applyFont="1" applyFill="1" applyAlignment="1">
      <alignment vertical="center" wrapText="1"/>
    </xf>
    <xf numFmtId="2" fontId="2" fillId="2" borderId="0" xfId="1" applyNumberFormat="1" applyFont="1" applyFill="1" applyAlignment="1">
      <alignment vertical="center" wrapText="1"/>
    </xf>
    <xf numFmtId="2" fontId="17" fillId="0" borderId="0" xfId="1" applyNumberFormat="1" applyFont="1"/>
    <xf numFmtId="44" fontId="22" fillId="0" borderId="0" xfId="2" applyFont="1" applyFill="1" applyBorder="1" applyAlignment="1">
      <alignment vertical="center"/>
    </xf>
    <xf numFmtId="2" fontId="19" fillId="0" borderId="8" xfId="1" applyNumberFormat="1" applyFont="1" applyBorder="1" applyAlignment="1">
      <alignment horizontal="left" vertical="center"/>
    </xf>
    <xf numFmtId="2" fontId="19" fillId="0" borderId="10" xfId="1" applyNumberFormat="1" applyFont="1" applyBorder="1" applyAlignment="1">
      <alignment horizontal="left" vertical="center"/>
    </xf>
    <xf numFmtId="2" fontId="2" fillId="2" borderId="0" xfId="1" applyNumberFormat="1" applyFont="1" applyFill="1" applyAlignment="1"/>
    <xf numFmtId="44" fontId="8" fillId="2" borderId="0" xfId="2" applyFont="1" applyFill="1"/>
    <xf numFmtId="44" fontId="21" fillId="2" borderId="0" xfId="2" applyFont="1" applyFill="1" applyBorder="1" applyAlignment="1">
      <alignment vertical="top"/>
    </xf>
    <xf numFmtId="44" fontId="3" fillId="2" borderId="0" xfId="2" applyFont="1" applyFill="1" applyBorder="1" applyAlignment="1">
      <alignment vertical="top"/>
    </xf>
    <xf numFmtId="44" fontId="2" fillId="2" borderId="0" xfId="2" applyFont="1" applyFill="1" applyBorder="1"/>
    <xf numFmtId="2" fontId="8" fillId="2" borderId="0" xfId="1" applyNumberFormat="1" applyFont="1" applyFill="1" applyAlignment="1">
      <alignment horizontal="centerContinuous"/>
    </xf>
    <xf numFmtId="2" fontId="12" fillId="0" borderId="0" xfId="1" applyNumberFormat="1" applyFont="1" applyBorder="1" applyAlignment="1">
      <alignment horizontal="centerContinuous"/>
    </xf>
    <xf numFmtId="2" fontId="8" fillId="2" borderId="0" xfId="1" applyNumberFormat="1" applyFont="1" applyFill="1" applyBorder="1" applyAlignment="1">
      <alignment horizontal="centerContinuous"/>
    </xf>
    <xf numFmtId="2" fontId="12" fillId="0" borderId="0" xfId="1" applyNumberFormat="1" applyFont="1" applyBorder="1" applyAlignment="1">
      <alignment horizontal="center"/>
    </xf>
    <xf numFmtId="2" fontId="1" fillId="2" borderId="7" xfId="1" applyNumberFormat="1" applyFont="1" applyFill="1" applyBorder="1"/>
    <xf numFmtId="2" fontId="23" fillId="2" borderId="0" xfId="1" applyNumberFormat="1" applyFont="1" applyFill="1"/>
    <xf numFmtId="2" fontId="14" fillId="2" borderId="0" xfId="1" applyNumberFormat="1" applyFont="1" applyFill="1"/>
    <xf numFmtId="2" fontId="8" fillId="0" borderId="0" xfId="1" applyNumberFormat="1" applyFont="1" applyBorder="1"/>
    <xf numFmtId="2" fontId="8" fillId="0" borderId="0" xfId="1" applyNumberFormat="1" applyFont="1" applyBorder="1" applyAlignment="1">
      <alignment horizontal="center"/>
    </xf>
    <xf numFmtId="2" fontId="8" fillId="0" borderId="0" xfId="1" applyNumberFormat="1" applyFont="1" applyBorder="1" applyAlignment="1"/>
    <xf numFmtId="2" fontId="8" fillId="0" borderId="0" xfId="1" applyNumberFormat="1" applyFont="1" applyAlignment="1"/>
    <xf numFmtId="2" fontId="15" fillId="2" borderId="0" xfId="1" applyNumberFormat="1" applyFont="1" applyFill="1" applyBorder="1" applyAlignment="1">
      <alignment horizontal="center"/>
    </xf>
    <xf numFmtId="2" fontId="8" fillId="3" borderId="8" xfId="1" applyNumberFormat="1" applyFont="1" applyFill="1" applyBorder="1" applyAlignment="1">
      <alignment horizontal="center"/>
    </xf>
    <xf numFmtId="2" fontId="8" fillId="3" borderId="10" xfId="1" applyNumberFormat="1" applyFont="1" applyFill="1" applyBorder="1" applyAlignment="1">
      <alignment horizontal="center"/>
    </xf>
    <xf numFmtId="2" fontId="8" fillId="2" borderId="19" xfId="1" applyNumberFormat="1" applyFont="1" applyFill="1" applyBorder="1" applyAlignment="1">
      <alignment horizontal="center" wrapText="1"/>
    </xf>
    <xf numFmtId="2" fontId="8" fillId="2" borderId="21" xfId="1" applyNumberFormat="1" applyFont="1" applyFill="1" applyBorder="1" applyAlignment="1">
      <alignment horizontal="center" wrapText="1"/>
    </xf>
    <xf numFmtId="2" fontId="8" fillId="2" borderId="25" xfId="1" applyNumberFormat="1" applyFont="1" applyFill="1" applyBorder="1" applyAlignment="1">
      <alignment horizontal="center" wrapText="1"/>
    </xf>
    <xf numFmtId="2" fontId="8" fillId="0" borderId="0" xfId="1" applyNumberFormat="1" applyFont="1" applyBorder="1" applyAlignment="1">
      <alignment horizontal="center"/>
    </xf>
    <xf numFmtId="2" fontId="1" fillId="3" borderId="8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1</xdr:row>
      <xdr:rowOff>57150</xdr:rowOff>
    </xdr:from>
    <xdr:to>
      <xdr:col>3</xdr:col>
      <xdr:colOff>1285875</xdr:colOff>
      <xdr:row>2</xdr:row>
      <xdr:rowOff>142875</xdr:rowOff>
    </xdr:to>
    <xdr:pic>
      <xdr:nvPicPr>
        <xdr:cNvPr id="1025" name="1 Imagen" descr="Valezka:Users:Valezka:Desktop:2014:LOGOS:logocompleto.jpg">
          <a:extLst>
            <a:ext uri="{FF2B5EF4-FFF2-40B4-BE49-F238E27FC236}">
              <a16:creationId xmlns:a16="http://schemas.microsoft.com/office/drawing/2014/main" id="{0292DB6F-8781-420E-B809-EC0CE4B7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257175"/>
          <a:ext cx="704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95250</xdr:rowOff>
    </xdr:from>
    <xdr:to>
      <xdr:col>11</xdr:col>
      <xdr:colOff>371475</xdr:colOff>
      <xdr:row>463</xdr:row>
      <xdr:rowOff>76200</xdr:rowOff>
    </xdr:to>
    <xdr:pic>
      <xdr:nvPicPr>
        <xdr:cNvPr id="1026" name="2 Imagen">
          <a:extLst>
            <a:ext uri="{FF2B5EF4-FFF2-40B4-BE49-F238E27FC236}">
              <a16:creationId xmlns:a16="http://schemas.microsoft.com/office/drawing/2014/main" id="{7FE3CDF7-7D1D-4CEE-8E9D-7001A19C6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83610450"/>
          <a:ext cx="1794510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448236</xdr:colOff>
      <xdr:row>442</xdr:row>
      <xdr:rowOff>0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65FAD293-E3F1-4157-8E60-D6FB8159C16C}"/>
            </a:ext>
          </a:extLst>
        </xdr:cNvPr>
        <xdr:cNvSpPr/>
      </xdr:nvSpPr>
      <xdr:spPr>
        <a:xfrm>
          <a:off x="9325536" y="818007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123264</xdr:colOff>
      <xdr:row>13</xdr:row>
      <xdr:rowOff>179294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DB2D7168-D457-421A-9343-127902A84B8E}"/>
            </a:ext>
          </a:extLst>
        </xdr:cNvPr>
        <xdr:cNvSpPr/>
      </xdr:nvSpPr>
      <xdr:spPr>
        <a:xfrm>
          <a:off x="9000564" y="297011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3621740</xdr:colOff>
      <xdr:row>46</xdr:row>
      <xdr:rowOff>114301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721B2A96-AD68-4D1B-B5A9-2079848135FA}"/>
            </a:ext>
          </a:extLst>
        </xdr:cNvPr>
        <xdr:cNvSpPr/>
      </xdr:nvSpPr>
      <xdr:spPr>
        <a:xfrm>
          <a:off x="7269815" y="890587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4659405</xdr:colOff>
      <xdr:row>57</xdr:row>
      <xdr:rowOff>188259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99F0C0F1-97D3-4FC8-8148-C075DBDEDCDC}"/>
            </a:ext>
          </a:extLst>
        </xdr:cNvPr>
        <xdr:cNvSpPr/>
      </xdr:nvSpPr>
      <xdr:spPr>
        <a:xfrm>
          <a:off x="8307480" y="11037234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4481</xdr:colOff>
      <xdr:row>65</xdr:row>
      <xdr:rowOff>60513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0278736-2A16-4590-9654-BB77DB6092FF}"/>
            </a:ext>
          </a:extLst>
        </xdr:cNvPr>
        <xdr:cNvSpPr/>
      </xdr:nvSpPr>
      <xdr:spPr>
        <a:xfrm>
          <a:off x="8881781" y="1250016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421340</xdr:colOff>
      <xdr:row>112</xdr:row>
      <xdr:rowOff>51548</xdr:rowOff>
    </xdr:from>
    <xdr:ext cx="4908180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96202FB-05C7-4E7C-9E9D-38093E682EE0}"/>
            </a:ext>
          </a:extLst>
        </xdr:cNvPr>
        <xdr:cNvSpPr/>
      </xdr:nvSpPr>
      <xdr:spPr>
        <a:xfrm>
          <a:off x="9298640" y="2122562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1571064</xdr:colOff>
      <xdr:row>121</xdr:row>
      <xdr:rowOff>13448</xdr:rowOff>
    </xdr:from>
    <xdr:ext cx="4908180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EF8411C8-3521-4204-A52C-CC9C3A872C71}"/>
            </a:ext>
          </a:extLst>
        </xdr:cNvPr>
        <xdr:cNvSpPr/>
      </xdr:nvSpPr>
      <xdr:spPr>
        <a:xfrm>
          <a:off x="5219139" y="2293059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3337111</xdr:colOff>
      <xdr:row>128</xdr:row>
      <xdr:rowOff>8966</xdr:rowOff>
    </xdr:from>
    <xdr:ext cx="4908180" cy="937629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40A089C2-0A74-4FDE-AF97-90A1A7B15BFD}"/>
            </a:ext>
          </a:extLst>
        </xdr:cNvPr>
        <xdr:cNvSpPr/>
      </xdr:nvSpPr>
      <xdr:spPr>
        <a:xfrm>
          <a:off x="6985186" y="2421199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307040</xdr:colOff>
      <xdr:row>161</xdr:row>
      <xdr:rowOff>15691</xdr:rowOff>
    </xdr:from>
    <xdr:ext cx="4908180" cy="937629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99785E4A-B4F9-4276-ACF2-27CB4F3837B5}"/>
            </a:ext>
          </a:extLst>
        </xdr:cNvPr>
        <xdr:cNvSpPr/>
      </xdr:nvSpPr>
      <xdr:spPr>
        <a:xfrm>
          <a:off x="9184340" y="3019089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280146</xdr:colOff>
      <xdr:row>168</xdr:row>
      <xdr:rowOff>67238</xdr:rowOff>
    </xdr:from>
    <xdr:ext cx="4908180" cy="937629"/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EE4F3B18-BB5C-490B-92A1-A0B31B9D466B}"/>
            </a:ext>
          </a:extLst>
        </xdr:cNvPr>
        <xdr:cNvSpPr/>
      </xdr:nvSpPr>
      <xdr:spPr>
        <a:xfrm>
          <a:off x="9157446" y="3159498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398929</xdr:colOff>
      <xdr:row>175</xdr:row>
      <xdr:rowOff>29138</xdr:rowOff>
    </xdr:from>
    <xdr:ext cx="4908180" cy="937629"/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9D31CA47-64F2-4354-8D4F-25C9B74EF0A5}"/>
            </a:ext>
          </a:extLst>
        </xdr:cNvPr>
        <xdr:cNvSpPr/>
      </xdr:nvSpPr>
      <xdr:spPr>
        <a:xfrm>
          <a:off x="9276229" y="3307136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38100</xdr:colOff>
      <xdr:row>1</xdr:row>
      <xdr:rowOff>133350</xdr:rowOff>
    </xdr:from>
    <xdr:to>
      <xdr:col>0</xdr:col>
      <xdr:colOff>1828800</xdr:colOff>
      <xdr:row>2</xdr:row>
      <xdr:rowOff>114300</xdr:rowOff>
    </xdr:to>
    <xdr:pic>
      <xdr:nvPicPr>
        <xdr:cNvPr id="1038" name="1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E006C73-4615-45D0-B8AD-AE91F255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3375"/>
          <a:ext cx="1790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942975</xdr:colOff>
      <xdr:row>1</xdr:row>
      <xdr:rowOff>209550</xdr:rowOff>
    </xdr:from>
    <xdr:to>
      <xdr:col>11</xdr:col>
      <xdr:colOff>885825</xdr:colOff>
      <xdr:row>3</xdr:row>
      <xdr:rowOff>28575</xdr:rowOff>
    </xdr:to>
    <xdr:pic>
      <xdr:nvPicPr>
        <xdr:cNvPr id="1039" name="15 Imagen" descr="Valezka:Users:Valezka:Desktop:2014:LOGOS:SALUD_horizontal_CMYK.psd">
          <a:extLst>
            <a:ext uri="{FF2B5EF4-FFF2-40B4-BE49-F238E27FC236}">
              <a16:creationId xmlns:a16="http://schemas.microsoft.com/office/drawing/2014/main" id="{FBCEF644-7F63-4786-9DCB-C3BE3C19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6325" y="409575"/>
          <a:ext cx="1981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78</xdr:row>
      <xdr:rowOff>219075</xdr:rowOff>
    </xdr:from>
    <xdr:to>
      <xdr:col>3</xdr:col>
      <xdr:colOff>1257300</xdr:colOff>
      <xdr:row>80</xdr:row>
      <xdr:rowOff>190500</xdr:rowOff>
    </xdr:to>
    <xdr:pic>
      <xdr:nvPicPr>
        <xdr:cNvPr id="1040" name="16 Imagen" descr="Valezka:Users:Valezka:Desktop:2014:LOGOS:logocompleto.jpg">
          <a:extLst>
            <a:ext uri="{FF2B5EF4-FFF2-40B4-BE49-F238E27FC236}">
              <a16:creationId xmlns:a16="http://schemas.microsoft.com/office/drawing/2014/main" id="{BD5181D0-C137-451C-BCBA-FB81B4C7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15097125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78</xdr:row>
      <xdr:rowOff>314325</xdr:rowOff>
    </xdr:from>
    <xdr:to>
      <xdr:col>0</xdr:col>
      <xdr:colOff>1895475</xdr:colOff>
      <xdr:row>80</xdr:row>
      <xdr:rowOff>171450</xdr:rowOff>
    </xdr:to>
    <xdr:pic>
      <xdr:nvPicPr>
        <xdr:cNvPr id="1041" name="17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D7F98BF-F6E7-4814-8801-F2A68A9D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192375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79</xdr:row>
      <xdr:rowOff>57150</xdr:rowOff>
    </xdr:from>
    <xdr:to>
      <xdr:col>11</xdr:col>
      <xdr:colOff>885825</xdr:colOff>
      <xdr:row>80</xdr:row>
      <xdr:rowOff>200025</xdr:rowOff>
    </xdr:to>
    <xdr:pic>
      <xdr:nvPicPr>
        <xdr:cNvPr id="1042" name="18 Imagen" descr="Valezka:Users:Valezka:Desktop:2014:LOGOS:SALUD_horizontal_CMYK.psd">
          <a:extLst>
            <a:ext uri="{FF2B5EF4-FFF2-40B4-BE49-F238E27FC236}">
              <a16:creationId xmlns:a16="http://schemas.microsoft.com/office/drawing/2014/main" id="{32EF6E6F-525B-4C82-A5CD-C4D48DF0D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3925" y="15259050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191</xdr:row>
      <xdr:rowOff>0</xdr:rowOff>
    </xdr:from>
    <xdr:to>
      <xdr:col>3</xdr:col>
      <xdr:colOff>1304925</xdr:colOff>
      <xdr:row>192</xdr:row>
      <xdr:rowOff>400050</xdr:rowOff>
    </xdr:to>
    <xdr:pic>
      <xdr:nvPicPr>
        <xdr:cNvPr id="1043" name="19 Imagen" descr="Valezka:Users:Valezka:Desktop:2014:LOGOS:logocompleto.jpg">
          <a:extLst>
            <a:ext uri="{FF2B5EF4-FFF2-40B4-BE49-F238E27FC236}">
              <a16:creationId xmlns:a16="http://schemas.microsoft.com/office/drawing/2014/main" id="{5BEC3A01-8BE3-47BD-8174-37E744E0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3613785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191</xdr:row>
      <xdr:rowOff>85725</xdr:rowOff>
    </xdr:from>
    <xdr:to>
      <xdr:col>0</xdr:col>
      <xdr:colOff>1895475</xdr:colOff>
      <xdr:row>193</xdr:row>
      <xdr:rowOff>0</xdr:rowOff>
    </xdr:to>
    <xdr:pic>
      <xdr:nvPicPr>
        <xdr:cNvPr id="1044" name="20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EF0A937-FA7C-4F4E-B3AF-1DC088754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223575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191</xdr:row>
      <xdr:rowOff>95250</xdr:rowOff>
    </xdr:from>
    <xdr:to>
      <xdr:col>11</xdr:col>
      <xdr:colOff>885825</xdr:colOff>
      <xdr:row>192</xdr:row>
      <xdr:rowOff>371475</xdr:rowOff>
    </xdr:to>
    <xdr:pic>
      <xdr:nvPicPr>
        <xdr:cNvPr id="1045" name="21 Imagen" descr="Valezka:Users:Valezka:Desktop:2014:LOGOS:SALUD_horizontal_CMYK.psd">
          <a:extLst>
            <a:ext uri="{FF2B5EF4-FFF2-40B4-BE49-F238E27FC236}">
              <a16:creationId xmlns:a16="http://schemas.microsoft.com/office/drawing/2014/main" id="{9E40F1D2-404D-4080-9E60-209F7E22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3925" y="36233100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300</xdr:row>
      <xdr:rowOff>85725</xdr:rowOff>
    </xdr:from>
    <xdr:to>
      <xdr:col>3</xdr:col>
      <xdr:colOff>1285875</xdr:colOff>
      <xdr:row>305</xdr:row>
      <xdr:rowOff>9525</xdr:rowOff>
    </xdr:to>
    <xdr:pic>
      <xdr:nvPicPr>
        <xdr:cNvPr id="1046" name="22 Imagen" descr="Valezka:Users:Valezka:Desktop:2014:LOGOS:logocompleto.jpg">
          <a:extLst>
            <a:ext uri="{FF2B5EF4-FFF2-40B4-BE49-F238E27FC236}">
              <a16:creationId xmlns:a16="http://schemas.microsoft.com/office/drawing/2014/main" id="{5FAABA2C-7EDF-4E43-839B-B46F892E1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5" y="56892825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300</xdr:row>
      <xdr:rowOff>142875</xdr:rowOff>
    </xdr:from>
    <xdr:to>
      <xdr:col>0</xdr:col>
      <xdr:colOff>1857375</xdr:colOff>
      <xdr:row>304</xdr:row>
      <xdr:rowOff>114300</xdr:rowOff>
    </xdr:to>
    <xdr:pic>
      <xdr:nvPicPr>
        <xdr:cNvPr id="1047" name="2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BE82BF8-01A2-443B-96A2-9019B85E9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49975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301</xdr:row>
      <xdr:rowOff>28575</xdr:rowOff>
    </xdr:from>
    <xdr:to>
      <xdr:col>11</xdr:col>
      <xdr:colOff>885825</xdr:colOff>
      <xdr:row>304</xdr:row>
      <xdr:rowOff>123825</xdr:rowOff>
    </xdr:to>
    <xdr:pic>
      <xdr:nvPicPr>
        <xdr:cNvPr id="1048" name="24 Imagen" descr="Valezka:Users:Valezka:Desktop:2014:LOGOS:SALUD_horizontal_CMYK.psd">
          <a:extLst>
            <a:ext uri="{FF2B5EF4-FFF2-40B4-BE49-F238E27FC236}">
              <a16:creationId xmlns:a16="http://schemas.microsoft.com/office/drawing/2014/main" id="{AA974A3F-17C9-47F8-AB89-EE12622F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3925" y="56997600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619125</xdr:colOff>
      <xdr:row>366</xdr:row>
      <xdr:rowOff>95250</xdr:rowOff>
    </xdr:from>
    <xdr:to>
      <xdr:col>3</xdr:col>
      <xdr:colOff>1323975</xdr:colOff>
      <xdr:row>371</xdr:row>
      <xdr:rowOff>19050</xdr:rowOff>
    </xdr:to>
    <xdr:pic>
      <xdr:nvPicPr>
        <xdr:cNvPr id="1049" name="25 Imagen" descr="Valezka:Users:Valezka:Desktop:2014:LOGOS:logocompleto.jpg">
          <a:extLst>
            <a:ext uri="{FF2B5EF4-FFF2-40B4-BE49-F238E27FC236}">
              <a16:creationId xmlns:a16="http://schemas.microsoft.com/office/drawing/2014/main" id="{13C04589-C9FF-4E02-AA6A-06184880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0" y="6922770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366</xdr:row>
      <xdr:rowOff>142875</xdr:rowOff>
    </xdr:from>
    <xdr:to>
      <xdr:col>0</xdr:col>
      <xdr:colOff>1895475</xdr:colOff>
      <xdr:row>370</xdr:row>
      <xdr:rowOff>114300</xdr:rowOff>
    </xdr:to>
    <xdr:pic>
      <xdr:nvPicPr>
        <xdr:cNvPr id="1050" name="26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FBA3A5DF-9324-4063-9C6B-1054863A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275325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771525</xdr:colOff>
      <xdr:row>367</xdr:row>
      <xdr:rowOff>19050</xdr:rowOff>
    </xdr:from>
    <xdr:to>
      <xdr:col>11</xdr:col>
      <xdr:colOff>866775</xdr:colOff>
      <xdr:row>370</xdr:row>
      <xdr:rowOff>104775</xdr:rowOff>
    </xdr:to>
    <xdr:pic>
      <xdr:nvPicPr>
        <xdr:cNvPr id="1051" name="27 Imagen" descr="Valezka:Users:Valezka:Desktop:2014:LOGOS:SALUD_horizontal_CMYK.psd">
          <a:extLst>
            <a:ext uri="{FF2B5EF4-FFF2-40B4-BE49-F238E27FC236}">
              <a16:creationId xmlns:a16="http://schemas.microsoft.com/office/drawing/2014/main" id="{096EA0A9-6F8F-4CB1-8DD1-38625378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69313425"/>
          <a:ext cx="2133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respaldo/documentos/Cuenta%20P&#250;blica/Septiembre/Estados%20Financieros%20y%20Presupuestales%20Diciembre%202016,%20Cuenta%20P&#250;blica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Muebles2"/>
      <sheetName val="Inmuebles"/>
      <sheetName val="MPASUB"/>
      <sheetName val="DGTOF"/>
      <sheetName val="Hoja1"/>
      <sheetName val="Hoja2"/>
      <sheetName val="Hoja3"/>
    </sheetNames>
    <sheetDataSet>
      <sheetData sheetId="0">
        <row r="34">
          <cell r="E34">
            <v>4841038753.4299994</v>
          </cell>
        </row>
        <row r="52">
          <cell r="J52">
            <v>4784581118.9399996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6"/>
  <sheetViews>
    <sheetView tabSelected="1" workbookViewId="0">
      <selection sqref="A1:IV65536"/>
    </sheetView>
  </sheetViews>
  <sheetFormatPr baseColWidth="10" defaultRowHeight="12.75"/>
  <cols>
    <col min="1" max="1" width="54.7109375" style="3" bestFit="1" customWidth="1"/>
    <col min="2" max="2" width="78.42578125" style="3" customWidth="1"/>
    <col min="3" max="6" width="26.7109375" style="3" customWidth="1"/>
    <col min="7" max="7" width="17.85546875" style="3" bestFit="1" customWidth="1"/>
    <col min="8" max="8" width="16.140625" style="3" bestFit="1" customWidth="1"/>
    <col min="9" max="9" width="13.7109375" style="3" bestFit="1" customWidth="1"/>
    <col min="10" max="10" width="17.85546875" style="3" bestFit="1" customWidth="1"/>
    <col min="11" max="11" width="12.7109375" style="3" bestFit="1" customWidth="1"/>
    <col min="12" max="12" width="13.7109375" style="3" customWidth="1"/>
    <col min="13" max="16384" width="11.42578125" style="3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5"/>
      <c r="C6" s="6"/>
      <c r="D6" s="7"/>
      <c r="E6" s="7"/>
      <c r="F6" s="7"/>
    </row>
    <row r="7" spans="1:12">
      <c r="B7" s="8"/>
      <c r="C7" s="9"/>
      <c r="D7" s="10"/>
      <c r="E7" s="11"/>
      <c r="F7" s="12"/>
    </row>
    <row r="8" spans="1:12">
      <c r="B8" s="13" t="s">
        <v>3</v>
      </c>
      <c r="C8" s="14"/>
      <c r="D8" s="7"/>
      <c r="E8" s="7"/>
      <c r="F8" s="7"/>
    </row>
    <row r="9" spans="1:12">
      <c r="B9" s="15"/>
      <c r="C9" s="6"/>
      <c r="D9" s="7"/>
      <c r="E9" s="7"/>
      <c r="F9" s="7"/>
    </row>
    <row r="10" spans="1:12">
      <c r="B10" s="16" t="s">
        <v>4</v>
      </c>
      <c r="C10" s="6"/>
      <c r="D10" s="7"/>
      <c r="E10" s="7"/>
      <c r="F10" s="7"/>
    </row>
    <row r="11" spans="1:12">
      <c r="C11" s="6"/>
    </row>
    <row r="12" spans="1:12">
      <c r="B12" s="17" t="s">
        <v>5</v>
      </c>
      <c r="C12" s="11"/>
      <c r="D12" s="11"/>
      <c r="E12" s="11"/>
    </row>
    <row r="13" spans="1:12">
      <c r="B13" s="18"/>
      <c r="C13" s="11"/>
      <c r="D13" s="11"/>
      <c r="E13" s="11"/>
    </row>
    <row r="14" spans="1:12" ht="20.25" customHeight="1">
      <c r="B14" s="19" t="s">
        <v>6</v>
      </c>
      <c r="C14" s="20" t="s">
        <v>7</v>
      </c>
      <c r="D14" s="20" t="s">
        <v>8</v>
      </c>
      <c r="E14" s="20" t="s">
        <v>9</v>
      </c>
    </row>
    <row r="15" spans="1:12">
      <c r="B15" s="21" t="s">
        <v>10</v>
      </c>
      <c r="C15" s="22"/>
      <c r="D15" s="22"/>
      <c r="E15" s="22"/>
    </row>
    <row r="16" spans="1:12">
      <c r="B16" s="23"/>
      <c r="C16" s="24"/>
      <c r="D16" s="24"/>
      <c r="E16" s="24"/>
    </row>
    <row r="17" spans="2:5">
      <c r="B17" s="23" t="s">
        <v>11</v>
      </c>
      <c r="C17" s="24"/>
      <c r="D17" s="24"/>
      <c r="E17" s="24"/>
    </row>
    <row r="18" spans="2:5">
      <c r="B18" s="23"/>
      <c r="C18" s="24"/>
      <c r="D18" s="24"/>
      <c r="E18" s="24"/>
    </row>
    <row r="19" spans="2:5">
      <c r="B19" s="25" t="s">
        <v>12</v>
      </c>
      <c r="C19" s="26"/>
      <c r="D19" s="26"/>
      <c r="E19" s="26"/>
    </row>
    <row r="20" spans="2:5">
      <c r="B20" s="18"/>
      <c r="C20" s="20"/>
      <c r="D20" s="20"/>
      <c r="E20" s="20"/>
    </row>
    <row r="21" spans="2:5">
      <c r="B21" s="18"/>
      <c r="C21" s="11"/>
      <c r="D21" s="11"/>
      <c r="E21" s="11"/>
    </row>
    <row r="22" spans="2:5">
      <c r="B22" s="18"/>
      <c r="C22" s="11"/>
      <c r="D22" s="11"/>
      <c r="E22" s="11"/>
    </row>
    <row r="23" spans="2:5">
      <c r="B23" s="18"/>
      <c r="C23" s="11"/>
      <c r="D23" s="11"/>
      <c r="E23" s="11"/>
    </row>
    <row r="24" spans="2:5">
      <c r="B24" s="17" t="s">
        <v>13</v>
      </c>
      <c r="C24" s="27"/>
      <c r="D24" s="11"/>
      <c r="E24" s="11"/>
    </row>
    <row r="26" spans="2:5" ht="18.75" customHeight="1">
      <c r="B26" s="19" t="s">
        <v>14</v>
      </c>
      <c r="C26" s="20" t="s">
        <v>7</v>
      </c>
      <c r="D26" s="20" t="s">
        <v>15</v>
      </c>
      <c r="E26" s="20" t="s">
        <v>16</v>
      </c>
    </row>
    <row r="27" spans="2:5" ht="15">
      <c r="B27" s="23" t="s">
        <v>17</v>
      </c>
      <c r="C27" s="28"/>
      <c r="D27" s="29"/>
      <c r="E27" s="29"/>
    </row>
    <row r="28" spans="2:5">
      <c r="B28" s="23" t="s">
        <v>18</v>
      </c>
      <c r="C28" s="30">
        <v>602838923.45000005</v>
      </c>
      <c r="D28" s="30"/>
      <c r="E28" s="29"/>
    </row>
    <row r="29" spans="2:5" ht="14.25" customHeight="1">
      <c r="B29" s="23"/>
      <c r="C29" s="29"/>
      <c r="D29" s="29"/>
      <c r="E29" s="29"/>
    </row>
    <row r="30" spans="2:5" ht="14.25" customHeight="1">
      <c r="B30" s="23"/>
      <c r="C30" s="29"/>
      <c r="D30" s="29"/>
      <c r="E30" s="29"/>
    </row>
    <row r="31" spans="2:5" ht="14.25" customHeight="1">
      <c r="B31" s="25"/>
      <c r="C31" s="31"/>
      <c r="D31" s="31"/>
      <c r="E31" s="31"/>
    </row>
    <row r="32" spans="2:5" ht="14.25" customHeight="1">
      <c r="C32" s="32">
        <f>SUM(C27:C31)</f>
        <v>602838923.45000005</v>
      </c>
      <c r="D32" s="20">
        <f>SUM(D27:D31)</f>
        <v>0</v>
      </c>
      <c r="E32" s="20">
        <f>SUM(E27:E31)</f>
        <v>0</v>
      </c>
    </row>
    <row r="33" spans="2:6" ht="14.25" customHeight="1">
      <c r="C33" s="33"/>
      <c r="D33" s="33"/>
      <c r="E33" s="33"/>
    </row>
    <row r="34" spans="2:6" ht="14.25" customHeight="1"/>
    <row r="35" spans="2:6" ht="23.25" customHeight="1">
      <c r="B35" s="19" t="s">
        <v>19</v>
      </c>
      <c r="C35" s="20" t="s">
        <v>7</v>
      </c>
      <c r="D35" s="20" t="s">
        <v>20</v>
      </c>
      <c r="E35" s="20" t="s">
        <v>21</v>
      </c>
      <c r="F35" s="20" t="s">
        <v>22</v>
      </c>
    </row>
    <row r="36" spans="2:6" ht="14.25" customHeight="1">
      <c r="B36" s="23" t="s">
        <v>23</v>
      </c>
      <c r="C36" s="30"/>
      <c r="D36" s="29"/>
      <c r="E36" s="29"/>
      <c r="F36" s="29"/>
    </row>
    <row r="37" spans="2:6" ht="14.25" customHeight="1">
      <c r="B37" s="34" t="s">
        <v>24</v>
      </c>
      <c r="C37" s="30">
        <v>64221.99</v>
      </c>
      <c r="D37" s="30">
        <v>64221.99</v>
      </c>
      <c r="E37" s="29"/>
      <c r="F37" s="29"/>
    </row>
    <row r="38" spans="2:6" ht="14.25" customHeight="1">
      <c r="B38" s="34" t="s">
        <v>25</v>
      </c>
      <c r="C38" s="30">
        <v>27233.35</v>
      </c>
      <c r="D38" s="30">
        <v>27233.35</v>
      </c>
      <c r="E38" s="29"/>
      <c r="F38" s="29"/>
    </row>
    <row r="39" spans="2:6" ht="14.25" customHeight="1">
      <c r="B39" s="34" t="s">
        <v>26</v>
      </c>
      <c r="C39" s="30">
        <v>376.16</v>
      </c>
      <c r="D39" s="30">
        <v>376.16</v>
      </c>
      <c r="E39" s="29"/>
      <c r="F39" s="29"/>
    </row>
    <row r="40" spans="2:6" ht="14.25" customHeight="1">
      <c r="B40" s="25"/>
      <c r="C40" s="31"/>
      <c r="D40" s="31"/>
      <c r="E40" s="31"/>
      <c r="F40" s="31"/>
    </row>
    <row r="41" spans="2:6" ht="14.25" customHeight="1">
      <c r="C41" s="32">
        <f>SUM(C35:C40)</f>
        <v>91831.5</v>
      </c>
      <c r="D41" s="32">
        <f>SUM(D35:D40)</f>
        <v>91831.5</v>
      </c>
      <c r="E41" s="20">
        <f>SUM(E35:E40)</f>
        <v>0</v>
      </c>
      <c r="F41" s="20">
        <f>SUM(F35:F40)</f>
        <v>0</v>
      </c>
    </row>
    <row r="42" spans="2:6" ht="14.25" customHeight="1"/>
    <row r="43" spans="2:6" ht="14.25" customHeight="1"/>
    <row r="44" spans="2:6" ht="14.25" customHeight="1"/>
    <row r="45" spans="2:6" ht="14.25" customHeight="1">
      <c r="B45" s="17" t="s">
        <v>27</v>
      </c>
    </row>
    <row r="46" spans="2:6" ht="14.25" customHeight="1">
      <c r="B46" s="35"/>
    </row>
    <row r="47" spans="2:6" ht="24" customHeight="1">
      <c r="B47" s="19" t="s">
        <v>28</v>
      </c>
      <c r="C47" s="20" t="s">
        <v>7</v>
      </c>
      <c r="D47" s="20" t="s">
        <v>29</v>
      </c>
    </row>
    <row r="48" spans="2:6" ht="14.25" customHeight="1">
      <c r="B48" s="21" t="s">
        <v>30</v>
      </c>
      <c r="C48" s="22"/>
      <c r="D48" s="22"/>
    </row>
    <row r="49" spans="2:7" ht="14.25" customHeight="1">
      <c r="B49" s="23"/>
      <c r="C49" s="24"/>
      <c r="D49" s="24"/>
    </row>
    <row r="50" spans="2:7" ht="14.25" customHeight="1">
      <c r="B50" s="23" t="s">
        <v>31</v>
      </c>
      <c r="C50" s="24"/>
      <c r="D50" s="24"/>
    </row>
    <row r="51" spans="2:7" ht="14.25" customHeight="1">
      <c r="B51" s="25"/>
      <c r="C51" s="26"/>
      <c r="D51" s="26"/>
    </row>
    <row r="52" spans="2:7" ht="14.25" customHeight="1">
      <c r="B52" s="36"/>
      <c r="C52" s="20">
        <f>SUM(C47:C51)</f>
        <v>0</v>
      </c>
      <c r="D52" s="20"/>
    </row>
    <row r="53" spans="2:7" ht="14.25" customHeight="1">
      <c r="B53" s="36"/>
      <c r="C53" s="37"/>
      <c r="D53" s="37"/>
    </row>
    <row r="54" spans="2:7" ht="9.75" customHeight="1">
      <c r="B54" s="36"/>
      <c r="C54" s="37"/>
      <c r="D54" s="37"/>
    </row>
    <row r="55" spans="2:7" ht="14.25" customHeight="1"/>
    <row r="56" spans="2:7" ht="14.25" customHeight="1">
      <c r="B56" s="17" t="s">
        <v>32</v>
      </c>
    </row>
    <row r="57" spans="2:7" ht="14.25" customHeight="1">
      <c r="B57" s="35"/>
    </row>
    <row r="58" spans="2:7" ht="27.75" customHeight="1">
      <c r="B58" s="19" t="s">
        <v>33</v>
      </c>
      <c r="C58" s="20" t="s">
        <v>7</v>
      </c>
      <c r="D58" s="20" t="s">
        <v>8</v>
      </c>
      <c r="E58" s="20" t="s">
        <v>34</v>
      </c>
      <c r="F58" s="38" t="s">
        <v>35</v>
      </c>
      <c r="G58" s="20" t="s">
        <v>36</v>
      </c>
    </row>
    <row r="59" spans="2:7" ht="14.25" customHeight="1">
      <c r="B59" s="21" t="s">
        <v>37</v>
      </c>
      <c r="C59" s="37"/>
      <c r="D59" s="22"/>
      <c r="E59" s="22"/>
      <c r="F59" s="22"/>
      <c r="G59" s="39"/>
    </row>
    <row r="60" spans="2:7" ht="14.25" customHeight="1">
      <c r="B60" s="23"/>
      <c r="C60" s="37"/>
      <c r="D60" s="24"/>
      <c r="E60" s="24"/>
      <c r="F60" s="24"/>
      <c r="G60" s="39"/>
    </row>
    <row r="61" spans="2:7" ht="14.25" customHeight="1">
      <c r="B61" s="23"/>
      <c r="C61" s="37"/>
      <c r="D61" s="24"/>
      <c r="E61" s="24"/>
      <c r="F61" s="24"/>
      <c r="G61" s="39"/>
    </row>
    <row r="62" spans="2:7" ht="14.25" customHeight="1">
      <c r="B62" s="25"/>
      <c r="C62" s="40"/>
      <c r="D62" s="26"/>
      <c r="E62" s="26"/>
      <c r="F62" s="26"/>
      <c r="G62" s="41"/>
    </row>
    <row r="63" spans="2:7" ht="15" customHeight="1">
      <c r="B63" s="36"/>
      <c r="C63" s="20">
        <f>SUM(C58:C62)</f>
        <v>0</v>
      </c>
      <c r="D63" s="42">
        <v>0</v>
      </c>
      <c r="E63" s="43">
        <v>0</v>
      </c>
      <c r="F63" s="43">
        <v>0</v>
      </c>
      <c r="G63" s="44">
        <v>0</v>
      </c>
    </row>
    <row r="64" spans="2:7">
      <c r="B64" s="36"/>
      <c r="C64" s="45"/>
      <c r="D64" s="45"/>
      <c r="E64" s="45"/>
      <c r="F64" s="45"/>
      <c r="G64" s="45"/>
    </row>
    <row r="65" spans="1:12">
      <c r="B65" s="36"/>
      <c r="C65" s="45"/>
      <c r="D65" s="45"/>
      <c r="E65" s="45"/>
      <c r="F65" s="45"/>
      <c r="G65" s="45"/>
    </row>
    <row r="66" spans="1:12">
      <c r="B66" s="36"/>
      <c r="C66" s="45"/>
      <c r="D66" s="45"/>
      <c r="E66" s="45"/>
      <c r="F66" s="45"/>
      <c r="G66" s="45"/>
    </row>
    <row r="67" spans="1:12" ht="26.25" customHeight="1">
      <c r="B67" s="19" t="s">
        <v>38</v>
      </c>
      <c r="C67" s="20" t="s">
        <v>7</v>
      </c>
      <c r="D67" s="20" t="s">
        <v>8</v>
      </c>
      <c r="E67" s="20" t="s">
        <v>39</v>
      </c>
      <c r="F67" s="45"/>
      <c r="G67" s="45"/>
    </row>
    <row r="68" spans="1:12">
      <c r="B68" s="21" t="s">
        <v>40</v>
      </c>
      <c r="C68" s="39"/>
      <c r="D68" s="24"/>
      <c r="E68" s="24"/>
      <c r="F68" s="45"/>
      <c r="G68" s="45"/>
    </row>
    <row r="69" spans="1:12">
      <c r="B69" s="25"/>
      <c r="C69" s="39"/>
      <c r="D69" s="24"/>
      <c r="E69" s="24"/>
      <c r="F69" s="45"/>
      <c r="G69" s="45"/>
    </row>
    <row r="70" spans="1:12" ht="16.5" customHeight="1">
      <c r="B70" s="36"/>
      <c r="C70" s="20">
        <f>SUM(C68:C69)</f>
        <v>0</v>
      </c>
      <c r="D70" s="227"/>
      <c r="E70" s="228"/>
      <c r="F70" s="45"/>
      <c r="G70" s="45"/>
    </row>
    <row r="71" spans="1:12">
      <c r="B71" s="36"/>
      <c r="C71" s="45"/>
      <c r="D71" s="45"/>
      <c r="E71" s="45"/>
      <c r="F71" s="45"/>
      <c r="G71" s="45"/>
    </row>
    <row r="72" spans="1:12">
      <c r="B72" s="36"/>
      <c r="C72" s="45"/>
      <c r="D72" s="45"/>
      <c r="E72" s="45"/>
      <c r="F72" s="45"/>
      <c r="G72" s="45"/>
    </row>
    <row r="73" spans="1:12">
      <c r="B73" s="36"/>
      <c r="C73" s="45"/>
      <c r="D73" s="45"/>
      <c r="E73" s="45"/>
      <c r="F73" s="45"/>
      <c r="G73" s="45"/>
    </row>
    <row r="74" spans="1:12">
      <c r="B74" s="36"/>
      <c r="C74" s="45"/>
      <c r="D74" s="45"/>
      <c r="E74" s="45"/>
      <c r="F74" s="45"/>
      <c r="G74" s="45"/>
    </row>
    <row r="75" spans="1:12" ht="15">
      <c r="A75" s="220" t="s">
        <v>41</v>
      </c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</row>
    <row r="76" spans="1:12" ht="1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ht="1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ht="1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 ht="25.5" customHeight="1">
      <c r="A79" s="1" t="s">
        <v>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34.5" customHeight="1"/>
    <row r="81" spans="1:12" ht="15.75" customHeight="1"/>
    <row r="82" spans="1:12" ht="15" customHeight="1">
      <c r="A82" s="4" t="s">
        <v>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24" customHeight="1">
      <c r="A83" s="4" t="s">
        <v>2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>
      <c r="A84" s="47" t="s">
        <v>42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6" spans="1:12">
      <c r="B86" s="35"/>
    </row>
    <row r="87" spans="1:12">
      <c r="B87" s="19" t="s">
        <v>43</v>
      </c>
      <c r="C87" s="20" t="s">
        <v>44</v>
      </c>
      <c r="D87" s="20" t="s">
        <v>45</v>
      </c>
      <c r="E87" s="20" t="s">
        <v>46</v>
      </c>
      <c r="F87" s="20" t="s">
        <v>47</v>
      </c>
    </row>
    <row r="88" spans="1:12">
      <c r="B88" s="21"/>
      <c r="C88" s="48"/>
      <c r="D88" s="48"/>
      <c r="E88" s="49"/>
      <c r="F88" s="48"/>
    </row>
    <row r="89" spans="1:12">
      <c r="B89" s="23" t="s">
        <v>48</v>
      </c>
      <c r="C89" s="29"/>
      <c r="D89" s="50">
        <f>SUM(D90:D96)</f>
        <v>4803583.3600000003</v>
      </c>
      <c r="E89" s="50">
        <f>SUM(E90:E96)</f>
        <v>4803583.3600000003</v>
      </c>
      <c r="F89" s="29"/>
    </row>
    <row r="90" spans="1:12">
      <c r="B90" s="51" t="s">
        <v>49</v>
      </c>
      <c r="C90" s="29"/>
      <c r="D90" s="30">
        <v>339166.62</v>
      </c>
      <c r="E90" s="30">
        <v>339166.62</v>
      </c>
      <c r="F90" s="29"/>
    </row>
    <row r="91" spans="1:12">
      <c r="B91" s="51" t="s">
        <v>50</v>
      </c>
      <c r="C91" s="29"/>
      <c r="D91" s="30">
        <v>101846.34</v>
      </c>
      <c r="E91" s="30">
        <v>101846.34</v>
      </c>
      <c r="F91" s="29"/>
    </row>
    <row r="92" spans="1:12">
      <c r="B92" s="51" t="s">
        <v>51</v>
      </c>
      <c r="C92" s="29"/>
      <c r="D92" s="30">
        <v>410027.3</v>
      </c>
      <c r="E92" s="30">
        <v>410027.3</v>
      </c>
      <c r="F92" s="29"/>
    </row>
    <row r="93" spans="1:12">
      <c r="B93" s="51" t="s">
        <v>52</v>
      </c>
      <c r="C93" s="29"/>
      <c r="D93" s="30">
        <v>217088</v>
      </c>
      <c r="E93" s="30">
        <v>217088</v>
      </c>
      <c r="F93" s="29"/>
    </row>
    <row r="94" spans="1:12">
      <c r="B94" s="51" t="s">
        <v>53</v>
      </c>
      <c r="C94" s="29"/>
      <c r="D94" s="30">
        <v>110723.75</v>
      </c>
      <c r="E94" s="30">
        <v>110723.75</v>
      </c>
      <c r="F94" s="29"/>
    </row>
    <row r="95" spans="1:12">
      <c r="B95" s="51" t="s">
        <v>54</v>
      </c>
      <c r="C95" s="29"/>
      <c r="D95" s="30">
        <v>3023278.35</v>
      </c>
      <c r="E95" s="30">
        <v>3023278.35</v>
      </c>
      <c r="F95" s="29"/>
    </row>
    <row r="96" spans="1:12">
      <c r="B96" s="51" t="s">
        <v>55</v>
      </c>
      <c r="C96" s="29"/>
      <c r="D96" s="30">
        <v>601453</v>
      </c>
      <c r="E96" s="30">
        <v>601453</v>
      </c>
      <c r="F96" s="29"/>
    </row>
    <row r="97" spans="2:6">
      <c r="B97" s="23"/>
      <c r="C97" s="29"/>
      <c r="D97" s="29"/>
      <c r="E97" s="52"/>
      <c r="F97" s="29"/>
    </row>
    <row r="98" spans="2:6">
      <c r="B98" s="23" t="s">
        <v>56</v>
      </c>
      <c r="C98" s="29"/>
      <c r="D98" s="50">
        <f>SUM(D99:D104)</f>
        <v>-28218.81</v>
      </c>
      <c r="E98" s="50">
        <f>SUM(E99:E104)</f>
        <v>-28218.81</v>
      </c>
      <c r="F98" s="29"/>
    </row>
    <row r="99" spans="2:6">
      <c r="B99" s="51" t="s">
        <v>57</v>
      </c>
      <c r="C99" s="29"/>
      <c r="D99" s="30">
        <v>-2041.23</v>
      </c>
      <c r="E99" s="30">
        <v>-2041.23</v>
      </c>
      <c r="F99" s="29"/>
    </row>
    <row r="100" spans="2:6">
      <c r="B100" s="51" t="s">
        <v>58</v>
      </c>
      <c r="C100" s="29"/>
      <c r="D100" s="30">
        <v>-848.7</v>
      </c>
      <c r="E100" s="30">
        <v>-848.7</v>
      </c>
      <c r="F100" s="29"/>
    </row>
    <row r="101" spans="2:6">
      <c r="B101" s="51" t="s">
        <v>59</v>
      </c>
      <c r="C101" s="29"/>
      <c r="D101" s="30">
        <v>-17702.38</v>
      </c>
      <c r="E101" s="30">
        <v>-17702.38</v>
      </c>
      <c r="F101" s="29"/>
    </row>
    <row r="102" spans="2:6">
      <c r="B102" s="51" t="s">
        <v>60</v>
      </c>
      <c r="C102" s="29"/>
      <c r="D102" s="30">
        <v>-6759.12</v>
      </c>
      <c r="E102" s="30">
        <v>-6759.12</v>
      </c>
      <c r="F102" s="29"/>
    </row>
    <row r="103" spans="2:6">
      <c r="B103" s="51" t="s">
        <v>61</v>
      </c>
      <c r="C103" s="29"/>
      <c r="D103" s="30">
        <v>-851.34</v>
      </c>
      <c r="E103" s="30">
        <v>-851.34</v>
      </c>
      <c r="F103" s="29"/>
    </row>
    <row r="104" spans="2:6">
      <c r="B104" s="51" t="s">
        <v>62</v>
      </c>
      <c r="C104" s="29"/>
      <c r="D104" s="30">
        <v>-16.04</v>
      </c>
      <c r="E104" s="30">
        <v>-16.04</v>
      </c>
      <c r="F104" s="29"/>
    </row>
    <row r="105" spans="2:6">
      <c r="B105" s="23"/>
      <c r="C105" s="29"/>
      <c r="D105" s="50"/>
      <c r="E105" s="50"/>
      <c r="F105" s="29"/>
    </row>
    <row r="106" spans="2:6">
      <c r="B106" s="23"/>
      <c r="C106" s="29"/>
      <c r="D106" s="50"/>
      <c r="E106" s="50"/>
      <c r="F106" s="29"/>
    </row>
    <row r="107" spans="2:6" ht="21.75" customHeight="1">
      <c r="B107" s="23"/>
      <c r="C107" s="29"/>
      <c r="D107" s="50"/>
      <c r="E107" s="50"/>
      <c r="F107" s="29"/>
    </row>
    <row r="108" spans="2:6" ht="15">
      <c r="B108" s="53"/>
      <c r="C108" s="31"/>
      <c r="D108" s="50"/>
      <c r="E108" s="50"/>
      <c r="F108" s="31"/>
    </row>
    <row r="109" spans="2:6">
      <c r="C109" s="20">
        <f>SUM(C107:C108)</f>
        <v>0</v>
      </c>
      <c r="D109" s="54">
        <f>SUM(D89+D98)</f>
        <v>4775364.5500000007</v>
      </c>
      <c r="E109" s="54">
        <f>SUM(E89+E98)</f>
        <v>4775364.5500000007</v>
      </c>
      <c r="F109" s="55"/>
    </row>
    <row r="112" spans="2:6">
      <c r="B112" s="19" t="s">
        <v>63</v>
      </c>
      <c r="C112" s="20" t="s">
        <v>44</v>
      </c>
      <c r="D112" s="20" t="s">
        <v>45</v>
      </c>
      <c r="E112" s="20" t="s">
        <v>46</v>
      </c>
      <c r="F112" s="20" t="s">
        <v>47</v>
      </c>
    </row>
    <row r="113" spans="2:6">
      <c r="B113" s="21" t="s">
        <v>64</v>
      </c>
      <c r="C113" s="22"/>
      <c r="D113" s="22"/>
      <c r="E113" s="22"/>
      <c r="F113" s="22"/>
    </row>
    <row r="114" spans="2:6" ht="16.5" customHeight="1">
      <c r="B114" s="23"/>
      <c r="C114" s="24"/>
      <c r="D114" s="24"/>
      <c r="E114" s="24"/>
      <c r="F114" s="24"/>
    </row>
    <row r="115" spans="2:6">
      <c r="B115" s="23" t="s">
        <v>65</v>
      </c>
      <c r="C115" s="24"/>
      <c r="D115" s="24"/>
      <c r="E115" s="24"/>
      <c r="F115" s="24"/>
    </row>
    <row r="116" spans="2:6">
      <c r="B116" s="23"/>
      <c r="C116" s="24"/>
      <c r="D116" s="24"/>
      <c r="E116" s="24"/>
      <c r="F116" s="24"/>
    </row>
    <row r="117" spans="2:6" ht="27" customHeight="1">
      <c r="B117" s="23" t="s">
        <v>66</v>
      </c>
      <c r="C117" s="24"/>
      <c r="D117" s="24"/>
      <c r="E117" s="24"/>
      <c r="F117" s="24"/>
    </row>
    <row r="118" spans="2:6" ht="15">
      <c r="B118" s="53"/>
      <c r="C118" s="26"/>
      <c r="D118" s="26"/>
      <c r="E118" s="26"/>
      <c r="F118" s="26"/>
    </row>
    <row r="119" spans="2:6">
      <c r="C119" s="20">
        <f>SUM(C117:C118)</f>
        <v>0</v>
      </c>
      <c r="D119" s="20">
        <f>SUM(D117:D118)</f>
        <v>0</v>
      </c>
      <c r="E119" s="20">
        <f>SUM(E117:E118)</f>
        <v>0</v>
      </c>
      <c r="F119" s="55"/>
    </row>
    <row r="121" spans="2:6" ht="15" customHeight="1"/>
    <row r="122" spans="2:6">
      <c r="B122" s="19" t="s">
        <v>67</v>
      </c>
      <c r="C122" s="20" t="s">
        <v>7</v>
      </c>
    </row>
    <row r="123" spans="2:6">
      <c r="B123" s="21" t="s">
        <v>68</v>
      </c>
      <c r="C123" s="22"/>
    </row>
    <row r="124" spans="2:6" ht="22.5" customHeight="1">
      <c r="B124" s="23"/>
      <c r="C124" s="24"/>
    </row>
    <row r="125" spans="2:6">
      <c r="B125" s="25"/>
      <c r="C125" s="26"/>
    </row>
    <row r="126" spans="2:6">
      <c r="C126" s="20">
        <f>SUM(C124:C125)</f>
        <v>0</v>
      </c>
    </row>
    <row r="127" spans="2:6" ht="15">
      <c r="B127" s="28"/>
    </row>
    <row r="129" spans="2:6">
      <c r="B129" s="56" t="s">
        <v>69</v>
      </c>
      <c r="C129" s="57" t="s">
        <v>7</v>
      </c>
      <c r="D129" s="58" t="s">
        <v>70</v>
      </c>
    </row>
    <row r="130" spans="2:6" ht="14.25" customHeight="1">
      <c r="B130" s="34" t="s">
        <v>71</v>
      </c>
      <c r="C130" s="30">
        <v>615936</v>
      </c>
      <c r="D130" s="59"/>
    </row>
    <row r="131" spans="2:6">
      <c r="B131" s="60"/>
      <c r="C131" s="61"/>
      <c r="D131" s="62"/>
    </row>
    <row r="132" spans="2:6">
      <c r="B132" s="63"/>
      <c r="C132" s="29"/>
      <c r="D132" s="29"/>
    </row>
    <row r="133" spans="2:6">
      <c r="B133" s="63"/>
      <c r="C133" s="29"/>
      <c r="D133" s="29"/>
    </row>
    <row r="134" spans="2:6">
      <c r="B134" s="64"/>
      <c r="C134" s="31"/>
      <c r="D134" s="31"/>
    </row>
    <row r="135" spans="2:6">
      <c r="C135" s="20">
        <f>SUM(C133:C134)</f>
        <v>0</v>
      </c>
      <c r="D135" s="20"/>
    </row>
    <row r="136" spans="2:6" ht="20.25" customHeight="1"/>
    <row r="139" spans="2:6">
      <c r="B139" s="13" t="s">
        <v>72</v>
      </c>
    </row>
    <row r="141" spans="2:6">
      <c r="B141" s="56" t="s">
        <v>73</v>
      </c>
      <c r="C141" s="57" t="s">
        <v>7</v>
      </c>
      <c r="D141" s="20" t="s">
        <v>20</v>
      </c>
      <c r="E141" s="20" t="s">
        <v>21</v>
      </c>
      <c r="F141" s="20" t="s">
        <v>22</v>
      </c>
    </row>
    <row r="142" spans="2:6">
      <c r="B142" s="21" t="s">
        <v>74</v>
      </c>
      <c r="C142" s="65"/>
      <c r="D142" s="66"/>
      <c r="E142" s="48"/>
      <c r="F142" s="48"/>
    </row>
    <row r="143" spans="2:6" ht="15">
      <c r="B143" s="67" t="s">
        <v>75</v>
      </c>
      <c r="C143" s="68">
        <v>3778.8</v>
      </c>
      <c r="D143" s="30">
        <f>C143</f>
        <v>3778.8</v>
      </c>
      <c r="E143" s="29"/>
      <c r="F143" s="29"/>
    </row>
    <row r="144" spans="2:6" ht="15">
      <c r="B144" s="67" t="s">
        <v>76</v>
      </c>
      <c r="C144" s="68">
        <v>1014079.6</v>
      </c>
      <c r="D144" s="30">
        <f>C144</f>
        <v>1014079.6</v>
      </c>
      <c r="E144" s="29"/>
      <c r="F144" s="29"/>
    </row>
    <row r="145" spans="2:6" ht="15">
      <c r="B145" s="67" t="s">
        <v>77</v>
      </c>
      <c r="C145" s="68">
        <v>235889760.91999999</v>
      </c>
      <c r="D145" s="30">
        <f>C145</f>
        <v>235889760.91999999</v>
      </c>
      <c r="E145" s="29"/>
      <c r="F145" s="29"/>
    </row>
    <row r="146" spans="2:6" ht="15">
      <c r="B146" s="67" t="s">
        <v>78</v>
      </c>
      <c r="C146" s="68">
        <v>5431710.0700000003</v>
      </c>
      <c r="D146" s="30">
        <f>C146</f>
        <v>5431710.0700000003</v>
      </c>
      <c r="E146" s="29"/>
      <c r="F146" s="29"/>
    </row>
    <row r="147" spans="2:6" ht="15">
      <c r="B147" s="3" t="s">
        <v>79</v>
      </c>
      <c r="C147" s="68">
        <v>11536.11</v>
      </c>
      <c r="D147" s="30">
        <f>C147</f>
        <v>11536.11</v>
      </c>
      <c r="E147" s="29"/>
      <c r="F147" s="29"/>
    </row>
    <row r="148" spans="2:6" ht="15">
      <c r="B148" s="67" t="s">
        <v>80</v>
      </c>
      <c r="C148" s="68">
        <v>613.04</v>
      </c>
      <c r="D148" s="30">
        <f t="shared" ref="D148:D154" si="0">C148</f>
        <v>613.04</v>
      </c>
      <c r="E148" s="29"/>
      <c r="F148" s="29"/>
    </row>
    <row r="149" spans="2:6" ht="15">
      <c r="B149" s="67" t="s">
        <v>81</v>
      </c>
      <c r="C149" s="68">
        <v>61.3</v>
      </c>
      <c r="D149" s="30">
        <f t="shared" si="0"/>
        <v>61.3</v>
      </c>
      <c r="E149" s="29"/>
      <c r="F149" s="29"/>
    </row>
    <row r="150" spans="2:6" ht="15">
      <c r="B150" s="67" t="s">
        <v>82</v>
      </c>
      <c r="C150" s="68">
        <v>1563.6</v>
      </c>
      <c r="D150" s="30">
        <f t="shared" si="0"/>
        <v>1563.6</v>
      </c>
      <c r="E150" s="29"/>
      <c r="F150" s="29"/>
    </row>
    <row r="151" spans="2:6" ht="15">
      <c r="B151" s="67" t="s">
        <v>83</v>
      </c>
      <c r="C151" s="68">
        <v>2835923.6</v>
      </c>
      <c r="D151" s="30">
        <f t="shared" si="0"/>
        <v>2835923.6</v>
      </c>
      <c r="E151" s="29"/>
      <c r="F151" s="29"/>
    </row>
    <row r="152" spans="2:6" ht="15">
      <c r="B152" s="67" t="s">
        <v>84</v>
      </c>
      <c r="C152" s="68">
        <v>5890.11</v>
      </c>
      <c r="D152" s="30">
        <f t="shared" si="0"/>
        <v>5890.11</v>
      </c>
      <c r="E152" s="29"/>
      <c r="F152" s="29"/>
    </row>
    <row r="153" spans="2:6" ht="15">
      <c r="B153" s="67" t="s">
        <v>85</v>
      </c>
      <c r="C153" s="68">
        <v>236134096.03999999</v>
      </c>
      <c r="D153" s="30">
        <f t="shared" si="0"/>
        <v>236134096.03999999</v>
      </c>
      <c r="E153" s="29"/>
      <c r="F153" s="29"/>
    </row>
    <row r="154" spans="2:6" ht="15">
      <c r="B154" s="67" t="s">
        <v>86</v>
      </c>
      <c r="C154" s="68">
        <v>35603.61</v>
      </c>
      <c r="D154" s="30">
        <f t="shared" si="0"/>
        <v>35603.61</v>
      </c>
      <c r="E154" s="29"/>
      <c r="F154" s="29"/>
    </row>
    <row r="155" spans="2:6" ht="15">
      <c r="B155" s="67"/>
      <c r="C155" s="68"/>
      <c r="D155" s="69"/>
      <c r="E155" s="29"/>
      <c r="F155" s="29"/>
    </row>
    <row r="156" spans="2:6">
      <c r="B156" s="23"/>
      <c r="C156" s="30"/>
      <c r="D156" s="70"/>
      <c r="E156" s="29"/>
      <c r="F156" s="29"/>
    </row>
    <row r="157" spans="2:6" ht="20.25" customHeight="1">
      <c r="B157" s="25"/>
      <c r="C157" s="71"/>
      <c r="D157" s="72"/>
      <c r="E157" s="31"/>
      <c r="F157" s="31"/>
    </row>
    <row r="158" spans="2:6">
      <c r="C158" s="73">
        <f>SUM(C143:C157)</f>
        <v>481364616.80000001</v>
      </c>
      <c r="D158" s="73">
        <f>SUM(D143:D157)</f>
        <v>481364616.80000001</v>
      </c>
      <c r="E158" s="20">
        <f>SUM(E156:E157)</f>
        <v>0</v>
      </c>
      <c r="F158" s="20">
        <f>SUM(F156:F157)</f>
        <v>0</v>
      </c>
    </row>
    <row r="161" spans="2:5" ht="16.5" customHeight="1"/>
    <row r="162" spans="2:5">
      <c r="B162" s="56" t="s">
        <v>87</v>
      </c>
      <c r="C162" s="57" t="s">
        <v>7</v>
      </c>
      <c r="D162" s="20" t="s">
        <v>88</v>
      </c>
      <c r="E162" s="20" t="s">
        <v>70</v>
      </c>
    </row>
    <row r="163" spans="2:5">
      <c r="B163" s="74" t="s">
        <v>89</v>
      </c>
      <c r="C163" s="75"/>
      <c r="D163" s="76"/>
      <c r="E163" s="75"/>
    </row>
    <row r="164" spans="2:5" ht="27.75" customHeight="1">
      <c r="B164" s="60"/>
      <c r="C164" s="61"/>
      <c r="D164" s="77"/>
      <c r="E164" s="61"/>
    </row>
    <row r="165" spans="2:5">
      <c r="B165" s="78"/>
      <c r="C165" s="79"/>
      <c r="D165" s="80"/>
      <c r="E165" s="79"/>
    </row>
    <row r="166" spans="2:5">
      <c r="C166" s="20">
        <f>SUM(C164:C165)</f>
        <v>0</v>
      </c>
      <c r="D166" s="221"/>
      <c r="E166" s="222"/>
    </row>
    <row r="168" spans="2:5" ht="15" customHeight="1"/>
    <row r="169" spans="2:5" ht="25.5">
      <c r="B169" s="56" t="s">
        <v>90</v>
      </c>
      <c r="C169" s="57" t="s">
        <v>7</v>
      </c>
      <c r="D169" s="20" t="s">
        <v>88</v>
      </c>
      <c r="E169" s="20" t="s">
        <v>70</v>
      </c>
    </row>
    <row r="170" spans="2:5">
      <c r="B170" s="74" t="s">
        <v>91</v>
      </c>
      <c r="C170" s="75"/>
      <c r="D170" s="76"/>
      <c r="E170" s="75"/>
    </row>
    <row r="171" spans="2:5" ht="24" customHeight="1">
      <c r="B171" s="60"/>
      <c r="C171" s="61"/>
      <c r="D171" s="77"/>
      <c r="E171" s="61"/>
    </row>
    <row r="172" spans="2:5">
      <c r="B172" s="78"/>
      <c r="C172" s="79"/>
      <c r="D172" s="80"/>
      <c r="E172" s="79"/>
    </row>
    <row r="173" spans="2:5">
      <c r="C173" s="20">
        <f>SUM(C171:C172)</f>
        <v>0</v>
      </c>
      <c r="D173" s="221"/>
      <c r="E173" s="222"/>
    </row>
    <row r="174" spans="2:5" ht="15">
      <c r="B174" s="28"/>
    </row>
    <row r="175" spans="2:5" ht="16.5" customHeight="1"/>
    <row r="176" spans="2:5">
      <c r="B176" s="56" t="s">
        <v>92</v>
      </c>
      <c r="C176" s="57" t="s">
        <v>7</v>
      </c>
      <c r="D176" s="20" t="s">
        <v>88</v>
      </c>
      <c r="E176" s="20" t="s">
        <v>70</v>
      </c>
    </row>
    <row r="177" spans="1:12">
      <c r="B177" s="74" t="s">
        <v>93</v>
      </c>
      <c r="C177" s="75"/>
      <c r="D177" s="76"/>
      <c r="E177" s="75"/>
    </row>
    <row r="178" spans="1:12" ht="24" customHeight="1">
      <c r="B178" s="60"/>
      <c r="C178" s="61"/>
      <c r="D178" s="77"/>
      <c r="E178" s="61"/>
    </row>
    <row r="179" spans="1:12">
      <c r="B179" s="78"/>
      <c r="C179" s="79"/>
      <c r="D179" s="80"/>
      <c r="E179" s="79"/>
    </row>
    <row r="180" spans="1:12">
      <c r="C180" s="20">
        <f>SUM(C178:C179)</f>
        <v>0</v>
      </c>
      <c r="D180" s="221"/>
      <c r="E180" s="222"/>
    </row>
    <row r="182" spans="1:12" ht="18.75" customHeight="1"/>
    <row r="183" spans="1:12">
      <c r="B183" s="56" t="s">
        <v>94</v>
      </c>
      <c r="C183" s="57" t="s">
        <v>7</v>
      </c>
      <c r="D183" s="81" t="s">
        <v>88</v>
      </c>
      <c r="E183" s="81" t="s">
        <v>34</v>
      </c>
    </row>
    <row r="184" spans="1:12">
      <c r="B184" s="74" t="s">
        <v>95</v>
      </c>
      <c r="C184" s="22"/>
      <c r="D184" s="22"/>
      <c r="E184" s="22"/>
    </row>
    <row r="185" spans="1:12">
      <c r="B185" s="82" t="s">
        <v>96</v>
      </c>
      <c r="C185" s="24">
        <v>12.59</v>
      </c>
      <c r="D185" s="24"/>
      <c r="E185" s="24"/>
    </row>
    <row r="186" spans="1:12">
      <c r="B186" s="25"/>
      <c r="C186" s="83"/>
      <c r="D186" s="83"/>
      <c r="E186" s="83"/>
    </row>
    <row r="187" spans="1:12">
      <c r="C187" s="20">
        <f>SUM(C185:C186)</f>
        <v>12.59</v>
      </c>
      <c r="D187" s="221"/>
      <c r="E187" s="222"/>
    </row>
    <row r="190" spans="1:12" ht="24" customHeight="1">
      <c r="A190" s="220" t="s">
        <v>97</v>
      </c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</row>
    <row r="191" spans="1:12" ht="24" customHeight="1">
      <c r="A191" s="1" t="s">
        <v>0</v>
      </c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</row>
    <row r="192" spans="1:12" ht="24" customHeight="1"/>
    <row r="193" spans="1:12" ht="31.5" customHeight="1"/>
    <row r="194" spans="1:12" ht="15" customHeight="1">
      <c r="A194" s="4" t="s">
        <v>1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ht="24" customHeight="1">
      <c r="A195" s="4" t="s">
        <v>2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ht="24" customHeight="1">
      <c r="B196" s="13" t="s">
        <v>98</v>
      </c>
    </row>
    <row r="197" spans="1:12">
      <c r="B197" s="13"/>
    </row>
    <row r="198" spans="1:12">
      <c r="B198" s="13" t="s">
        <v>99</v>
      </c>
    </row>
    <row r="200" spans="1:12">
      <c r="B200" s="85" t="s">
        <v>100</v>
      </c>
      <c r="C200" s="86" t="s">
        <v>7</v>
      </c>
      <c r="D200" s="20" t="s">
        <v>101</v>
      </c>
      <c r="E200" s="20" t="s">
        <v>34</v>
      </c>
    </row>
    <row r="201" spans="1:12">
      <c r="B201" s="87" t="s">
        <v>102</v>
      </c>
      <c r="C201" s="88">
        <v>732438.4</v>
      </c>
      <c r="D201" s="87"/>
      <c r="E201" s="87"/>
    </row>
    <row r="202" spans="1:12">
      <c r="B202" s="89" t="s">
        <v>103</v>
      </c>
      <c r="C202" s="90">
        <v>732438.4</v>
      </c>
      <c r="D202" s="87"/>
      <c r="E202" s="87"/>
    </row>
    <row r="203" spans="1:12">
      <c r="B203" s="89" t="s">
        <v>104</v>
      </c>
      <c r="C203" s="90">
        <v>732438.4</v>
      </c>
      <c r="D203" s="87"/>
      <c r="E203" s="87"/>
    </row>
    <row r="204" spans="1:12">
      <c r="B204" s="87"/>
      <c r="C204" s="88"/>
      <c r="D204" s="87"/>
      <c r="E204" s="87"/>
    </row>
    <row r="205" spans="1:12">
      <c r="B205" s="87" t="s">
        <v>105</v>
      </c>
      <c r="C205" s="91">
        <v>7666330.9199999999</v>
      </c>
      <c r="D205" s="29"/>
      <c r="E205" s="29"/>
    </row>
    <row r="206" spans="1:12">
      <c r="B206" s="51" t="s">
        <v>106</v>
      </c>
      <c r="C206" s="92">
        <v>7666330.9199999999</v>
      </c>
      <c r="D206" s="29"/>
      <c r="E206" s="29"/>
    </row>
    <row r="207" spans="1:12">
      <c r="B207" s="51" t="s">
        <v>107</v>
      </c>
      <c r="C207" s="92">
        <v>7666330.9199999999</v>
      </c>
      <c r="D207" s="29"/>
      <c r="E207" s="29"/>
    </row>
    <row r="208" spans="1:12">
      <c r="B208" s="23"/>
      <c r="C208" s="91"/>
      <c r="D208" s="29"/>
      <c r="E208" s="29"/>
    </row>
    <row r="209" spans="2:5">
      <c r="B209" s="23" t="s">
        <v>108</v>
      </c>
      <c r="C209" s="91">
        <f>C207+C203</f>
        <v>8398769.3200000003</v>
      </c>
      <c r="D209" s="29"/>
      <c r="E209" s="29"/>
    </row>
    <row r="210" spans="2:5">
      <c r="B210" s="23"/>
      <c r="C210" s="91"/>
      <c r="D210" s="29"/>
      <c r="E210" s="29"/>
    </row>
    <row r="211" spans="2:5">
      <c r="B211" s="51" t="s">
        <v>109</v>
      </c>
      <c r="C211" s="92">
        <v>173105391.91999999</v>
      </c>
      <c r="D211" s="29"/>
      <c r="E211" s="29"/>
    </row>
    <row r="212" spans="2:5">
      <c r="B212" s="51" t="s">
        <v>110</v>
      </c>
      <c r="C212" s="92">
        <v>8699914.75</v>
      </c>
      <c r="D212" s="29"/>
      <c r="E212" s="29"/>
    </row>
    <row r="213" spans="2:5">
      <c r="B213" s="89" t="s">
        <v>111</v>
      </c>
      <c r="C213" s="92">
        <v>60676182.380000003</v>
      </c>
      <c r="D213" s="29"/>
      <c r="E213" s="29"/>
    </row>
    <row r="214" spans="2:5">
      <c r="B214" s="89" t="s">
        <v>112</v>
      </c>
      <c r="C214" s="92">
        <v>4563886932.3199997</v>
      </c>
      <c r="D214" s="29"/>
      <c r="E214" s="29"/>
    </row>
    <row r="215" spans="2:5" ht="15.75" customHeight="1">
      <c r="B215" s="87" t="s">
        <v>113</v>
      </c>
      <c r="C215" s="91">
        <f>SUM(C211:C214)</f>
        <v>4806368421.3699999</v>
      </c>
      <c r="D215" s="29"/>
      <c r="E215" s="29"/>
    </row>
    <row r="216" spans="2:5">
      <c r="B216" s="89" t="s">
        <v>114</v>
      </c>
      <c r="C216" s="92">
        <v>4806368421.3699999</v>
      </c>
      <c r="D216" s="29"/>
      <c r="E216" s="29"/>
    </row>
    <row r="217" spans="2:5">
      <c r="B217" s="87"/>
      <c r="C217" s="91"/>
      <c r="D217" s="29"/>
      <c r="E217" s="29"/>
    </row>
    <row r="218" spans="2:5">
      <c r="B218" s="87" t="s">
        <v>115</v>
      </c>
      <c r="C218" s="91">
        <v>199040</v>
      </c>
      <c r="D218" s="29"/>
      <c r="E218" s="29"/>
    </row>
    <row r="219" spans="2:5">
      <c r="B219" s="89" t="s">
        <v>116</v>
      </c>
      <c r="C219" s="92">
        <v>199040</v>
      </c>
      <c r="D219" s="29"/>
      <c r="E219" s="29"/>
    </row>
    <row r="220" spans="2:5">
      <c r="B220" s="89" t="s">
        <v>117</v>
      </c>
      <c r="C220" s="93">
        <v>199040</v>
      </c>
      <c r="D220" s="31"/>
      <c r="E220" s="29"/>
    </row>
    <row r="221" spans="2:5" ht="24.75" customHeight="1">
      <c r="B221" s="25"/>
      <c r="C221" s="94">
        <f>C209+C216+C218</f>
        <v>4814966230.6899996</v>
      </c>
      <c r="D221" s="95"/>
      <c r="E221" s="96"/>
    </row>
    <row r="222" spans="2:5">
      <c r="B222" s="97"/>
    </row>
    <row r="224" spans="2:5">
      <c r="B224" s="85" t="s">
        <v>118</v>
      </c>
      <c r="C224" s="98" t="s">
        <v>7</v>
      </c>
      <c r="D224" s="20" t="s">
        <v>101</v>
      </c>
      <c r="E224" s="20" t="s">
        <v>34</v>
      </c>
    </row>
    <row r="225" spans="2:5">
      <c r="B225" s="99" t="s">
        <v>119</v>
      </c>
      <c r="C225" s="50">
        <v>26072507.940000001</v>
      </c>
      <c r="D225" s="48"/>
      <c r="E225" s="48"/>
    </row>
    <row r="226" spans="2:5" ht="16.5" customHeight="1">
      <c r="B226" s="100" t="s">
        <v>120</v>
      </c>
      <c r="C226" s="30">
        <v>26072507.940000001</v>
      </c>
      <c r="D226" s="29"/>
      <c r="E226" s="29"/>
    </row>
    <row r="227" spans="2:5">
      <c r="B227" s="51" t="s">
        <v>121</v>
      </c>
      <c r="C227" s="30">
        <v>14.8</v>
      </c>
      <c r="D227" s="29"/>
      <c r="E227" s="29"/>
    </row>
    <row r="228" spans="2:5">
      <c r="B228" s="101" t="s">
        <v>122</v>
      </c>
      <c r="C228" s="71">
        <v>14.8</v>
      </c>
      <c r="D228" s="31"/>
      <c r="E228" s="31"/>
    </row>
    <row r="229" spans="2:5">
      <c r="C229" s="32">
        <f>C226+C227</f>
        <v>26072522.740000002</v>
      </c>
      <c r="D229" s="221"/>
      <c r="E229" s="222"/>
    </row>
    <row r="232" spans="2:5" ht="26.25" customHeight="1"/>
    <row r="233" spans="2:5">
      <c r="B233" s="13" t="s">
        <v>123</v>
      </c>
    </row>
    <row r="235" spans="2:5">
      <c r="B235" s="85" t="s">
        <v>124</v>
      </c>
      <c r="C235" s="98" t="s">
        <v>7</v>
      </c>
      <c r="D235" s="20" t="s">
        <v>125</v>
      </c>
      <c r="E235" s="20" t="s">
        <v>126</v>
      </c>
    </row>
    <row r="236" spans="2:5" ht="15">
      <c r="B236" s="21" t="s">
        <v>127</v>
      </c>
      <c r="C236" s="102"/>
      <c r="D236" s="103"/>
      <c r="E236" s="104"/>
    </row>
    <row r="237" spans="2:5">
      <c r="B237" s="51" t="s">
        <v>128</v>
      </c>
      <c r="C237" s="105">
        <v>47818029.590000004</v>
      </c>
      <c r="D237" s="106">
        <f>$C237/$C$294</f>
        <v>9.9941935148115633E-3</v>
      </c>
      <c r="E237" s="107"/>
    </row>
    <row r="238" spans="2:5" ht="15">
      <c r="B238" s="67" t="s">
        <v>129</v>
      </c>
      <c r="C238" s="108">
        <v>19562126.43</v>
      </c>
      <c r="D238" s="106">
        <f t="shared" ref="D238:D293" si="1">$C238/$C$294</f>
        <v>4.0885766054968445E-3</v>
      </c>
      <c r="E238" s="107"/>
    </row>
    <row r="239" spans="2:5" ht="15">
      <c r="B239" s="67" t="s">
        <v>130</v>
      </c>
      <c r="C239" s="108">
        <v>34199614.420000002</v>
      </c>
      <c r="D239" s="106">
        <f t="shared" si="1"/>
        <v>7.1478805709070626E-3</v>
      </c>
      <c r="E239" s="109"/>
    </row>
    <row r="240" spans="2:5" ht="15">
      <c r="B240" s="67" t="s">
        <v>131</v>
      </c>
      <c r="C240" s="108">
        <v>14441365.93</v>
      </c>
      <c r="D240" s="106">
        <f t="shared" si="1"/>
        <v>3.0183135306940745E-3</v>
      </c>
      <c r="E240" s="110"/>
    </row>
    <row r="241" spans="2:5" ht="15">
      <c r="B241" s="67" t="s">
        <v>132</v>
      </c>
      <c r="C241" s="108">
        <v>110634.38</v>
      </c>
      <c r="D241" s="106">
        <f t="shared" si="1"/>
        <v>2.3123106756837781E-5</v>
      </c>
      <c r="E241" s="110"/>
    </row>
    <row r="242" spans="2:5" ht="15">
      <c r="B242" s="67" t="s">
        <v>133</v>
      </c>
      <c r="C242" s="108">
        <v>25725402.25</v>
      </c>
      <c r="D242" s="106">
        <f t="shared" si="1"/>
        <v>5.376730294772248E-3</v>
      </c>
      <c r="E242" s="110"/>
    </row>
    <row r="243" spans="2:5" ht="15">
      <c r="B243" s="67" t="s">
        <v>134</v>
      </c>
      <c r="C243" s="108">
        <v>23194722.760000002</v>
      </c>
      <c r="D243" s="106">
        <f t="shared" si="1"/>
        <v>4.8478063561682647E-3</v>
      </c>
      <c r="E243" s="107"/>
    </row>
    <row r="244" spans="2:5" ht="15">
      <c r="B244" s="29" t="s">
        <v>135</v>
      </c>
      <c r="C244" s="108">
        <v>1</v>
      </c>
      <c r="D244" s="106">
        <f t="shared" si="1"/>
        <v>2.0900471224982489E-10</v>
      </c>
      <c r="E244" s="107"/>
    </row>
    <row r="245" spans="2:5" ht="15">
      <c r="B245" s="67" t="s">
        <v>136</v>
      </c>
      <c r="C245" s="108">
        <v>698312.48</v>
      </c>
      <c r="D245" s="106">
        <f t="shared" si="1"/>
        <v>1.4595059894286159E-4</v>
      </c>
      <c r="E245" s="107"/>
    </row>
    <row r="246" spans="2:5" ht="15">
      <c r="B246" s="67" t="s">
        <v>137</v>
      </c>
      <c r="C246" s="108">
        <v>1977008.82</v>
      </c>
      <c r="D246" s="106">
        <f t="shared" si="1"/>
        <v>4.1320415953946586E-4</v>
      </c>
      <c r="E246" s="107"/>
    </row>
    <row r="247" spans="2:5" ht="15">
      <c r="B247" s="67" t="s">
        <v>138</v>
      </c>
      <c r="C247" s="108">
        <v>213827.15</v>
      </c>
      <c r="D247" s="106">
        <f t="shared" si="1"/>
        <v>4.469088195695014E-5</v>
      </c>
      <c r="E247" s="107"/>
    </row>
    <row r="248" spans="2:5" ht="15">
      <c r="B248" s="67" t="s">
        <v>139</v>
      </c>
      <c r="C248" s="108">
        <v>96006.09</v>
      </c>
      <c r="D248" s="106">
        <f t="shared" si="1"/>
        <v>2.006572521468079E-5</v>
      </c>
      <c r="E248" s="107"/>
    </row>
    <row r="249" spans="2:5" ht="15">
      <c r="B249" s="67" t="s">
        <v>140</v>
      </c>
      <c r="C249" s="108">
        <v>835.67</v>
      </c>
      <c r="D249" s="106">
        <f t="shared" si="1"/>
        <v>1.7465896788581116E-7</v>
      </c>
      <c r="E249" s="107"/>
    </row>
    <row r="250" spans="2:5" ht="15">
      <c r="B250" s="67" t="s">
        <v>141</v>
      </c>
      <c r="C250" s="108">
        <v>399910</v>
      </c>
      <c r="D250" s="106">
        <f t="shared" si="1"/>
        <v>8.3583074475827472E-5</v>
      </c>
      <c r="E250" s="107"/>
    </row>
    <row r="251" spans="2:5" ht="15">
      <c r="B251" s="67" t="s">
        <v>142</v>
      </c>
      <c r="C251" s="108">
        <v>128381.13</v>
      </c>
      <c r="D251" s="106">
        <f t="shared" si="1"/>
        <v>2.6832261133957363E-5</v>
      </c>
      <c r="E251" s="107"/>
    </row>
    <row r="252" spans="2:5" ht="15">
      <c r="B252" s="67" t="s">
        <v>143</v>
      </c>
      <c r="C252" s="108">
        <v>1845880.5</v>
      </c>
      <c r="D252" s="106">
        <f t="shared" si="1"/>
        <v>3.8579772275006288E-4</v>
      </c>
      <c r="E252" s="107"/>
    </row>
    <row r="253" spans="2:5" ht="15">
      <c r="B253" s="67" t="s">
        <v>144</v>
      </c>
      <c r="C253" s="108">
        <v>9148.68</v>
      </c>
      <c r="D253" s="106">
        <f t="shared" si="1"/>
        <v>1.9121172308657281E-6</v>
      </c>
      <c r="E253" s="107"/>
    </row>
    <row r="254" spans="2:5" ht="15">
      <c r="B254" s="67" t="s">
        <v>145</v>
      </c>
      <c r="C254" s="108">
        <v>32637.9</v>
      </c>
      <c r="D254" s="106">
        <f t="shared" si="1"/>
        <v>6.8214748979385597E-6</v>
      </c>
      <c r="E254" s="107"/>
    </row>
    <row r="255" spans="2:5" ht="15">
      <c r="B255" s="67" t="s">
        <v>146</v>
      </c>
      <c r="C255" s="108">
        <v>99999.63</v>
      </c>
      <c r="D255" s="106">
        <f t="shared" si="1"/>
        <v>2.0900393893238959E-5</v>
      </c>
      <c r="E255" s="107"/>
    </row>
    <row r="256" spans="2:5" ht="15">
      <c r="B256" s="67" t="s">
        <v>147</v>
      </c>
      <c r="C256" s="108">
        <v>116705.38</v>
      </c>
      <c r="D256" s="106">
        <f t="shared" si="1"/>
        <v>2.4391974364906471E-5</v>
      </c>
      <c r="E256" s="107"/>
    </row>
    <row r="257" spans="2:5" ht="15">
      <c r="B257" s="67" t="s">
        <v>148</v>
      </c>
      <c r="C257" s="108">
        <v>1050648</v>
      </c>
      <c r="D257" s="106">
        <f t="shared" si="1"/>
        <v>2.1959038291585403E-4</v>
      </c>
      <c r="E257" s="107"/>
    </row>
    <row r="258" spans="2:5" ht="15">
      <c r="B258" s="67" t="s">
        <v>149</v>
      </c>
      <c r="C258" s="108">
        <v>142835.79</v>
      </c>
      <c r="D258" s="106">
        <f t="shared" si="1"/>
        <v>2.9853353187926419E-5</v>
      </c>
      <c r="E258" s="107"/>
    </row>
    <row r="259" spans="2:5" ht="15">
      <c r="B259" s="67" t="s">
        <v>150</v>
      </c>
      <c r="C259" s="108">
        <v>476041.03</v>
      </c>
      <c r="D259" s="106">
        <f t="shared" si="1"/>
        <v>9.9494818494260263E-5</v>
      </c>
      <c r="E259" s="107"/>
    </row>
    <row r="260" spans="2:5" ht="15">
      <c r="B260" s="67" t="s">
        <v>151</v>
      </c>
      <c r="C260" s="108">
        <v>177597.79</v>
      </c>
      <c r="D260" s="106">
        <f t="shared" si="1"/>
        <v>3.7118774995154829E-5</v>
      </c>
      <c r="E260" s="107"/>
    </row>
    <row r="261" spans="2:5" ht="15">
      <c r="B261" s="111" t="s">
        <v>152</v>
      </c>
      <c r="C261" s="108">
        <v>1063650.73</v>
      </c>
      <c r="D261" s="106">
        <f t="shared" si="1"/>
        <v>2.2230801475796617E-4</v>
      </c>
      <c r="E261" s="107"/>
    </row>
    <row r="262" spans="2:5" ht="15">
      <c r="B262" s="67" t="s">
        <v>153</v>
      </c>
      <c r="C262" s="108">
        <v>63631.12</v>
      </c>
      <c r="D262" s="106">
        <f t="shared" si="1"/>
        <v>1.3299203925734078E-5</v>
      </c>
      <c r="E262" s="107"/>
    </row>
    <row r="263" spans="2:5" ht="15">
      <c r="B263" s="67" t="s">
        <v>154</v>
      </c>
      <c r="C263" s="11">
        <v>3888579.09</v>
      </c>
      <c r="D263" s="106">
        <f t="shared" si="1"/>
        <v>8.1273135376613587E-4</v>
      </c>
      <c r="E263" s="107"/>
    </row>
    <row r="264" spans="2:5" ht="15">
      <c r="B264" s="67" t="s">
        <v>155</v>
      </c>
      <c r="C264" s="108">
        <v>1296592.1000000001</v>
      </c>
      <c r="D264" s="106">
        <f t="shared" si="1"/>
        <v>2.709938587658962E-4</v>
      </c>
      <c r="E264" s="107"/>
    </row>
    <row r="265" spans="2:5" ht="15">
      <c r="B265" s="67" t="s">
        <v>156</v>
      </c>
      <c r="C265" s="108">
        <v>95912.5</v>
      </c>
      <c r="D265" s="106">
        <f t="shared" si="1"/>
        <v>2.0046164463661329E-5</v>
      </c>
      <c r="E265" s="107"/>
    </row>
    <row r="266" spans="2:5" ht="15">
      <c r="B266" s="67" t="s">
        <v>157</v>
      </c>
      <c r="C266" s="108">
        <v>2171438.71</v>
      </c>
      <c r="D266" s="106">
        <f t="shared" si="1"/>
        <v>4.5384092275168095E-4</v>
      </c>
      <c r="E266" s="107"/>
    </row>
    <row r="267" spans="2:5" ht="15">
      <c r="B267" s="67" t="s">
        <v>158</v>
      </c>
      <c r="C267" s="108">
        <v>15394096.060000001</v>
      </c>
      <c r="D267" s="106">
        <f t="shared" si="1"/>
        <v>3.2174386173664631E-3</v>
      </c>
      <c r="E267" s="107"/>
    </row>
    <row r="268" spans="2:5" ht="15">
      <c r="B268" s="67" t="s">
        <v>159</v>
      </c>
      <c r="C268" s="108">
        <v>35469237.899999999</v>
      </c>
      <c r="D268" s="106">
        <f t="shared" si="1"/>
        <v>7.4132378610100831E-3</v>
      </c>
      <c r="E268" s="107"/>
    </row>
    <row r="269" spans="2:5" ht="15">
      <c r="B269" s="67" t="s">
        <v>160</v>
      </c>
      <c r="C269" s="108">
        <v>55672.78</v>
      </c>
      <c r="D269" s="106">
        <f t="shared" si="1"/>
        <v>1.1635873364047806E-5</v>
      </c>
      <c r="E269" s="107"/>
    </row>
    <row r="270" spans="2:5" ht="15">
      <c r="B270" s="67" t="s">
        <v>161</v>
      </c>
      <c r="C270" s="108">
        <v>147445.78</v>
      </c>
      <c r="D270" s="106">
        <f t="shared" si="1"/>
        <v>3.0816862821350985E-5</v>
      </c>
      <c r="E270" s="107"/>
    </row>
    <row r="271" spans="2:5" ht="15">
      <c r="B271" s="67" t="s">
        <v>162</v>
      </c>
      <c r="C271" s="108">
        <v>2208638.42</v>
      </c>
      <c r="D271" s="106">
        <f t="shared" si="1"/>
        <v>4.6161583743600787E-4</v>
      </c>
      <c r="E271" s="107"/>
    </row>
    <row r="272" spans="2:5" ht="15">
      <c r="B272" s="67" t="s">
        <v>163</v>
      </c>
      <c r="C272" s="108">
        <v>717234.75</v>
      </c>
      <c r="D272" s="106">
        <f t="shared" si="1"/>
        <v>1.499054425393251E-4</v>
      </c>
      <c r="E272" s="107"/>
    </row>
    <row r="273" spans="2:5" ht="15">
      <c r="B273" s="67" t="s">
        <v>164</v>
      </c>
      <c r="C273" s="108">
        <v>10998963.42</v>
      </c>
      <c r="D273" s="106">
        <f t="shared" si="1"/>
        <v>2.2988351846434498E-3</v>
      </c>
      <c r="E273" s="107"/>
    </row>
    <row r="274" spans="2:5" ht="15">
      <c r="B274" s="67" t="s">
        <v>165</v>
      </c>
      <c r="C274" s="108">
        <v>55924.82</v>
      </c>
      <c r="D274" s="106">
        <f t="shared" si="1"/>
        <v>1.1688550911723252E-5</v>
      </c>
      <c r="E274" s="107"/>
    </row>
    <row r="275" spans="2:5" ht="15">
      <c r="B275" s="67" t="s">
        <v>166</v>
      </c>
      <c r="C275" s="108">
        <v>1770222.21</v>
      </c>
      <c r="D275" s="106">
        <f t="shared" si="1"/>
        <v>3.6998478361929907E-4</v>
      </c>
      <c r="E275" s="107"/>
    </row>
    <row r="276" spans="2:5" ht="15">
      <c r="B276" s="67" t="s">
        <v>167</v>
      </c>
      <c r="C276" s="108">
        <v>6428416.6100000003</v>
      </c>
      <c r="D276" s="106">
        <f t="shared" si="1"/>
        <v>1.3435693637950448E-3</v>
      </c>
      <c r="E276" s="107"/>
    </row>
    <row r="277" spans="2:5" ht="15">
      <c r="B277" s="67" t="s">
        <v>168</v>
      </c>
      <c r="C277" s="108">
        <v>46631.99</v>
      </c>
      <c r="D277" s="106">
        <f t="shared" si="1"/>
        <v>9.7463056515867105E-6</v>
      </c>
      <c r="E277" s="107"/>
    </row>
    <row r="278" spans="2:5" ht="15">
      <c r="B278" s="67" t="s">
        <v>169</v>
      </c>
      <c r="C278" s="108">
        <v>119010.21</v>
      </c>
      <c r="D278" s="106">
        <f t="shared" si="1"/>
        <v>2.4873694695841234E-5</v>
      </c>
      <c r="E278" s="107"/>
    </row>
    <row r="279" spans="2:5" ht="15">
      <c r="B279" s="67" t="s">
        <v>170</v>
      </c>
      <c r="C279" s="108">
        <v>266926.90999999997</v>
      </c>
      <c r="D279" s="106">
        <f t="shared" si="1"/>
        <v>5.5788982016284901E-5</v>
      </c>
      <c r="E279" s="107"/>
    </row>
    <row r="280" spans="2:5" ht="15">
      <c r="B280" s="67" t="s">
        <v>171</v>
      </c>
      <c r="C280" s="108">
        <v>200000</v>
      </c>
      <c r="D280" s="106">
        <f t="shared" si="1"/>
        <v>4.1800942449964979E-5</v>
      </c>
      <c r="E280" s="107"/>
    </row>
    <row r="281" spans="2:5" ht="15">
      <c r="B281" s="67" t="s">
        <v>172</v>
      </c>
      <c r="C281" s="108">
        <v>1296</v>
      </c>
      <c r="D281" s="106">
        <f t="shared" si="1"/>
        <v>2.7087010707577303E-7</v>
      </c>
      <c r="E281" s="107"/>
    </row>
    <row r="282" spans="2:5" ht="15">
      <c r="B282" s="67" t="s">
        <v>173</v>
      </c>
      <c r="C282" s="108">
        <v>18092.93</v>
      </c>
      <c r="D282" s="106">
        <f t="shared" si="1"/>
        <v>3.7815076284062241E-6</v>
      </c>
      <c r="E282" s="107"/>
    </row>
    <row r="283" spans="2:5" ht="15.75" thickBot="1">
      <c r="B283" s="67" t="s">
        <v>174</v>
      </c>
      <c r="C283" s="108">
        <v>3034966.08</v>
      </c>
      <c r="D283" s="106">
        <f t="shared" si="1"/>
        <v>6.3432221223837899E-4</v>
      </c>
      <c r="E283" s="107"/>
    </row>
    <row r="284" spans="2:5" ht="15" customHeight="1">
      <c r="B284" s="112" t="s">
        <v>175</v>
      </c>
      <c r="C284" s="113">
        <v>1778497058.46</v>
      </c>
      <c r="D284" s="114">
        <f t="shared" si="1"/>
        <v>0.37171426594059231</v>
      </c>
      <c r="E284" s="223" t="s">
        <v>176</v>
      </c>
    </row>
    <row r="285" spans="2:5" ht="15">
      <c r="B285" s="115" t="s">
        <v>177</v>
      </c>
      <c r="C285" s="108">
        <v>1744525526.6800001</v>
      </c>
      <c r="D285" s="106">
        <f t="shared" si="1"/>
        <v>0.36461405571622763</v>
      </c>
      <c r="E285" s="224"/>
    </row>
    <row r="286" spans="2:5" ht="15.75" thickBot="1">
      <c r="B286" s="116" t="s">
        <v>178</v>
      </c>
      <c r="C286" s="117">
        <v>1003500048.39</v>
      </c>
      <c r="D286" s="118">
        <f t="shared" si="1"/>
        <v>0.2097362388564373</v>
      </c>
      <c r="E286" s="225"/>
    </row>
    <row r="287" spans="2:5" ht="15">
      <c r="B287" s="67" t="s">
        <v>179</v>
      </c>
      <c r="C287" s="108">
        <v>2041.23</v>
      </c>
      <c r="D287" s="106">
        <f t="shared" si="1"/>
        <v>4.2662668878571004E-7</v>
      </c>
      <c r="E287" s="109"/>
    </row>
    <row r="288" spans="2:5" ht="15">
      <c r="B288" s="67" t="s">
        <v>180</v>
      </c>
      <c r="C288" s="108">
        <v>848.7</v>
      </c>
      <c r="D288" s="106">
        <f t="shared" si="1"/>
        <v>1.7738229928642638E-7</v>
      </c>
      <c r="E288" s="109"/>
    </row>
    <row r="289" spans="1:12" ht="15">
      <c r="B289" s="67" t="s">
        <v>181</v>
      </c>
      <c r="C289" s="108">
        <v>17702.38</v>
      </c>
      <c r="D289" s="106">
        <f t="shared" si="1"/>
        <v>3.6998808380370552E-6</v>
      </c>
      <c r="E289" s="109"/>
    </row>
    <row r="290" spans="1:12" ht="15">
      <c r="B290" s="67" t="s">
        <v>182</v>
      </c>
      <c r="C290" s="108">
        <v>6759.12</v>
      </c>
      <c r="D290" s="106">
        <f t="shared" si="1"/>
        <v>1.4126879306620364E-6</v>
      </c>
      <c r="E290" s="109"/>
    </row>
    <row r="291" spans="1:12" ht="15">
      <c r="B291" s="67" t="s">
        <v>183</v>
      </c>
      <c r="C291" s="108">
        <v>851.34</v>
      </c>
      <c r="D291" s="106">
        <f t="shared" si="1"/>
        <v>1.7793407172676592E-7</v>
      </c>
      <c r="E291" s="109"/>
    </row>
    <row r="292" spans="1:12" ht="15">
      <c r="B292" s="67" t="s">
        <v>184</v>
      </c>
      <c r="C292" s="108">
        <v>16.04</v>
      </c>
      <c r="D292" s="106">
        <f t="shared" si="1"/>
        <v>3.3524355844871912E-9</v>
      </c>
      <c r="E292" s="109"/>
    </row>
    <row r="293" spans="1:12" ht="15">
      <c r="B293" s="53" t="s">
        <v>185</v>
      </c>
      <c r="C293" s="119">
        <v>12.68</v>
      </c>
      <c r="D293" s="120">
        <f t="shared" si="1"/>
        <v>2.6501797513277795E-9</v>
      </c>
      <c r="E293" s="121"/>
    </row>
    <row r="294" spans="1:12">
      <c r="C294" s="73">
        <f>SUM(C237:C293)</f>
        <v>4784581118.9400005</v>
      </c>
      <c r="D294" s="122">
        <f>SUM(D237:D293)</f>
        <v>0.99999999999999989</v>
      </c>
      <c r="E294" s="20"/>
    </row>
    <row r="297" spans="1:12" ht="28.5" customHeight="1">
      <c r="B297" s="123"/>
      <c r="C297" s="123"/>
      <c r="D297" s="123"/>
      <c r="E297" s="123"/>
    </row>
    <row r="298" spans="1:12" ht="15">
      <c r="A298" s="124" t="s">
        <v>186</v>
      </c>
      <c r="B298" s="124"/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</row>
    <row r="300" spans="1:12" ht="15.75">
      <c r="A300" s="1" t="s">
        <v>0</v>
      </c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</row>
    <row r="301" spans="1:12">
      <c r="A301" s="2"/>
    </row>
    <row r="302" spans="1:12">
      <c r="A302" s="2"/>
    </row>
    <row r="303" spans="1:12">
      <c r="A303" s="2"/>
    </row>
    <row r="305" spans="1:23">
      <c r="A305" s="2"/>
      <c r="F305" s="2"/>
      <c r="G305" s="2"/>
      <c r="H305" s="2"/>
      <c r="I305" s="2"/>
      <c r="J305" s="2"/>
      <c r="K305" s="2"/>
      <c r="L305" s="2"/>
    </row>
    <row r="306" spans="1:23" ht="15" customHeight="1">
      <c r="A306" s="4" t="s">
        <v>1</v>
      </c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1:23" ht="24" customHeight="1">
      <c r="A307" s="4" t="s">
        <v>2</v>
      </c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1:23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</row>
    <row r="309" spans="1:23">
      <c r="B309" s="13" t="s">
        <v>187</v>
      </c>
    </row>
    <row r="311" spans="1:23">
      <c r="B311" s="56" t="s">
        <v>188</v>
      </c>
      <c r="C311" s="57" t="s">
        <v>44</v>
      </c>
      <c r="D311" s="81" t="s">
        <v>45</v>
      </c>
      <c r="E311" s="81" t="s">
        <v>189</v>
      </c>
      <c r="F311" s="57" t="s">
        <v>8</v>
      </c>
      <c r="G311" s="57" t="s">
        <v>88</v>
      </c>
    </row>
    <row r="312" spans="1:23" ht="19.5" customHeight="1">
      <c r="B312" s="74" t="s">
        <v>190</v>
      </c>
      <c r="C312" s="22"/>
      <c r="D312" s="22"/>
      <c r="E312" s="22"/>
      <c r="F312" s="22"/>
      <c r="G312" s="127"/>
    </row>
    <row r="313" spans="1:23">
      <c r="B313" s="128" t="s">
        <v>191</v>
      </c>
      <c r="C313" s="24"/>
      <c r="D313" s="129">
        <v>14361038.76</v>
      </c>
      <c r="E313" s="129">
        <v>14361038.76</v>
      </c>
      <c r="F313" s="24"/>
      <c r="G313" s="39"/>
    </row>
    <row r="314" spans="1:23">
      <c r="B314" s="130"/>
      <c r="C314" s="26"/>
      <c r="D314" s="131"/>
      <c r="E314" s="131"/>
      <c r="F314" s="26"/>
      <c r="G314" s="41"/>
    </row>
    <row r="315" spans="1:23">
      <c r="C315" s="20">
        <f>SUM(C313:C314)</f>
        <v>0</v>
      </c>
      <c r="D315" s="32">
        <f>SUM(D313:D314)</f>
        <v>14361038.76</v>
      </c>
      <c r="E315" s="32">
        <f>SUM(E313:E314)</f>
        <v>14361038.76</v>
      </c>
      <c r="F315" s="132"/>
      <c r="G315" s="133"/>
    </row>
    <row r="316" spans="1:23" ht="27" customHeight="1"/>
    <row r="318" spans="1:23">
      <c r="B318" s="134"/>
      <c r="C318" s="134"/>
      <c r="D318" s="134"/>
      <c r="E318" s="134"/>
      <c r="F318" s="134"/>
    </row>
    <row r="319" spans="1:23">
      <c r="B319" s="85" t="s">
        <v>192</v>
      </c>
      <c r="C319" s="98" t="s">
        <v>44</v>
      </c>
      <c r="D319" s="20" t="s">
        <v>45</v>
      </c>
      <c r="E319" s="20" t="s">
        <v>189</v>
      </c>
      <c r="F319" s="98" t="s">
        <v>88</v>
      </c>
    </row>
    <row r="320" spans="1:23" ht="20.25" customHeight="1">
      <c r="B320" s="21" t="s">
        <v>193</v>
      </c>
      <c r="C320" s="22"/>
      <c r="D320" s="135">
        <v>56457634.490000002</v>
      </c>
      <c r="E320" s="135">
        <f>D320</f>
        <v>56457634.490000002</v>
      </c>
      <c r="F320" s="22"/>
    </row>
    <row r="321" spans="2:6" ht="15">
      <c r="B321" s="67" t="s">
        <v>194</v>
      </c>
      <c r="C321" s="67"/>
      <c r="D321" s="68">
        <v>68358315.359999999</v>
      </c>
      <c r="E321" s="135">
        <f>D321</f>
        <v>68358315.359999999</v>
      </c>
      <c r="F321" s="24"/>
    </row>
    <row r="322" spans="2:6" ht="15">
      <c r="B322" s="67" t="s">
        <v>195</v>
      </c>
      <c r="C322" s="67"/>
      <c r="D322" s="68">
        <v>112759589.56999999</v>
      </c>
      <c r="E322" s="135">
        <f>D322</f>
        <v>112759589.56999999</v>
      </c>
      <c r="F322" s="24"/>
    </row>
    <row r="323" spans="2:6" ht="15">
      <c r="B323" s="101"/>
      <c r="C323" s="26"/>
      <c r="D323" s="136"/>
      <c r="E323" s="136"/>
      <c r="F323" s="26"/>
    </row>
    <row r="324" spans="2:6">
      <c r="C324" s="20">
        <f>SUM(C321:C323)</f>
        <v>0</v>
      </c>
      <c r="D324" s="32">
        <f>SUM(D320:D323)</f>
        <v>237575539.41999999</v>
      </c>
      <c r="E324" s="32">
        <f>SUM(E320:E323)</f>
        <v>237575539.41999999</v>
      </c>
      <c r="F324" s="137"/>
    </row>
    <row r="327" spans="2:6" ht="30.75" customHeight="1"/>
    <row r="328" spans="2:6">
      <c r="B328" s="13" t="s">
        <v>196</v>
      </c>
    </row>
    <row r="330" spans="2:6">
      <c r="B330" s="85" t="s">
        <v>197</v>
      </c>
      <c r="C330" s="86" t="s">
        <v>44</v>
      </c>
      <c r="D330" s="20" t="s">
        <v>45</v>
      </c>
      <c r="E330" s="138" t="s">
        <v>46</v>
      </c>
    </row>
    <row r="331" spans="2:6">
      <c r="B331" s="139" t="s">
        <v>198</v>
      </c>
      <c r="C331" s="140"/>
      <c r="D331" s="141">
        <v>18275.97</v>
      </c>
      <c r="E331" s="135">
        <f>D331</f>
        <v>18275.97</v>
      </c>
    </row>
    <row r="332" spans="2:6" ht="15">
      <c r="B332" s="67" t="s">
        <v>199</v>
      </c>
      <c r="C332" s="142"/>
      <c r="D332" s="143">
        <v>5420.3</v>
      </c>
      <c r="E332" s="129">
        <f t="shared" ref="E332:E347" si="2">D332</f>
        <v>5420.3</v>
      </c>
    </row>
    <row r="333" spans="2:6" ht="15">
      <c r="B333" s="67" t="s">
        <v>200</v>
      </c>
      <c r="C333" s="142"/>
      <c r="D333" s="143">
        <v>0.02</v>
      </c>
      <c r="E333" s="129">
        <f t="shared" si="2"/>
        <v>0.02</v>
      </c>
    </row>
    <row r="334" spans="2:6" ht="15">
      <c r="B334" s="67" t="s">
        <v>201</v>
      </c>
      <c r="C334" s="142"/>
      <c r="D334" s="143">
        <v>5418057.0800000001</v>
      </c>
      <c r="E334" s="129">
        <f t="shared" si="2"/>
        <v>5418057.0800000001</v>
      </c>
    </row>
    <row r="335" spans="2:6" ht="15">
      <c r="B335" s="67" t="s">
        <v>202</v>
      </c>
      <c r="C335" s="142"/>
      <c r="D335" s="143">
        <v>21369237.460000001</v>
      </c>
      <c r="E335" s="129">
        <f t="shared" si="2"/>
        <v>21369237.460000001</v>
      </c>
    </row>
    <row r="336" spans="2:6" ht="15">
      <c r="B336" s="67" t="s">
        <v>203</v>
      </c>
      <c r="C336" s="142"/>
      <c r="D336" s="143">
        <v>4464785.3499999996</v>
      </c>
      <c r="E336" s="129">
        <f t="shared" si="2"/>
        <v>4464785.3499999996</v>
      </c>
    </row>
    <row r="337" spans="2:5" ht="15">
      <c r="B337" s="67" t="s">
        <v>204</v>
      </c>
      <c r="C337" s="142"/>
      <c r="D337" s="143">
        <v>6553893.8799999999</v>
      </c>
      <c r="E337" s="129">
        <f t="shared" si="2"/>
        <v>6553893.8799999999</v>
      </c>
    </row>
    <row r="338" spans="2:5" ht="15">
      <c r="B338" s="67" t="s">
        <v>205</v>
      </c>
      <c r="C338" s="142"/>
      <c r="D338" s="143">
        <v>1493.26</v>
      </c>
      <c r="E338" s="129">
        <f t="shared" si="2"/>
        <v>1493.26</v>
      </c>
    </row>
    <row r="339" spans="2:5" ht="15">
      <c r="B339" s="67" t="s">
        <v>206</v>
      </c>
      <c r="C339" s="142"/>
      <c r="D339" s="143">
        <v>43664714.289999999</v>
      </c>
      <c r="E339" s="129">
        <f t="shared" si="2"/>
        <v>43664714.289999999</v>
      </c>
    </row>
    <row r="340" spans="2:5" ht="15">
      <c r="B340" s="67" t="s">
        <v>207</v>
      </c>
      <c r="C340" s="142"/>
      <c r="D340" s="143">
        <v>744995.2</v>
      </c>
      <c r="E340" s="129">
        <f t="shared" si="2"/>
        <v>744995.2</v>
      </c>
    </row>
    <row r="341" spans="2:5" ht="15">
      <c r="B341" s="67" t="s">
        <v>208</v>
      </c>
      <c r="C341" s="142"/>
      <c r="D341" s="143">
        <v>32965945.559999999</v>
      </c>
      <c r="E341" s="129">
        <f t="shared" si="2"/>
        <v>32965945.559999999</v>
      </c>
    </row>
    <row r="342" spans="2:5" ht="15">
      <c r="B342" s="67" t="s">
        <v>209</v>
      </c>
      <c r="C342" s="142"/>
      <c r="D342" s="143">
        <v>156.1</v>
      </c>
      <c r="E342" s="129">
        <f t="shared" si="2"/>
        <v>156.1</v>
      </c>
    </row>
    <row r="343" spans="2:5" ht="15">
      <c r="B343" s="67" t="s">
        <v>210</v>
      </c>
      <c r="C343" s="142"/>
      <c r="D343" s="143">
        <v>2573303.8199999998</v>
      </c>
      <c r="E343" s="129">
        <f t="shared" si="2"/>
        <v>2573303.8199999998</v>
      </c>
    </row>
    <row r="344" spans="2:5" ht="15">
      <c r="B344" s="67" t="s">
        <v>211</v>
      </c>
      <c r="C344" s="142"/>
      <c r="D344" s="143">
        <v>6953313.4500000002</v>
      </c>
      <c r="E344" s="129">
        <f t="shared" si="2"/>
        <v>6953313.4500000002</v>
      </c>
    </row>
    <row r="345" spans="2:5" ht="15">
      <c r="B345" s="67" t="s">
        <v>212</v>
      </c>
      <c r="C345" s="142"/>
      <c r="D345" s="143">
        <v>245340.34</v>
      </c>
      <c r="E345" s="129">
        <f>D345</f>
        <v>245340.34</v>
      </c>
    </row>
    <row r="346" spans="2:5" ht="15">
      <c r="B346" s="67" t="s">
        <v>213</v>
      </c>
      <c r="C346" s="142"/>
      <c r="D346" s="143">
        <v>218.1</v>
      </c>
      <c r="E346" s="129">
        <f t="shared" si="2"/>
        <v>218.1</v>
      </c>
    </row>
    <row r="347" spans="2:5" ht="15">
      <c r="B347" s="67" t="s">
        <v>214</v>
      </c>
      <c r="C347" s="142"/>
      <c r="D347" s="143">
        <v>1.89</v>
      </c>
      <c r="E347" s="131">
        <f t="shared" si="2"/>
        <v>1.89</v>
      </c>
    </row>
    <row r="348" spans="2:5" ht="24" customHeight="1">
      <c r="B348" s="144"/>
      <c r="C348" s="144">
        <f>SUM(C332:C347)</f>
        <v>0</v>
      </c>
      <c r="D348" s="54">
        <f>SUM(D331:D347)</f>
        <v>124979152.06999999</v>
      </c>
      <c r="E348" s="145">
        <f>SUM(E331:E347)</f>
        <v>124979152.06999999</v>
      </c>
    </row>
    <row r="351" spans="2:5">
      <c r="B351" s="85" t="s">
        <v>215</v>
      </c>
      <c r="C351" s="98" t="s">
        <v>46</v>
      </c>
      <c r="D351" s="20" t="s">
        <v>216</v>
      </c>
      <c r="E351" s="11"/>
    </row>
    <row r="352" spans="2:5">
      <c r="B352" s="21" t="s">
        <v>217</v>
      </c>
      <c r="C352" s="127"/>
      <c r="D352" s="22"/>
      <c r="E352" s="37"/>
    </row>
    <row r="353" spans="1:12">
      <c r="B353" s="23"/>
      <c r="C353" s="39"/>
      <c r="D353" s="24"/>
      <c r="E353" s="37"/>
    </row>
    <row r="354" spans="1:12">
      <c r="B354" s="23" t="s">
        <v>218</v>
      </c>
      <c r="C354" s="39"/>
      <c r="D354" s="24"/>
      <c r="E354" s="37"/>
    </row>
    <row r="355" spans="1:12">
      <c r="B355" s="23"/>
      <c r="C355" s="39"/>
      <c r="D355" s="24"/>
      <c r="E355" s="37"/>
    </row>
    <row r="356" spans="1:12">
      <c r="B356" s="23" t="s">
        <v>219</v>
      </c>
      <c r="C356" s="50">
        <f>SUM(C357:C360)</f>
        <v>4803583.3600000003</v>
      </c>
      <c r="D356" s="24"/>
      <c r="E356" s="37"/>
    </row>
    <row r="357" spans="1:12">
      <c r="B357" s="23" t="s">
        <v>220</v>
      </c>
      <c r="C357" s="30">
        <v>1068128.26</v>
      </c>
      <c r="D357" s="24"/>
      <c r="E357" s="37"/>
    </row>
    <row r="358" spans="1:12" ht="18" customHeight="1">
      <c r="B358" s="23" t="s">
        <v>221</v>
      </c>
      <c r="C358" s="30">
        <v>110723.75</v>
      </c>
      <c r="D358" s="29"/>
      <c r="E358" s="105"/>
    </row>
    <row r="359" spans="1:12" ht="18" customHeight="1">
      <c r="B359" s="23" t="s">
        <v>222</v>
      </c>
      <c r="C359" s="30">
        <v>3023278.35</v>
      </c>
      <c r="D359" s="29"/>
      <c r="E359" s="105"/>
    </row>
    <row r="360" spans="1:12">
      <c r="B360" s="23" t="s">
        <v>223</v>
      </c>
      <c r="C360" s="30">
        <v>601453</v>
      </c>
      <c r="D360" s="29"/>
      <c r="E360" s="105"/>
      <c r="F360" s="11"/>
      <c r="G360" s="11"/>
    </row>
    <row r="361" spans="1:12">
      <c r="B361" s="25"/>
      <c r="C361" s="41"/>
      <c r="D361" s="26"/>
      <c r="E361" s="37"/>
      <c r="F361" s="11"/>
      <c r="G361" s="11"/>
    </row>
    <row r="362" spans="1:12">
      <c r="C362" s="54">
        <f>SUM(C357:C361)</f>
        <v>4803583.3600000003</v>
      </c>
      <c r="D362" s="20"/>
      <c r="E362" s="11"/>
      <c r="F362" s="11"/>
      <c r="G362" s="11"/>
    </row>
    <row r="363" spans="1:12">
      <c r="F363" s="11"/>
      <c r="G363" s="11"/>
    </row>
    <row r="364" spans="1:12" ht="15">
      <c r="B364" s="28" t="s">
        <v>224</v>
      </c>
      <c r="F364" s="11"/>
      <c r="G364" s="11"/>
    </row>
    <row r="365" spans="1:12" ht="12" customHeight="1">
      <c r="A365" s="124" t="s">
        <v>225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15.75">
      <c r="A366" s="1" t="s">
        <v>0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>
      <c r="A367" s="2"/>
      <c r="B367" s="146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2" spans="1:12" ht="15" customHeight="1">
      <c r="A372" s="4" t="s">
        <v>1</v>
      </c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1:12" ht="24" customHeight="1">
      <c r="A373" s="4" t="s">
        <v>2</v>
      </c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1:12" s="148" customFormat="1">
      <c r="A374" s="147"/>
    </row>
    <row r="375" spans="1:12">
      <c r="F375" s="11"/>
      <c r="G375" s="11"/>
    </row>
    <row r="376" spans="1:12">
      <c r="B376" s="13" t="s">
        <v>226</v>
      </c>
      <c r="F376" s="11"/>
      <c r="G376" s="11"/>
    </row>
    <row r="377" spans="1:12">
      <c r="B377" s="13" t="s">
        <v>227</v>
      </c>
      <c r="F377" s="11"/>
      <c r="G377" s="11"/>
    </row>
    <row r="378" spans="1:12">
      <c r="B378" s="149"/>
      <c r="C378" s="149"/>
      <c r="D378" s="149"/>
      <c r="E378" s="149"/>
      <c r="F378" s="12"/>
      <c r="G378" s="12"/>
      <c r="H378" s="150"/>
      <c r="I378" s="150"/>
      <c r="J378" s="150"/>
      <c r="K378" s="150"/>
    </row>
    <row r="379" spans="1:12">
      <c r="B379" s="151"/>
      <c r="C379" s="151"/>
      <c r="D379" s="151"/>
      <c r="E379" s="151"/>
      <c r="F379" s="12"/>
      <c r="G379" s="12"/>
      <c r="H379" s="12"/>
      <c r="I379" s="12"/>
      <c r="J379" s="150"/>
      <c r="K379" s="150"/>
    </row>
    <row r="380" spans="1:12">
      <c r="B380" s="152" t="s">
        <v>228</v>
      </c>
      <c r="C380" s="153"/>
      <c r="D380" s="153"/>
      <c r="E380" s="154"/>
      <c r="F380" s="12"/>
      <c r="G380" s="12"/>
      <c r="H380" s="12"/>
      <c r="I380" s="12"/>
      <c r="J380" s="150"/>
      <c r="K380" s="150"/>
    </row>
    <row r="381" spans="1:12">
      <c r="B381" s="155" t="s">
        <v>229</v>
      </c>
      <c r="C381" s="156"/>
      <c r="D381" s="156"/>
      <c r="E381" s="157"/>
      <c r="F381" s="12"/>
      <c r="G381" s="12"/>
      <c r="H381" s="12"/>
      <c r="I381" s="12"/>
      <c r="J381" s="150"/>
      <c r="K381" s="150"/>
    </row>
    <row r="382" spans="1:12">
      <c r="B382" s="158" t="s">
        <v>230</v>
      </c>
      <c r="C382" s="159"/>
      <c r="D382" s="159"/>
      <c r="E382" s="160"/>
      <c r="F382" s="12"/>
      <c r="G382" s="12"/>
      <c r="H382" s="12"/>
      <c r="I382" s="12"/>
      <c r="J382" s="150"/>
      <c r="K382" s="150"/>
    </row>
    <row r="383" spans="1:12">
      <c r="B383" s="161" t="s">
        <v>231</v>
      </c>
      <c r="C383" s="162"/>
      <c r="E383" s="163">
        <v>5036517682.3199997</v>
      </c>
      <c r="F383" s="12"/>
      <c r="G383" s="12"/>
      <c r="H383" s="12"/>
      <c r="I383" s="12"/>
      <c r="J383" s="150"/>
      <c r="K383" s="150"/>
    </row>
    <row r="384" spans="1:12">
      <c r="B384" s="11"/>
      <c r="C384" s="11"/>
      <c r="D384" s="11"/>
      <c r="E384" s="164"/>
      <c r="F384" s="165"/>
      <c r="G384" s="165"/>
      <c r="H384" s="165"/>
      <c r="I384" s="165"/>
      <c r="J384" s="166"/>
      <c r="K384" s="150"/>
    </row>
    <row r="385" spans="2:11">
      <c r="B385" s="167" t="s">
        <v>232</v>
      </c>
      <c r="C385" s="167"/>
      <c r="D385" s="168"/>
      <c r="E385" s="169">
        <f>SUM(D385:D390)</f>
        <v>14.8</v>
      </c>
      <c r="F385" s="165"/>
      <c r="G385" s="165"/>
      <c r="H385" s="165"/>
      <c r="I385" s="165"/>
      <c r="J385" s="166"/>
      <c r="K385" s="150"/>
    </row>
    <row r="386" spans="2:11">
      <c r="B386" s="170" t="s">
        <v>233</v>
      </c>
      <c r="C386" s="170"/>
      <c r="D386" s="171">
        <v>0</v>
      </c>
      <c r="E386" s="172"/>
      <c r="F386" s="165"/>
      <c r="G386" s="165"/>
      <c r="H386" s="165"/>
      <c r="I386" s="165"/>
      <c r="J386" s="166"/>
      <c r="K386" s="150"/>
    </row>
    <row r="387" spans="2:11">
      <c r="B387" s="170" t="s">
        <v>234</v>
      </c>
      <c r="C387" s="170"/>
      <c r="D387" s="171">
        <v>0</v>
      </c>
      <c r="E387" s="172"/>
      <c r="F387" s="165"/>
      <c r="G387" s="165"/>
      <c r="H387" s="165"/>
      <c r="I387" s="165"/>
      <c r="J387" s="166"/>
      <c r="K387" s="150"/>
    </row>
    <row r="388" spans="2:11">
      <c r="B388" s="170" t="s">
        <v>235</v>
      </c>
      <c r="C388" s="170"/>
      <c r="D388" s="171">
        <v>0</v>
      </c>
      <c r="E388" s="172"/>
      <c r="F388" s="165"/>
      <c r="G388" s="165"/>
      <c r="H388" s="165"/>
      <c r="I388" s="165"/>
      <c r="J388" s="166"/>
      <c r="K388" s="150"/>
    </row>
    <row r="389" spans="2:11">
      <c r="B389" s="170" t="s">
        <v>236</v>
      </c>
      <c r="C389" s="170"/>
      <c r="D389" s="171">
        <v>0</v>
      </c>
      <c r="E389" s="172"/>
      <c r="F389" s="165"/>
      <c r="G389" s="165"/>
      <c r="H389" s="165"/>
      <c r="I389" s="165"/>
      <c r="J389" s="166"/>
      <c r="K389" s="150"/>
    </row>
    <row r="390" spans="2:11">
      <c r="B390" s="173" t="s">
        <v>237</v>
      </c>
      <c r="C390" s="174"/>
      <c r="D390" s="171">
        <v>14.8</v>
      </c>
      <c r="E390" s="172"/>
      <c r="F390" s="165"/>
      <c r="G390" s="165"/>
      <c r="H390" s="165"/>
      <c r="I390" s="165"/>
      <c r="J390" s="166"/>
      <c r="K390" s="150"/>
    </row>
    <row r="391" spans="2:11">
      <c r="B391" s="11"/>
      <c r="C391" s="11"/>
      <c r="D391" s="175"/>
      <c r="E391" s="164"/>
      <c r="F391" s="165"/>
      <c r="G391" s="165"/>
      <c r="H391" s="165"/>
      <c r="I391" s="165"/>
      <c r="J391" s="166"/>
      <c r="K391" s="150"/>
    </row>
    <row r="392" spans="2:11" ht="15">
      <c r="B392" s="167" t="s">
        <v>238</v>
      </c>
      <c r="C392" s="167"/>
      <c r="D392" s="176"/>
      <c r="E392" s="177">
        <f>SUM(D393:D396)</f>
        <v>195478943.69</v>
      </c>
      <c r="F392" s="178"/>
      <c r="G392" s="179">
        <f>D313</f>
        <v>14361038.76</v>
      </c>
      <c r="H392" s="180" t="s">
        <v>239</v>
      </c>
      <c r="I392" s="180"/>
      <c r="J392" s="181">
        <v>3111835000</v>
      </c>
      <c r="K392" s="150"/>
    </row>
    <row r="393" spans="2:11" ht="15">
      <c r="B393" s="170" t="s">
        <v>240</v>
      </c>
      <c r="C393" s="170"/>
      <c r="D393" s="171">
        <v>0</v>
      </c>
      <c r="E393" s="172"/>
      <c r="F393" s="180"/>
      <c r="G393" s="182">
        <f>D321</f>
        <v>68358315.359999999</v>
      </c>
      <c r="H393" s="180" t="s">
        <v>241</v>
      </c>
      <c r="I393" s="180"/>
      <c r="J393" s="181">
        <v>3220690201</v>
      </c>
      <c r="K393" s="150"/>
    </row>
    <row r="394" spans="2:11" ht="15">
      <c r="B394" s="170" t="s">
        <v>242</v>
      </c>
      <c r="C394" s="170"/>
      <c r="D394" s="171">
        <v>0</v>
      </c>
      <c r="E394" s="172"/>
      <c r="F394" s="180"/>
      <c r="G394" s="182">
        <f>D322</f>
        <v>112759589.56999999</v>
      </c>
      <c r="H394" s="180" t="s">
        <v>241</v>
      </c>
      <c r="I394" s="180"/>
      <c r="J394" s="181">
        <v>3220690202</v>
      </c>
      <c r="K394" s="150"/>
    </row>
    <row r="395" spans="2:11">
      <c r="B395" s="170" t="s">
        <v>243</v>
      </c>
      <c r="C395" s="170"/>
      <c r="D395" s="171">
        <v>0</v>
      </c>
      <c r="E395" s="172"/>
      <c r="F395" s="180"/>
      <c r="G395" s="179">
        <f>SUM(G392:G394)</f>
        <v>195478943.69</v>
      </c>
      <c r="H395" s="180"/>
      <c r="I395" s="180"/>
      <c r="J395" s="181"/>
      <c r="K395" s="150"/>
    </row>
    <row r="396" spans="2:11">
      <c r="B396" s="183" t="s">
        <v>244</v>
      </c>
      <c r="C396" s="184"/>
      <c r="D396" s="185">
        <v>195478943.69</v>
      </c>
      <c r="E396" s="172"/>
      <c r="F396" s="180"/>
      <c r="G396" s="180"/>
      <c r="H396" s="180"/>
      <c r="I396" s="180"/>
      <c r="J396" s="181"/>
      <c r="K396" s="150"/>
    </row>
    <row r="397" spans="2:11">
      <c r="B397" s="11"/>
      <c r="C397" s="11"/>
      <c r="E397" s="164"/>
      <c r="F397" s="180"/>
      <c r="G397" s="180"/>
      <c r="H397" s="180"/>
      <c r="I397" s="180"/>
      <c r="J397" s="181"/>
      <c r="K397" s="150"/>
    </row>
    <row r="398" spans="2:11">
      <c r="B398" s="186" t="s">
        <v>245</v>
      </c>
      <c r="C398" s="186"/>
      <c r="E398" s="163">
        <f>+E383+E385-E392</f>
        <v>4841038753.4300003</v>
      </c>
      <c r="F398" s="187">
        <f>[1]EA!E34</f>
        <v>4841038753.4299994</v>
      </c>
      <c r="G398" s="179">
        <f>E398-F398</f>
        <v>0</v>
      </c>
      <c r="H398" s="180"/>
      <c r="I398" s="180"/>
      <c r="J398" s="181"/>
      <c r="K398" s="150"/>
    </row>
    <row r="399" spans="2:11">
      <c r="B399" s="151"/>
      <c r="C399" s="151"/>
      <c r="D399" s="151"/>
      <c r="E399" s="188"/>
      <c r="F399" s="165">
        <f>E398-F398</f>
        <v>0</v>
      </c>
      <c r="G399" s="165"/>
      <c r="H399" s="165"/>
      <c r="I399" s="165"/>
      <c r="J399" s="166"/>
      <c r="K399" s="150"/>
    </row>
    <row r="400" spans="2:11">
      <c r="B400" s="151"/>
      <c r="C400" s="151"/>
      <c r="D400" s="151"/>
      <c r="E400" s="151"/>
      <c r="F400" s="12"/>
      <c r="G400" s="12"/>
      <c r="H400" s="150"/>
      <c r="I400" s="150"/>
      <c r="J400" s="150"/>
      <c r="K400" s="150"/>
    </row>
    <row r="401" spans="2:11">
      <c r="B401" s="152" t="s">
        <v>246</v>
      </c>
      <c r="C401" s="153"/>
      <c r="D401" s="153"/>
      <c r="E401" s="154"/>
      <c r="F401" s="12"/>
      <c r="G401" s="12"/>
      <c r="H401" s="150"/>
      <c r="I401" s="150"/>
      <c r="J401" s="150"/>
      <c r="K401" s="150"/>
    </row>
    <row r="402" spans="2:11">
      <c r="B402" s="155" t="s">
        <v>229</v>
      </c>
      <c r="C402" s="156"/>
      <c r="D402" s="156"/>
      <c r="E402" s="157"/>
      <c r="F402" s="12"/>
      <c r="G402" s="12"/>
      <c r="H402" s="150"/>
      <c r="I402" s="150"/>
      <c r="J402" s="150"/>
      <c r="K402" s="150"/>
    </row>
    <row r="403" spans="2:11">
      <c r="B403" s="158" t="s">
        <v>230</v>
      </c>
      <c r="C403" s="159"/>
      <c r="D403" s="159"/>
      <c r="E403" s="160"/>
      <c r="F403" s="165"/>
      <c r="G403" s="165"/>
      <c r="H403" s="166"/>
      <c r="I403" s="166"/>
      <c r="J403" s="150"/>
      <c r="K403" s="150"/>
    </row>
    <row r="404" spans="2:11">
      <c r="B404" s="161" t="s">
        <v>247</v>
      </c>
      <c r="C404" s="162"/>
      <c r="E404" s="163">
        <v>4789356470.8100004</v>
      </c>
      <c r="F404" s="165"/>
      <c r="G404" s="165"/>
      <c r="H404" s="166"/>
      <c r="I404" s="166"/>
      <c r="J404" s="150"/>
      <c r="K404" s="150"/>
    </row>
    <row r="405" spans="2:11">
      <c r="B405" s="11"/>
      <c r="C405" s="11"/>
      <c r="E405" s="189"/>
      <c r="F405" s="165"/>
      <c r="G405" s="165"/>
      <c r="H405" s="166"/>
      <c r="I405" s="166"/>
      <c r="J405" s="150"/>
      <c r="K405" s="150"/>
    </row>
    <row r="406" spans="2:11">
      <c r="B406" s="190" t="s">
        <v>248</v>
      </c>
      <c r="C406" s="190"/>
      <c r="D406" s="191"/>
      <c r="E406" s="192">
        <f>SUM(D407:D423)</f>
        <v>4803583.3600000003</v>
      </c>
      <c r="F406" s="165"/>
      <c r="G406" s="165"/>
      <c r="H406" s="166"/>
      <c r="I406" s="166"/>
      <c r="J406" s="166"/>
      <c r="K406" s="150"/>
    </row>
    <row r="407" spans="2:11">
      <c r="B407" s="170" t="s">
        <v>249</v>
      </c>
      <c r="C407" s="170"/>
      <c r="D407" s="185">
        <v>1068128.26</v>
      </c>
      <c r="E407" s="193"/>
      <c r="F407" s="165"/>
      <c r="G407" s="165"/>
      <c r="H407" s="166"/>
      <c r="I407" s="166"/>
      <c r="J407" s="166"/>
      <c r="K407" s="150"/>
    </row>
    <row r="408" spans="2:11">
      <c r="B408" s="170" t="s">
        <v>250</v>
      </c>
      <c r="C408" s="170"/>
      <c r="D408" s="185">
        <v>110723.75</v>
      </c>
      <c r="E408" s="194"/>
      <c r="F408" s="180"/>
      <c r="G408" s="180"/>
      <c r="H408" s="166"/>
      <c r="I408" s="166">
        <v>339166.62</v>
      </c>
      <c r="J408" s="166">
        <v>2041.23</v>
      </c>
      <c r="K408" s="150"/>
    </row>
    <row r="409" spans="2:11">
      <c r="B409" s="170" t="s">
        <v>251</v>
      </c>
      <c r="C409" s="170"/>
      <c r="D409" s="171">
        <v>0</v>
      </c>
      <c r="E409" s="194"/>
      <c r="F409" s="180" t="s">
        <v>252</v>
      </c>
      <c r="G409" s="195">
        <v>4789356470.8100004</v>
      </c>
      <c r="H409" s="166"/>
      <c r="I409" s="166">
        <v>101846.34</v>
      </c>
      <c r="J409" s="166">
        <v>848.7</v>
      </c>
      <c r="K409" s="150"/>
    </row>
    <row r="410" spans="2:11">
      <c r="B410" s="170" t="s">
        <v>253</v>
      </c>
      <c r="C410" s="170"/>
      <c r="D410" s="185">
        <v>3023278.35</v>
      </c>
      <c r="E410" s="194"/>
      <c r="F410" s="180" t="s">
        <v>254</v>
      </c>
      <c r="G410" s="196">
        <v>278396518.63</v>
      </c>
      <c r="H410" s="197">
        <f>G410+G411</f>
        <v>279836940.27999997</v>
      </c>
      <c r="I410" s="166">
        <v>410027.3</v>
      </c>
      <c r="J410" s="166">
        <v>17702.38</v>
      </c>
      <c r="K410" s="150"/>
    </row>
    <row r="411" spans="2:11">
      <c r="B411" s="170" t="s">
        <v>255</v>
      </c>
      <c r="C411" s="170"/>
      <c r="D411" s="171">
        <v>0</v>
      </c>
      <c r="E411" s="194"/>
      <c r="F411" s="180" t="s">
        <v>256</v>
      </c>
      <c r="G411" s="196">
        <v>1440421.65</v>
      </c>
      <c r="H411" s="166"/>
      <c r="I411" s="166">
        <v>217088</v>
      </c>
      <c r="J411" s="166">
        <v>6759.12</v>
      </c>
      <c r="K411" s="150"/>
    </row>
    <row r="412" spans="2:11">
      <c r="B412" s="170" t="s">
        <v>257</v>
      </c>
      <c r="C412" s="170"/>
      <c r="D412" s="185">
        <v>601453</v>
      </c>
      <c r="E412" s="194"/>
      <c r="F412" s="180"/>
      <c r="G412" s="179">
        <f>G409-G410-G411</f>
        <v>4509519530.5300007</v>
      </c>
      <c r="H412" s="166"/>
      <c r="I412" s="166">
        <v>110723.75</v>
      </c>
      <c r="J412" s="166">
        <v>851.34</v>
      </c>
      <c r="K412" s="150"/>
    </row>
    <row r="413" spans="2:11">
      <c r="B413" s="170" t="s">
        <v>258</v>
      </c>
      <c r="C413" s="170"/>
      <c r="D413" s="171">
        <v>0</v>
      </c>
      <c r="E413" s="194"/>
      <c r="F413" s="180"/>
      <c r="G413" s="180"/>
      <c r="H413" s="166"/>
      <c r="I413" s="166">
        <v>601453</v>
      </c>
      <c r="J413" s="166">
        <v>16.04</v>
      </c>
      <c r="K413" s="150"/>
    </row>
    <row r="414" spans="2:11">
      <c r="B414" s="170" t="s">
        <v>259</v>
      </c>
      <c r="C414" s="170"/>
      <c r="D414" s="171">
        <v>0</v>
      </c>
      <c r="E414" s="198"/>
      <c r="F414" s="196">
        <v>269225329.63</v>
      </c>
      <c r="G414" s="165"/>
      <c r="H414" s="166"/>
      <c r="I414" s="166">
        <f>SUM(I408:I413)</f>
        <v>1780305.01</v>
      </c>
      <c r="J414" s="166">
        <f>SUM(J408:J413)</f>
        <v>28218.81</v>
      </c>
      <c r="K414" s="150"/>
    </row>
    <row r="415" spans="2:11">
      <c r="B415" s="170" t="s">
        <v>260</v>
      </c>
      <c r="C415" s="170"/>
      <c r="D415" s="171">
        <v>0</v>
      </c>
      <c r="E415" s="199"/>
      <c r="F415" s="196">
        <v>15536411.560000001</v>
      </c>
      <c r="G415" s="165">
        <v>3023278.35</v>
      </c>
      <c r="H415" s="166"/>
      <c r="I415" s="166"/>
      <c r="J415" s="166"/>
      <c r="K415" s="150"/>
    </row>
    <row r="416" spans="2:11">
      <c r="B416" s="170" t="s">
        <v>261</v>
      </c>
      <c r="C416" s="170"/>
      <c r="D416" s="171">
        <v>0</v>
      </c>
      <c r="E416" s="199"/>
      <c r="F416" s="196">
        <f>SUM(F414:F415)</f>
        <v>284761741.19</v>
      </c>
      <c r="G416" s="165"/>
      <c r="H416" s="166"/>
      <c r="I416" s="166"/>
      <c r="J416" s="166"/>
      <c r="K416" s="150"/>
    </row>
    <row r="417" spans="2:11">
      <c r="B417" s="170" t="s">
        <v>262</v>
      </c>
      <c r="C417" s="170"/>
      <c r="D417" s="171">
        <v>0</v>
      </c>
      <c r="E417" s="199"/>
      <c r="F417" s="165"/>
      <c r="G417" s="165"/>
      <c r="H417" s="166"/>
      <c r="I417" s="166"/>
      <c r="J417" s="166"/>
      <c r="K417" s="150"/>
    </row>
    <row r="418" spans="2:11">
      <c r="B418" s="170" t="s">
        <v>263</v>
      </c>
      <c r="C418" s="170"/>
      <c r="D418" s="171">
        <v>0</v>
      </c>
      <c r="E418" s="199"/>
      <c r="F418" s="165"/>
      <c r="G418" s="165"/>
      <c r="H418" s="166"/>
      <c r="I418" s="166"/>
      <c r="J418" s="166"/>
      <c r="K418" s="150"/>
    </row>
    <row r="419" spans="2:11" ht="12.75" customHeight="1">
      <c r="B419" s="170" t="s">
        <v>264</v>
      </c>
      <c r="C419" s="170"/>
      <c r="D419" s="171">
        <v>0</v>
      </c>
      <c r="E419" s="199"/>
      <c r="F419" s="165"/>
      <c r="G419" s="200"/>
      <c r="H419" s="166"/>
      <c r="I419" s="166"/>
      <c r="J419" s="166"/>
    </row>
    <row r="420" spans="2:11">
      <c r="B420" s="170" t="s">
        <v>265</v>
      </c>
      <c r="C420" s="170"/>
      <c r="D420" s="171">
        <v>0</v>
      </c>
      <c r="E420" s="199"/>
      <c r="F420" s="180"/>
      <c r="G420" s="180"/>
      <c r="H420" s="166"/>
      <c r="I420" s="166"/>
      <c r="J420" s="166"/>
    </row>
    <row r="421" spans="2:11">
      <c r="B421" s="170" t="s">
        <v>266</v>
      </c>
      <c r="C421" s="170"/>
      <c r="D421" s="171">
        <v>0</v>
      </c>
      <c r="E421" s="199"/>
      <c r="F421" s="179"/>
      <c r="G421" s="180"/>
      <c r="H421" s="166"/>
      <c r="I421" s="166"/>
      <c r="J421" s="166"/>
    </row>
    <row r="422" spans="2:11">
      <c r="B422" s="170" t="s">
        <v>267</v>
      </c>
      <c r="C422" s="170"/>
      <c r="D422" s="171">
        <v>0</v>
      </c>
      <c r="E422" s="199"/>
      <c r="F422" s="201"/>
      <c r="G422" s="180"/>
      <c r="H422" s="166"/>
      <c r="I422" s="166"/>
      <c r="J422" s="166"/>
    </row>
    <row r="423" spans="2:11">
      <c r="B423" s="202" t="s">
        <v>268</v>
      </c>
      <c r="C423" s="203"/>
      <c r="D423" s="171">
        <v>0</v>
      </c>
      <c r="E423" s="199"/>
      <c r="F423" s="179"/>
      <c r="G423" s="180"/>
      <c r="H423" s="166"/>
      <c r="I423" s="166"/>
      <c r="J423" s="166"/>
    </row>
    <row r="424" spans="2:11">
      <c r="B424" s="11"/>
      <c r="C424" s="11"/>
      <c r="E424" s="204"/>
      <c r="F424" s="196"/>
      <c r="G424" s="165"/>
      <c r="H424" s="166"/>
      <c r="I424" s="166"/>
      <c r="J424" s="166"/>
    </row>
    <row r="425" spans="2:11">
      <c r="B425" s="190" t="s">
        <v>269</v>
      </c>
      <c r="C425" s="190"/>
      <c r="D425" s="191"/>
      <c r="E425" s="177">
        <f>SUM(D425:D432)</f>
        <v>28231.49</v>
      </c>
      <c r="F425" s="165"/>
      <c r="G425" s="165"/>
      <c r="H425" s="166"/>
      <c r="I425" s="166"/>
      <c r="J425" s="166"/>
    </row>
    <row r="426" spans="2:11">
      <c r="B426" s="170" t="s">
        <v>270</v>
      </c>
      <c r="C426" s="170"/>
      <c r="D426" s="185">
        <v>28218.81</v>
      </c>
      <c r="E426" s="193"/>
      <c r="F426" s="165"/>
      <c r="G426" s="165"/>
      <c r="H426" s="166"/>
      <c r="I426" s="166"/>
      <c r="J426" s="166"/>
    </row>
    <row r="427" spans="2:11">
      <c r="B427" s="170" t="s">
        <v>271</v>
      </c>
      <c r="C427" s="170"/>
      <c r="D427" s="171">
        <v>0</v>
      </c>
      <c r="E427" s="193"/>
      <c r="F427" s="165"/>
      <c r="G427" s="165"/>
      <c r="H427" s="166"/>
      <c r="I427" s="166"/>
      <c r="J427" s="166"/>
    </row>
    <row r="428" spans="2:11">
      <c r="B428" s="170" t="s">
        <v>272</v>
      </c>
      <c r="C428" s="170"/>
      <c r="D428" s="171">
        <v>0</v>
      </c>
      <c r="E428" s="193"/>
      <c r="F428" s="165"/>
      <c r="G428" s="165"/>
      <c r="H428" s="166"/>
      <c r="I428" s="166"/>
      <c r="J428" s="166"/>
    </row>
    <row r="429" spans="2:11">
      <c r="B429" s="170" t="s">
        <v>273</v>
      </c>
      <c r="C429" s="170"/>
      <c r="D429" s="171">
        <v>0</v>
      </c>
      <c r="E429" s="193"/>
      <c r="F429" s="165"/>
      <c r="G429" s="165"/>
      <c r="H429" s="166"/>
      <c r="I429" s="166"/>
      <c r="J429" s="166"/>
    </row>
    <row r="430" spans="2:11">
      <c r="B430" s="170" t="s">
        <v>274</v>
      </c>
      <c r="C430" s="170"/>
      <c r="D430" s="171">
        <v>0</v>
      </c>
      <c r="E430" s="193"/>
      <c r="F430" s="165"/>
      <c r="G430" s="165"/>
      <c r="H430" s="166"/>
      <c r="I430" s="166"/>
      <c r="J430" s="166"/>
    </row>
    <row r="431" spans="2:11">
      <c r="B431" s="170" t="s">
        <v>275</v>
      </c>
      <c r="C431" s="170"/>
      <c r="D431" s="171">
        <v>0</v>
      </c>
      <c r="E431" s="193"/>
      <c r="F431" s="165"/>
      <c r="G431" s="165"/>
      <c r="H431" s="166"/>
      <c r="I431" s="166"/>
      <c r="J431" s="166"/>
    </row>
    <row r="432" spans="2:11">
      <c r="B432" s="202" t="s">
        <v>276</v>
      </c>
      <c r="C432" s="203"/>
      <c r="D432" s="171">
        <v>12.68</v>
      </c>
      <c r="E432" s="193"/>
      <c r="F432" s="196"/>
      <c r="G432" s="196"/>
      <c r="H432" s="166"/>
      <c r="I432" s="166"/>
      <c r="J432" s="166"/>
    </row>
    <row r="433" spans="1:12">
      <c r="B433" s="11"/>
      <c r="C433" s="11"/>
      <c r="E433" s="164"/>
      <c r="F433" s="196"/>
      <c r="G433" s="196" t="s">
        <v>277</v>
      </c>
      <c r="H433" s="166"/>
      <c r="I433" s="166"/>
      <c r="J433" s="166"/>
    </row>
    <row r="434" spans="1:12">
      <c r="B434" s="186" t="s">
        <v>278</v>
      </c>
      <c r="D434" s="205"/>
      <c r="E434" s="163">
        <f>+E404-E406+E425</f>
        <v>4784581118.9400005</v>
      </c>
      <c r="F434" s="206">
        <f>[1]EA!J52</f>
        <v>4784581118.9399996</v>
      </c>
      <c r="G434" s="196">
        <f>E434-F434</f>
        <v>0</v>
      </c>
      <c r="H434" s="166"/>
      <c r="I434" s="166"/>
      <c r="J434" s="166"/>
    </row>
    <row r="435" spans="1:12">
      <c r="E435" s="197">
        <v>2690175414.9800005</v>
      </c>
      <c r="F435" s="207"/>
      <c r="G435" s="208"/>
      <c r="H435" s="150"/>
      <c r="I435" s="150"/>
    </row>
    <row r="436" spans="1:12">
      <c r="E436" s="166"/>
      <c r="F436" s="208"/>
      <c r="G436" s="208"/>
      <c r="H436" s="150"/>
    </row>
    <row r="437" spans="1:12">
      <c r="F437" s="208"/>
      <c r="G437" s="208"/>
      <c r="H437" s="150"/>
    </row>
    <row r="438" spans="1:12">
      <c r="F438" s="165"/>
      <c r="G438" s="165"/>
      <c r="H438" s="166"/>
    </row>
    <row r="439" spans="1:12">
      <c r="F439" s="165"/>
      <c r="G439" s="165"/>
      <c r="H439" s="166"/>
    </row>
    <row r="440" spans="1:12" ht="21" customHeight="1">
      <c r="A440" s="209"/>
      <c r="B440" s="210" t="s">
        <v>279</v>
      </c>
      <c r="C440" s="210"/>
      <c r="D440" s="210"/>
      <c r="E440" s="210"/>
      <c r="F440" s="210"/>
      <c r="G440" s="211"/>
      <c r="H440" s="209"/>
      <c r="I440" s="209"/>
      <c r="J440" s="209"/>
      <c r="K440" s="209"/>
      <c r="L440" s="209"/>
    </row>
    <row r="441" spans="1:12">
      <c r="B441" s="212"/>
      <c r="C441" s="212"/>
      <c r="D441" s="212"/>
      <c r="E441" s="212"/>
      <c r="F441" s="212"/>
      <c r="G441" s="11"/>
    </row>
    <row r="442" spans="1:12">
      <c r="B442" s="212"/>
      <c r="C442" s="212"/>
      <c r="D442" s="212"/>
      <c r="E442" s="212"/>
      <c r="F442" s="212"/>
      <c r="G442" s="11"/>
    </row>
    <row r="443" spans="1:12">
      <c r="B443" s="56" t="s">
        <v>280</v>
      </c>
      <c r="C443" s="57" t="s">
        <v>44</v>
      </c>
      <c r="D443" s="81" t="s">
        <v>45</v>
      </c>
      <c r="E443" s="81" t="s">
        <v>46</v>
      </c>
      <c r="F443" s="11"/>
      <c r="G443" s="11"/>
    </row>
    <row r="444" spans="1:12" ht="21" customHeight="1">
      <c r="B444" s="21" t="s">
        <v>281</v>
      </c>
      <c r="C444" s="127"/>
      <c r="D444" s="127"/>
      <c r="E444" s="127"/>
      <c r="F444" s="11"/>
      <c r="G444" s="11"/>
    </row>
    <row r="445" spans="1:12">
      <c r="B445" s="23"/>
      <c r="C445" s="39"/>
      <c r="D445" s="39"/>
      <c r="E445" s="39"/>
      <c r="F445" s="11"/>
      <c r="G445" s="11"/>
    </row>
    <row r="446" spans="1:12">
      <c r="B446" s="25"/>
      <c r="C446" s="213"/>
      <c r="D446" s="213"/>
      <c r="E446" s="213"/>
      <c r="F446" s="11"/>
      <c r="G446" s="11"/>
    </row>
    <row r="447" spans="1:12">
      <c r="C447" s="20">
        <f>SUM(C445:C446)</f>
        <v>0</v>
      </c>
      <c r="D447" s="20">
        <f>SUM(D445:D446)</f>
        <v>0</v>
      </c>
      <c r="E447" s="20">
        <f>SUM(E445:E446)</f>
        <v>0</v>
      </c>
      <c r="F447" s="11"/>
      <c r="G447" s="11"/>
    </row>
    <row r="448" spans="1:12">
      <c r="F448" s="11"/>
      <c r="G448" s="11"/>
    </row>
    <row r="449" spans="1:12">
      <c r="F449" s="11"/>
      <c r="G449" s="11"/>
    </row>
    <row r="450" spans="1:12" ht="12" customHeight="1">
      <c r="F450" s="11"/>
      <c r="G450" s="11"/>
    </row>
    <row r="451" spans="1:12">
      <c r="F451" s="11"/>
      <c r="G451" s="11"/>
    </row>
    <row r="452" spans="1:12">
      <c r="B452" s="214" t="s">
        <v>282</v>
      </c>
      <c r="F452" s="11"/>
      <c r="G452" s="11"/>
    </row>
    <row r="453" spans="1:12">
      <c r="F453" s="11"/>
      <c r="G453" s="11"/>
    </row>
    <row r="454" spans="1:12">
      <c r="C454" s="151"/>
      <c r="D454" s="151"/>
      <c r="E454" s="151"/>
    </row>
    <row r="455" spans="1:12">
      <c r="C455" s="151"/>
      <c r="D455" s="151"/>
      <c r="E455" s="151"/>
      <c r="F455" s="215"/>
    </row>
    <row r="456" spans="1:12">
      <c r="B456" s="11"/>
      <c r="C456" s="216"/>
      <c r="D456" s="216"/>
      <c r="E456" s="216"/>
    </row>
    <row r="457" spans="1:12">
      <c r="B457" s="11"/>
      <c r="C457" s="11"/>
      <c r="D457" s="11"/>
      <c r="E457" s="11"/>
      <c r="G457" s="11"/>
    </row>
    <row r="458" spans="1:12">
      <c r="B458" s="216"/>
      <c r="C458" s="216"/>
      <c r="D458" s="216"/>
      <c r="E458" s="216"/>
      <c r="F458" s="216"/>
      <c r="G458" s="216"/>
    </row>
    <row r="459" spans="1:12">
      <c r="B459" s="217"/>
      <c r="C459" s="216"/>
      <c r="D459" s="226"/>
      <c r="E459" s="226"/>
      <c r="F459" s="11"/>
      <c r="G459" s="218"/>
    </row>
    <row r="460" spans="1:12">
      <c r="B460" s="217"/>
      <c r="C460" s="216"/>
      <c r="D460" s="226"/>
      <c r="E460" s="226"/>
      <c r="F460" s="219"/>
      <c r="G460" s="219"/>
    </row>
    <row r="461" spans="1:12">
      <c r="B461" s="216"/>
      <c r="C461" s="216"/>
      <c r="D461" s="216"/>
      <c r="E461" s="216"/>
      <c r="F461" s="151"/>
      <c r="G461" s="151"/>
    </row>
    <row r="462" spans="1:12">
      <c r="B462" s="216"/>
      <c r="C462" s="216"/>
      <c r="D462" s="216"/>
      <c r="E462" s="216"/>
      <c r="F462" s="151"/>
      <c r="G462" s="151"/>
    </row>
    <row r="463" spans="1:12" ht="12.75" customHeight="1"/>
    <row r="464" spans="1:12" ht="15">
      <c r="A464" s="124" t="s">
        <v>283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6" ht="12.75" customHeight="1"/>
  </sheetData>
  <mergeCells count="11">
    <mergeCell ref="D187:E187"/>
    <mergeCell ref="A190:L190"/>
    <mergeCell ref="D229:E229"/>
    <mergeCell ref="E284:E286"/>
    <mergeCell ref="D459:E459"/>
    <mergeCell ref="D460:E460"/>
    <mergeCell ref="D70:E70"/>
    <mergeCell ref="A75:L75"/>
    <mergeCell ref="D166:E166"/>
    <mergeCell ref="D173:E173"/>
    <mergeCell ref="D180:E180"/>
  </mergeCells>
  <dataValidations count="4">
    <dataValidation allowBlank="1" showInputMessage="1" showErrorMessage="1" prompt="Especificar origen de dicho recurso: Federal, Estatal, Municipal, Particulares." sqref="D162 D169 D176"/>
    <dataValidation allowBlank="1" showInputMessage="1" showErrorMessage="1" prompt="Características cualitativas significativas que les impacten financieramente." sqref="D129:E129 E162 E169 E176"/>
    <dataValidation allowBlank="1" showInputMessage="1" showErrorMessage="1" prompt="Corresponde al número de la cuenta de acuerdo al Plan de Cuentas emitido por el CONAC (DOF 22/11/2010)." sqref="B129"/>
    <dataValidation allowBlank="1" showInputMessage="1" showErrorMessage="1" prompt="Saldo final del periodo que corresponde la cuenta pública presentada (mensual:  enero, febrero, marzo, etc.; trimestral: 1er, 2do, 3ro. o 4to.)." sqref="C129 C162 C169 C176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2017-06-27T21:51:09Z</dcterms:created>
  <dcterms:modified xsi:type="dcterms:W3CDTF">2020-08-01T01:50:32Z</dcterms:modified>
</cp:coreProperties>
</file>