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99AF1F2F-7C15-4663-AE07-CE3A0B400F6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Hoja1!$A$1:$L$637</definedName>
    <definedName name="_xlnm.Print_Titles" localSheetId="0">Hoja1!$1:$5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3" i="1" l="1"/>
  <c r="D473" i="1"/>
  <c r="C473" i="1"/>
  <c r="I467" i="1"/>
  <c r="E465" i="1"/>
  <c r="E467" i="1"/>
  <c r="F464" i="1"/>
  <c r="E451" i="1"/>
  <c r="G442" i="1" s="1"/>
  <c r="G449" i="1"/>
  <c r="J447" i="1"/>
  <c r="E446" i="1"/>
  <c r="F442" i="1"/>
  <c r="J438" i="1"/>
  <c r="G438" i="1"/>
  <c r="H436" i="1"/>
  <c r="E432" i="1"/>
  <c r="F432" i="1" s="1"/>
  <c r="G421" i="1"/>
  <c r="F421" i="1"/>
  <c r="E418" i="1"/>
  <c r="E424" i="1" s="1"/>
  <c r="F415" i="1"/>
  <c r="E411" i="1"/>
  <c r="H409" i="1"/>
  <c r="C357" i="1"/>
  <c r="D344" i="1"/>
  <c r="C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44" i="1" s="1"/>
  <c r="E320" i="1"/>
  <c r="D312" i="1"/>
  <c r="D313" i="1"/>
  <c r="C312" i="1"/>
  <c r="C313" i="1"/>
  <c r="E311" i="1"/>
  <c r="E310" i="1"/>
  <c r="E309" i="1"/>
  <c r="E312" i="1" s="1"/>
  <c r="E313" i="1" s="1"/>
  <c r="E308" i="1"/>
  <c r="E303" i="1"/>
  <c r="D303" i="1"/>
  <c r="C303" i="1"/>
  <c r="C290" i="1"/>
  <c r="D288" i="1"/>
  <c r="C227" i="1"/>
  <c r="C225" i="1"/>
  <c r="C229" i="1" s="1"/>
  <c r="C213" i="1"/>
  <c r="C206" i="1"/>
  <c r="C200" i="1"/>
  <c r="C199" i="1" s="1"/>
  <c r="C194" i="1" s="1"/>
  <c r="C196" i="1"/>
  <c r="C191" i="1"/>
  <c r="C190" i="1"/>
  <c r="C187" i="1"/>
  <c r="C186" i="1" s="1"/>
  <c r="C203" i="1" s="1"/>
  <c r="C219" i="1" s="1"/>
  <c r="C178" i="1"/>
  <c r="C171" i="1"/>
  <c r="C164" i="1"/>
  <c r="C157" i="1"/>
  <c r="F149" i="1"/>
  <c r="E149" i="1"/>
  <c r="D149" i="1"/>
  <c r="C149" i="1"/>
  <c r="C126" i="1"/>
  <c r="C117" i="1"/>
  <c r="E110" i="1"/>
  <c r="D110" i="1"/>
  <c r="C110" i="1"/>
  <c r="E98" i="1"/>
  <c r="E97" i="1"/>
  <c r="E96" i="1"/>
  <c r="E95" i="1"/>
  <c r="E94" i="1"/>
  <c r="E93" i="1"/>
  <c r="E92" i="1"/>
  <c r="E91" i="1"/>
  <c r="E90" i="1"/>
  <c r="D89" i="1"/>
  <c r="E89" i="1" s="1"/>
  <c r="C89" i="1"/>
  <c r="E87" i="1"/>
  <c r="E86" i="1"/>
  <c r="E85" i="1"/>
  <c r="E84" i="1"/>
  <c r="E83" i="1"/>
  <c r="E82" i="1"/>
  <c r="E81" i="1"/>
  <c r="E80" i="1"/>
  <c r="E79" i="1"/>
  <c r="E78" i="1"/>
  <c r="E75" i="1" s="1"/>
  <c r="E77" i="1"/>
  <c r="E76" i="1"/>
  <c r="D75" i="1"/>
  <c r="C75" i="1"/>
  <c r="C100" i="1" s="1"/>
  <c r="C68" i="1"/>
  <c r="C62" i="1"/>
  <c r="C51" i="1"/>
  <c r="F40" i="1"/>
  <c r="E40" i="1"/>
  <c r="D40" i="1"/>
  <c r="C40" i="1"/>
  <c r="E31" i="1"/>
  <c r="D31" i="1"/>
  <c r="C31" i="1"/>
  <c r="D245" i="1"/>
  <c r="D266" i="1"/>
  <c r="D274" i="1"/>
  <c r="D240" i="1"/>
  <c r="D279" i="1"/>
  <c r="D256" i="1"/>
  <c r="D241" i="1"/>
  <c r="D261" i="1"/>
  <c r="D287" i="1"/>
  <c r="D250" i="1"/>
  <c r="D272" i="1"/>
  <c r="D284" i="1"/>
  <c r="D283" i="1"/>
  <c r="C217" i="1"/>
  <c r="D237" i="1"/>
  <c r="D290" i="1" s="1"/>
  <c r="D242" i="1"/>
  <c r="D248" i="1"/>
  <c r="D253" i="1"/>
  <c r="D258" i="1"/>
  <c r="D264" i="1"/>
  <c r="D269" i="1"/>
  <c r="D275" i="1"/>
  <c r="D285" i="1"/>
  <c r="D246" i="1"/>
  <c r="D252" i="1"/>
  <c r="D257" i="1"/>
  <c r="D262" i="1"/>
  <c r="D268" i="1"/>
  <c r="D273" i="1"/>
  <c r="D281" i="1"/>
  <c r="D280" i="1"/>
  <c r="D278" i="1"/>
  <c r="D238" i="1"/>
  <c r="D244" i="1"/>
  <c r="D249" i="1"/>
  <c r="D254" i="1"/>
  <c r="D260" i="1"/>
  <c r="D265" i="1"/>
  <c r="D270" i="1"/>
  <c r="D277" i="1"/>
  <c r="D286" i="1"/>
  <c r="D289" i="1"/>
  <c r="D239" i="1"/>
  <c r="D243" i="1"/>
  <c r="D247" i="1"/>
  <c r="D251" i="1"/>
  <c r="D255" i="1"/>
  <c r="D259" i="1"/>
  <c r="D263" i="1"/>
  <c r="D267" i="1"/>
  <c r="D271" i="1"/>
  <c r="D276" i="1"/>
  <c r="D282" i="1"/>
  <c r="F425" i="1" l="1"/>
  <c r="G424" i="1"/>
  <c r="K451" i="1"/>
  <c r="F454" i="1"/>
  <c r="F450" i="1" s="1"/>
  <c r="E100" i="1"/>
  <c r="D100" i="1"/>
  <c r="E460" i="1"/>
  <c r="G460" i="1" s="1"/>
</calcChain>
</file>

<file path=xl/sharedStrings.xml><?xml version="1.0" encoding="utf-8"?>
<sst xmlns="http://schemas.openxmlformats.org/spreadsheetml/2006/main" count="397" uniqueCount="331">
  <si>
    <t>RÉGIMEN DE PROTECCIÓN SOCIAL EN SALUD DEL ESTADO DE GUANAJUATO</t>
  </si>
  <si>
    <t xml:space="preserve">NOTAS A LOS ESTADOS FINANCIEROS </t>
  </si>
  <si>
    <t>Al 30 de Septiembre del 2017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</si>
  <si>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</si>
  <si>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</si>
  <si>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</si>
  <si>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</si>
  <si>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</si>
  <si>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</si>
  <si>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</si>
  <si>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</si>
  <si>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</si>
  <si>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</si>
  <si>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</si>
  <si>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</si>
  <si>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 xml:space="preserve"> 1122602001  CUENTAS POR COBRAR A ENTIDADES FED T MPIOS</t>
  </si>
  <si>
    <t>ESF-03 DEUDORES P/RECUPERAR</t>
  </si>
  <si>
    <t>90 DIAS</t>
  </si>
  <si>
    <t>180 DIAS</t>
  </si>
  <si>
    <t>365 DIAS</t>
  </si>
  <si>
    <t>1123 DEUDORES PENDIENTES POR RECUPERAR</t>
  </si>
  <si>
    <t xml:space="preserve"> 1123101002  GASTOS A RESERVA DE COMPROBAR </t>
  </si>
  <si>
    <t xml:space="preserve"> 1123103301  SUBSIDIO AL EMPLEO </t>
  </si>
  <si>
    <t xml:space="preserve"> 1123106001  OTROS DEUDORES DIVERSOS </t>
  </si>
  <si>
    <t xml:space="preserve"> 1191001001  DEPOSITOS EN GARANTIA SERV. 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</si>
  <si>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</si>
  <si>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</si>
  <si>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</si>
  <si>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</si>
  <si>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</si>
  <si>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</si>
  <si>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</si>
  <si>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</si>
  <si>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</si>
  <si>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</si>
  <si>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</si>
  <si>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</si>
  <si>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</si>
  <si>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</si>
  <si>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</si>
  <si>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</si>
  <si>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</si>
  <si>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</si>
  <si>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</si>
  <si>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</si>
  <si>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</si>
  <si>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</si>
  <si>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1241151100  MUEBLES DE OFICINA Y ESTANTERÍA</t>
  </si>
  <si>
    <t>1241251200  MUEBLES, EXCEPTO DE OFICINA Y ESTANTERÍA</t>
  </si>
  <si>
    <t>1241351500  EQUIPO DE CÓMPUTO Y</t>
  </si>
  <si>
    <t>1241951900  OTROS MOBILIARIOS Y</t>
  </si>
  <si>
    <t>1242152100  EQUIPO Y APARATOS AUDIOVISUALES</t>
  </si>
  <si>
    <t>1242352300  CÁMARAS FOTOGRÁFICAS Y DE VIDEO</t>
  </si>
  <si>
    <t>1243153100  EQUIPO MÉDICO Y DE LABORATORIO</t>
  </si>
  <si>
    <t>1244154100  AUTOMÓVILES Y CAMIONES</t>
  </si>
  <si>
    <t>1246456400  SISTEMAS DE AIRE ACO</t>
  </si>
  <si>
    <t>1246556500  EQUIPO DE COMUNICACI</t>
  </si>
  <si>
    <t>1246656600  EQUIPOS DE GENERACIÓ</t>
  </si>
  <si>
    <t>1246956900  OTROS EQUIPOS</t>
  </si>
  <si>
    <t>1260   DEPRECIACIÓN y DETERIORO ACUM.</t>
  </si>
  <si>
    <t>1263151101  MUEBLES DE OFICINA Y ESTANTERÍA</t>
  </si>
  <si>
    <t>1263151201  MUEBLES, EXCEPTO DE</t>
  </si>
  <si>
    <t>1263151501  EPO. DE COMPUTO Y DE</t>
  </si>
  <si>
    <t>1263151901  OTROS MOBILIARIOS Y</t>
  </si>
  <si>
    <t>1263252101  EQUIPOS Y APARATOS AUDIOVISUALES</t>
  </si>
  <si>
    <t>1263252301  CAMARAS FOTOGRAFICAS Y DE VIDEO</t>
  </si>
  <si>
    <t>1263656401  SISTEMAS DE AIRE ACO</t>
  </si>
  <si>
    <t>1263656501  EQUIPO DE COMUNICACI</t>
  </si>
  <si>
    <t>1263656601  EQUIPOS DE GENERACIÓ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</si>
  <si>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</si>
  <si>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</si>
  <si>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</si>
  <si>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</si>
  <si>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</si>
  <si>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</si>
  <si>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</si>
  <si>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</si>
  <si>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</si>
  <si>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</si>
  <si>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</si>
  <si>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</si>
  <si>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2111401001  APORTACIÓN PATRONAL ISSEG</t>
  </si>
  <si>
    <t>2111401002  APORTACION PATRONAL ISSSTE</t>
  </si>
  <si>
    <t>2117101001  ISR NOMINA</t>
  </si>
  <si>
    <t>2117101013  ISR RETENCION ARRENDAMIENTO</t>
  </si>
  <si>
    <t>2117102002  CEDULAR  ARRENDAMIENTO</t>
  </si>
  <si>
    <t>2117202002  CUOTAS TRABAJADOR ISSEG</t>
  </si>
  <si>
    <t>2117202003  APORTACIÓN TRABAJADOR ISSSTE</t>
  </si>
  <si>
    <t>2117502101  IMPUESTO SOBRE NOMINAS</t>
  </si>
  <si>
    <t>2117903002  PENSIÓN ALIMENTICIA ASOCIADA</t>
  </si>
  <si>
    <t>2117911001  ISSEG</t>
  </si>
  <si>
    <t>2117912001  OPTICAS</t>
  </si>
  <si>
    <t>2119904001  ENTIDADES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</si>
  <si>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</si>
  <si>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</si>
  <si>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</si>
  <si>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</si>
  <si>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</si>
  <si>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</si>
  <si>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</si>
  <si>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</si>
  <si>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</si>
  <si>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</si>
  <si>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</si>
  <si>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</si>
  <si>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</si>
  <si>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</si>
  <si>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</si>
  <si>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</si>
  <si>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</si>
  <si>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</si>
  <si>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4159511219  CUOTAS DE RECUPERACIÓN</t>
  </si>
  <si>
    <t>4159 Otros Productos que Generan Ing.</t>
  </si>
  <si>
    <t>4150 Productos de Tipo Corriente</t>
  </si>
  <si>
    <t>4160 Aprovechamientos de Tipo Corriente</t>
  </si>
  <si>
    <t>4162610061  SANCIONES</t>
  </si>
  <si>
    <t>4162 Multas</t>
  </si>
  <si>
    <t xml:space="preserve">4163610031  INDEMNIZACIONES </t>
  </si>
  <si>
    <t>4163 Indemnizaciones</t>
  </si>
  <si>
    <t>INGRESOS DE GESTION</t>
  </si>
  <si>
    <t>4210 Participaciones y Aportaciones</t>
  </si>
  <si>
    <t xml:space="preserve">  4213 Convenios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</si>
  <si>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</si>
  <si>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</si>
  <si>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</si>
  <si>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</si>
  <si>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4220 Transferencias, Asignaciones, Subs.</t>
  </si>
  <si>
    <t>4221 Trans. Internas y Asig. al Secto</t>
  </si>
  <si>
    <t>4221911000  SERVICIOS PERSONALES</t>
  </si>
  <si>
    <t>4221913000  SERVICIOS GENERALES</t>
  </si>
  <si>
    <t>4221914000  AYUDAS Y SUBSIDIOS</t>
  </si>
  <si>
    <t>PARTICIPACIONES, APORTACIONES</t>
  </si>
  <si>
    <t>ERA-02 OTROS INGRESOS Y BENEFICIOS</t>
  </si>
  <si>
    <t>4311 Int.Ganados de Val.,Créditos, Bonos</t>
  </si>
  <si>
    <t>4310 Ingresos Financieros</t>
  </si>
  <si>
    <t>4399 Otros Ingresos y Beneficios Varios</t>
  </si>
  <si>
    <t>4390 Otros Ingresos y Beneficios Varios</t>
  </si>
  <si>
    <t>GASTOS Y OTRAS PÉRDIDAS</t>
  </si>
  <si>
    <t>ERA-03 GASTOS</t>
  </si>
  <si>
    <t>%GASTO</t>
  </si>
  <si>
    <t>EXPLICACION</t>
  </si>
  <si>
    <t>5000 GASTOS Y OTRAS PERDIDAS</t>
  </si>
  <si>
    <t>5111113000  SUELDOS BASE AL PERSONAL PERMANENTE</t>
  </si>
  <si>
    <t>5113132000  PRIMAS DE VACAS., DOMINICAL Y GRATIF. FIN DE AÑO</t>
  </si>
  <si>
    <t>5113134000  COMPENSACIONES</t>
  </si>
  <si>
    <t>5114141000  APORTACIONES DE SEGURIDAD SOCIAL</t>
  </si>
  <si>
    <t>5114144000  SEGUROS MÚLTIPLES</t>
  </si>
  <si>
    <t>5115153000  SEGURO DE RETIRO (APLIC. EXCLUSIVA ISSEG)</t>
  </si>
  <si>
    <t>5115154000  PRESTACIONES CONTRACTUALES</t>
  </si>
  <si>
    <t>5115155000  APOYOS A LA CAPACITACION DE LOS SERV. PUBLICOS</t>
  </si>
  <si>
    <t>5115159000  OTRAS PRESTACIONES SOCIALES Y ECONOMICAS</t>
  </si>
  <si>
    <t>5116171000  ESTÍMULOS</t>
  </si>
  <si>
    <t>5121211000  MATERIALES Y ÚTILES DE OFICINA</t>
  </si>
  <si>
    <t>5121214000  MAT. Y UTILES PARA EL PROCESAMIENTO EN EQUIPO</t>
  </si>
  <si>
    <t>5122221000  ALIMENTACIÓN DE PERSONAS</t>
  </si>
  <si>
    <t>5124242000  CEMENTO Y PRODUCTOS DE CONCRETO</t>
  </si>
  <si>
    <t>5124245000  VIDRIO Y PRODUCTOS DE VIDRIO</t>
  </si>
  <si>
    <t>5124246000  MATERIAL ELÉCTRICO</t>
  </si>
  <si>
    <t>5126261000  COMBUSTIBLES, LUBRICANTES Y ADITIVOS</t>
  </si>
  <si>
    <t>5127271000  UNIF. Y BLANCOS PERS ADMVO. CON FUNC. ATENC.</t>
  </si>
  <si>
    <t>5129291000  REFACCIONES, ACCESORIOS Y HERRAM. MENORES</t>
  </si>
  <si>
    <t>5129292000  REFACCIONES, ACCESORIOS Y HERRAM. MENORES</t>
  </si>
  <si>
    <t>5129293000  REF. Y ACCESORIOS ME. MOB. Y EQ. AD., ED. Y REC.</t>
  </si>
  <si>
    <t>5129294000  REFACCIONES Y ACCESORIOS PARA EQ. DE COMPUTO</t>
  </si>
  <si>
    <t>5129296000  REF. Y ACCESORIOS ME. DE EQ. DE TRANSPORTE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</si>
  <si>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</si>
  <si>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</si>
  <si>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</si>
  <si>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</si>
  <si>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INTERNET, REDES Y PROC. DE INFO.</t>
  </si>
  <si>
    <t>5131318000  SERVICIO POSTAL</t>
  </si>
  <si>
    <t>5132322000  ARRENDAMIENTO DE EDIFICIOS</t>
  </si>
  <si>
    <t>5132323000  ARRENDA. DE MOB. Y EQ. ADMÓN., EDU. Y RECRE.</t>
  </si>
  <si>
    <t>5133336000  SERVS. APOYO ADMVO., FOTOCOPIADO E IMPRESION</t>
  </si>
  <si>
    <t>5133338000  SERVICIOS DE VIGILANCIA</t>
  </si>
  <si>
    <t>5133339000  SERVICIOS PROFESIONALES, CIENTIFICOS Y T</t>
  </si>
  <si>
    <t>5134341000  INTERESES, DESCTOS. Y OTROS SERVS. BANCARIOS</t>
  </si>
  <si>
    <t>5134345000  SEGUROS DE BIENES PATRIMONIALES</t>
  </si>
  <si>
    <t>5135351000  CONSERV. Y MANTENIMIENTO MENOR DE INMUEBLES</t>
  </si>
  <si>
    <t>5135355000  REPAR. Y MTTO. DE EQUIPO DE TRANSPORTE</t>
  </si>
  <si>
    <t>5135358000  SERVICIOS DE LIMPIEZA Y MANEJO DE DESECHOS</t>
  </si>
  <si>
    <t>5135359000  SERVICIOS DE JARDINERÍA Y FUMIGACIÓN</t>
  </si>
  <si>
    <t>5136361200  DIF. POR MEDIOS ALTERNATIVOS PROG. Y MEDIOS GUB</t>
  </si>
  <si>
    <t>5137371000  PASAJES AEREOS</t>
  </si>
  <si>
    <t>5137372000  PASAJES TERRESTRES</t>
  </si>
  <si>
    <t>5137375000  VIATICOS EN EL PAIS</t>
  </si>
  <si>
    <t>5139392000  OTROS IMPUESTOS Y DERECHOS</t>
  </si>
  <si>
    <t>5139398000  IMPUESTO DE NOMINA</t>
  </si>
  <si>
    <t>5212415100  TRANSFERENCIAS PARA SERVICIOS PERSONALES</t>
  </si>
  <si>
    <t>5212415200  TRANSFER. PARA  MATERIALES Y SUMINISTROS</t>
  </si>
  <si>
    <t>5212415300  TRANSFERENCIAS PARA SERVICIOS GENERALES</t>
  </si>
  <si>
    <t>5212415600  TRANSFERENCIAS PARA LA INVERSIÓN PÚBLICA</t>
  </si>
  <si>
    <t>5241441000  PAGOS DE DEFUNCIÓN</t>
  </si>
  <si>
    <t>5518000001  BAJA DE ACTIVO FIJO</t>
  </si>
  <si>
    <t>5599000006  Diferencia por Redondeo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</si>
  <si>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</si>
  <si>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</si>
  <si>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</si>
  <si>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</si>
  <si>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CONVENIO BIENES MUEBLES E INMUEBLES</t>
  </si>
  <si>
    <t>3113835000 BIENES MUEBLES E INMUEBLES</t>
  </si>
  <si>
    <t>3116101001  BIENES MUEBLES TRANSFERIDOS</t>
  </si>
  <si>
    <t>VHP-02 PATRIMONIO GENERADO</t>
  </si>
  <si>
    <t>3210 Resultado del Ejercicio (Ahorro/Desahorro)</t>
  </si>
  <si>
    <t>3220000024  RESULTADO DEL EJERCICIO 2016</t>
  </si>
  <si>
    <t>3220690201  APLICACIÓN DE REMANENTE PROPIO</t>
  </si>
  <si>
    <t>3220690202  APLICACIÓN DE REMANENTE FEDERAL</t>
  </si>
  <si>
    <t>SUB TOTAL</t>
  </si>
  <si>
    <t>IV) NOTAS AL ESTADO DE FLUJO DE EFECTIVO</t>
  </si>
  <si>
    <t>EFE-01 FLUJO DE EFECTIVO</t>
  </si>
  <si>
    <t>1112102001  BANCOMER 001038233938 DISPERSION DE NOMINA</t>
  </si>
  <si>
    <t>1112103001  BANORTE 004213790060 DISPERSIÓN DE NOMINA</t>
  </si>
  <si>
    <t>1112104001  HSBC 040585783037 DISPERSIÓN DE NOMINA</t>
  </si>
  <si>
    <t>1112105001  SCOTIABANK 023093835306 GTOS CATASTROFICOS 2016</t>
  </si>
  <si>
    <t>1112106002  BAJIO 148857010101 SEGURO POPULAR 2016</t>
  </si>
  <si>
    <t>1112106003  BAJIO 148850240101 SEGURO MED SXXI CAPITAL 2015</t>
  </si>
  <si>
    <t>1112106004  BAJIO 148854460101 SEG.MED SXXI INTERVENSIONE 15</t>
  </si>
  <si>
    <t>1112106006  BAJIO 148857760101 FONDO REVOLVENTE 2015</t>
  </si>
  <si>
    <t>1112106007  BAJIO 148855110101 F. PROTEC. GTOS CATASTROFI 15</t>
  </si>
  <si>
    <t>1112106008  BAJIO 149882400101 CUOTAS FAMILIARES</t>
  </si>
  <si>
    <t>1112106009  BAJIO 149883720101 PORTABILIDAD</t>
  </si>
  <si>
    <t>1112106010  BAJIO 154399610101 NOMINA SEGURO POPULAR</t>
  </si>
  <si>
    <t>1112106011  BAJIO 154403080101 RETENCIONES DE NÓMINA</t>
  </si>
  <si>
    <t>1112106012  BAJIO 173290040101 REPSSEG SANCIONES</t>
  </si>
  <si>
    <t>1112106013  BAJIO 173470140101 REPSSEG RECURSOS ESTATALES</t>
  </si>
  <si>
    <t>1112106014  BAJIO 175915790101 CREDITO PUENTE</t>
  </si>
  <si>
    <t>1112106015  BAJIO 176201470101 REPSSEG ASE LIQUIDA 2017</t>
  </si>
  <si>
    <t>1112106016  BAJIO 175364750101 SEG. POPULAR 2017</t>
  </si>
  <si>
    <t>1112107001  SERFIN 180000356900 DISPERSIÓN NÓMINA</t>
  </si>
  <si>
    <t>1112107002  SERFIN 18000035702 SERVICIO MED.SXX1 INTERVEN 2016</t>
  </si>
  <si>
    <t>1112107003  SERFIN 18000035687 SERVICIO MEDICO SXX1 2016 CAP</t>
  </si>
  <si>
    <t>1112107004  SERFIN 18000046860 SEG. MED S. XXI INTERV 2017</t>
  </si>
  <si>
    <t>1112190001  BINTERACCIONES 00300189324 FPCGC 2017</t>
  </si>
  <si>
    <t>1112190002  BINTERACCIONES 00300189332 SEG M S. XXI 2017</t>
  </si>
  <si>
    <t>EFE-02 ADQ. BIENES MUEBLES E INMUEBLES</t>
  </si>
  <si>
    <t>% SUB</t>
  </si>
  <si>
    <t>1241 Mobiliario y Equipo de Administración</t>
  </si>
  <si>
    <t>1242 Mobiliario y Equipo Educacional y Recreacional</t>
  </si>
  <si>
    <t>1243 Equipo e Instrumental Médico y de Laboratorio</t>
  </si>
  <si>
    <t>1244 Equipo de Transporte</t>
  </si>
  <si>
    <t>1246 Maquinaria, Otros Equipos y Herramientas</t>
  </si>
  <si>
    <t>Bienes Inmuebles, Infraestructura y Construcciones en Proceso</t>
  </si>
  <si>
    <t>CONCILIACIÓN DEL FLUJO DE EFECTIVO</t>
  </si>
  <si>
    <t>NOTA:     EFE-03</t>
  </si>
  <si>
    <t>CUENTA</t>
  </si>
  <si>
    <t>NOMBRE DE LA CUENTA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</si>
  <si>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</si>
  <si>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</si>
  <si>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</si>
  <si>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</si>
  <si>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</si>
  <si>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</si>
  <si>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</si>
  <si>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</si>
  <si>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</si>
  <si>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</si>
  <si>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</si>
  <si>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</si>
  <si>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</si>
  <si>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</si>
  <si>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</si>
  <si>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</si>
  <si>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</si>
  <si>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</si>
  <si>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</si>
  <si>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</si>
  <si>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</si>
  <si>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</si>
  <si>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</si>
  <si>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</si>
  <si>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</si>
  <si>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</si>
  <si>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</si>
  <si>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</si>
  <si>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</si>
  <si>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</si>
  <si>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</si>
  <si>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</si>
  <si>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</si>
  <si>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</si>
  <si>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</si>
  <si>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</si>
  <si>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Septiembre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</si>
  <si>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</si>
  <si>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</si>
  <si>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</si>
  <si>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</si>
  <si>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</si>
  <si>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</si>
  <si>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</si>
  <si>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</si>
  <si>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</si>
  <si>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</si>
  <si>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</si>
  <si>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</si>
  <si>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</si>
  <si>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</si>
  <si>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</si>
  <si>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</si>
  <si>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</si>
  <si>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</si>
  <si>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</si>
  <si>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</si>
  <si>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</si>
  <si>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</si>
  <si>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</si>
  <si>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</si>
  <si>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</si>
  <si>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</si>
  <si>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</si>
  <si>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</si>
  <si>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</si>
  <si>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</si>
  <si>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</si>
  <si>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</si>
  <si>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</si>
  <si>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</si>
  <si>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</si>
  <si>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</si>
  <si>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</si>
  <si>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</si>
  <si>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</si>
  <si>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</si>
  <si>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Otros Gastos</t>
  </si>
  <si>
    <t>Otros Gastos Contables No Presupuestales</t>
  </si>
  <si>
    <t>gtos y otras pérdidas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</si>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</sst>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  <numFmt numFmtId="165" formatCode="_-* #,##0_-;\-* #,##0_-;_-* &quot;-&quot;??_-;_-@_-"/>
    <numFmt numFmtId="166" formatCode="_-&quot;$&quot;* #,##0_-;\-&quot;$&quot;* #,##0_-;_-&quot;$&quot;* &quot;-&quot;??_-;_-@_-"/>
  </numFmts>
  <fonts count="3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0"/>
      <name val="Calibri"/>
      <family val="2"/>
      <scheme val="minor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247">
    <xf numFmtId="0" fontId="0" fillId="0" borderId="0" xfId="0"/>
    <xf numFmtId="2" fontId="8" fillId="2" borderId="0" xfId="1" applyNumberFormat="1" applyFont="1" applyFill="1" applyAlignment="1">
      <alignment horizontal="centerContinuous" vertical="center"/>
    </xf>
    <xf numFmtId="2" fontId="9" fillId="2" borderId="0" xfId="1" applyNumberFormat="1" applyFont="1" applyFill="1" applyAlignment="1">
      <alignment horizontal="centerContinuous" vertical="center"/>
    </xf>
    <xf numFmtId="2" fontId="10" fillId="2" borderId="0" xfId="1" applyNumberFormat="1" applyFont="1" applyFill="1"/>
    <xf numFmtId="2" fontId="1" fillId="3" borderId="0" xfId="1" applyNumberFormat="1" applyFont="1" applyFill="1" applyBorder="1" applyAlignment="1">
      <alignment horizontal="centerContinuous" vertic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/>
    <xf numFmtId="2" fontId="1" fillId="2" borderId="0" xfId="1" applyNumberFormat="1" applyFont="1" applyFill="1" applyBorder="1" applyAlignment="1">
      <alignment horizontal="left" vertical="center"/>
    </xf>
    <xf numFmtId="2" fontId="13" fillId="2" borderId="0" xfId="1" applyNumberFormat="1" applyFont="1" applyFill="1" applyBorder="1" applyAlignment="1">
      <alignment horizontal="right"/>
    </xf>
    <xf numFmtId="2" fontId="1" fillId="2" borderId="0" xfId="1" applyNumberFormat="1" applyFont="1" applyFill="1" applyBorder="1" applyAlignment="1"/>
    <xf numFmtId="2" fontId="1" fillId="2" borderId="0" xfId="1" applyNumberFormat="1" applyFont="1" applyFill="1" applyBorder="1" applyAlignment="1" applyProtection="1">
      <protection locked="0"/>
    </xf>
    <xf numFmtId="2" fontId="10" fillId="2" borderId="0" xfId="1" applyNumberFormat="1" applyFont="1" applyFill="1" applyBorder="1"/>
    <xf numFmtId="2" fontId="2" fillId="2" borderId="0" xfId="1" applyNumberFormat="1" applyFont="1" applyFill="1" applyBorder="1"/>
    <xf numFmtId="2" fontId="14" fillId="0" borderId="0" xfId="1" applyNumberFormat="1" applyFont="1" applyAlignment="1">
      <alignment horizontal="left"/>
    </xf>
    <xf numFmtId="2" fontId="9" fillId="0" borderId="0" xfId="1" applyNumberFormat="1" applyFont="1" applyAlignment="1">
      <alignment horizontal="justify"/>
    </xf>
    <xf numFmtId="2" fontId="14" fillId="0" borderId="0" xfId="1" applyNumberFormat="1" applyFont="1" applyAlignment="1">
      <alignment horizontal="justify"/>
    </xf>
    <xf numFmtId="2" fontId="14" fillId="0" borderId="0" xfId="1" applyNumberFormat="1" applyFont="1" applyBorder="1" applyAlignment="1">
      <alignment horizontal="left"/>
    </xf>
    <xf numFmtId="2" fontId="15" fillId="2" borderId="0" xfId="1" applyNumberFormat="1" applyFont="1" applyFill="1" applyBorder="1"/>
    <xf numFmtId="2" fontId="9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left"/>
    </xf>
    <xf numFmtId="2" fontId="12" fillId="2" borderId="2" xfId="1" applyNumberFormat="1" applyFont="1" applyFill="1" applyBorder="1"/>
    <xf numFmtId="2" fontId="1" fillId="2" borderId="3" xfId="1" applyNumberFormat="1" applyFont="1" applyFill="1" applyBorder="1" applyAlignment="1">
      <alignment horizontal="left"/>
    </xf>
    <xf numFmtId="2" fontId="12" fillId="2" borderId="3" xfId="1" applyNumberFormat="1" applyFont="1" applyFill="1" applyBorder="1"/>
    <xf numFmtId="2" fontId="1" fillId="2" borderId="4" xfId="1" applyNumberFormat="1" applyFont="1" applyFill="1" applyBorder="1" applyAlignment="1">
      <alignment horizontal="left"/>
    </xf>
    <xf numFmtId="2" fontId="12" fillId="2" borderId="4" xfId="1" applyNumberFormat="1" applyFont="1" applyFill="1" applyBorder="1"/>
    <xf numFmtId="2" fontId="16" fillId="2" borderId="0" xfId="1" applyNumberFormat="1" applyFont="1" applyFill="1" applyBorder="1"/>
    <xf numFmtId="0" fontId="1" fillId="3" borderId="1" xfId="1" applyNumberFormat="1" applyFont="1" applyFill="1" applyBorder="1" applyAlignment="1">
      <alignment horizontal="center" vertical="center"/>
    </xf>
    <xf numFmtId="43" fontId="10" fillId="2" borderId="3" xfId="1" applyFont="1" applyFill="1" applyBorder="1"/>
    <xf numFmtId="2" fontId="10" fillId="2" borderId="3" xfId="1" applyNumberFormat="1" applyFont="1" applyFill="1" applyBorder="1"/>
    <xf numFmtId="2" fontId="10" fillId="2" borderId="4" xfId="1" applyNumberFormat="1" applyFont="1" applyFill="1" applyBorder="1"/>
    <xf numFmtId="43" fontId="1" fillId="3" borderId="1" xfId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/>
    <xf numFmtId="2" fontId="1" fillId="3" borderId="4" xfId="1" applyNumberFormat="1" applyFont="1" applyFill="1" applyBorder="1" applyAlignment="1">
      <alignment horizontal="center" vertical="center"/>
    </xf>
    <xf numFmtId="2" fontId="9" fillId="2" borderId="0" xfId="1" applyNumberFormat="1" applyFont="1" applyFill="1"/>
    <xf numFmtId="2" fontId="1" fillId="2" borderId="0" xfId="1" applyNumberFormat="1" applyFont="1" applyFill="1" applyBorder="1" applyAlignment="1">
      <alignment horizontal="left"/>
    </xf>
    <xf numFmtId="2" fontId="12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center" vertical="center" wrapText="1"/>
    </xf>
    <xf numFmtId="2" fontId="12" fillId="2" borderId="5" xfId="1" applyNumberFormat="1" applyFont="1" applyFill="1" applyBorder="1"/>
    <xf numFmtId="2" fontId="12" fillId="2" borderId="6" xfId="1" applyNumberFormat="1" applyFont="1" applyFill="1" applyBorder="1"/>
    <xf numFmtId="2" fontId="12" fillId="2" borderId="7" xfId="1" applyNumberFormat="1" applyFont="1" applyFill="1" applyBorder="1"/>
    <xf numFmtId="2" fontId="1" fillId="3" borderId="8" xfId="1" applyNumberFormat="1" applyFont="1" applyFill="1" applyBorder="1"/>
    <xf numFmtId="2" fontId="1" fillId="3" borderId="9" xfId="1" applyNumberFormat="1" applyFont="1" applyFill="1" applyBorder="1"/>
    <xf numFmtId="2" fontId="1" fillId="3" borderId="10" xfId="1" applyNumberFormat="1" applyFont="1" applyFill="1" applyBorder="1"/>
    <xf numFmtId="2" fontId="1" fillId="2" borderId="0" xfId="1" applyNumberFormat="1" applyFont="1" applyFill="1" applyBorder="1"/>
    <xf numFmtId="2" fontId="15" fillId="2" borderId="0" xfId="1" applyNumberFormat="1" applyFont="1" applyFill="1" applyBorder="1" applyAlignment="1"/>
    <xf numFmtId="2" fontId="10" fillId="2" borderId="11" xfId="1" applyNumberFormat="1" applyFont="1" applyFill="1" applyBorder="1"/>
    <xf numFmtId="2" fontId="5" fillId="0" borderId="3" xfId="1" applyNumberFormat="1" applyFont="1" applyBorder="1"/>
    <xf numFmtId="2" fontId="10" fillId="2" borderId="12" xfId="1" applyNumberFormat="1" applyFont="1" applyFill="1" applyBorder="1"/>
    <xf numFmtId="43" fontId="9" fillId="2" borderId="12" xfId="1" applyFont="1" applyFill="1" applyBorder="1"/>
    <xf numFmtId="43" fontId="9" fillId="2" borderId="3" xfId="1" applyFont="1" applyFill="1" applyBorder="1"/>
    <xf numFmtId="2" fontId="2" fillId="2" borderId="3" xfId="1" applyNumberFormat="1" applyFont="1" applyFill="1" applyBorder="1" applyAlignment="1">
      <alignment horizontal="left"/>
    </xf>
    <xf numFmtId="43" fontId="10" fillId="2" borderId="12" xfId="1" applyFont="1" applyFill="1" applyBorder="1"/>
    <xf numFmtId="44" fontId="5" fillId="0" borderId="3" xfId="3" applyFont="1" applyBorder="1"/>
    <xf numFmtId="2" fontId="5" fillId="0" borderId="4" xfId="1" applyNumberFormat="1" applyFont="1" applyBorder="1"/>
    <xf numFmtId="2" fontId="10" fillId="2" borderId="13" xfId="1" applyNumberFormat="1" applyFont="1" applyFill="1" applyBorder="1"/>
    <xf numFmtId="44" fontId="5" fillId="0" borderId="4" xfId="3" applyFont="1" applyBorder="1"/>
    <xf numFmtId="43" fontId="9" fillId="3" borderId="1" xfId="1" applyFont="1" applyFill="1" applyBorder="1"/>
    <xf numFmtId="2" fontId="10" fillId="3" borderId="1" xfId="1" applyNumberFormat="1" applyFont="1" applyFill="1" applyBorder="1"/>
    <xf numFmtId="2" fontId="5" fillId="0" borderId="0" xfId="1" applyNumberFormat="1" applyFont="1"/>
    <xf numFmtId="2" fontId="9" fillId="3" borderId="2" xfId="1" applyNumberFormat="1" applyFont="1" applyFill="1" applyBorder="1" applyAlignment="1">
      <alignment horizontal="left" vertical="center" wrapText="1"/>
    </xf>
    <xf numFmtId="2" fontId="9" fillId="3" borderId="2" xfId="1" applyNumberFormat="1" applyFont="1" applyFill="1" applyBorder="1" applyAlignment="1">
      <alignment horizontal="center" vertical="center" wrapText="1"/>
    </xf>
    <xf numFmtId="2" fontId="9" fillId="3" borderId="16" xfId="1" applyNumberFormat="1" applyFont="1" applyFill="1" applyBorder="1" applyAlignment="1">
      <alignment horizontal="center" vertical="center" wrapText="1"/>
    </xf>
    <xf numFmtId="2" fontId="10" fillId="0" borderId="11" xfId="1" applyNumberFormat="1" applyFont="1" applyFill="1" applyBorder="1" applyAlignment="1">
      <alignment wrapText="1"/>
    </xf>
    <xf numFmtId="2" fontId="10" fillId="0" borderId="2" xfId="1" applyNumberFormat="1" applyFont="1" applyFill="1" applyBorder="1" applyAlignment="1">
      <alignment wrapText="1"/>
    </xf>
    <xf numFmtId="2" fontId="10" fillId="0" borderId="2" xfId="1" applyNumberFormat="1" applyFont="1" applyBorder="1" applyAlignment="1"/>
    <xf numFmtId="2" fontId="10" fillId="0" borderId="12" xfId="1" applyNumberFormat="1" applyFont="1" applyFill="1" applyBorder="1" applyAlignment="1">
      <alignment wrapText="1"/>
    </xf>
    <xf numFmtId="2" fontId="10" fillId="0" borderId="3" xfId="1" applyNumberFormat="1" applyFont="1" applyFill="1" applyBorder="1" applyAlignment="1">
      <alignment wrapText="1"/>
    </xf>
    <xf numFmtId="2" fontId="10" fillId="0" borderId="3" xfId="1" applyNumberFormat="1" applyFont="1" applyBorder="1" applyAlignment="1"/>
    <xf numFmtId="43" fontId="10" fillId="2" borderId="2" xfId="1" applyFont="1" applyFill="1" applyBorder="1"/>
    <xf numFmtId="43" fontId="10" fillId="2" borderId="14" xfId="1" applyFont="1" applyFill="1" applyBorder="1"/>
    <xf numFmtId="43" fontId="5" fillId="0" borderId="3" xfId="1" applyFont="1" applyBorder="1"/>
    <xf numFmtId="43" fontId="10" fillId="3" borderId="1" xfId="1" applyFont="1" applyFill="1" applyBorder="1"/>
    <xf numFmtId="2" fontId="1" fillId="2" borderId="11" xfId="1" applyNumberFormat="1" applyFont="1" applyFill="1" applyBorder="1" applyAlignment="1">
      <alignment horizontal="left"/>
    </xf>
    <xf numFmtId="2" fontId="10" fillId="0" borderId="15" xfId="1" applyNumberFormat="1" applyFont="1" applyFill="1" applyBorder="1" applyAlignment="1">
      <alignment wrapText="1"/>
    </xf>
    <xf numFmtId="2" fontId="10" fillId="0" borderId="0" xfId="1" applyNumberFormat="1" applyFont="1" applyFill="1" applyBorder="1" applyAlignment="1">
      <alignment wrapText="1"/>
    </xf>
    <xf numFmtId="2" fontId="10" fillId="0" borderId="13" xfId="1" applyNumberFormat="1" applyFont="1" applyFill="1" applyBorder="1" applyAlignment="1">
      <alignment wrapText="1"/>
    </xf>
    <xf numFmtId="2" fontId="10" fillId="0" borderId="4" xfId="1" applyNumberFormat="1" applyFont="1" applyFill="1" applyBorder="1" applyAlignment="1">
      <alignment wrapText="1"/>
    </xf>
    <xf numFmtId="2" fontId="10" fillId="0" borderId="6" xfId="1" applyNumberFormat="1" applyFont="1" applyFill="1" applyBorder="1" applyAlignment="1">
      <alignment wrapText="1"/>
    </xf>
    <xf numFmtId="2" fontId="1" fillId="3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/>
    </xf>
    <xf numFmtId="2" fontId="12" fillId="2" borderId="3" xfId="1" applyNumberFormat="1" applyFont="1" applyFill="1" applyBorder="1" applyAlignment="1">
      <alignment horizontal="center"/>
    </xf>
    <xf numFmtId="2" fontId="1" fillId="2" borderId="4" xfId="1" applyNumberFormat="1" applyFont="1" applyFill="1" applyBorder="1"/>
    <xf numFmtId="2" fontId="9" fillId="3" borderId="1" xfId="1" applyNumberFormat="1" applyFont="1" applyFill="1" applyBorder="1" applyAlignment="1">
      <alignment horizontal="left" vertical="center" wrapText="1"/>
    </xf>
    <xf numFmtId="2" fontId="9" fillId="3" borderId="8" xfId="1" applyNumberFormat="1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>
      <alignment horizontal="left" wrapText="1"/>
    </xf>
    <xf numFmtId="43" fontId="1" fillId="2" borderId="12" xfId="1" applyFont="1" applyFill="1" applyBorder="1" applyAlignment="1">
      <alignment horizontal="right" wrapText="1"/>
    </xf>
    <xf numFmtId="2" fontId="2" fillId="2" borderId="3" xfId="1" applyNumberFormat="1" applyFont="1" applyFill="1" applyBorder="1" applyAlignment="1">
      <alignment horizontal="left" wrapText="1"/>
    </xf>
    <xf numFmtId="43" fontId="2" fillId="2" borderId="12" xfId="1" applyFont="1" applyFill="1" applyBorder="1" applyAlignment="1">
      <alignment horizontal="right" wrapText="1"/>
    </xf>
    <xf numFmtId="43" fontId="2" fillId="2" borderId="0" xfId="1" applyFont="1" applyFill="1" applyBorder="1" applyAlignment="1">
      <alignment horizontal="right" wrapText="1"/>
    </xf>
    <xf numFmtId="43" fontId="1" fillId="2" borderId="0" xfId="1" applyFont="1" applyFill="1" applyBorder="1" applyAlignment="1">
      <alignment horizontal="right" wrapText="1"/>
    </xf>
    <xf numFmtId="43" fontId="9" fillId="2" borderId="12" xfId="1" applyFont="1" applyFill="1" applyBorder="1" applyAlignment="1">
      <alignment horizontal="right"/>
    </xf>
    <xf numFmtId="43" fontId="10" fillId="2" borderId="12" xfId="1" applyFont="1" applyFill="1" applyBorder="1" applyAlignment="1">
      <alignment horizontal="right"/>
    </xf>
    <xf numFmtId="43" fontId="10" fillId="2" borderId="13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center" vertical="center" wrapText="1"/>
    </xf>
    <xf numFmtId="2" fontId="10" fillId="3" borderId="4" xfId="1" applyNumberFormat="1" applyFont="1" applyFill="1" applyBorder="1" applyAlignment="1"/>
    <xf numFmtId="2" fontId="10" fillId="3" borderId="1" xfId="1" applyNumberFormat="1" applyFont="1" applyFill="1" applyBorder="1" applyAlignment="1"/>
    <xf numFmtId="2" fontId="10" fillId="2" borderId="0" xfId="1" applyNumberFormat="1" applyFont="1" applyFill="1" applyAlignment="1">
      <alignment horizontal="left"/>
    </xf>
    <xf numFmtId="2" fontId="9" fillId="3" borderId="1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left" wrapText="1"/>
    </xf>
    <xf numFmtId="2" fontId="2" fillId="2" borderId="4" xfId="1" applyNumberFormat="1" applyFont="1" applyFill="1" applyBorder="1" applyAlignment="1">
      <alignment horizontal="left"/>
    </xf>
    <xf numFmtId="43" fontId="10" fillId="2" borderId="4" xfId="1" applyFont="1" applyFill="1" applyBorder="1"/>
    <xf numFmtId="2" fontId="10" fillId="2" borderId="15" xfId="1" applyNumberFormat="1" applyFont="1" applyFill="1" applyBorder="1"/>
    <xf numFmtId="164" fontId="5" fillId="0" borderId="3" xfId="1" applyNumberFormat="1" applyFont="1" applyBorder="1"/>
    <xf numFmtId="2" fontId="10" fillId="2" borderId="2" xfId="1" applyNumberFormat="1" applyFont="1" applyFill="1" applyBorder="1" applyAlignment="1">
      <alignment horizontal="centerContinuous"/>
    </xf>
    <xf numFmtId="8" fontId="10" fillId="2" borderId="3" xfId="1" applyNumberFormat="1" applyFont="1" applyFill="1" applyBorder="1"/>
    <xf numFmtId="10" fontId="5" fillId="0" borderId="3" xfId="5" applyNumberFormat="1" applyFont="1" applyBorder="1"/>
    <xf numFmtId="2" fontId="10" fillId="2" borderId="3" xfId="1" applyNumberFormat="1" applyFont="1" applyFill="1" applyBorder="1" applyAlignment="1">
      <alignment horizontal="centerContinuous"/>
    </xf>
    <xf numFmtId="9" fontId="9" fillId="3" borderId="1" xfId="5" applyFont="1" applyFill="1" applyBorder="1"/>
    <xf numFmtId="2" fontId="10" fillId="2" borderId="0" xfId="1" applyNumberFormat="1" applyFont="1" applyFill="1" applyAlignment="1">
      <alignment horizontal="center"/>
    </xf>
    <xf numFmtId="2" fontId="1" fillId="0" borderId="0" xfId="1" applyNumberFormat="1" applyFont="1" applyFill="1" applyBorder="1" applyAlignment="1">
      <alignment horizontal="centerContinuous" vertical="center"/>
    </xf>
    <xf numFmtId="43" fontId="12" fillId="2" borderId="3" xfId="1" applyFont="1" applyFill="1" applyBorder="1"/>
    <xf numFmtId="2" fontId="12" fillId="2" borderId="14" xfId="1" applyNumberFormat="1" applyFont="1" applyFill="1" applyBorder="1"/>
    <xf numFmtId="2" fontId="1" fillId="2" borderId="12" xfId="1" applyNumberFormat="1" applyFont="1" applyFill="1" applyBorder="1" applyAlignment="1">
      <alignment horizontal="left"/>
    </xf>
    <xf numFmtId="2" fontId="1" fillId="2" borderId="13" xfId="1" applyNumberFormat="1" applyFont="1" applyFill="1" applyBorder="1" applyAlignment="1">
      <alignment horizontal="left"/>
    </xf>
    <xf numFmtId="43" fontId="12" fillId="2" borderId="4" xfId="1" applyFont="1" applyFill="1" applyBorder="1"/>
    <xf numFmtId="2" fontId="1" fillId="3" borderId="9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12" fillId="2" borderId="0" xfId="1" applyNumberFormat="1" applyFont="1" applyFill="1"/>
    <xf numFmtId="43" fontId="7" fillId="0" borderId="3" xfId="1" applyFont="1" applyBorder="1"/>
    <xf numFmtId="43" fontId="17" fillId="2" borderId="11" xfId="1" applyFont="1" applyFill="1" applyBorder="1"/>
    <xf numFmtId="43" fontId="17" fillId="2" borderId="2" xfId="1" applyFont="1" applyFill="1" applyBorder="1"/>
    <xf numFmtId="43" fontId="12" fillId="2" borderId="12" xfId="1" applyFont="1" applyFill="1" applyBorder="1"/>
    <xf numFmtId="43" fontId="17" fillId="2" borderId="3" xfId="1" applyFont="1" applyFill="1" applyBorder="1"/>
    <xf numFmtId="43" fontId="5" fillId="0" borderId="12" xfId="1" applyFont="1" applyBorder="1"/>
    <xf numFmtId="43" fontId="7" fillId="0" borderId="13" xfId="1" applyFont="1" applyBorder="1"/>
    <xf numFmtId="43" fontId="7" fillId="0" borderId="4" xfId="1" applyFont="1" applyBorder="1"/>
    <xf numFmtId="2" fontId="17" fillId="2" borderId="7" xfId="1" applyNumberFormat="1" applyFont="1" applyFill="1" applyBorder="1"/>
    <xf numFmtId="2" fontId="1" fillId="3" borderId="10" xfId="1" applyNumberFormat="1" applyFont="1" applyFill="1" applyBorder="1" applyAlignment="1">
      <alignment vertical="center"/>
    </xf>
    <xf numFmtId="2" fontId="1" fillId="3" borderId="14" xfId="1" applyNumberFormat="1" applyFont="1" applyFill="1" applyBorder="1" applyAlignment="1">
      <alignment horizontal="center" vertical="center"/>
    </xf>
    <xf numFmtId="0" fontId="0" fillId="0" borderId="3" xfId="0" applyBorder="1"/>
    <xf numFmtId="43" fontId="5" fillId="0" borderId="2" xfId="1" applyFont="1" applyBorder="1"/>
    <xf numFmtId="0" fontId="0" fillId="0" borderId="4" xfId="0" applyBorder="1"/>
    <xf numFmtId="43" fontId="5" fillId="0" borderId="4" xfId="1" applyFont="1" applyBorder="1"/>
    <xf numFmtId="2" fontId="9" fillId="3" borderId="8" xfId="1" applyNumberFormat="1" applyFont="1" applyFill="1" applyBorder="1"/>
    <xf numFmtId="44" fontId="10" fillId="2" borderId="0" xfId="3" applyFont="1" applyFill="1"/>
    <xf numFmtId="43" fontId="10" fillId="2" borderId="0" xfId="1" applyFont="1" applyFill="1" applyBorder="1"/>
    <xf numFmtId="2" fontId="9" fillId="3" borderId="8" xfId="1" applyNumberFormat="1" applyFont="1" applyFill="1" applyBorder="1" applyAlignment="1">
      <alignment vertical="center"/>
    </xf>
    <xf numFmtId="2" fontId="9" fillId="3" borderId="10" xfId="1" applyNumberFormat="1" applyFont="1" applyFill="1" applyBorder="1" applyAlignment="1">
      <alignment vertical="center"/>
    </xf>
    <xf numFmtId="4" fontId="18" fillId="0" borderId="0" xfId="2" applyNumberFormat="1" applyFont="1" applyBorder="1" applyAlignment="1"/>
    <xf numFmtId="2" fontId="9" fillId="3" borderId="1" xfId="1" applyNumberFormat="1" applyFont="1" applyFill="1" applyBorder="1" applyAlignment="1">
      <alignment horizontal="center" vertical="center"/>
    </xf>
    <xf numFmtId="0" fontId="19" fillId="0" borderId="0" xfId="0" applyFont="1" applyAlignment="1"/>
    <xf numFmtId="4" fontId="19" fillId="0" borderId="0" xfId="0" applyNumberFormat="1" applyFont="1" applyAlignment="1"/>
    <xf numFmtId="0" fontId="0" fillId="0" borderId="0" xfId="0" applyAlignment="1"/>
    <xf numFmtId="0" fontId="3" fillId="0" borderId="1" xfId="4" applyNumberFormat="1" applyFont="1" applyFill="1" applyBorder="1" applyAlignment="1">
      <alignment horizontal="center" vertical="top"/>
    </xf>
    <xf numFmtId="0" fontId="3" fillId="0" borderId="1" xfId="4" applyFont="1" applyFill="1" applyBorder="1" applyAlignment="1">
      <alignment vertical="top"/>
    </xf>
    <xf numFmtId="4" fontId="18" fillId="0" borderId="1" xfId="0" applyNumberFormat="1" applyFont="1" applyFill="1" applyBorder="1" applyAlignment="1">
      <alignment horizontal="right"/>
    </xf>
    <xf numFmtId="0" fontId="4" fillId="0" borderId="1" xfId="4" applyNumberFormat="1" applyFont="1" applyFill="1" applyBorder="1" applyAlignment="1">
      <alignment horizontal="center" vertical="top"/>
    </xf>
    <xf numFmtId="0" fontId="4" fillId="0" borderId="1" xfId="4" applyFont="1" applyFill="1" applyBorder="1" applyAlignment="1">
      <alignment vertical="top"/>
    </xf>
    <xf numFmtId="4" fontId="18" fillId="0" borderId="17" xfId="0" applyNumberFormat="1" applyFont="1" applyFill="1" applyBorder="1" applyAlignment="1">
      <alignment horizontal="right"/>
    </xf>
    <xf numFmtId="0" fontId="4" fillId="0" borderId="1" xfId="4" applyFont="1" applyBorder="1" applyAlignment="1">
      <alignment vertical="top"/>
    </xf>
    <xf numFmtId="0" fontId="3" fillId="0" borderId="1" xfId="4" applyFont="1" applyBorder="1" applyAlignment="1">
      <alignment vertical="top"/>
    </xf>
    <xf numFmtId="0" fontId="4" fillId="0" borderId="18" xfId="4" applyNumberFormat="1" applyFont="1" applyFill="1" applyBorder="1" applyAlignment="1">
      <alignment horizontal="center" vertical="top"/>
    </xf>
    <xf numFmtId="0" fontId="4" fillId="0" borderId="18" xfId="4" applyFont="1" applyBorder="1" applyAlignment="1">
      <alignment vertical="top"/>
    </xf>
    <xf numFmtId="4" fontId="18" fillId="0" borderId="18" xfId="0" applyNumberFormat="1" applyFont="1" applyFill="1" applyBorder="1" applyAlignment="1">
      <alignment horizontal="right"/>
    </xf>
    <xf numFmtId="4" fontId="18" fillId="0" borderId="19" xfId="0" applyNumberFormat="1" applyFont="1" applyFill="1" applyBorder="1" applyAlignment="1">
      <alignment horizontal="right"/>
    </xf>
    <xf numFmtId="2" fontId="9" fillId="0" borderId="0" xfId="1" applyNumberFormat="1" applyFont="1" applyFill="1" applyAlignment="1">
      <alignment horizontal="centerContinuous" vertical="center"/>
    </xf>
    <xf numFmtId="2" fontId="10" fillId="0" borderId="0" xfId="1" applyNumberFormat="1" applyFont="1" applyFill="1" applyAlignment="1">
      <alignment horizontal="centerContinuous" vertical="center"/>
    </xf>
    <xf numFmtId="2" fontId="2" fillId="2" borderId="0" xfId="1" applyNumberFormat="1" applyFont="1" applyFill="1"/>
    <xf numFmtId="2" fontId="11" fillId="0" borderId="0" xfId="1" applyNumberFormat="1" applyFont="1" applyAlignment="1">
      <alignment horizontal="center" wrapText="1"/>
    </xf>
    <xf numFmtId="2" fontId="10" fillId="0" borderId="0" xfId="1" applyNumberFormat="1" applyFont="1"/>
    <xf numFmtId="2" fontId="20" fillId="2" borderId="0" xfId="1" applyNumberFormat="1" applyFont="1" applyFill="1" applyBorder="1"/>
    <xf numFmtId="2" fontId="20" fillId="2" borderId="0" xfId="1" applyNumberFormat="1" applyFont="1" applyFill="1"/>
    <xf numFmtId="2" fontId="21" fillId="3" borderId="11" xfId="1" applyNumberFormat="1" applyFont="1" applyFill="1" applyBorder="1" applyAlignment="1">
      <alignment horizontal="centerContinuous" vertical="center" wrapText="1"/>
    </xf>
    <xf numFmtId="2" fontId="21" fillId="3" borderId="15" xfId="1" applyNumberFormat="1" applyFont="1" applyFill="1" applyBorder="1" applyAlignment="1">
      <alignment horizontal="centerContinuous" vertical="center" wrapText="1"/>
    </xf>
    <xf numFmtId="2" fontId="21" fillId="3" borderId="14" xfId="1" applyNumberFormat="1" applyFont="1" applyFill="1" applyBorder="1" applyAlignment="1">
      <alignment horizontal="centerContinuous" vertical="center" wrapText="1"/>
    </xf>
    <xf numFmtId="2" fontId="21" fillId="3" borderId="12" xfId="1" applyNumberFormat="1" applyFont="1" applyFill="1" applyBorder="1" applyAlignment="1">
      <alignment horizontal="centerContinuous" vertical="center"/>
    </xf>
    <xf numFmtId="2" fontId="21" fillId="3" borderId="0" xfId="1" applyNumberFormat="1" applyFont="1" applyFill="1" applyBorder="1" applyAlignment="1">
      <alignment horizontal="centerContinuous" vertical="center"/>
    </xf>
    <xf numFmtId="2" fontId="21" fillId="3" borderId="5" xfId="1" applyNumberFormat="1" applyFont="1" applyFill="1" applyBorder="1" applyAlignment="1">
      <alignment horizontal="centerContinuous" vertical="center"/>
    </xf>
    <xf numFmtId="2" fontId="21" fillId="3" borderId="13" xfId="1" applyNumberFormat="1" applyFont="1" applyFill="1" applyBorder="1" applyAlignment="1">
      <alignment horizontal="centerContinuous" vertical="center"/>
    </xf>
    <xf numFmtId="2" fontId="21" fillId="3" borderId="6" xfId="1" applyNumberFormat="1" applyFont="1" applyFill="1" applyBorder="1" applyAlignment="1">
      <alignment horizontal="centerContinuous" vertical="center"/>
    </xf>
    <xf numFmtId="2" fontId="21" fillId="3" borderId="7" xfId="1" applyNumberFormat="1" applyFont="1" applyFill="1" applyBorder="1" applyAlignment="1">
      <alignment horizontal="centerContinuous" vertical="center"/>
    </xf>
    <xf numFmtId="2" fontId="21" fillId="3" borderId="8" xfId="1" applyNumberFormat="1" applyFont="1" applyFill="1" applyBorder="1" applyAlignment="1">
      <alignment vertical="center"/>
    </xf>
    <xf numFmtId="2" fontId="21" fillId="3" borderId="10" xfId="1" applyNumberFormat="1" applyFont="1" applyFill="1" applyBorder="1" applyAlignment="1">
      <alignment vertical="center"/>
    </xf>
    <xf numFmtId="43" fontId="21" fillId="3" borderId="1" xfId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right"/>
    </xf>
    <xf numFmtId="44" fontId="20" fillId="2" borderId="0" xfId="3" applyFont="1" applyFill="1" applyBorder="1"/>
    <xf numFmtId="2" fontId="10" fillId="2" borderId="0" xfId="1" applyNumberFormat="1" applyFont="1" applyFill="1" applyAlignment="1"/>
    <xf numFmtId="2" fontId="21" fillId="0" borderId="1" xfId="1" applyNumberFormat="1" applyFont="1" applyBorder="1" applyAlignment="1">
      <alignment vertical="center" wrapText="1"/>
    </xf>
    <xf numFmtId="2" fontId="9" fillId="0" borderId="1" xfId="1" applyNumberFormat="1" applyFont="1" applyBorder="1"/>
    <xf numFmtId="2" fontId="23" fillId="0" borderId="1" xfId="1" applyNumberFormat="1" applyFont="1" applyBorder="1" applyAlignment="1">
      <alignment horizontal="left" vertical="center" wrapText="1"/>
    </xf>
    <xf numFmtId="2" fontId="23" fillId="0" borderId="1" xfId="1" applyNumberFormat="1" applyFont="1" applyBorder="1" applyAlignment="1">
      <alignment horizontal="right" vertical="center"/>
    </xf>
    <xf numFmtId="2" fontId="24" fillId="2" borderId="0" xfId="1" applyNumberFormat="1" applyFont="1" applyFill="1" applyAlignment="1">
      <alignment vertical="center"/>
    </xf>
    <xf numFmtId="43" fontId="6" fillId="0" borderId="0" xfId="1" applyFont="1" applyBorder="1"/>
    <xf numFmtId="2" fontId="23" fillId="0" borderId="8" xfId="1" applyNumberFormat="1" applyFont="1" applyBorder="1" applyAlignment="1">
      <alignment horizontal="left" vertical="center" wrapText="1"/>
    </xf>
    <xf numFmtId="2" fontId="23" fillId="0" borderId="10" xfId="1" applyNumberFormat="1" applyFont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4" fontId="24" fillId="2" borderId="0" xfId="3" applyFont="1" applyFill="1" applyAlignment="1">
      <alignment vertical="center"/>
    </xf>
    <xf numFmtId="2" fontId="10" fillId="2" borderId="0" xfId="1" applyNumberFormat="1" applyFont="1" applyFill="1" applyBorder="1" applyAlignment="1">
      <alignment horizontal="right"/>
    </xf>
    <xf numFmtId="2" fontId="9" fillId="0" borderId="1" xfId="1" applyNumberFormat="1" applyFont="1" applyBorder="1" applyAlignment="1">
      <alignment horizontal="right"/>
    </xf>
    <xf numFmtId="43" fontId="26" fillId="2" borderId="0" xfId="1" applyFont="1" applyFill="1" applyBorder="1"/>
    <xf numFmtId="2" fontId="20" fillId="0" borderId="0" xfId="1" applyNumberFormat="1" applyFont="1" applyFill="1" applyBorder="1"/>
    <xf numFmtId="44" fontId="20" fillId="0" borderId="0" xfId="3" applyFont="1" applyFill="1" applyBorder="1"/>
    <xf numFmtId="2" fontId="23" fillId="0" borderId="8" xfId="1" applyNumberFormat="1" applyFont="1" applyBorder="1" applyAlignment="1">
      <alignment vertical="center"/>
    </xf>
    <xf numFmtId="2" fontId="23" fillId="0" borderId="10" xfId="1" applyNumberFormat="1" applyFont="1" applyBorder="1" applyAlignment="1">
      <alignment vertical="center"/>
    </xf>
    <xf numFmtId="2" fontId="21" fillId="3" borderId="1" xfId="1" applyNumberFormat="1" applyFont="1" applyFill="1" applyBorder="1" applyAlignment="1">
      <alignment vertical="center"/>
    </xf>
    <xf numFmtId="3" fontId="27" fillId="2" borderId="0" xfId="0" applyNumberFormat="1" applyFont="1" applyFill="1" applyBorder="1" applyAlignment="1">
      <alignment vertical="top"/>
    </xf>
    <xf numFmtId="44" fontId="10" fillId="0" borderId="0" xfId="3" applyFont="1"/>
    <xf numFmtId="165" fontId="21" fillId="3" borderId="1" xfId="1" applyNumberFormat="1" applyFont="1" applyFill="1" applyBorder="1" applyAlignment="1">
      <alignment vertical="center"/>
    </xf>
    <xf numFmtId="165" fontId="10" fillId="2" borderId="0" xfId="1" applyNumberFormat="1" applyFont="1" applyFill="1" applyAlignment="1"/>
    <xf numFmtId="2" fontId="21" fillId="0" borderId="1" xfId="1" applyNumberFormat="1" applyFont="1" applyBorder="1" applyAlignment="1">
      <alignment vertical="center"/>
    </xf>
    <xf numFmtId="44" fontId="10" fillId="0" borderId="1" xfId="3" applyFont="1" applyBorder="1"/>
    <xf numFmtId="4" fontId="18" fillId="0" borderId="1" xfId="0" applyNumberFormat="1" applyFont="1" applyBorder="1"/>
    <xf numFmtId="165" fontId="2" fillId="2" borderId="0" xfId="3" applyNumberFormat="1" applyFont="1" applyFill="1" applyAlignment="1">
      <alignment vertical="center" wrapText="1"/>
    </xf>
    <xf numFmtId="165" fontId="20" fillId="2" borderId="0" xfId="3" applyNumberFormat="1" applyFont="1" applyFill="1"/>
    <xf numFmtId="2" fontId="28" fillId="0" borderId="0" xfId="1" applyNumberFormat="1" applyFont="1" applyFill="1" applyBorder="1" applyAlignment="1">
      <alignment horizontal="left"/>
    </xf>
    <xf numFmtId="43" fontId="6" fillId="0" borderId="0" xfId="1" applyFont="1" applyFill="1" applyBorder="1"/>
    <xf numFmtId="1" fontId="23" fillId="0" borderId="1" xfId="1" applyNumberFormat="1" applyFont="1" applyBorder="1" applyAlignment="1">
      <alignment horizontal="right" vertical="center"/>
    </xf>
    <xf numFmtId="165" fontId="20" fillId="0" borderId="0" xfId="3" applyNumberFormat="1" applyFont="1" applyFill="1" applyBorder="1" applyAlignment="1">
      <alignment vertical="center" wrapText="1"/>
    </xf>
    <xf numFmtId="43" fontId="28" fillId="0" borderId="0" xfId="1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vertical="center" wrapText="1"/>
    </xf>
    <xf numFmtId="165" fontId="20" fillId="0" borderId="0" xfId="1" applyNumberFormat="1" applyFont="1" applyFill="1" applyAlignment="1">
      <alignment vertical="center" wrapText="1"/>
    </xf>
    <xf numFmtId="2" fontId="20" fillId="0" borderId="0" xfId="1" applyNumberFormat="1" applyFont="1" applyFill="1"/>
    <xf numFmtId="44" fontId="20" fillId="0" borderId="0" xfId="3" applyFont="1" applyFill="1"/>
    <xf numFmtId="165" fontId="20" fillId="0" borderId="0" xfId="3" applyNumberFormat="1" applyFont="1" applyFill="1" applyAlignment="1">
      <alignment vertical="center" wrapText="1"/>
    </xf>
    <xf numFmtId="165" fontId="2" fillId="0" borderId="0" xfId="3" applyNumberFormat="1" applyFont="1" applyFill="1" applyAlignment="1">
      <alignment vertical="center" wrapText="1"/>
    </xf>
    <xf numFmtId="43" fontId="26" fillId="0" borderId="0" xfId="1" applyFont="1" applyFill="1" applyBorder="1" applyAlignment="1">
      <alignment horizontal="right" vertical="center"/>
    </xf>
    <xf numFmtId="2" fontId="23" fillId="0" borderId="8" xfId="1" applyNumberFormat="1" applyFont="1" applyBorder="1" applyAlignment="1">
      <alignment horizontal="left" vertical="center"/>
    </xf>
    <xf numFmtId="2" fontId="23" fillId="0" borderId="10" xfId="1" applyNumberFormat="1" applyFont="1" applyBorder="1" applyAlignment="1">
      <alignment horizontal="left" vertical="center"/>
    </xf>
    <xf numFmtId="44" fontId="20" fillId="2" borderId="0" xfId="3" applyFont="1" applyFill="1"/>
    <xf numFmtId="165" fontId="20" fillId="2" borderId="0" xfId="1" applyNumberFormat="1" applyFont="1" applyFill="1" applyAlignment="1"/>
    <xf numFmtId="165" fontId="20" fillId="2" borderId="0" xfId="1" applyNumberFormat="1" applyFont="1" applyFill="1" applyAlignment="1">
      <alignment vertical="center" wrapText="1"/>
    </xf>
    <xf numFmtId="165" fontId="2" fillId="2" borderId="0" xfId="1" applyNumberFormat="1" applyFont="1" applyFill="1" applyAlignment="1">
      <alignment vertical="center" wrapText="1"/>
    </xf>
    <xf numFmtId="166" fontId="20" fillId="2" borderId="0" xfId="3" applyNumberFormat="1" applyFont="1" applyFill="1"/>
    <xf numFmtId="44" fontId="27" fillId="2" borderId="0" xfId="3" applyFont="1" applyFill="1" applyBorder="1" applyAlignment="1">
      <alignment vertical="top"/>
    </xf>
    <xf numFmtId="44" fontId="2" fillId="2" borderId="0" xfId="3" applyFont="1" applyFill="1" applyBorder="1"/>
    <xf numFmtId="2" fontId="10" fillId="2" borderId="0" xfId="1" applyNumberFormat="1" applyFont="1" applyFill="1" applyAlignment="1">
      <alignment horizontal="centerContinuous"/>
    </xf>
    <xf numFmtId="2" fontId="14" fillId="0" borderId="0" xfId="1" applyNumberFormat="1" applyFont="1" applyBorder="1" applyAlignment="1">
      <alignment horizontal="centerContinuous"/>
    </xf>
    <xf numFmtId="2" fontId="28" fillId="0" borderId="0" xfId="1" applyNumberFormat="1" applyFont="1" applyBorder="1" applyAlignment="1">
      <alignment horizontal="center"/>
    </xf>
    <xf numFmtId="2" fontId="10" fillId="2" borderId="0" xfId="1" applyNumberFormat="1" applyFont="1" applyFill="1" applyBorder="1" applyAlignment="1">
      <alignment horizontal="centerContinuous"/>
    </xf>
    <xf numFmtId="44" fontId="20" fillId="2" borderId="0" xfId="3" applyFont="1" applyFill="1" applyAlignment="1">
      <alignment horizontal="center"/>
    </xf>
    <xf numFmtId="2" fontId="14" fillId="0" borderId="0" xfId="1" applyNumberFormat="1" applyFont="1" applyBorder="1" applyAlignment="1">
      <alignment horizontal="center"/>
    </xf>
    <xf numFmtId="2" fontId="1" fillId="2" borderId="7" xfId="1" applyNumberFormat="1" applyFont="1" applyFill="1" applyBorder="1"/>
    <xf numFmtId="2" fontId="18" fillId="2" borderId="0" xfId="1" applyNumberFormat="1" applyFont="1" applyFill="1"/>
    <xf numFmtId="2" fontId="16" fillId="2" borderId="0" xfId="1" applyNumberFormat="1" applyFont="1" applyFill="1"/>
    <xf numFmtId="2" fontId="10" fillId="0" borderId="0" xfId="1" applyNumberFormat="1" applyFont="1" applyBorder="1"/>
    <xf numFmtId="2" fontId="10" fillId="0" borderId="0" xfId="1" applyNumberFormat="1" applyFont="1" applyBorder="1" applyAlignment="1">
      <alignment horizontal="center"/>
    </xf>
    <xf numFmtId="2" fontId="10" fillId="0" borderId="0" xfId="1" applyNumberFormat="1" applyFont="1" applyBorder="1" applyAlignment="1"/>
    <xf numFmtId="2" fontId="10" fillId="0" borderId="0" xfId="1" applyNumberFormat="1" applyFont="1" applyAlignment="1"/>
    <xf numFmtId="2" fontId="29" fillId="2" borderId="0" xfId="1" applyNumberFormat="1" applyFont="1" applyFill="1" applyBorder="1" applyAlignment="1">
      <alignment horizontal="centerContinuous"/>
    </xf>
    <xf numFmtId="2" fontId="10" fillId="0" borderId="0" xfId="1" applyNumberFormat="1" applyFont="1" applyBorder="1" applyAlignment="1">
      <alignment horizontal="center"/>
    </xf>
    <xf numFmtId="2" fontId="1" fillId="3" borderId="8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10" fillId="3" borderId="8" xfId="1" applyNumberFormat="1" applyFont="1" applyFill="1" applyBorder="1" applyAlignment="1">
      <alignment horizontal="center"/>
    </xf>
    <xf numFmtId="2" fontId="10" fillId="3" borderId="10" xfId="1" applyNumberFormat="1" applyFont="1" applyFill="1" applyBorder="1" applyAlignment="1">
      <alignment horizontal="center"/>
    </xf>
  </cellXfs>
  <cellStyles count="6">
    <cellStyle name="Millares" xfId="1" builtinId="3"/>
    <cellStyle name="Millares 2 16" xfId="2"/>
    <cellStyle name="Moneda" xfId="3" builtinId="4"/>
    <cellStyle name="Normal" xfId="0" builtinId="0"/>
    <cellStyle name="Normal 2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3600450</xdr:colOff>
      <xdr:row>1</xdr:row>
      <xdr:rowOff>66675</xdr:rowOff>
    </xdr:from>
    <xdr:to>
      <xdr:col>2</xdr:col>
      <xdr:colOff>4295775</xdr:colOff>
      <xdr:row>3</xdr:row>
      <xdr:rowOff>0</xdr:rowOff>
    </xdr:to>
    <xdr:pic>
      <xdr:nvPicPr>
        <xdr:cNvPr id="1040" name="1 Imagen" descr="Valezka:Users:Valezka:Desktop:2014:LOGOS:logocompleto.jpg">
          <a:extLst>
            <a:ext uri="{FF2B5EF4-FFF2-40B4-BE49-F238E27FC236}">
              <a16:creationId xmlns:a16="http://schemas.microsoft.com/office/drawing/2014/main" id="{B5E2E314-9049-422F-940E-731A5CFE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2667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468</xdr:row>
      <xdr:rowOff>0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34414CA7-9BE5-4B1D-98E6-EDFB08F05006}"/>
            </a:ext>
          </a:extLst>
        </xdr:cNvPr>
        <xdr:cNvSpPr/>
      </xdr:nvSpPr>
      <xdr:spPr>
        <a:xfrm>
          <a:off x="8649261" y="855249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13</xdr:row>
      <xdr:rowOff>179294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98C5FEEF-C201-4C2C-B981-F9E0B9DDB547}"/>
            </a:ext>
          </a:extLst>
        </xdr:cNvPr>
        <xdr:cNvSpPr/>
      </xdr:nvSpPr>
      <xdr:spPr>
        <a:xfrm>
          <a:off x="8324289" y="29701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45</xdr:row>
      <xdr:rowOff>114301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A9DBFCF7-9B85-4F6A-8F14-AB5C6F294310}"/>
            </a:ext>
          </a:extLst>
        </xdr:cNvPr>
        <xdr:cNvSpPr/>
      </xdr:nvSpPr>
      <xdr:spPr>
        <a:xfrm>
          <a:off x="6593540" y="869632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56</xdr:row>
      <xdr:rowOff>188259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64022C7E-D836-4FD3-AE29-F4C2C2EAA5FC}"/>
            </a:ext>
          </a:extLst>
        </xdr:cNvPr>
        <xdr:cNvSpPr/>
      </xdr:nvSpPr>
      <xdr:spPr>
        <a:xfrm>
          <a:off x="7631205" y="1082768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5214656</xdr:colOff>
      <xdr:row>63</xdr:row>
      <xdr:rowOff>60513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B4AFF5CD-006A-4DD8-9D84-146904E3AC08}"/>
            </a:ext>
          </a:extLst>
        </xdr:cNvPr>
        <xdr:cNvSpPr/>
      </xdr:nvSpPr>
      <xdr:spPr>
        <a:xfrm>
          <a:off x="8186456" y="1229061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103</xdr:row>
      <xdr:rowOff>51548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819465B9-ADDD-4A8A-9CF7-D41CD13C9708}"/>
            </a:ext>
          </a:extLst>
        </xdr:cNvPr>
        <xdr:cNvSpPr/>
      </xdr:nvSpPr>
      <xdr:spPr>
        <a:xfrm>
          <a:off x="8622365" y="2055887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1571064</xdr:colOff>
      <xdr:row>112</xdr:row>
      <xdr:rowOff>13448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2A56CB2-08D4-4797-81BF-B694FEADFA84}"/>
            </a:ext>
          </a:extLst>
        </xdr:cNvPr>
        <xdr:cNvSpPr/>
      </xdr:nvSpPr>
      <xdr:spPr>
        <a:xfrm>
          <a:off x="4542864" y="2226384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3337111</xdr:colOff>
      <xdr:row>119</xdr:row>
      <xdr:rowOff>8966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399C76CB-BBEB-45E0-941C-E95B006A82CD}"/>
            </a:ext>
          </a:extLst>
        </xdr:cNvPr>
        <xdr:cNvSpPr/>
      </xdr:nvSpPr>
      <xdr:spPr>
        <a:xfrm>
          <a:off x="6308911" y="23545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307040</xdr:colOff>
      <xdr:row>152</xdr:row>
      <xdr:rowOff>15691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EBE686C9-9EC4-4A7D-801E-7BAA2A3B7529}"/>
            </a:ext>
          </a:extLst>
        </xdr:cNvPr>
        <xdr:cNvSpPr/>
      </xdr:nvSpPr>
      <xdr:spPr>
        <a:xfrm>
          <a:off x="8508065" y="290859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159</xdr:row>
      <xdr:rowOff>67238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A6CD974D-E58E-4DD2-839A-8EF647A2BD6B}"/>
            </a:ext>
          </a:extLst>
        </xdr:cNvPr>
        <xdr:cNvSpPr/>
      </xdr:nvSpPr>
      <xdr:spPr>
        <a:xfrm>
          <a:off x="8481171" y="3049008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166</xdr:row>
      <xdr:rowOff>10088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7BA5E499-F243-4BFA-921B-DA0A897E92B1}"/>
            </a:ext>
          </a:extLst>
        </xdr:cNvPr>
        <xdr:cNvSpPr/>
      </xdr:nvSpPr>
      <xdr:spPr>
        <a:xfrm>
          <a:off x="8599954" y="3194741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38100</xdr:colOff>
      <xdr:row>1</xdr:row>
      <xdr:rowOff>133350</xdr:rowOff>
    </xdr:from>
    <xdr:to>
      <xdr:col>0</xdr:col>
      <xdr:colOff>1828800</xdr:colOff>
      <xdr:row>2</xdr:row>
      <xdr:rowOff>114300</xdr:rowOff>
    </xdr:to>
    <xdr:pic>
      <xdr:nvPicPr>
        <xdr:cNvPr id="1052" name="1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306A301-02EF-4CC0-8EC0-10956D19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790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1181100</xdr:colOff>
      <xdr:row>1</xdr:row>
      <xdr:rowOff>200025</xdr:rowOff>
    </xdr:from>
    <xdr:to>
      <xdr:col>11</xdr:col>
      <xdr:colOff>895350</xdr:colOff>
      <xdr:row>2</xdr:row>
      <xdr:rowOff>152400</xdr:rowOff>
    </xdr:to>
    <xdr:pic>
      <xdr:nvPicPr>
        <xdr:cNvPr id="1053" name="14 Imagen" descr="Valezka:Users:Valezka:Desktop:2014:LOGOS:SALUD_horizontal_CMYK.psd">
          <a:extLst>
            <a:ext uri="{FF2B5EF4-FFF2-40B4-BE49-F238E27FC236}">
              <a16:creationId xmlns:a16="http://schemas.microsoft.com/office/drawing/2014/main" id="{E5685800-DCC1-4886-80AD-FD27286E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400050"/>
          <a:ext cx="1981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2524125</xdr:colOff>
      <xdr:row>476</xdr:row>
      <xdr:rowOff>19050</xdr:rowOff>
    </xdr:from>
    <xdr:to>
      <xdr:col>7</xdr:col>
      <xdr:colOff>990600</xdr:colOff>
      <xdr:row>485</xdr:row>
      <xdr:rowOff>142875</xdr:rowOff>
    </xdr:to>
    <xdr:pic>
      <xdr:nvPicPr>
        <xdr:cNvPr id="1054" name="15 Imagen">
          <a:extLst>
            <a:ext uri="{FF2B5EF4-FFF2-40B4-BE49-F238E27FC236}">
              <a16:creationId xmlns:a16="http://schemas.microsoft.com/office/drawing/2014/main" id="{019907E3-7A67-4D4C-BF81-ED1D8D902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2524125" y="86134575"/>
          <a:ext cx="177546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2"/>
  <sheetViews>
    <sheetView tabSelected="1" view="pageBreakPreview" topLeftCell="A393" zoomScale="60" zoomScaleNormal="100" workbookViewId="0">
      <selection activeCell="A410" sqref="A410"/>
    </sheetView>
  </sheetViews>
  <sheetFormatPr baseColWidth="10" defaultColWidth="0" defaultRowHeight="12.75" customHeight="1" zeroHeight="1"/>
  <cols>
    <col min="1" max="1" width="44.5703125" style="3" bestFit="1" customWidth="1"/>
    <col min="2" max="2" width="78.42578125" style="3" customWidth="1"/>
    <col min="3" max="3" width="68.140625" style="3" bestFit="1" customWidth="1"/>
    <col min="4" max="6" width="26.7109375" style="3" customWidth="1"/>
    <col min="7" max="7" width="18" style="3" bestFit="1" customWidth="1"/>
    <col min="8" max="8" width="16.28515625" style="3" bestFit="1" customWidth="1"/>
    <col min="9" max="9" width="15" style="3" bestFit="1" customWidth="1"/>
    <col min="10" max="10" width="18.140625" style="3" bestFit="1" customWidth="1"/>
    <col min="11" max="11" width="15.8554687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10"/>
      <c r="E7" s="11"/>
      <c r="F7" s="12"/>
    </row>
    <row r="8" spans="1:12">
      <c r="B8" s="13" t="s">
        <v>3</v>
      </c>
      <c r="C8" s="14"/>
      <c r="D8" s="7"/>
      <c r="E8" s="7"/>
      <c r="F8" s="7"/>
    </row>
    <row r="9" spans="1:12">
      <c r="B9" s="15"/>
      <c r="C9" s="6"/>
      <c r="D9" s="7"/>
      <c r="E9" s="7"/>
      <c r="F9" s="7"/>
    </row>
    <row r="10" spans="1:12">
      <c r="B10" s="16" t="s">
        <v>4</v>
      </c>
      <c r="C10" s="6"/>
      <c r="D10" s="7"/>
      <c r="E10" s="7"/>
      <c r="F10" s="7"/>
    </row>
    <row r="11" spans="1:12">
      <c r="C11" s="6"/>
    </row>
    <row r="12" spans="1:12">
      <c r="B12" s="17" t="s">
        <v>5</v>
      </c>
      <c r="C12" s="11"/>
      <c r="D12" s="11"/>
      <c r="E12" s="11"/>
    </row>
    <row r="13" spans="1:12">
      <c r="B13" s="18"/>
      <c r="C13" s="11"/>
      <c r="D13" s="11"/>
      <c r="E13" s="11"/>
    </row>
    <row r="14" spans="1:12" ht="20.25" customHeight="1">
      <c r="B14" s="19" t="s">
        <v>6</v>
      </c>
      <c r="C14" s="20" t="s">
        <v>7</v>
      </c>
      <c r="D14" s="20" t="s">
        <v>8</v>
      </c>
      <c r="E14" s="20" t="s">
        <v>9</v>
      </c>
    </row>
    <row r="15" spans="1:12">
      <c r="B15" s="21" t="s">
        <v>10</v>
      </c>
      <c r="C15" s="22"/>
      <c r="D15" s="22"/>
      <c r="E15" s="22"/>
    </row>
    <row r="16" spans="1:12">
      <c r="B16" s="23"/>
      <c r="C16" s="24"/>
      <c r="D16" s="24"/>
      <c r="E16" s="24"/>
    </row>
    <row r="17" spans="2:5">
      <c r="B17" s="23" t="s">
        <v>11</v>
      </c>
      <c r="C17" s="24"/>
      <c r="D17" s="24"/>
      <c r="E17" s="24"/>
    </row>
    <row r="18" spans="2:5">
      <c r="B18" s="23"/>
      <c r="C18" s="24"/>
      <c r="D18" s="24"/>
      <c r="E18" s="24"/>
    </row>
    <row r="19" spans="2:5">
      <c r="B19" s="25" t="s">
        <v>12</v>
      </c>
      <c r="C19" s="26"/>
      <c r="D19" s="26"/>
      <c r="E19" s="26"/>
    </row>
    <row r="20" spans="2:5">
      <c r="B20" s="18"/>
      <c r="C20" s="20"/>
      <c r="D20" s="20"/>
      <c r="E20" s="20"/>
    </row>
    <row r="21" spans="2:5">
      <c r="B21" s="18"/>
      <c r="C21" s="11"/>
      <c r="D21" s="11"/>
      <c r="E21" s="11"/>
    </row>
    <row r="22" spans="2:5">
      <c r="B22" s="18"/>
      <c r="C22" s="11"/>
      <c r="D22" s="11"/>
      <c r="E22" s="11"/>
    </row>
    <row r="23" spans="2:5">
      <c r="B23" s="18"/>
      <c r="C23" s="11"/>
      <c r="D23" s="11"/>
      <c r="E23" s="11"/>
    </row>
    <row r="24" spans="2:5">
      <c r="B24" s="17" t="s">
        <v>13</v>
      </c>
      <c r="C24" s="27"/>
      <c r="D24" s="11"/>
      <c r="E24" s="11"/>
    </row>
    <row r="25" spans="2:5"/>
    <row r="26" spans="2:5" ht="18.75" customHeight="1">
      <c r="B26" s="19" t="s">
        <v>14</v>
      </c>
      <c r="C26" s="20" t="s">
        <v>7</v>
      </c>
      <c r="D26" s="28">
        <v>2016</v>
      </c>
      <c r="E26" s="28">
        <v>2015</v>
      </c>
    </row>
    <row r="27" spans="2:5">
      <c r="B27" s="23" t="s">
        <v>15</v>
      </c>
      <c r="C27" s="29">
        <v>3613857.46</v>
      </c>
      <c r="D27" s="29">
        <v>602838923.45000005</v>
      </c>
      <c r="E27" s="30"/>
    </row>
    <row r="28" spans="2:5">
      <c r="B28" s="23"/>
      <c r="C28" s="29"/>
      <c r="D28" s="29"/>
      <c r="E28" s="30"/>
    </row>
    <row r="29" spans="2:5" ht="14.25" customHeight="1">
      <c r="B29" s="23"/>
      <c r="C29" s="29"/>
      <c r="D29" s="30"/>
      <c r="E29" s="30"/>
    </row>
    <row r="30" spans="2:5" ht="14.25" customHeight="1">
      <c r="B30" s="25"/>
      <c r="C30" s="29"/>
      <c r="D30" s="31"/>
      <c r="E30" s="31"/>
    </row>
    <row r="31" spans="2:5" ht="14.25" customHeight="1">
      <c r="C31" s="32">
        <f>SUM(C27:C30)</f>
        <v>3613857.46</v>
      </c>
      <c r="D31" s="32">
        <f>SUM(D27:D30)</f>
        <v>602838923.45000005</v>
      </c>
      <c r="E31" s="20">
        <f>SUM(E27:E30)</f>
        <v>0</v>
      </c>
    </row>
    <row r="32" spans="2:5" ht="14.25" customHeight="1">
      <c r="C32" s="33"/>
      <c r="D32" s="33"/>
      <c r="E32" s="33"/>
    </row>
    <row r="33" spans="2:6" ht="14.25" customHeight="1"/>
    <row r="34" spans="2:6" ht="23.25" customHeight="1">
      <c r="B34" s="19" t="s">
        <v>16</v>
      </c>
      <c r="C34" s="20" t="s">
        <v>7</v>
      </c>
      <c r="D34" s="20" t="s">
        <v>17</v>
      </c>
      <c r="E34" s="20" t="s">
        <v>18</v>
      </c>
      <c r="F34" s="20" t="s">
        <v>19</v>
      </c>
    </row>
    <row r="35" spans="2:6" ht="14.25" customHeight="1">
      <c r="B35" s="21" t="s">
        <v>20</v>
      </c>
      <c r="C35" s="29">
        <v>133789.89000000001</v>
      </c>
      <c r="D35" s="29">
        <v>133789.89000000001</v>
      </c>
      <c r="E35" s="34"/>
      <c r="F35" s="34"/>
    </row>
    <row r="36" spans="2:6" ht="14.25" customHeight="1">
      <c r="B36" s="23" t="s">
        <v>21</v>
      </c>
      <c r="C36" s="29">
        <v>17181.47</v>
      </c>
      <c r="D36" s="29">
        <v>17181.47</v>
      </c>
      <c r="E36" s="30"/>
      <c r="F36" s="30"/>
    </row>
    <row r="37" spans="2:6" ht="14.25" customHeight="1">
      <c r="B37" s="23" t="s">
        <v>22</v>
      </c>
      <c r="C37" s="29">
        <v>0</v>
      </c>
      <c r="D37" s="29">
        <v>0</v>
      </c>
      <c r="E37" s="30"/>
      <c r="F37" s="30"/>
    </row>
    <row r="38" spans="2:6" ht="14.25" customHeight="1">
      <c r="B38" s="23" t="s">
        <v>23</v>
      </c>
      <c r="C38" s="29">
        <v>755740605.19000006</v>
      </c>
      <c r="D38" s="29">
        <v>755740605.19000006</v>
      </c>
      <c r="E38" s="30"/>
      <c r="F38" s="30"/>
    </row>
    <row r="39" spans="2:6" ht="14.25" customHeight="1">
      <c r="B39" s="25" t="s">
        <v>24</v>
      </c>
      <c r="C39" s="29">
        <v>615936</v>
      </c>
      <c r="D39" s="29">
        <v>615936</v>
      </c>
      <c r="E39" s="30"/>
      <c r="F39" s="30"/>
    </row>
    <row r="40" spans="2:6" ht="14.25" customHeight="1">
      <c r="C40" s="32">
        <f>SUM(C34:C39)</f>
        <v>756507512.55000007</v>
      </c>
      <c r="D40" s="32">
        <f>SUM(D34:D39)</f>
        <v>756507512.55000007</v>
      </c>
      <c r="E40" s="35">
        <f>SUM(E34:E39)</f>
        <v>0</v>
      </c>
      <c r="F40" s="35">
        <f>SUM(F34:F39)</f>
        <v>0</v>
      </c>
    </row>
    <row r="41" spans="2:6" ht="14.25" customHeight="1"/>
    <row r="42" spans="2:6" ht="14.25" customHeight="1"/>
    <row r="43" spans="2:6" ht="14.25" customHeight="1"/>
    <row r="44" spans="2:6" ht="14.25" customHeight="1">
      <c r="B44" s="17" t="s">
        <v>25</v>
      </c>
    </row>
    <row r="45" spans="2:6" ht="14.25" customHeight="1">
      <c r="B45" s="36"/>
    </row>
    <row r="46" spans="2:6" ht="24" customHeight="1">
      <c r="B46" s="19" t="s">
        <v>26</v>
      </c>
      <c r="C46" s="20" t="s">
        <v>7</v>
      </c>
      <c r="D46" s="20" t="s">
        <v>27</v>
      </c>
    </row>
    <row r="47" spans="2:6" ht="14.25" customHeight="1">
      <c r="B47" s="21" t="s">
        <v>28</v>
      </c>
      <c r="C47" s="22"/>
      <c r="D47" s="22"/>
    </row>
    <row r="48" spans="2:6" ht="14.25" customHeight="1">
      <c r="B48" s="23"/>
      <c r="C48" s="24"/>
      <c r="D48" s="24"/>
    </row>
    <row r="49" spans="2:7" ht="14.25" customHeight="1">
      <c r="B49" s="23" t="s">
        <v>29</v>
      </c>
      <c r="C49" s="24"/>
      <c r="D49" s="24"/>
    </row>
    <row r="50" spans="2:7" ht="14.25" customHeight="1">
      <c r="B50" s="25"/>
      <c r="C50" s="26"/>
      <c r="D50" s="26"/>
    </row>
    <row r="51" spans="2:7" ht="14.25" customHeight="1">
      <c r="B51" s="37"/>
      <c r="C51" s="20">
        <f>SUM(C46:C50)</f>
        <v>0</v>
      </c>
      <c r="D51" s="20"/>
    </row>
    <row r="52" spans="2:7" ht="14.25" customHeight="1">
      <c r="B52" s="37"/>
      <c r="C52" s="38"/>
      <c r="D52" s="38"/>
    </row>
    <row r="53" spans="2:7" ht="9.75" customHeight="1">
      <c r="B53" s="37"/>
      <c r="C53" s="38"/>
      <c r="D53" s="38"/>
    </row>
    <row r="54" spans="2:7" ht="14.25" customHeight="1"/>
    <row r="55" spans="2:7" ht="14.25" customHeight="1">
      <c r="B55" s="17" t="s">
        <v>30</v>
      </c>
    </row>
    <row r="56" spans="2:7" ht="14.25" customHeight="1">
      <c r="B56" s="36"/>
    </row>
    <row r="57" spans="2:7" ht="27.75" customHeight="1">
      <c r="B57" s="19" t="s">
        <v>31</v>
      </c>
      <c r="C57" s="20" t="s">
        <v>7</v>
      </c>
      <c r="D57" s="20" t="s">
        <v>8</v>
      </c>
      <c r="E57" s="20" t="s">
        <v>32</v>
      </c>
      <c r="F57" s="39" t="s">
        <v>33</v>
      </c>
      <c r="G57" s="20" t="s">
        <v>34</v>
      </c>
    </row>
    <row r="58" spans="2:7" ht="14.25" customHeight="1">
      <c r="B58" s="21" t="s">
        <v>35</v>
      </c>
      <c r="C58" s="38"/>
      <c r="D58" s="22"/>
      <c r="E58" s="22"/>
      <c r="F58" s="22"/>
      <c r="G58" s="40"/>
    </row>
    <row r="59" spans="2:7" ht="14.25" customHeight="1">
      <c r="B59" s="23"/>
      <c r="C59" s="38"/>
      <c r="D59" s="24"/>
      <c r="E59" s="24"/>
      <c r="F59" s="24"/>
      <c r="G59" s="40"/>
    </row>
    <row r="60" spans="2:7" ht="14.25" customHeight="1">
      <c r="B60" s="23"/>
      <c r="C60" s="38"/>
      <c r="D60" s="24"/>
      <c r="E60" s="24"/>
      <c r="F60" s="24"/>
      <c r="G60" s="40"/>
    </row>
    <row r="61" spans="2:7" ht="14.25" customHeight="1">
      <c r="B61" s="25"/>
      <c r="C61" s="41"/>
      <c r="D61" s="26"/>
      <c r="E61" s="26"/>
      <c r="F61" s="26"/>
      <c r="G61" s="42"/>
    </row>
    <row r="62" spans="2:7" ht="15" customHeight="1">
      <c r="B62" s="37"/>
      <c r="C62" s="20">
        <f>SUM(C57:C61)</f>
        <v>0</v>
      </c>
      <c r="D62" s="43">
        <v>0</v>
      </c>
      <c r="E62" s="44">
        <v>0</v>
      </c>
      <c r="F62" s="44">
        <v>0</v>
      </c>
      <c r="G62" s="45">
        <v>0</v>
      </c>
    </row>
    <row r="63" spans="2:7">
      <c r="B63" s="37"/>
      <c r="C63" s="46"/>
      <c r="D63" s="46"/>
      <c r="E63" s="46"/>
      <c r="F63" s="46"/>
      <c r="G63" s="46"/>
    </row>
    <row r="64" spans="2:7">
      <c r="B64" s="37"/>
      <c r="C64" s="46"/>
      <c r="D64" s="46"/>
      <c r="E64" s="46"/>
      <c r="F64" s="46"/>
      <c r="G64" s="46"/>
    </row>
    <row r="65" spans="1:12" ht="26.25" customHeight="1">
      <c r="B65" s="19" t="s">
        <v>36</v>
      </c>
      <c r="C65" s="20" t="s">
        <v>7</v>
      </c>
      <c r="D65" s="20" t="s">
        <v>8</v>
      </c>
      <c r="E65" s="20" t="s">
        <v>37</v>
      </c>
      <c r="F65" s="46"/>
      <c r="G65" s="46"/>
    </row>
    <row r="66" spans="1:12">
      <c r="B66" s="21" t="s">
        <v>38</v>
      </c>
      <c r="C66" s="40"/>
      <c r="D66" s="24"/>
      <c r="E66" s="24"/>
      <c r="F66" s="46"/>
      <c r="G66" s="46"/>
    </row>
    <row r="67" spans="1:12">
      <c r="B67" s="25"/>
      <c r="C67" s="40"/>
      <c r="D67" s="24"/>
      <c r="E67" s="24"/>
      <c r="F67" s="46"/>
      <c r="G67" s="46"/>
    </row>
    <row r="68" spans="1:12" ht="16.5" customHeight="1">
      <c r="B68" s="37"/>
      <c r="C68" s="20">
        <f>SUM(C66:C67)</f>
        <v>0</v>
      </c>
      <c r="D68" s="243"/>
      <c r="E68" s="244"/>
      <c r="F68" s="46"/>
      <c r="G68" s="46"/>
    </row>
    <row r="69" spans="1:12">
      <c r="A69" s="47" t="s">
        <v>39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2"/>
    <row r="71" spans="1:12">
      <c r="B71" s="36"/>
    </row>
    <row r="72" spans="1:12">
      <c r="B72" s="19" t="s">
        <v>40</v>
      </c>
      <c r="C72" s="20" t="s">
        <v>41</v>
      </c>
      <c r="D72" s="20" t="s">
        <v>42</v>
      </c>
      <c r="E72" s="20" t="s">
        <v>43</v>
      </c>
      <c r="F72" s="20" t="s">
        <v>44</v>
      </c>
    </row>
    <row r="73" spans="1:12">
      <c r="B73" s="21" t="s">
        <v>45</v>
      </c>
      <c r="C73" s="48"/>
      <c r="D73" s="34"/>
      <c r="E73" s="34"/>
      <c r="F73" s="34"/>
    </row>
    <row r="74" spans="1:12" ht="18.75" customHeight="1">
      <c r="B74" s="49"/>
      <c r="C74" s="50"/>
      <c r="D74" s="29"/>
      <c r="E74" s="29"/>
      <c r="F74" s="30"/>
    </row>
    <row r="75" spans="1:12">
      <c r="B75" s="23" t="s">
        <v>46</v>
      </c>
      <c r="C75" s="51">
        <f>SUM(C76:C84)</f>
        <v>4803583.3600000003</v>
      </c>
      <c r="D75" s="52">
        <f>SUM(D76:D87)</f>
        <v>48151464.119999997</v>
      </c>
      <c r="E75" s="52">
        <f>SUM(E76:E87)</f>
        <v>43347880.759999998</v>
      </c>
      <c r="F75" s="30"/>
    </row>
    <row r="76" spans="1:12" ht="15">
      <c r="B76" s="53" t="s">
        <v>47</v>
      </c>
      <c r="C76" s="54">
        <v>339166.62</v>
      </c>
      <c r="D76" s="55">
        <v>3149659.45</v>
      </c>
      <c r="E76" s="29">
        <f>D76-C76</f>
        <v>2810492.83</v>
      </c>
      <c r="F76" s="30"/>
    </row>
    <row r="77" spans="1:12" ht="15">
      <c r="B77" s="53" t="s">
        <v>48</v>
      </c>
      <c r="C77" s="54">
        <v>101846.34</v>
      </c>
      <c r="D77" s="55">
        <v>150773.34</v>
      </c>
      <c r="E77" s="29">
        <f t="shared" ref="E77:E87" si="0">D77-C77</f>
        <v>48927</v>
      </c>
      <c r="F77" s="30"/>
    </row>
    <row r="78" spans="1:12" ht="15">
      <c r="B78" s="53" t="s">
        <v>49</v>
      </c>
      <c r="C78" s="54">
        <v>410027.3</v>
      </c>
      <c r="D78" s="55">
        <v>29447735.18</v>
      </c>
      <c r="E78" s="29">
        <f t="shared" si="0"/>
        <v>29037707.879999999</v>
      </c>
      <c r="F78" s="30"/>
    </row>
    <row r="79" spans="1:12" ht="15">
      <c r="B79" s="53" t="s">
        <v>50</v>
      </c>
      <c r="C79" s="54">
        <v>217088</v>
      </c>
      <c r="D79" s="55">
        <v>1187838.1100000001</v>
      </c>
      <c r="E79" s="29">
        <f t="shared" si="0"/>
        <v>970750.1100000001</v>
      </c>
      <c r="F79" s="30"/>
    </row>
    <row r="80" spans="1:12" ht="15">
      <c r="B80" s="53" t="s">
        <v>51</v>
      </c>
      <c r="C80" s="54">
        <v>110723.75</v>
      </c>
      <c r="D80" s="55">
        <v>385480.06</v>
      </c>
      <c r="E80" s="29">
        <f t="shared" si="0"/>
        <v>274756.31</v>
      </c>
      <c r="F80" s="30"/>
    </row>
    <row r="81" spans="2:6" ht="15">
      <c r="B81" s="53" t="s">
        <v>52</v>
      </c>
      <c r="C81" s="54"/>
      <c r="D81" s="55">
        <v>206578.66</v>
      </c>
      <c r="E81" s="29">
        <f t="shared" si="0"/>
        <v>206578.66</v>
      </c>
      <c r="F81" s="30"/>
    </row>
    <row r="82" spans="2:6" ht="15">
      <c r="B82" s="53" t="s">
        <v>53</v>
      </c>
      <c r="C82" s="54"/>
      <c r="D82" s="55">
        <v>32504</v>
      </c>
      <c r="E82" s="29">
        <f t="shared" si="0"/>
        <v>32504</v>
      </c>
      <c r="F82" s="30"/>
    </row>
    <row r="83" spans="2:6" ht="15">
      <c r="B83" s="53" t="s">
        <v>54</v>
      </c>
      <c r="C83" s="54">
        <v>3023278.35</v>
      </c>
      <c r="D83" s="55">
        <v>12446687.73</v>
      </c>
      <c r="E83" s="29">
        <f t="shared" si="0"/>
        <v>9423409.3800000008</v>
      </c>
      <c r="F83" s="30"/>
    </row>
    <row r="84" spans="2:6" ht="15">
      <c r="B84" s="53" t="s">
        <v>55</v>
      </c>
      <c r="C84" s="54">
        <v>601453</v>
      </c>
      <c r="D84" s="55">
        <v>811920.98</v>
      </c>
      <c r="E84" s="29">
        <f t="shared" si="0"/>
        <v>210467.97999999998</v>
      </c>
      <c r="F84" s="30"/>
    </row>
    <row r="85" spans="2:6" ht="15">
      <c r="B85" s="53" t="s">
        <v>56</v>
      </c>
      <c r="C85" s="54"/>
      <c r="D85" s="55">
        <v>20539.88</v>
      </c>
      <c r="E85" s="29">
        <f t="shared" si="0"/>
        <v>20539.88</v>
      </c>
      <c r="F85" s="30"/>
    </row>
    <row r="86" spans="2:6" ht="15">
      <c r="B86" s="53" t="s">
        <v>57</v>
      </c>
      <c r="C86" s="54"/>
      <c r="D86" s="55">
        <v>287730.23</v>
      </c>
      <c r="E86" s="29">
        <f t="shared" si="0"/>
        <v>287730.23</v>
      </c>
      <c r="F86" s="30"/>
    </row>
    <row r="87" spans="2:6" ht="15">
      <c r="B87" s="53" t="s">
        <v>58</v>
      </c>
      <c r="C87" s="54"/>
      <c r="D87" s="55">
        <v>24016.5</v>
      </c>
      <c r="E87" s="29">
        <f t="shared" si="0"/>
        <v>24016.5</v>
      </c>
      <c r="F87" s="30"/>
    </row>
    <row r="88" spans="2:6" ht="21.75" customHeight="1">
      <c r="B88" s="23"/>
      <c r="D88" s="29"/>
      <c r="E88" s="29"/>
      <c r="F88" s="30"/>
    </row>
    <row r="89" spans="2:6" ht="21.75" customHeight="1">
      <c r="B89" s="23" t="s">
        <v>59</v>
      </c>
      <c r="C89" s="51">
        <f>SUM(C90:C99)</f>
        <v>-28218.81</v>
      </c>
      <c r="D89" s="52">
        <f>SUM(D90:D99)</f>
        <v>-12530756.130000001</v>
      </c>
      <c r="E89" s="52">
        <f>C89-D89</f>
        <v>12502537.32</v>
      </c>
      <c r="F89" s="30"/>
    </row>
    <row r="90" spans="2:6" ht="15">
      <c r="B90" s="53" t="s">
        <v>60</v>
      </c>
      <c r="C90" s="54">
        <v>-2041.23</v>
      </c>
      <c r="D90" s="55">
        <v>-187901.55</v>
      </c>
      <c r="E90" s="29">
        <f t="shared" ref="E90:E98" si="1">C90-D90</f>
        <v>185860.31999999998</v>
      </c>
      <c r="F90" s="30"/>
    </row>
    <row r="91" spans="2:6" ht="15">
      <c r="B91" s="53" t="s">
        <v>61</v>
      </c>
      <c r="C91" s="54">
        <v>-848.7</v>
      </c>
      <c r="D91" s="55">
        <v>-5238.8999999999996</v>
      </c>
      <c r="E91" s="29">
        <f t="shared" si="1"/>
        <v>4390.2</v>
      </c>
      <c r="F91" s="30"/>
    </row>
    <row r="92" spans="2:6" ht="15">
      <c r="B92" s="53" t="s">
        <v>62</v>
      </c>
      <c r="C92" s="54">
        <v>-17702.38</v>
      </c>
      <c r="D92" s="55">
        <v>-2763305.11</v>
      </c>
      <c r="E92" s="29">
        <f t="shared" si="1"/>
        <v>2745602.73</v>
      </c>
      <c r="F92" s="30"/>
    </row>
    <row r="93" spans="2:6" ht="15">
      <c r="B93" s="53" t="s">
        <v>63</v>
      </c>
      <c r="C93" s="54">
        <v>-6759.12</v>
      </c>
      <c r="D93" s="55">
        <v>-129505.17</v>
      </c>
      <c r="E93" s="29">
        <f t="shared" si="1"/>
        <v>122746.05</v>
      </c>
      <c r="F93" s="30"/>
    </row>
    <row r="94" spans="2:6" ht="15">
      <c r="B94" s="53" t="s">
        <v>64</v>
      </c>
      <c r="C94" s="54">
        <v>-851.34</v>
      </c>
      <c r="D94" s="55">
        <v>-75947.899999999994</v>
      </c>
      <c r="E94" s="29">
        <f t="shared" si="1"/>
        <v>75096.56</v>
      </c>
      <c r="F94" s="30"/>
    </row>
    <row r="95" spans="2:6" ht="15">
      <c r="B95" s="53" t="s">
        <v>65</v>
      </c>
      <c r="C95" s="54"/>
      <c r="D95" s="55">
        <v>-35555.35</v>
      </c>
      <c r="E95" s="29">
        <f t="shared" si="1"/>
        <v>35555.35</v>
      </c>
      <c r="F95" s="30"/>
    </row>
    <row r="96" spans="2:6" ht="15">
      <c r="B96" s="53" t="s">
        <v>66</v>
      </c>
      <c r="C96" s="54">
        <v>-16.04</v>
      </c>
      <c r="D96" s="55">
        <v>-9284723.6400000006</v>
      </c>
      <c r="E96" s="29">
        <f t="shared" si="1"/>
        <v>9284707.6000000015</v>
      </c>
      <c r="F96" s="30"/>
    </row>
    <row r="97" spans="2:6" ht="15">
      <c r="B97" s="53" t="s">
        <v>67</v>
      </c>
      <c r="C97" s="54"/>
      <c r="D97" s="55">
        <v>-27387.81</v>
      </c>
      <c r="E97" s="29">
        <f t="shared" si="1"/>
        <v>27387.81</v>
      </c>
      <c r="F97" s="30"/>
    </row>
    <row r="98" spans="2:6" ht="15">
      <c r="B98" s="53" t="s">
        <v>68</v>
      </c>
      <c r="D98" s="55">
        <v>-2546.92</v>
      </c>
      <c r="E98" s="29">
        <f t="shared" si="1"/>
        <v>2546.92</v>
      </c>
      <c r="F98" s="30"/>
    </row>
    <row r="99" spans="2:6" ht="15">
      <c r="B99" s="56"/>
      <c r="C99" s="57"/>
      <c r="D99" s="58">
        <v>-18643.78</v>
      </c>
      <c r="E99" s="31"/>
      <c r="F99" s="31"/>
    </row>
    <row r="100" spans="2:6">
      <c r="C100" s="59">
        <f>C75+C89</f>
        <v>4775364.5500000007</v>
      </c>
      <c r="D100" s="59">
        <f>D75+D89</f>
        <v>35620707.989999995</v>
      </c>
      <c r="E100" s="59">
        <f>E75-E89</f>
        <v>30845343.439999998</v>
      </c>
      <c r="F100" s="60"/>
    </row>
    <row r="101" spans="2:6"/>
    <row r="102" spans="2:6"/>
    <row r="103" spans="2:6">
      <c r="B103" s="19" t="s">
        <v>69</v>
      </c>
      <c r="C103" s="20" t="s">
        <v>41</v>
      </c>
      <c r="D103" s="20" t="s">
        <v>42</v>
      </c>
      <c r="E103" s="20" t="s">
        <v>43</v>
      </c>
      <c r="F103" s="20" t="s">
        <v>44</v>
      </c>
    </row>
    <row r="104" spans="2:6">
      <c r="B104" s="21" t="s">
        <v>70</v>
      </c>
      <c r="C104" s="22"/>
      <c r="D104" s="22"/>
      <c r="E104" s="22"/>
      <c r="F104" s="22"/>
    </row>
    <row r="105" spans="2:6" ht="16.5" customHeight="1">
      <c r="B105" s="23"/>
      <c r="C105" s="24"/>
      <c r="D105" s="24"/>
      <c r="E105" s="24"/>
      <c r="F105" s="24"/>
    </row>
    <row r="106" spans="2:6">
      <c r="B106" s="23" t="s">
        <v>71</v>
      </c>
      <c r="C106" s="24"/>
      <c r="D106" s="24"/>
      <c r="E106" s="24"/>
      <c r="F106" s="24"/>
    </row>
    <row r="107" spans="2:6">
      <c r="B107" s="23"/>
      <c r="C107" s="24"/>
      <c r="D107" s="24"/>
      <c r="E107" s="24"/>
      <c r="F107" s="24"/>
    </row>
    <row r="108" spans="2:6" ht="27" customHeight="1">
      <c r="B108" s="23" t="s">
        <v>72</v>
      </c>
      <c r="C108" s="24"/>
      <c r="D108" s="24"/>
      <c r="E108" s="24"/>
      <c r="F108" s="24"/>
    </row>
    <row r="109" spans="2:6" ht="15">
      <c r="B109" s="56"/>
      <c r="C109" s="26"/>
      <c r="D109" s="26"/>
      <c r="E109" s="26"/>
      <c r="F109" s="26"/>
    </row>
    <row r="110" spans="2:6">
      <c r="C110" s="20">
        <f>SUM(C108:C109)</f>
        <v>0</v>
      </c>
      <c r="D110" s="20">
        <f>SUM(D108:D109)</f>
        <v>0</v>
      </c>
      <c r="E110" s="20">
        <f>SUM(E108:E109)</f>
        <v>0</v>
      </c>
      <c r="F110" s="60"/>
    </row>
    <row r="111" spans="2:6"/>
    <row r="112" spans="2:6" ht="15" customHeight="1"/>
    <row r="113" spans="2:4">
      <c r="B113" s="19" t="s">
        <v>73</v>
      </c>
      <c r="C113" s="20" t="s">
        <v>7</v>
      </c>
    </row>
    <row r="114" spans="2:4">
      <c r="B114" s="21" t="s">
        <v>74</v>
      </c>
      <c r="C114" s="22"/>
    </row>
    <row r="115" spans="2:4" ht="22.5" customHeight="1">
      <c r="B115" s="23"/>
      <c r="C115" s="24"/>
    </row>
    <row r="116" spans="2:4">
      <c r="B116" s="25"/>
      <c r="C116" s="26"/>
    </row>
    <row r="117" spans="2:4">
      <c r="C117" s="20">
        <f>SUM(C115:C116)</f>
        <v>0</v>
      </c>
    </row>
    <row r="118" spans="2:4" ht="15">
      <c r="B118" s="61"/>
    </row>
    <row r="119" spans="2:4"/>
    <row r="120" spans="2:4">
      <c r="B120" s="62" t="s">
        <v>75</v>
      </c>
      <c r="C120" s="63" t="s">
        <v>7</v>
      </c>
      <c r="D120" s="64" t="s">
        <v>76</v>
      </c>
    </row>
    <row r="121" spans="2:4" ht="14.25" customHeight="1">
      <c r="B121" s="65"/>
      <c r="C121" s="66"/>
      <c r="D121" s="67"/>
    </row>
    <row r="122" spans="2:4">
      <c r="B122" s="68"/>
      <c r="C122" s="69"/>
      <c r="D122" s="70"/>
    </row>
    <row r="123" spans="2:4">
      <c r="B123" s="50"/>
      <c r="C123" s="30"/>
      <c r="D123" s="30"/>
    </row>
    <row r="124" spans="2:4">
      <c r="B124" s="50"/>
      <c r="C124" s="30"/>
      <c r="D124" s="30"/>
    </row>
    <row r="125" spans="2:4">
      <c r="B125" s="57"/>
      <c r="C125" s="31"/>
      <c r="D125" s="31"/>
    </row>
    <row r="126" spans="2:4">
      <c r="C126" s="20">
        <f>SUM(C124:C125)</f>
        <v>0</v>
      </c>
      <c r="D126" s="20"/>
    </row>
    <row r="127" spans="2:4" ht="20.25" customHeight="1"/>
    <row r="128" spans="2:4"/>
    <row r="129" spans="2:6"/>
    <row r="130" spans="2:6">
      <c r="B130" s="13" t="s">
        <v>77</v>
      </c>
    </row>
    <row r="131" spans="2:6"/>
    <row r="132" spans="2:6">
      <c r="B132" s="62" t="s">
        <v>78</v>
      </c>
      <c r="C132" s="63" t="s">
        <v>7</v>
      </c>
      <c r="D132" s="20" t="s">
        <v>17</v>
      </c>
      <c r="E132" s="20" t="s">
        <v>18</v>
      </c>
      <c r="F132" s="20" t="s">
        <v>19</v>
      </c>
    </row>
    <row r="133" spans="2:6">
      <c r="B133" s="21" t="s">
        <v>79</v>
      </c>
      <c r="C133" s="71"/>
      <c r="D133" s="72"/>
      <c r="E133" s="34"/>
      <c r="F133" s="34"/>
    </row>
    <row r="134" spans="2:6">
      <c r="B134" s="53" t="s">
        <v>80</v>
      </c>
      <c r="C134" s="29">
        <v>13680.03</v>
      </c>
      <c r="D134" s="29">
        <v>13680.03</v>
      </c>
      <c r="E134" s="30"/>
      <c r="F134" s="30"/>
    </row>
    <row r="135" spans="2:6">
      <c r="B135" s="53" t="s">
        <v>81</v>
      </c>
      <c r="C135" s="29">
        <v>448825.11</v>
      </c>
      <c r="D135" s="29">
        <v>448825.11</v>
      </c>
      <c r="E135" s="30"/>
      <c r="F135" s="30"/>
    </row>
    <row r="136" spans="2:6">
      <c r="B136" s="53" t="s">
        <v>82</v>
      </c>
      <c r="C136" s="29">
        <v>1910.01</v>
      </c>
      <c r="D136" s="29">
        <v>1910.01</v>
      </c>
      <c r="E136" s="30"/>
      <c r="F136" s="30"/>
    </row>
    <row r="137" spans="2:6">
      <c r="B137" s="53" t="s">
        <v>83</v>
      </c>
      <c r="C137" s="29">
        <v>1583479.19</v>
      </c>
      <c r="D137" s="29">
        <v>1583479.19</v>
      </c>
      <c r="E137" s="30"/>
      <c r="F137" s="30"/>
    </row>
    <row r="138" spans="2:6">
      <c r="B138" s="53" t="s">
        <v>84</v>
      </c>
      <c r="C138" s="29">
        <v>11835.98</v>
      </c>
      <c r="D138" s="29">
        <v>11835.98</v>
      </c>
      <c r="E138" s="30"/>
      <c r="F138" s="30"/>
    </row>
    <row r="139" spans="2:6">
      <c r="B139" s="53" t="s">
        <v>85</v>
      </c>
      <c r="C139" s="29">
        <v>1183.5899999999999</v>
      </c>
      <c r="D139" s="29">
        <v>1183.5899999999999</v>
      </c>
      <c r="E139" s="30"/>
      <c r="F139" s="30"/>
    </row>
    <row r="140" spans="2:6">
      <c r="B140" s="53" t="s">
        <v>86</v>
      </c>
      <c r="C140" s="29">
        <v>316127.71000000002</v>
      </c>
      <c r="D140" s="29">
        <v>316127.71000000002</v>
      </c>
      <c r="E140" s="30"/>
      <c r="F140" s="30"/>
    </row>
    <row r="141" spans="2:6">
      <c r="B141" s="53" t="s">
        <v>87</v>
      </c>
      <c r="C141" s="29">
        <v>769.68</v>
      </c>
      <c r="D141" s="29">
        <v>769.68</v>
      </c>
      <c r="E141" s="30"/>
      <c r="F141" s="30"/>
    </row>
    <row r="142" spans="2:6">
      <c r="B142" s="53" t="s">
        <v>88</v>
      </c>
      <c r="C142" s="29">
        <v>204255.4</v>
      </c>
      <c r="D142" s="29">
        <v>204255.4</v>
      </c>
      <c r="E142" s="30"/>
      <c r="F142" s="30"/>
    </row>
    <row r="143" spans="2:6">
      <c r="B143" s="53" t="s">
        <v>89</v>
      </c>
      <c r="C143" s="29">
        <v>12190.84</v>
      </c>
      <c r="D143" s="29">
        <v>12190.84</v>
      </c>
      <c r="E143" s="30"/>
      <c r="F143" s="30"/>
    </row>
    <row r="144" spans="2:6">
      <c r="B144" s="53" t="s">
        <v>90</v>
      </c>
      <c r="C144" s="29">
        <v>500419.3</v>
      </c>
      <c r="D144" s="29">
        <v>500419.3</v>
      </c>
      <c r="E144" s="30"/>
      <c r="F144" s="30"/>
    </row>
    <row r="145" spans="2:6">
      <c r="B145" s="53" t="s">
        <v>91</v>
      </c>
      <c r="C145" s="29">
        <v>5053.9799999999996</v>
      </c>
      <c r="D145" s="29">
        <v>5053.9799999999996</v>
      </c>
      <c r="E145" s="30"/>
      <c r="F145" s="30"/>
    </row>
    <row r="146" spans="2:6">
      <c r="B146" s="53" t="s">
        <v>92</v>
      </c>
      <c r="C146" s="29">
        <v>174599910.16</v>
      </c>
      <c r="D146" s="29">
        <v>174599910.16</v>
      </c>
      <c r="E146" s="30"/>
      <c r="F146" s="30"/>
    </row>
    <row r="147" spans="2:6">
      <c r="B147" s="53" t="s">
        <v>93</v>
      </c>
      <c r="C147" s="29">
        <v>55472.66</v>
      </c>
      <c r="D147" s="29">
        <v>55472.66</v>
      </c>
      <c r="E147" s="30"/>
      <c r="F147" s="30"/>
    </row>
    <row r="148" spans="2:6" ht="15">
      <c r="B148" s="56"/>
      <c r="C148" s="73"/>
      <c r="D148" s="73"/>
      <c r="E148" s="30"/>
      <c r="F148" s="30"/>
    </row>
    <row r="149" spans="2:6">
      <c r="C149" s="74">
        <f>SUM(C134:C148)</f>
        <v>177755113.63999999</v>
      </c>
      <c r="D149" s="74">
        <f>SUM(D134:D148)</f>
        <v>177755113.63999999</v>
      </c>
      <c r="E149" s="74">
        <f>SUM(E134:E148)</f>
        <v>0</v>
      </c>
      <c r="F149" s="74">
        <f>SUM(F134:F148)</f>
        <v>0</v>
      </c>
    </row>
    <row r="150" spans="2:6"/>
    <row r="151" spans="2:6"/>
    <row r="152" spans="2:6" ht="16.5" customHeight="1"/>
    <row r="153" spans="2:6">
      <c r="B153" s="62" t="s">
        <v>94</v>
      </c>
      <c r="C153" s="63" t="s">
        <v>7</v>
      </c>
      <c r="D153" s="20" t="s">
        <v>95</v>
      </c>
      <c r="E153" s="20" t="s">
        <v>76</v>
      </c>
    </row>
    <row r="154" spans="2:6">
      <c r="B154" s="75" t="s">
        <v>96</v>
      </c>
      <c r="C154" s="66"/>
      <c r="D154" s="76"/>
      <c r="E154" s="66"/>
    </row>
    <row r="155" spans="2:6" ht="27.75" customHeight="1">
      <c r="B155" s="68"/>
      <c r="C155" s="69"/>
      <c r="D155" s="77"/>
      <c r="E155" s="69"/>
    </row>
    <row r="156" spans="2:6">
      <c r="B156" s="78"/>
      <c r="C156" s="79"/>
      <c r="D156" s="80"/>
      <c r="E156" s="79"/>
    </row>
    <row r="157" spans="2:6">
      <c r="C157" s="20">
        <f>SUM(C155:C156)</f>
        <v>0</v>
      </c>
      <c r="D157" s="245"/>
      <c r="E157" s="246"/>
    </row>
    <row r="158" spans="2:6"/>
    <row r="159" spans="2:6" ht="15" customHeight="1"/>
    <row r="160" spans="2:6" ht="25.5">
      <c r="B160" s="62" t="s">
        <v>97</v>
      </c>
      <c r="C160" s="63" t="s">
        <v>7</v>
      </c>
      <c r="D160" s="20" t="s">
        <v>95</v>
      </c>
      <c r="E160" s="20" t="s">
        <v>76</v>
      </c>
    </row>
    <row r="161" spans="2:5">
      <c r="B161" s="75" t="s">
        <v>98</v>
      </c>
      <c r="C161" s="66"/>
      <c r="D161" s="76"/>
      <c r="E161" s="66"/>
    </row>
    <row r="162" spans="2:5" ht="24" customHeight="1">
      <c r="B162" s="68"/>
      <c r="C162" s="69"/>
      <c r="D162" s="77"/>
      <c r="E162" s="69"/>
    </row>
    <row r="163" spans="2:5">
      <c r="B163" s="78"/>
      <c r="C163" s="79"/>
      <c r="D163" s="80"/>
      <c r="E163" s="79"/>
    </row>
    <row r="164" spans="2:5">
      <c r="C164" s="20">
        <f>SUM(C162:C163)</f>
        <v>0</v>
      </c>
      <c r="D164" s="245"/>
      <c r="E164" s="246"/>
    </row>
    <row r="165" spans="2:5" ht="15">
      <c r="B165" s="61"/>
    </row>
    <row r="166" spans="2:5" ht="16.5" customHeight="1"/>
    <row r="167" spans="2:5">
      <c r="B167" s="62" t="s">
        <v>99</v>
      </c>
      <c r="C167" s="63" t="s">
        <v>7</v>
      </c>
      <c r="D167" s="20" t="s">
        <v>95</v>
      </c>
      <c r="E167" s="20" t="s">
        <v>76</v>
      </c>
    </row>
    <row r="168" spans="2:5">
      <c r="B168" s="75" t="s">
        <v>100</v>
      </c>
      <c r="C168" s="66"/>
      <c r="D168" s="76"/>
      <c r="E168" s="66"/>
    </row>
    <row r="169" spans="2:5" ht="24" customHeight="1">
      <c r="B169" s="68"/>
      <c r="C169" s="69"/>
      <c r="D169" s="77"/>
      <c r="E169" s="69"/>
    </row>
    <row r="170" spans="2:5">
      <c r="B170" s="78"/>
      <c r="C170" s="79"/>
      <c r="D170" s="80"/>
      <c r="E170" s="79"/>
    </row>
    <row r="171" spans="2:5">
      <c r="C171" s="20">
        <f>SUM(C169:C170)</f>
        <v>0</v>
      </c>
      <c r="D171" s="245"/>
      <c r="E171" s="246"/>
    </row>
    <row r="172" spans="2:5"/>
    <row r="173" spans="2:5" ht="18.75" customHeight="1"/>
    <row r="174" spans="2:5">
      <c r="B174" s="62" t="s">
        <v>101</v>
      </c>
      <c r="C174" s="63" t="s">
        <v>7</v>
      </c>
      <c r="D174" s="81" t="s">
        <v>95</v>
      </c>
      <c r="E174" s="81" t="s">
        <v>32</v>
      </c>
    </row>
    <row r="175" spans="2:5">
      <c r="B175" s="75" t="s">
        <v>102</v>
      </c>
      <c r="C175" s="22"/>
      <c r="D175" s="22"/>
      <c r="E175" s="22"/>
    </row>
    <row r="176" spans="2:5">
      <c r="B176" s="82" t="s">
        <v>103</v>
      </c>
      <c r="C176" s="83">
        <v>12.64</v>
      </c>
      <c r="D176" s="24"/>
      <c r="E176" s="24"/>
    </row>
    <row r="177" spans="2:5">
      <c r="B177" s="25"/>
      <c r="C177" s="84"/>
      <c r="D177" s="84"/>
      <c r="E177" s="84"/>
    </row>
    <row r="178" spans="2:5">
      <c r="C178" s="20">
        <f>SUM(C176:C177)</f>
        <v>12.64</v>
      </c>
      <c r="D178" s="245"/>
      <c r="E178" s="246"/>
    </row>
    <row r="179" spans="2:5"/>
    <row r="180" spans="2:5"/>
    <row r="181" spans="2:5" ht="24" customHeight="1">
      <c r="B181" s="13" t="s">
        <v>104</v>
      </c>
    </row>
    <row r="182" spans="2:5">
      <c r="B182" s="13"/>
    </row>
    <row r="183" spans="2:5">
      <c r="B183" s="13" t="s">
        <v>105</v>
      </c>
    </row>
    <row r="184" spans="2:5"/>
    <row r="185" spans="2:5">
      <c r="B185" s="85" t="s">
        <v>106</v>
      </c>
      <c r="C185" s="86" t="s">
        <v>7</v>
      </c>
      <c r="D185" s="20" t="s">
        <v>107</v>
      </c>
      <c r="E185" s="20" t="s">
        <v>32</v>
      </c>
    </row>
    <row r="186" spans="2:5">
      <c r="B186" s="87" t="s">
        <v>108</v>
      </c>
      <c r="C186" s="88">
        <f>C187</f>
        <v>2032150.52</v>
      </c>
      <c r="D186" s="87"/>
      <c r="E186" s="87"/>
    </row>
    <row r="187" spans="2:5">
      <c r="B187" s="89" t="s">
        <v>109</v>
      </c>
      <c r="C187" s="90">
        <f>C188</f>
        <v>2032150.52</v>
      </c>
      <c r="D187" s="87"/>
      <c r="E187" s="87"/>
    </row>
    <row r="188" spans="2:5">
      <c r="B188" s="89" t="s">
        <v>110</v>
      </c>
      <c r="C188" s="90">
        <v>2032150.52</v>
      </c>
      <c r="D188" s="87"/>
      <c r="E188" s="87"/>
    </row>
    <row r="189" spans="2:5">
      <c r="B189" s="89"/>
      <c r="C189" s="91"/>
      <c r="D189" s="87"/>
      <c r="E189" s="87"/>
    </row>
    <row r="190" spans="2:5">
      <c r="B190" s="87" t="s">
        <v>111</v>
      </c>
      <c r="C190" s="92">
        <f>C191</f>
        <v>15890282.08</v>
      </c>
      <c r="D190" s="87"/>
      <c r="E190" s="87"/>
    </row>
    <row r="191" spans="2:5">
      <c r="B191" s="89" t="s">
        <v>112</v>
      </c>
      <c r="C191" s="91">
        <f>C192</f>
        <v>15890282.08</v>
      </c>
      <c r="D191" s="87"/>
      <c r="E191" s="87"/>
    </row>
    <row r="192" spans="2:5">
      <c r="B192" s="89" t="s">
        <v>113</v>
      </c>
      <c r="C192" s="91">
        <v>15890282.08</v>
      </c>
      <c r="D192" s="87"/>
      <c r="E192" s="87"/>
    </row>
    <row r="193" spans="2:5">
      <c r="B193" s="89"/>
      <c r="C193" s="91"/>
      <c r="D193" s="87"/>
      <c r="E193" s="87"/>
    </row>
    <row r="194" spans="2:5">
      <c r="B194" s="87" t="s">
        <v>114</v>
      </c>
      <c r="C194" s="92">
        <f>C196+C199</f>
        <v>6207519.7300000004</v>
      </c>
      <c r="D194" s="87"/>
      <c r="E194" s="87"/>
    </row>
    <row r="195" spans="2:5">
      <c r="B195" s="87"/>
      <c r="D195" s="87"/>
      <c r="E195" s="87"/>
    </row>
    <row r="196" spans="2:5">
      <c r="B196" s="87" t="s">
        <v>115</v>
      </c>
      <c r="C196" s="93">
        <f>C197</f>
        <v>6023381.1500000004</v>
      </c>
      <c r="D196" s="30"/>
      <c r="E196" s="30"/>
    </row>
    <row r="197" spans="2:5">
      <c r="B197" s="53" t="s">
        <v>116</v>
      </c>
      <c r="C197" s="94">
        <v>6023381.1500000004</v>
      </c>
      <c r="D197" s="30"/>
      <c r="E197" s="30"/>
    </row>
    <row r="198" spans="2:5">
      <c r="B198" s="53"/>
      <c r="C198" s="94"/>
      <c r="D198" s="30"/>
      <c r="E198" s="30"/>
    </row>
    <row r="199" spans="2:5">
      <c r="B199" s="87" t="s">
        <v>117</v>
      </c>
      <c r="C199" s="93">
        <f>C200</f>
        <v>184138.58</v>
      </c>
      <c r="D199" s="30"/>
      <c r="E199" s="30"/>
    </row>
    <row r="200" spans="2:5">
      <c r="B200" s="53" t="s">
        <v>118</v>
      </c>
      <c r="C200" s="94">
        <f>C201</f>
        <v>184138.58</v>
      </c>
      <c r="D200" s="30"/>
      <c r="E200" s="30"/>
    </row>
    <row r="201" spans="2:5">
      <c r="B201" s="53" t="s">
        <v>114</v>
      </c>
      <c r="C201" s="94">
        <v>184138.58</v>
      </c>
      <c r="D201" s="30"/>
      <c r="E201" s="30"/>
    </row>
    <row r="202" spans="2:5">
      <c r="B202" s="23"/>
      <c r="C202" s="93"/>
      <c r="D202" s="30"/>
      <c r="E202" s="30"/>
    </row>
    <row r="203" spans="2:5">
      <c r="B203" s="23" t="s">
        <v>119</v>
      </c>
      <c r="C203" s="93">
        <f>SUM(C186+C190+C196+C199)</f>
        <v>24129952.329999998</v>
      </c>
      <c r="D203" s="30"/>
      <c r="E203" s="30"/>
    </row>
    <row r="204" spans="2:5">
      <c r="B204" s="23"/>
      <c r="C204" s="93"/>
      <c r="D204" s="30"/>
      <c r="E204" s="30"/>
    </row>
    <row r="205" spans="2:5">
      <c r="B205" s="23" t="s">
        <v>120</v>
      </c>
      <c r="C205" s="93"/>
      <c r="D205" s="30"/>
      <c r="E205" s="30"/>
    </row>
    <row r="206" spans="2:5">
      <c r="B206" s="87" t="s">
        <v>121</v>
      </c>
      <c r="C206" s="93">
        <f>SUM(C207:C210)</f>
        <v>3219538577.4900002</v>
      </c>
      <c r="D206" s="30"/>
      <c r="E206" s="30"/>
    </row>
    <row r="207" spans="2:5">
      <c r="B207" s="23" t="s">
        <v>122</v>
      </c>
      <c r="C207" s="94">
        <v>172495352</v>
      </c>
      <c r="D207" s="30"/>
      <c r="E207" s="30"/>
    </row>
    <row r="208" spans="2:5">
      <c r="B208" s="23" t="s">
        <v>123</v>
      </c>
      <c r="C208" s="94">
        <v>7515864.5199999996</v>
      </c>
      <c r="D208" s="30"/>
      <c r="E208" s="30"/>
    </row>
    <row r="209" spans="2:5">
      <c r="B209" s="23" t="s">
        <v>124</v>
      </c>
      <c r="C209" s="94">
        <v>39180025.32</v>
      </c>
      <c r="D209" s="30"/>
      <c r="E209" s="30"/>
    </row>
    <row r="210" spans="2:5">
      <c r="B210" s="23" t="s">
        <v>125</v>
      </c>
      <c r="C210" s="94">
        <v>3000347335.6500001</v>
      </c>
      <c r="D210" s="30"/>
      <c r="E210" s="30"/>
    </row>
    <row r="211" spans="2:5">
      <c r="B211" s="23"/>
      <c r="C211" s="93"/>
      <c r="D211" s="30"/>
      <c r="E211" s="30"/>
    </row>
    <row r="212" spans="2:5">
      <c r="B212" s="87" t="s">
        <v>126</v>
      </c>
      <c r="C212" s="93"/>
      <c r="D212" s="30"/>
      <c r="E212" s="30"/>
    </row>
    <row r="213" spans="2:5">
      <c r="B213" s="87" t="s">
        <v>127</v>
      </c>
      <c r="C213" s="93">
        <f>SUM(C214:C216)</f>
        <v>367059519.81</v>
      </c>
      <c r="D213" s="30"/>
      <c r="E213" s="30"/>
    </row>
    <row r="214" spans="2:5">
      <c r="B214" s="87" t="s">
        <v>128</v>
      </c>
      <c r="C214" s="94">
        <v>828617.37</v>
      </c>
      <c r="D214" s="30"/>
      <c r="E214" s="30"/>
    </row>
    <row r="215" spans="2:5">
      <c r="B215" s="87" t="s">
        <v>129</v>
      </c>
      <c r="C215" s="94">
        <v>1827719.23</v>
      </c>
      <c r="D215" s="30"/>
      <c r="E215" s="30"/>
    </row>
    <row r="216" spans="2:5">
      <c r="B216" s="87" t="s">
        <v>130</v>
      </c>
      <c r="C216" s="94">
        <v>364403183.20999998</v>
      </c>
      <c r="D216" s="30"/>
      <c r="E216" s="30"/>
    </row>
    <row r="217" spans="2:5">
      <c r="B217" s="87" t="s">
        <v>131</v>
      </c>
      <c r="C217" s="94">
        <f>C206+C213</f>
        <v>3586598097.3000002</v>
      </c>
      <c r="D217" s="30"/>
      <c r="E217" s="30"/>
    </row>
    <row r="218" spans="2:5">
      <c r="B218" s="87"/>
      <c r="C218" s="95"/>
      <c r="D218" s="31"/>
      <c r="E218" s="30"/>
    </row>
    <row r="219" spans="2:5" ht="24.75" customHeight="1">
      <c r="B219" s="25"/>
      <c r="C219" s="96">
        <f>SUM(C217+C203)</f>
        <v>3610728049.6300001</v>
      </c>
      <c r="D219" s="97"/>
      <c r="E219" s="98"/>
    </row>
    <row r="220" spans="2:5">
      <c r="B220" s="99"/>
    </row>
    <row r="221" spans="2:5"/>
    <row r="222" spans="2:5">
      <c r="B222" s="85" t="s">
        <v>132</v>
      </c>
      <c r="C222" s="100" t="s">
        <v>7</v>
      </c>
      <c r="D222" s="20" t="s">
        <v>107</v>
      </c>
      <c r="E222" s="20" t="s">
        <v>32</v>
      </c>
    </row>
    <row r="223" spans="2:5">
      <c r="B223" s="62"/>
      <c r="C223" s="20"/>
      <c r="D223" s="81"/>
      <c r="E223" s="81"/>
    </row>
    <row r="224" spans="2:5">
      <c r="B224" s="101"/>
      <c r="C224" s="52"/>
      <c r="D224" s="34"/>
      <c r="E224" s="34"/>
    </row>
    <row r="225" spans="2:5">
      <c r="B225" s="87" t="s">
        <v>133</v>
      </c>
      <c r="C225" s="52">
        <f>SUM(C226)</f>
        <v>26580422.27</v>
      </c>
      <c r="D225" s="30"/>
      <c r="E225" s="30"/>
    </row>
    <row r="226" spans="2:5">
      <c r="B226" s="89" t="s">
        <v>134</v>
      </c>
      <c r="C226" s="29">
        <v>26580422.27</v>
      </c>
      <c r="D226" s="30"/>
      <c r="E226" s="30"/>
    </row>
    <row r="227" spans="2:5">
      <c r="B227" s="23" t="s">
        <v>135</v>
      </c>
      <c r="C227" s="52">
        <f>SUM(C228)</f>
        <v>18.18</v>
      </c>
      <c r="D227" s="30"/>
      <c r="E227" s="30"/>
    </row>
    <row r="228" spans="2:5">
      <c r="B228" s="102" t="s">
        <v>136</v>
      </c>
      <c r="C228" s="103">
        <v>18.18</v>
      </c>
      <c r="D228" s="31"/>
      <c r="E228" s="31"/>
    </row>
    <row r="229" spans="2:5">
      <c r="C229" s="32">
        <f>C225+C227</f>
        <v>26580440.449999999</v>
      </c>
      <c r="D229" s="245"/>
      <c r="E229" s="246"/>
    </row>
    <row r="230" spans="2:5"/>
    <row r="231" spans="2:5"/>
    <row r="232" spans="2:5" ht="26.25" customHeight="1"/>
    <row r="233" spans="2:5">
      <c r="B233" s="13" t="s">
        <v>137</v>
      </c>
    </row>
    <row r="234" spans="2:5"/>
    <row r="235" spans="2:5">
      <c r="B235" s="85" t="s">
        <v>138</v>
      </c>
      <c r="C235" s="100" t="s">
        <v>7</v>
      </c>
      <c r="D235" s="20" t="s">
        <v>139</v>
      </c>
      <c r="E235" s="20" t="s">
        <v>140</v>
      </c>
    </row>
    <row r="236" spans="2:5" ht="15">
      <c r="B236" s="21" t="s">
        <v>141</v>
      </c>
      <c r="C236" s="104"/>
      <c r="D236" s="105"/>
      <c r="E236" s="106"/>
    </row>
    <row r="237" spans="2:5" ht="15">
      <c r="B237" s="23" t="s">
        <v>142</v>
      </c>
      <c r="C237" s="107">
        <v>35510512.409999996</v>
      </c>
      <c r="D237" s="108">
        <f t="shared" ref="D237:D289" si="2">(C237/$C$290)</f>
        <v>1.1958472864840586E-2</v>
      </c>
      <c r="E237" s="109"/>
    </row>
    <row r="238" spans="2:5" ht="15">
      <c r="B238" s="23" t="s">
        <v>143</v>
      </c>
      <c r="C238" s="107">
        <v>2065803.3</v>
      </c>
      <c r="D238" s="108">
        <f t="shared" si="2"/>
        <v>6.9567716798677815E-4</v>
      </c>
      <c r="E238" s="109"/>
    </row>
    <row r="239" spans="2:5" ht="15">
      <c r="B239" s="23" t="s">
        <v>144</v>
      </c>
      <c r="C239" s="107">
        <v>25196254.539999999</v>
      </c>
      <c r="D239" s="108">
        <f t="shared" si="2"/>
        <v>8.4850571214893505E-3</v>
      </c>
      <c r="E239" s="109"/>
    </row>
    <row r="240" spans="2:5" ht="15">
      <c r="B240" s="23" t="s">
        <v>145</v>
      </c>
      <c r="C240" s="107">
        <v>10764220.880000001</v>
      </c>
      <c r="D240" s="108">
        <f t="shared" si="2"/>
        <v>3.62494468731972E-3</v>
      </c>
      <c r="E240" s="109"/>
    </row>
    <row r="241" spans="2:5" ht="15">
      <c r="B241" s="23" t="s">
        <v>146</v>
      </c>
      <c r="C241" s="107">
        <v>611303.59</v>
      </c>
      <c r="D241" s="108">
        <f t="shared" si="2"/>
        <v>2.0586178280930742E-4</v>
      </c>
      <c r="E241" s="109"/>
    </row>
    <row r="242" spans="2:5" ht="15">
      <c r="B242" s="23" t="s">
        <v>147</v>
      </c>
      <c r="C242" s="107">
        <v>594951.43999999994</v>
      </c>
      <c r="D242" s="108">
        <f t="shared" si="2"/>
        <v>2.0035505455376874E-4</v>
      </c>
      <c r="E242" s="109"/>
    </row>
    <row r="243" spans="2:5" ht="15">
      <c r="B243" s="23" t="s">
        <v>148</v>
      </c>
      <c r="C243" s="107">
        <v>21795719.940000001</v>
      </c>
      <c r="D243" s="108">
        <f t="shared" si="2"/>
        <v>7.3398976185642412E-3</v>
      </c>
      <c r="E243" s="109"/>
    </row>
    <row r="244" spans="2:5" ht="15">
      <c r="B244" s="23" t="s">
        <v>149</v>
      </c>
      <c r="C244" s="107">
        <v>27750</v>
      </c>
      <c r="D244" s="108">
        <f t="shared" si="2"/>
        <v>9.3450530414164276E-6</v>
      </c>
      <c r="E244" s="109"/>
    </row>
    <row r="245" spans="2:5" ht="15">
      <c r="B245" s="23" t="s">
        <v>150</v>
      </c>
      <c r="C245" s="107">
        <v>17291606.870000001</v>
      </c>
      <c r="D245" s="108">
        <f t="shared" si="2"/>
        <v>5.8230984998728181E-3</v>
      </c>
      <c r="E245" s="109"/>
    </row>
    <row r="246" spans="2:5" ht="15">
      <c r="B246" s="23" t="s">
        <v>151</v>
      </c>
      <c r="C246" s="107">
        <v>316966.32</v>
      </c>
      <c r="D246" s="108">
        <f t="shared" si="2"/>
        <v>1.0674115577450713E-4</v>
      </c>
      <c r="E246" s="109"/>
    </row>
    <row r="247" spans="2:5" ht="15">
      <c r="B247" s="23" t="s">
        <v>152</v>
      </c>
      <c r="C247" s="107">
        <v>106299.25</v>
      </c>
      <c r="D247" s="108">
        <f t="shared" si="2"/>
        <v>3.5797193856316582E-5</v>
      </c>
      <c r="E247" s="109"/>
    </row>
    <row r="248" spans="2:5" ht="15">
      <c r="B248" s="23" t="s">
        <v>153</v>
      </c>
      <c r="C248" s="107">
        <v>649240.48</v>
      </c>
      <c r="D248" s="108">
        <f t="shared" si="2"/>
        <v>2.186373593598076E-4</v>
      </c>
      <c r="E248" s="109"/>
    </row>
    <row r="249" spans="2:5" ht="15">
      <c r="B249" s="23" t="s">
        <v>154</v>
      </c>
      <c r="C249" s="107">
        <v>101355.74</v>
      </c>
      <c r="D249" s="108">
        <f t="shared" si="2"/>
        <v>3.4132424012685143E-5</v>
      </c>
      <c r="E249" s="109"/>
    </row>
    <row r="250" spans="2:5" ht="15">
      <c r="B250" s="23" t="s">
        <v>155</v>
      </c>
      <c r="C250" s="107">
        <v>129.34</v>
      </c>
      <c r="D250" s="108">
        <f t="shared" si="2"/>
        <v>4.3556366139704533E-8</v>
      </c>
      <c r="E250" s="109"/>
    </row>
    <row r="251" spans="2:5" ht="15">
      <c r="B251" s="23" t="s">
        <v>156</v>
      </c>
      <c r="C251" s="107">
        <v>580</v>
      </c>
      <c r="D251" s="108">
        <f t="shared" si="2"/>
        <v>1.9532002753230732E-7</v>
      </c>
      <c r="E251" s="109"/>
    </row>
    <row r="252" spans="2:5" ht="15">
      <c r="B252" s="23" t="s">
        <v>157</v>
      </c>
      <c r="C252" s="107">
        <v>918.99</v>
      </c>
      <c r="D252" s="108">
        <f t="shared" si="2"/>
        <v>3.0947784845157779E-7</v>
      </c>
      <c r="E252" s="109"/>
    </row>
    <row r="253" spans="2:5" ht="15">
      <c r="B253" s="23" t="s">
        <v>158</v>
      </c>
      <c r="C253" s="107">
        <v>1435657.37</v>
      </c>
      <c r="D253" s="108">
        <f t="shared" si="2"/>
        <v>4.8347006385406885E-4</v>
      </c>
      <c r="E253" s="109"/>
    </row>
    <row r="254" spans="2:5" ht="15">
      <c r="B254" s="23" t="s">
        <v>159</v>
      </c>
      <c r="C254" s="107">
        <v>742700</v>
      </c>
      <c r="D254" s="108">
        <f t="shared" si="2"/>
        <v>2.5011066284180109E-4</v>
      </c>
      <c r="E254" s="109"/>
    </row>
    <row r="255" spans="2:5" ht="15">
      <c r="B255" s="23" t="s">
        <v>160</v>
      </c>
      <c r="C255" s="107">
        <v>4842.99</v>
      </c>
      <c r="D255" s="108">
        <f t="shared" si="2"/>
        <v>1.6309188623080845E-6</v>
      </c>
      <c r="E255" s="109"/>
    </row>
    <row r="256" spans="2:5" ht="15">
      <c r="B256" s="23" t="s">
        <v>161</v>
      </c>
      <c r="C256" s="107">
        <v>2930.46</v>
      </c>
      <c r="D256" s="108">
        <f t="shared" si="2"/>
        <v>9.8685780669366436E-7</v>
      </c>
      <c r="E256" s="109"/>
    </row>
    <row r="257" spans="2:5" ht="15">
      <c r="B257" s="23" t="s">
        <v>162</v>
      </c>
      <c r="C257" s="107">
        <v>5000</v>
      </c>
      <c r="D257" s="108">
        <f t="shared" si="2"/>
        <v>1.6837933407957528E-6</v>
      </c>
      <c r="E257" s="109"/>
    </row>
    <row r="258" spans="2:5" ht="15">
      <c r="B258" s="23" t="s">
        <v>163</v>
      </c>
      <c r="C258" s="107">
        <v>47588.88</v>
      </c>
      <c r="D258" s="108">
        <f t="shared" si="2"/>
        <v>1.6025967847985634E-5</v>
      </c>
      <c r="E258" s="109"/>
    </row>
    <row r="259" spans="2:5" ht="15">
      <c r="B259" s="23" t="s">
        <v>164</v>
      </c>
      <c r="C259" s="107">
        <v>31252.14</v>
      </c>
      <c r="D259" s="108">
        <f t="shared" si="2"/>
        <v>1.0524429043523316E-5</v>
      </c>
      <c r="E259" s="109"/>
    </row>
    <row r="260" spans="2:5" ht="15">
      <c r="B260" s="23" t="s">
        <v>165</v>
      </c>
      <c r="C260" s="107">
        <v>871404.5</v>
      </c>
      <c r="D260" s="108">
        <f t="shared" si="2"/>
        <v>2.9345301884789053E-4</v>
      </c>
      <c r="E260" s="109"/>
    </row>
    <row r="261" spans="2:5" ht="15">
      <c r="B261" s="23" t="s">
        <v>166</v>
      </c>
      <c r="C261" s="107">
        <v>87413.82</v>
      </c>
      <c r="D261" s="108">
        <f t="shared" si="2"/>
        <v>2.943736160190372E-5</v>
      </c>
      <c r="E261" s="109"/>
    </row>
    <row r="262" spans="2:5" ht="15">
      <c r="B262" s="23" t="s">
        <v>167</v>
      </c>
      <c r="C262" s="107">
        <v>345095.7</v>
      </c>
      <c r="D262" s="108">
        <f t="shared" si="2"/>
        <v>1.1621396831944978E-4</v>
      </c>
      <c r="E262" s="109"/>
    </row>
    <row r="263" spans="2:5" ht="15">
      <c r="B263" s="23" t="s">
        <v>168</v>
      </c>
      <c r="C263" s="107">
        <v>32498</v>
      </c>
      <c r="D263" s="108">
        <f t="shared" si="2"/>
        <v>1.0943983197836075E-5</v>
      </c>
      <c r="E263" s="109"/>
    </row>
    <row r="264" spans="2:5" ht="15">
      <c r="B264" s="23" t="s">
        <v>169</v>
      </c>
      <c r="C264" s="107">
        <v>697256.28</v>
      </c>
      <c r="D264" s="108">
        <f t="shared" si="2"/>
        <v>2.3480709621840376E-4</v>
      </c>
      <c r="E264" s="109"/>
    </row>
    <row r="265" spans="2:5" ht="15">
      <c r="B265" s="23" t="s">
        <v>170</v>
      </c>
      <c r="C265" s="107">
        <v>14474</v>
      </c>
      <c r="D265" s="108">
        <f t="shared" si="2"/>
        <v>4.8742449629355455E-6</v>
      </c>
      <c r="E265" s="109"/>
    </row>
    <row r="266" spans="2:5" ht="15">
      <c r="B266" s="23" t="s">
        <v>171</v>
      </c>
      <c r="C266" s="107">
        <v>2601866.87</v>
      </c>
      <c r="D266" s="108">
        <f t="shared" si="2"/>
        <v>8.7620122186861773E-4</v>
      </c>
      <c r="E266" s="109"/>
    </row>
    <row r="267" spans="2:5" ht="15">
      <c r="B267" s="23" t="s">
        <v>172</v>
      </c>
      <c r="C267" s="107">
        <v>854098.27</v>
      </c>
      <c r="D267" s="108">
        <f t="shared" si="2"/>
        <v>2.8762499588223458E-4</v>
      </c>
      <c r="E267" s="109"/>
    </row>
    <row r="268" spans="2:5" ht="15">
      <c r="B268" s="23" t="s">
        <v>173</v>
      </c>
      <c r="C268" s="107">
        <v>10718.4</v>
      </c>
      <c r="D268" s="108">
        <f t="shared" si="2"/>
        <v>3.6095141087970392E-6</v>
      </c>
      <c r="E268" s="109"/>
    </row>
    <row r="269" spans="2:5" ht="15">
      <c r="B269" s="23" t="s">
        <v>174</v>
      </c>
      <c r="C269" s="107">
        <v>10070793.220000001</v>
      </c>
      <c r="D269" s="108">
        <f t="shared" si="2"/>
        <v>3.3914269120734037E-3</v>
      </c>
      <c r="E269" s="109"/>
    </row>
    <row r="270" spans="2:5" ht="15">
      <c r="B270" s="23" t="s">
        <v>175</v>
      </c>
      <c r="C270" s="107">
        <v>9078797.6899999995</v>
      </c>
      <c r="D270" s="108">
        <f t="shared" si="2"/>
        <v>3.0573638185707724E-3</v>
      </c>
      <c r="E270" s="109"/>
    </row>
    <row r="271" spans="2:5" ht="15">
      <c r="B271" s="23" t="s">
        <v>176</v>
      </c>
      <c r="C271" s="107">
        <v>39349.08</v>
      </c>
      <c r="D271" s="108">
        <f t="shared" si="2"/>
        <v>1.3251143774087868E-5</v>
      </c>
      <c r="E271" s="109"/>
    </row>
    <row r="272" spans="2:5" ht="15">
      <c r="B272" s="23" t="s">
        <v>177</v>
      </c>
      <c r="C272" s="107">
        <v>652923.42000000004</v>
      </c>
      <c r="D272" s="108">
        <f t="shared" si="2"/>
        <v>2.1987762132911771E-4</v>
      </c>
      <c r="E272" s="109"/>
    </row>
    <row r="273" spans="2:5" ht="15">
      <c r="B273" s="23" t="s">
        <v>178</v>
      </c>
      <c r="C273" s="107">
        <v>871080.16</v>
      </c>
      <c r="D273" s="108">
        <f t="shared" si="2"/>
        <v>2.9334379454145975E-4</v>
      </c>
      <c r="E273" s="109"/>
    </row>
    <row r="274" spans="2:5" ht="15">
      <c r="B274" s="23" t="s">
        <v>179</v>
      </c>
      <c r="C274" s="107">
        <v>370538.61</v>
      </c>
      <c r="D274" s="108">
        <f t="shared" si="2"/>
        <v>1.2478208880514291E-4</v>
      </c>
      <c r="E274" s="109"/>
    </row>
    <row r="275" spans="2:5" ht="15">
      <c r="B275" s="23" t="s">
        <v>180</v>
      </c>
      <c r="C275" s="107">
        <v>5804818.6299999999</v>
      </c>
      <c r="D275" s="108">
        <f t="shared" si="2"/>
        <v>1.9548229907442251E-3</v>
      </c>
      <c r="E275" s="109"/>
    </row>
    <row r="276" spans="2:5" ht="15">
      <c r="B276" s="23" t="s">
        <v>181</v>
      </c>
      <c r="C276" s="107">
        <v>35624.83</v>
      </c>
      <c r="D276" s="108">
        <f t="shared" si="2"/>
        <v>1.1996970304196152E-5</v>
      </c>
      <c r="E276" s="109"/>
    </row>
    <row r="277" spans="2:5" ht="15">
      <c r="B277" s="23" t="s">
        <v>182</v>
      </c>
      <c r="C277" s="107">
        <v>763722.2</v>
      </c>
      <c r="D277" s="108">
        <f t="shared" si="2"/>
        <v>2.5719007091557639E-4</v>
      </c>
      <c r="E277" s="109"/>
    </row>
    <row r="278" spans="2:5" ht="15">
      <c r="B278" s="23" t="s">
        <v>183</v>
      </c>
      <c r="C278" s="107">
        <v>23597</v>
      </c>
      <c r="D278" s="108">
        <f t="shared" si="2"/>
        <v>7.9464942925514762E-6</v>
      </c>
      <c r="E278" s="109"/>
    </row>
    <row r="279" spans="2:5" ht="15">
      <c r="B279" s="23" t="s">
        <v>184</v>
      </c>
      <c r="C279" s="107">
        <v>99103.21</v>
      </c>
      <c r="D279" s="108">
        <f t="shared" si="2"/>
        <v>3.3373865009896611E-5</v>
      </c>
      <c r="E279" s="109"/>
    </row>
    <row r="280" spans="2:5" ht="15">
      <c r="B280" s="23" t="s">
        <v>185</v>
      </c>
      <c r="C280" s="107">
        <v>217584.09</v>
      </c>
      <c r="D280" s="108">
        <f t="shared" si="2"/>
        <v>7.3273328361020748E-5</v>
      </c>
      <c r="E280" s="109"/>
    </row>
    <row r="281" spans="2:5" ht="15">
      <c r="B281" s="23" t="s">
        <v>186</v>
      </c>
      <c r="C281" s="107">
        <v>18094.03</v>
      </c>
      <c r="D281" s="108">
        <f t="shared" si="2"/>
        <v>6.0933214444317141E-6</v>
      </c>
      <c r="E281" s="109"/>
    </row>
    <row r="282" spans="2:5" ht="15">
      <c r="B282" s="23" t="s">
        <v>187</v>
      </c>
      <c r="C282" s="107">
        <v>1905673.41</v>
      </c>
      <c r="D282" s="108">
        <f t="shared" si="2"/>
        <v>6.4175203949790678E-4</v>
      </c>
      <c r="E282" s="109"/>
    </row>
    <row r="283" spans="2:5" ht="15">
      <c r="B283" s="23" t="s">
        <v>188</v>
      </c>
      <c r="C283" s="107">
        <v>1341805203.76</v>
      </c>
      <c r="D283" s="108">
        <f t="shared" si="2"/>
        <v>0.4518645333472352</v>
      </c>
      <c r="E283" s="109"/>
    </row>
    <row r="284" spans="2:5" ht="15">
      <c r="B284" s="23" t="s">
        <v>189</v>
      </c>
      <c r="C284" s="107">
        <v>676504047.36000001</v>
      </c>
      <c r="D284" s="108">
        <f t="shared" si="2"/>
        <v>0.22781860199322851</v>
      </c>
      <c r="E284" s="109"/>
    </row>
    <row r="285" spans="2:5" ht="15">
      <c r="B285" s="23" t="s">
        <v>190</v>
      </c>
      <c r="C285" s="107">
        <v>789525532.84000003</v>
      </c>
      <c r="D285" s="108">
        <f t="shared" si="2"/>
        <v>0.26587956691684211</v>
      </c>
      <c r="E285" s="109"/>
    </row>
    <row r="286" spans="2:5" ht="15">
      <c r="B286" s="23" t="s">
        <v>191</v>
      </c>
      <c r="C286" s="107">
        <v>6321800.6100000003</v>
      </c>
      <c r="D286" s="108">
        <f t="shared" si="2"/>
        <v>2.1289211537913058E-3</v>
      </c>
      <c r="E286" s="109"/>
    </row>
    <row r="287" spans="2:5" ht="15">
      <c r="B287" s="23" t="s">
        <v>192</v>
      </c>
      <c r="C287" s="107">
        <v>84488.79</v>
      </c>
      <c r="D287" s="108">
        <f t="shared" si="2"/>
        <v>2.8452332394778156E-5</v>
      </c>
      <c r="E287" s="109"/>
    </row>
    <row r="288" spans="2:5" ht="15">
      <c r="B288" s="23" t="s">
        <v>193</v>
      </c>
      <c r="C288" s="107">
        <v>2474363.89</v>
      </c>
      <c r="D288" s="108">
        <f t="shared" si="2"/>
        <v>8.3326348813749494E-4</v>
      </c>
      <c r="E288" s="109"/>
    </row>
    <row r="289" spans="1:23" ht="15">
      <c r="B289" s="25" t="s">
        <v>194</v>
      </c>
      <c r="C289" s="107">
        <v>5.56</v>
      </c>
      <c r="D289" s="108">
        <f t="shared" si="2"/>
        <v>1.8723781949648771E-9</v>
      </c>
      <c r="E289" s="109"/>
    </row>
    <row r="290" spans="1:23">
      <c r="C290" s="59">
        <f>SUM(C237:C289)</f>
        <v>2969485553.1599998</v>
      </c>
      <c r="D290" s="110">
        <f>SUM(D237:D289)</f>
        <v>0.99999999999999989</v>
      </c>
      <c r="E290" s="20"/>
    </row>
    <row r="291" spans="1:23"/>
    <row r="292" spans="1:23"/>
    <row r="293" spans="1:23" ht="28.5" customHeight="1">
      <c r="B293" s="111"/>
      <c r="C293" s="111"/>
      <c r="D293" s="111"/>
      <c r="E293" s="111"/>
    </row>
    <row r="294" spans="1:23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</row>
    <row r="295" spans="1:23">
      <c r="B295" s="13" t="s">
        <v>195</v>
      </c>
    </row>
    <row r="296" spans="1:23"/>
    <row r="297" spans="1:23">
      <c r="B297" s="62" t="s">
        <v>196</v>
      </c>
      <c r="C297" s="63" t="s">
        <v>41</v>
      </c>
      <c r="D297" s="100" t="s">
        <v>42</v>
      </c>
      <c r="E297" s="100" t="s">
        <v>197</v>
      </c>
      <c r="F297" s="100" t="s">
        <v>8</v>
      </c>
      <c r="G297" s="63" t="s">
        <v>95</v>
      </c>
    </row>
    <row r="298" spans="1:23" ht="19.5" customHeight="1">
      <c r="B298" s="75" t="s">
        <v>198</v>
      </c>
      <c r="C298" s="22"/>
      <c r="D298" s="113"/>
      <c r="E298" s="113"/>
      <c r="F298" s="22"/>
      <c r="G298" s="114"/>
    </row>
    <row r="299" spans="1:23">
      <c r="B299" s="115" t="s">
        <v>199</v>
      </c>
      <c r="C299" s="113">
        <v>14361038.76</v>
      </c>
      <c r="D299" s="113">
        <v>269822.27</v>
      </c>
      <c r="E299" s="113">
        <v>-14091216.49</v>
      </c>
      <c r="F299" s="24"/>
      <c r="G299" s="40"/>
    </row>
    <row r="300" spans="1:23">
      <c r="B300" s="115" t="s">
        <v>200</v>
      </c>
      <c r="C300" s="113"/>
      <c r="D300" s="113">
        <v>14361038.76</v>
      </c>
      <c r="E300" s="113">
        <v>14361038.76</v>
      </c>
      <c r="F300" s="24"/>
      <c r="G300" s="40"/>
    </row>
    <row r="301" spans="1:23">
      <c r="B301" s="115" t="s">
        <v>201</v>
      </c>
      <c r="C301" s="113"/>
      <c r="D301" s="113">
        <v>25916030.57</v>
      </c>
      <c r="E301" s="113">
        <v>25916030.57</v>
      </c>
      <c r="F301" s="24"/>
      <c r="G301" s="40"/>
    </row>
    <row r="302" spans="1:23">
      <c r="B302" s="116"/>
      <c r="C302" s="26"/>
      <c r="D302" s="113"/>
      <c r="E302" s="117"/>
      <c r="F302" s="26"/>
      <c r="G302" s="42"/>
    </row>
    <row r="303" spans="1:23">
      <c r="C303" s="32">
        <f>SUM(C299:C302)</f>
        <v>14361038.76</v>
      </c>
      <c r="D303" s="32">
        <f>SUM(D298:D302)</f>
        <v>40546891.600000001</v>
      </c>
      <c r="E303" s="32">
        <f>SUM(E298:E302)</f>
        <v>26185852.84</v>
      </c>
      <c r="F303" s="118"/>
      <c r="G303" s="119"/>
    </row>
    <row r="304" spans="1:23" ht="27" customHeight="1"/>
    <row r="305" spans="2:6"/>
    <row r="306" spans="2:6">
      <c r="B306" s="120"/>
      <c r="C306" s="120"/>
      <c r="D306" s="120"/>
      <c r="E306" s="120"/>
      <c r="F306" s="120"/>
    </row>
    <row r="307" spans="2:6">
      <c r="B307" s="85" t="s">
        <v>202</v>
      </c>
      <c r="C307" s="100" t="s">
        <v>41</v>
      </c>
      <c r="D307" s="20" t="s">
        <v>42</v>
      </c>
      <c r="E307" s="81" t="s">
        <v>197</v>
      </c>
      <c r="F307" s="100" t="s">
        <v>95</v>
      </c>
    </row>
    <row r="308" spans="2:6" ht="20.25" customHeight="1">
      <c r="B308" s="21" t="s">
        <v>203</v>
      </c>
      <c r="C308" s="121">
        <v>56457634.490000002</v>
      </c>
      <c r="D308" s="122">
        <v>667822936.91999996</v>
      </c>
      <c r="E308" s="123">
        <f>C308-D308</f>
        <v>-611365302.42999995</v>
      </c>
      <c r="F308" s="114"/>
    </row>
    <row r="309" spans="2:6" ht="20.25" customHeight="1">
      <c r="B309" s="49" t="s">
        <v>204</v>
      </c>
      <c r="C309" s="73"/>
      <c r="D309" s="124">
        <v>-144865632.61000001</v>
      </c>
      <c r="E309" s="125">
        <f>C309-D309</f>
        <v>144865632.61000001</v>
      </c>
      <c r="F309" s="40"/>
    </row>
    <row r="310" spans="2:6" ht="15">
      <c r="B310" s="49" t="s">
        <v>205</v>
      </c>
      <c r="C310" s="73">
        <v>68358315.359999999</v>
      </c>
      <c r="D310" s="126">
        <v>68358315.359999999</v>
      </c>
      <c r="E310" s="125">
        <f>C310-D310</f>
        <v>0</v>
      </c>
      <c r="F310" s="40"/>
    </row>
    <row r="311" spans="2:6" ht="15">
      <c r="B311" s="49" t="s">
        <v>206</v>
      </c>
      <c r="C311" s="73">
        <v>112759589.56999999</v>
      </c>
      <c r="D311" s="126">
        <v>309649927.76999998</v>
      </c>
      <c r="E311" s="125">
        <f>C311-D311</f>
        <v>-196890338.19999999</v>
      </c>
      <c r="F311" s="40"/>
    </row>
    <row r="312" spans="2:6" s="36" customFormat="1" ht="15">
      <c r="B312" s="25" t="s">
        <v>207</v>
      </c>
      <c r="C312" s="121">
        <f>SUM(C310:C311)</f>
        <v>181117904.93000001</v>
      </c>
      <c r="D312" s="127">
        <f>SUM(D309:D311)</f>
        <v>233142610.51999998</v>
      </c>
      <c r="E312" s="128">
        <f>SUM(E309:E311)</f>
        <v>-52024705.589999974</v>
      </c>
      <c r="F312" s="129"/>
    </row>
    <row r="313" spans="2:6">
      <c r="C313" s="32">
        <f>C308+C312</f>
        <v>237575539.42000002</v>
      </c>
      <c r="D313" s="32">
        <f>D308+D312</f>
        <v>900965547.43999994</v>
      </c>
      <c r="E313" s="32">
        <f>E308+E312</f>
        <v>-663390008.01999998</v>
      </c>
      <c r="F313" s="130"/>
    </row>
    <row r="314" spans="2:6"/>
    <row r="315" spans="2:6"/>
    <row r="316" spans="2:6" ht="30.75" customHeight="1"/>
    <row r="317" spans="2:6">
      <c r="B317" s="13" t="s">
        <v>208</v>
      </c>
    </row>
    <row r="318" spans="2:6"/>
    <row r="319" spans="2:6">
      <c r="B319" s="85" t="s">
        <v>209</v>
      </c>
      <c r="C319" s="86" t="s">
        <v>41</v>
      </c>
      <c r="D319" s="20" t="s">
        <v>42</v>
      </c>
      <c r="E319" s="131" t="s">
        <v>43</v>
      </c>
    </row>
    <row r="320" spans="2:6" ht="15">
      <c r="B320" s="132" t="s">
        <v>210</v>
      </c>
      <c r="C320" s="126">
        <v>18275.97</v>
      </c>
      <c r="D320" s="126">
        <v>18316.580000000002</v>
      </c>
      <c r="E320" s="133">
        <f>D320-C320</f>
        <v>40.610000000000582</v>
      </c>
    </row>
    <row r="321" spans="2:5" ht="15">
      <c r="B321" s="132" t="s">
        <v>211</v>
      </c>
      <c r="C321" s="126">
        <v>5420.3</v>
      </c>
      <c r="D321" s="126">
        <v>5746.02</v>
      </c>
      <c r="E321" s="73">
        <f t="shared" ref="E321:E343" si="3">D321-C321</f>
        <v>325.72000000000025</v>
      </c>
    </row>
    <row r="322" spans="2:5" ht="15">
      <c r="B322" s="132" t="s">
        <v>212</v>
      </c>
      <c r="C322" s="126">
        <v>0.02</v>
      </c>
      <c r="D322" s="126">
        <v>2018.56</v>
      </c>
      <c r="E322" s="73">
        <f t="shared" si="3"/>
        <v>2018.54</v>
      </c>
    </row>
    <row r="323" spans="2:5" ht="15">
      <c r="B323" s="132" t="s">
        <v>213</v>
      </c>
      <c r="C323" s="126">
        <v>5418057.0800000001</v>
      </c>
      <c r="D323" s="126">
        <v>24524814.379999999</v>
      </c>
      <c r="E323" s="73">
        <f t="shared" si="3"/>
        <v>19106757.299999997</v>
      </c>
    </row>
    <row r="324" spans="2:5" ht="15">
      <c r="B324" s="132" t="s">
        <v>214</v>
      </c>
      <c r="C324" s="126">
        <v>21369237.460000001</v>
      </c>
      <c r="D324" s="126">
        <v>3408671.88</v>
      </c>
      <c r="E324" s="73">
        <f t="shared" si="3"/>
        <v>-17960565.580000002</v>
      </c>
    </row>
    <row r="325" spans="2:5" ht="15">
      <c r="B325" s="132" t="s">
        <v>215</v>
      </c>
      <c r="C325" s="126">
        <v>4464785.3499999996</v>
      </c>
      <c r="D325" s="126">
        <v>4609154.9800000004</v>
      </c>
      <c r="E325" s="73">
        <f t="shared" si="3"/>
        <v>144369.63000000082</v>
      </c>
    </row>
    <row r="326" spans="2:5" ht="15">
      <c r="B326" s="132" t="s">
        <v>216</v>
      </c>
      <c r="C326" s="126">
        <v>6553893.8799999999</v>
      </c>
      <c r="D326" s="126">
        <v>4139.83</v>
      </c>
      <c r="E326" s="73">
        <f t="shared" si="3"/>
        <v>-6549754.0499999998</v>
      </c>
    </row>
    <row r="327" spans="2:5" ht="15">
      <c r="B327" s="132" t="s">
        <v>217</v>
      </c>
      <c r="C327" s="126">
        <v>1493.26</v>
      </c>
      <c r="D327" s="126">
        <v>2010.77</v>
      </c>
      <c r="E327" s="73">
        <f t="shared" si="3"/>
        <v>517.51</v>
      </c>
    </row>
    <row r="328" spans="2:5" ht="15">
      <c r="B328" s="132" t="s">
        <v>218</v>
      </c>
      <c r="C328" s="126">
        <v>43664714.289999999</v>
      </c>
      <c r="D328" s="126">
        <v>97538.43</v>
      </c>
      <c r="E328" s="73">
        <f t="shared" si="3"/>
        <v>-43567175.859999999</v>
      </c>
    </row>
    <row r="329" spans="2:5" ht="15">
      <c r="B329" s="132" t="s">
        <v>219</v>
      </c>
      <c r="C329" s="126">
        <v>744995.2</v>
      </c>
      <c r="D329" s="126">
        <v>2063900.5</v>
      </c>
      <c r="E329" s="73">
        <f t="shared" si="3"/>
        <v>1318905.3</v>
      </c>
    </row>
    <row r="330" spans="2:5" ht="15">
      <c r="B330" s="132" t="s">
        <v>220</v>
      </c>
      <c r="C330" s="126">
        <v>32965945.559999999</v>
      </c>
      <c r="D330" s="126">
        <v>39966152.170000002</v>
      </c>
      <c r="E330" s="73">
        <f>D330-C330</f>
        <v>7000206.6100000031</v>
      </c>
    </row>
    <row r="331" spans="2:5" ht="15">
      <c r="B331" s="132" t="s">
        <v>221</v>
      </c>
      <c r="C331" s="126">
        <v>156.1</v>
      </c>
      <c r="D331" s="126">
        <v>156.11000000000001</v>
      </c>
      <c r="E331" s="73">
        <f t="shared" si="3"/>
        <v>1.0000000000019327E-2</v>
      </c>
    </row>
    <row r="332" spans="2:5" ht="15">
      <c r="B332" s="132" t="s">
        <v>222</v>
      </c>
      <c r="C332" s="126">
        <v>2573303.8199999998</v>
      </c>
      <c r="D332" s="126">
        <v>183.93</v>
      </c>
      <c r="E332" s="73">
        <f t="shared" si="3"/>
        <v>-2573119.8899999997</v>
      </c>
    </row>
    <row r="333" spans="2:5" ht="15">
      <c r="B333" s="132" t="s">
        <v>223</v>
      </c>
      <c r="C333" s="126">
        <v>6953313.4500000002</v>
      </c>
      <c r="D333" s="126">
        <v>13749191.550000001</v>
      </c>
      <c r="E333" s="73">
        <f t="shared" si="3"/>
        <v>6795878.1000000006</v>
      </c>
    </row>
    <row r="334" spans="2:5" ht="15">
      <c r="B334" s="132" t="s">
        <v>224</v>
      </c>
      <c r="C334" s="126">
        <v>0</v>
      </c>
      <c r="D334" s="126">
        <v>178595.51</v>
      </c>
      <c r="E334" s="73">
        <f t="shared" si="3"/>
        <v>178595.51</v>
      </c>
    </row>
    <row r="335" spans="2:5" ht="15">
      <c r="B335" s="132" t="s">
        <v>225</v>
      </c>
      <c r="C335" s="126">
        <v>245340.34</v>
      </c>
      <c r="D335" s="126">
        <v>6.11</v>
      </c>
      <c r="E335" s="73">
        <f t="shared" si="3"/>
        <v>-245334.23</v>
      </c>
    </row>
    <row r="336" spans="2:5" ht="15">
      <c r="B336" s="132" t="s">
        <v>226</v>
      </c>
      <c r="C336" s="126">
        <v>0</v>
      </c>
      <c r="D336" s="126">
        <v>161492937.5</v>
      </c>
      <c r="E336" s="73">
        <f>D336-C336</f>
        <v>161492937.5</v>
      </c>
    </row>
    <row r="337" spans="2:6" ht="15">
      <c r="B337" s="132" t="s">
        <v>227</v>
      </c>
      <c r="C337" s="126">
        <v>0</v>
      </c>
      <c r="D337" s="126">
        <v>36213785.469999999</v>
      </c>
      <c r="E337" s="73">
        <f t="shared" si="3"/>
        <v>36213785.469999999</v>
      </c>
    </row>
    <row r="338" spans="2:6" ht="15">
      <c r="B338" s="132" t="s">
        <v>228</v>
      </c>
      <c r="C338" s="126">
        <v>218.1</v>
      </c>
      <c r="D338" s="126">
        <v>8302.41</v>
      </c>
      <c r="E338" s="73">
        <f t="shared" si="3"/>
        <v>8084.3099999999995</v>
      </c>
    </row>
    <row r="339" spans="2:6" ht="15">
      <c r="B339" s="132" t="s">
        <v>229</v>
      </c>
      <c r="C339" s="126">
        <v>0</v>
      </c>
      <c r="D339" s="126">
        <v>37625.599999999999</v>
      </c>
      <c r="E339" s="73">
        <f t="shared" si="3"/>
        <v>37625.599999999999</v>
      </c>
    </row>
    <row r="340" spans="2:6" ht="15">
      <c r="B340" s="132" t="s">
        <v>230</v>
      </c>
      <c r="C340" s="126">
        <v>1.89</v>
      </c>
      <c r="D340" s="126">
        <v>4000730.45</v>
      </c>
      <c r="E340" s="73">
        <f t="shared" si="3"/>
        <v>4000728.56</v>
      </c>
    </row>
    <row r="341" spans="2:6" ht="15">
      <c r="B341" s="132" t="s">
        <v>231</v>
      </c>
      <c r="C341" s="126">
        <v>0</v>
      </c>
      <c r="D341" s="126">
        <v>38190.379999999997</v>
      </c>
      <c r="E341" s="73">
        <f t="shared" si="3"/>
        <v>38190.379999999997</v>
      </c>
    </row>
    <row r="342" spans="2:6" ht="15">
      <c r="B342" s="132" t="s">
        <v>232</v>
      </c>
      <c r="C342" s="126">
        <v>0</v>
      </c>
      <c r="D342" s="126">
        <v>30856451.859999999</v>
      </c>
      <c r="E342" s="73">
        <f t="shared" si="3"/>
        <v>30856451.859999999</v>
      </c>
    </row>
    <row r="343" spans="2:6" ht="15">
      <c r="B343" s="134" t="s">
        <v>233</v>
      </c>
      <c r="C343" s="126">
        <v>0</v>
      </c>
      <c r="D343" s="126">
        <v>2246866.34</v>
      </c>
      <c r="E343" s="135">
        <f t="shared" si="3"/>
        <v>2246866.34</v>
      </c>
    </row>
    <row r="344" spans="2:6" ht="24" customHeight="1">
      <c r="B344" s="136"/>
      <c r="C344" s="59">
        <f>SUM(C320:C343)</f>
        <v>124979152.06999999</v>
      </c>
      <c r="D344" s="59">
        <f>SUM(D320:D343)</f>
        <v>323525487.31999999</v>
      </c>
      <c r="E344" s="59">
        <f>SUM(E320:E343)</f>
        <v>198546335.24999997</v>
      </c>
    </row>
    <row r="345" spans="2:6"/>
    <row r="346" spans="2:6"/>
    <row r="347" spans="2:6">
      <c r="B347" s="85" t="s">
        <v>234</v>
      </c>
      <c r="C347" s="100" t="s">
        <v>43</v>
      </c>
      <c r="D347" s="20" t="s">
        <v>235</v>
      </c>
      <c r="E347" s="11"/>
    </row>
    <row r="348" spans="2:6">
      <c r="B348" s="21"/>
      <c r="C348" s="114"/>
      <c r="D348" s="22"/>
      <c r="E348" s="38"/>
    </row>
    <row r="349" spans="2:6" ht="15">
      <c r="B349" s="23" t="s">
        <v>236</v>
      </c>
      <c r="C349" s="73">
        <v>32867877.82</v>
      </c>
      <c r="D349" s="24"/>
      <c r="E349" s="38"/>
      <c r="F349" s="137"/>
    </row>
    <row r="350" spans="2:6" ht="15">
      <c r="B350" s="23" t="s">
        <v>237</v>
      </c>
      <c r="C350" s="73">
        <v>481334.97</v>
      </c>
      <c r="D350" s="24"/>
      <c r="E350" s="38"/>
      <c r="F350" s="137"/>
    </row>
    <row r="351" spans="2:6" ht="15">
      <c r="B351" s="23" t="s">
        <v>238</v>
      </c>
      <c r="C351" s="73">
        <v>32504</v>
      </c>
      <c r="D351" s="24"/>
      <c r="E351" s="38"/>
      <c r="F351" s="137"/>
    </row>
    <row r="352" spans="2:6" ht="15">
      <c r="B352" s="23" t="s">
        <v>239</v>
      </c>
      <c r="C352" s="73">
        <v>9423409.3800000008</v>
      </c>
      <c r="D352" s="24"/>
      <c r="E352" s="38"/>
      <c r="F352" s="137"/>
    </row>
    <row r="353" spans="2:8" ht="15">
      <c r="B353" s="23" t="s">
        <v>240</v>
      </c>
      <c r="C353" s="73">
        <v>542754.59</v>
      </c>
      <c r="D353" s="24"/>
      <c r="E353" s="38"/>
      <c r="F353" s="137"/>
    </row>
    <row r="354" spans="2:8" ht="18" customHeight="1">
      <c r="B354" s="23"/>
      <c r="C354" s="29"/>
      <c r="D354" s="30"/>
      <c r="E354" s="138"/>
      <c r="F354" s="137"/>
      <c r="G354" s="137"/>
      <c r="H354" s="137"/>
    </row>
    <row r="355" spans="2:8">
      <c r="B355" s="23"/>
      <c r="C355" s="29"/>
      <c r="D355" s="30"/>
      <c r="E355" s="138"/>
      <c r="F355" s="11"/>
      <c r="G355" s="11"/>
    </row>
    <row r="356" spans="2:8">
      <c r="B356" s="25"/>
      <c r="C356" s="42"/>
      <c r="D356" s="26"/>
      <c r="E356" s="38"/>
      <c r="F356" s="11"/>
      <c r="G356" s="11"/>
      <c r="H356" s="137"/>
    </row>
    <row r="357" spans="2:8">
      <c r="C357" s="59">
        <f>SUM(C349:C356)</f>
        <v>43347880.760000005</v>
      </c>
      <c r="D357" s="20"/>
      <c r="E357" s="11"/>
      <c r="F357" s="11"/>
      <c r="G357" s="11"/>
    </row>
    <row r="358" spans="2:8">
      <c r="F358" s="11"/>
      <c r="G358" s="11"/>
    </row>
    <row r="359" spans="2:8" ht="15">
      <c r="B359" s="61" t="s">
        <v>241</v>
      </c>
      <c r="F359" s="11"/>
      <c r="G359" s="11"/>
    </row>
    <row r="360" spans="2:8" ht="15">
      <c r="B360" s="61"/>
      <c r="F360" s="11"/>
      <c r="G360" s="11"/>
    </row>
    <row r="361" spans="2:8">
      <c r="B361" s="139" t="s">
        <v>242</v>
      </c>
      <c r="C361" s="140"/>
      <c r="D361" s="141"/>
      <c r="E361" s="142" t="s">
        <v>243</v>
      </c>
      <c r="F361" s="11"/>
      <c r="G361" s="11"/>
    </row>
    <row r="362" spans="2:8" ht="15">
      <c r="B362" s="143"/>
      <c r="C362" s="143"/>
      <c r="D362" s="144"/>
      <c r="E362" s="145"/>
      <c r="F362" s="11"/>
      <c r="G362" s="11"/>
    </row>
    <row r="363" spans="2:8">
      <c r="B363" s="142" t="s">
        <v>244</v>
      </c>
      <c r="C363" s="142" t="s">
        <v>245</v>
      </c>
      <c r="D363" s="142" t="s">
        <v>41</v>
      </c>
      <c r="E363" s="142" t="s">
        <v>42</v>
      </c>
      <c r="F363" s="11"/>
      <c r="G363" s="11"/>
    </row>
    <row r="364" spans="2:8">
      <c r="B364" s="146">
        <v>5500</v>
      </c>
      <c r="C364" s="147" t="s">
        <v>246</v>
      </c>
      <c r="D364" s="148">
        <v>28231.49</v>
      </c>
      <c r="E364" s="148">
        <v>2474369.4500000002</v>
      </c>
      <c r="F364" s="11"/>
      <c r="G364" s="11"/>
    </row>
    <row r="365" spans="2:8">
      <c r="B365" s="149">
        <v>5510</v>
      </c>
      <c r="C365" s="150" t="s">
        <v>247</v>
      </c>
      <c r="D365" s="148">
        <v>28218.81</v>
      </c>
      <c r="E365" s="148">
        <v>2474363.89</v>
      </c>
      <c r="F365" s="11"/>
      <c r="G365" s="11"/>
    </row>
    <row r="366" spans="2:8">
      <c r="B366" s="149">
        <v>5511</v>
      </c>
      <c r="C366" s="150" t="s">
        <v>248</v>
      </c>
      <c r="D366" s="148">
        <v>0</v>
      </c>
      <c r="E366" s="151">
        <v>0</v>
      </c>
      <c r="F366" s="11"/>
      <c r="G366" s="11"/>
    </row>
    <row r="367" spans="2:8">
      <c r="B367" s="149">
        <v>5512</v>
      </c>
      <c r="C367" s="150" t="s">
        <v>249</v>
      </c>
      <c r="D367" s="148">
        <v>0</v>
      </c>
      <c r="E367" s="151">
        <v>0</v>
      </c>
      <c r="F367" s="11"/>
      <c r="G367" s="11"/>
    </row>
    <row r="368" spans="2:8">
      <c r="B368" s="149">
        <v>5513</v>
      </c>
      <c r="C368" s="150" t="s">
        <v>250</v>
      </c>
      <c r="D368" s="148">
        <v>0</v>
      </c>
      <c r="E368" s="151">
        <v>0</v>
      </c>
      <c r="F368" s="11"/>
      <c r="G368" s="11"/>
    </row>
    <row r="369" spans="2:7">
      <c r="B369" s="149">
        <v>5514</v>
      </c>
      <c r="C369" s="150" t="s">
        <v>251</v>
      </c>
      <c r="D369" s="148">
        <v>0</v>
      </c>
      <c r="E369" s="151">
        <v>0</v>
      </c>
      <c r="F369" s="11"/>
      <c r="G369" s="11"/>
    </row>
    <row r="370" spans="2:7">
      <c r="B370" s="149">
        <v>5515</v>
      </c>
      <c r="C370" s="150" t="s">
        <v>252</v>
      </c>
      <c r="D370" s="148">
        <v>28218.81</v>
      </c>
      <c r="E370" s="151">
        <v>0</v>
      </c>
      <c r="F370" s="11"/>
      <c r="G370" s="11"/>
    </row>
    <row r="371" spans="2:7">
      <c r="B371" s="149">
        <v>5516</v>
      </c>
      <c r="C371" s="150" t="s">
        <v>253</v>
      </c>
      <c r="D371" s="148">
        <v>0</v>
      </c>
      <c r="E371" s="151">
        <v>0</v>
      </c>
      <c r="F371" s="11"/>
      <c r="G371" s="11"/>
    </row>
    <row r="372" spans="2:7">
      <c r="B372" s="149">
        <v>5517</v>
      </c>
      <c r="C372" s="150" t="s">
        <v>254</v>
      </c>
      <c r="D372" s="148">
        <v>0</v>
      </c>
      <c r="E372" s="151">
        <v>0</v>
      </c>
      <c r="F372" s="11"/>
      <c r="G372" s="11"/>
    </row>
    <row r="373" spans="2:7">
      <c r="B373" s="149">
        <v>5518</v>
      </c>
      <c r="C373" s="150" t="s">
        <v>255</v>
      </c>
      <c r="D373" s="148">
        <v>0</v>
      </c>
      <c r="E373" s="151">
        <v>2474363.89</v>
      </c>
      <c r="F373" s="11"/>
      <c r="G373" s="11"/>
    </row>
    <row r="374" spans="2:7">
      <c r="B374" s="149">
        <v>5520</v>
      </c>
      <c r="C374" s="150" t="s">
        <v>256</v>
      </c>
      <c r="D374" s="148">
        <v>0</v>
      </c>
      <c r="E374" s="148">
        <v>0</v>
      </c>
      <c r="F374" s="11"/>
      <c r="G374" s="11"/>
    </row>
    <row r="375" spans="2:7">
      <c r="B375" s="149">
        <v>5521</v>
      </c>
      <c r="C375" s="150" t="s">
        <v>257</v>
      </c>
      <c r="D375" s="148">
        <v>0</v>
      </c>
      <c r="E375" s="151">
        <v>0</v>
      </c>
      <c r="F375" s="11"/>
      <c r="G375" s="11"/>
    </row>
    <row r="376" spans="2:7">
      <c r="B376" s="149">
        <v>5522</v>
      </c>
      <c r="C376" s="150" t="s">
        <v>258</v>
      </c>
      <c r="D376" s="148">
        <v>0</v>
      </c>
      <c r="E376" s="151">
        <v>0</v>
      </c>
      <c r="F376" s="11"/>
      <c r="G376" s="11"/>
    </row>
    <row r="377" spans="2:7">
      <c r="B377" s="149">
        <v>5530</v>
      </c>
      <c r="C377" s="150" t="s">
        <v>259</v>
      </c>
      <c r="D377" s="148">
        <v>0</v>
      </c>
      <c r="E377" s="148">
        <v>0</v>
      </c>
      <c r="F377" s="11"/>
      <c r="G377" s="11"/>
    </row>
    <row r="378" spans="2:7">
      <c r="B378" s="149">
        <v>5531</v>
      </c>
      <c r="C378" s="150" t="s">
        <v>260</v>
      </c>
      <c r="D378" s="148">
        <v>0</v>
      </c>
      <c r="E378" s="151">
        <v>0</v>
      </c>
      <c r="F378" s="11"/>
      <c r="G378" s="11"/>
    </row>
    <row r="379" spans="2:7">
      <c r="B379" s="149">
        <v>5532</v>
      </c>
      <c r="C379" s="150" t="s">
        <v>261</v>
      </c>
      <c r="D379" s="148">
        <v>0</v>
      </c>
      <c r="E379" s="151">
        <v>0</v>
      </c>
      <c r="F379" s="11"/>
      <c r="G379" s="11"/>
    </row>
    <row r="380" spans="2:7">
      <c r="B380" s="149">
        <v>5533</v>
      </c>
      <c r="C380" s="150" t="s">
        <v>262</v>
      </c>
      <c r="D380" s="148">
        <v>0</v>
      </c>
      <c r="E380" s="151">
        <v>0</v>
      </c>
      <c r="F380" s="11"/>
      <c r="G380" s="11"/>
    </row>
    <row r="381" spans="2:7">
      <c r="B381" s="149">
        <v>5534</v>
      </c>
      <c r="C381" s="150" t="s">
        <v>263</v>
      </c>
      <c r="D381" s="148">
        <v>0</v>
      </c>
      <c r="E381" s="151">
        <v>0</v>
      </c>
      <c r="F381" s="11"/>
      <c r="G381" s="11"/>
    </row>
    <row r="382" spans="2:7">
      <c r="B382" s="149">
        <v>5535</v>
      </c>
      <c r="C382" s="150" t="s">
        <v>264</v>
      </c>
      <c r="D382" s="148">
        <v>0</v>
      </c>
      <c r="E382" s="151">
        <v>0</v>
      </c>
      <c r="F382" s="11"/>
      <c r="G382" s="11"/>
    </row>
    <row r="383" spans="2:7">
      <c r="B383" s="149">
        <v>5540</v>
      </c>
      <c r="C383" s="150" t="s">
        <v>265</v>
      </c>
      <c r="D383" s="148">
        <v>0</v>
      </c>
      <c r="E383" s="151">
        <v>0</v>
      </c>
      <c r="F383" s="11"/>
      <c r="G383" s="11"/>
    </row>
    <row r="384" spans="2:7">
      <c r="B384" s="149">
        <v>5541</v>
      </c>
      <c r="C384" s="150" t="s">
        <v>265</v>
      </c>
      <c r="D384" s="148">
        <v>0</v>
      </c>
      <c r="E384" s="151">
        <v>0</v>
      </c>
      <c r="F384" s="11"/>
      <c r="G384" s="11"/>
    </row>
    <row r="385" spans="1:7">
      <c r="B385" s="149">
        <v>5550</v>
      </c>
      <c r="C385" s="152" t="s">
        <v>266</v>
      </c>
      <c r="D385" s="148">
        <v>0</v>
      </c>
      <c r="E385" s="148">
        <v>0</v>
      </c>
      <c r="F385" s="11"/>
      <c r="G385" s="11"/>
    </row>
    <row r="386" spans="1:7">
      <c r="B386" s="149">
        <v>5551</v>
      </c>
      <c r="C386" s="152" t="s">
        <v>266</v>
      </c>
      <c r="D386" s="148">
        <v>0</v>
      </c>
      <c r="E386" s="151">
        <v>0</v>
      </c>
      <c r="F386" s="11"/>
      <c r="G386" s="11"/>
    </row>
    <row r="387" spans="1:7">
      <c r="B387" s="149">
        <v>5590</v>
      </c>
      <c r="C387" s="152" t="s">
        <v>267</v>
      </c>
      <c r="D387" s="148">
        <v>12.68</v>
      </c>
      <c r="E387" s="148">
        <v>5.56</v>
      </c>
      <c r="F387" s="11"/>
      <c r="G387" s="11"/>
    </row>
    <row r="388" spans="1:7">
      <c r="B388" s="149">
        <v>5591</v>
      </c>
      <c r="C388" s="152" t="s">
        <v>268</v>
      </c>
      <c r="D388" s="148">
        <v>0</v>
      </c>
      <c r="E388" s="151">
        <v>0</v>
      </c>
      <c r="F388" s="11"/>
      <c r="G388" s="11"/>
    </row>
    <row r="389" spans="1:7">
      <c r="B389" s="149">
        <v>5592</v>
      </c>
      <c r="C389" s="152" t="s">
        <v>269</v>
      </c>
      <c r="D389" s="148">
        <v>0</v>
      </c>
      <c r="E389" s="151">
        <v>0</v>
      </c>
      <c r="F389" s="11"/>
      <c r="G389" s="11"/>
    </row>
    <row r="390" spans="1:7">
      <c r="B390" s="149">
        <v>5593</v>
      </c>
      <c r="C390" s="152" t="s">
        <v>270</v>
      </c>
      <c r="D390" s="148">
        <v>0</v>
      </c>
      <c r="E390" s="151">
        <v>0</v>
      </c>
      <c r="F390" s="11"/>
      <c r="G390" s="11"/>
    </row>
    <row r="391" spans="1:7">
      <c r="B391" s="149">
        <v>5594</v>
      </c>
      <c r="C391" s="152" t="s">
        <v>271</v>
      </c>
      <c r="D391" s="148">
        <v>0</v>
      </c>
      <c r="E391" s="151">
        <v>0</v>
      </c>
      <c r="F391" s="11"/>
      <c r="G391" s="11"/>
    </row>
    <row r="392" spans="1:7">
      <c r="B392" s="149">
        <v>5595</v>
      </c>
      <c r="C392" s="152" t="s">
        <v>272</v>
      </c>
      <c r="D392" s="148">
        <v>0</v>
      </c>
      <c r="E392" s="151">
        <v>0</v>
      </c>
      <c r="F392" s="11"/>
      <c r="G392" s="11"/>
    </row>
    <row r="393" spans="1:7">
      <c r="B393" s="149">
        <v>5596</v>
      </c>
      <c r="C393" s="152" t="s">
        <v>273</v>
      </c>
      <c r="D393" s="148">
        <v>0</v>
      </c>
      <c r="E393" s="151">
        <v>0</v>
      </c>
      <c r="F393" s="11"/>
      <c r="G393" s="11"/>
    </row>
    <row r="394" spans="1:7">
      <c r="B394" s="149">
        <v>5597</v>
      </c>
      <c r="C394" s="152" t="s">
        <v>274</v>
      </c>
      <c r="D394" s="148">
        <v>0</v>
      </c>
      <c r="E394" s="151">
        <v>0</v>
      </c>
      <c r="F394" s="11"/>
      <c r="G394" s="11"/>
    </row>
    <row r="395" spans="1:7">
      <c r="B395" s="149">
        <v>5599</v>
      </c>
      <c r="C395" s="152" t="s">
        <v>275</v>
      </c>
      <c r="D395" s="148">
        <v>12.68</v>
      </c>
      <c r="E395" s="151">
        <v>5.56</v>
      </c>
      <c r="F395" s="11"/>
      <c r="G395" s="11"/>
    </row>
    <row r="396" spans="1:7">
      <c r="B396" s="146">
        <v>5600</v>
      </c>
      <c r="C396" s="153" t="s">
        <v>276</v>
      </c>
      <c r="D396" s="148">
        <v>0</v>
      </c>
      <c r="E396" s="148">
        <v>0</v>
      </c>
      <c r="F396" s="11"/>
      <c r="G396" s="11"/>
    </row>
    <row r="397" spans="1:7">
      <c r="B397" s="149">
        <v>5610</v>
      </c>
      <c r="C397" s="152" t="s">
        <v>277</v>
      </c>
      <c r="D397" s="148">
        <v>0</v>
      </c>
      <c r="E397" s="148">
        <v>0</v>
      </c>
      <c r="F397" s="11"/>
      <c r="G397" s="11"/>
    </row>
    <row r="398" spans="1:7">
      <c r="B398" s="154">
        <v>5611</v>
      </c>
      <c r="C398" s="155" t="s">
        <v>278</v>
      </c>
      <c r="D398" s="156">
        <v>0</v>
      </c>
      <c r="E398" s="157">
        <v>0</v>
      </c>
      <c r="F398" s="11"/>
      <c r="G398" s="11"/>
    </row>
    <row r="399" spans="1:7" ht="15">
      <c r="B399" s="61"/>
      <c r="F399" s="11"/>
      <c r="G399" s="11"/>
    </row>
    <row r="400" spans="1:7" s="159" customFormat="1">
      <c r="A400" s="158"/>
    </row>
    <row r="401" spans="2:12">
      <c r="F401" s="11"/>
      <c r="G401" s="11"/>
    </row>
    <row r="402" spans="2:12">
      <c r="B402" s="13" t="s">
        <v>279</v>
      </c>
      <c r="F402" s="11"/>
      <c r="G402" s="11"/>
    </row>
    <row r="403" spans="2:12">
      <c r="B403" s="13" t="s">
        <v>280</v>
      </c>
      <c r="F403" s="12"/>
      <c r="G403" s="12"/>
      <c r="H403" s="160"/>
      <c r="I403" s="160"/>
      <c r="J403" s="160"/>
      <c r="K403" s="160"/>
    </row>
    <row r="404" spans="2:12">
      <c r="B404" s="161"/>
      <c r="C404" s="161"/>
      <c r="D404" s="161"/>
      <c r="E404" s="161"/>
      <c r="F404" s="12"/>
      <c r="G404" s="12"/>
      <c r="H404" s="160"/>
      <c r="I404" s="160"/>
      <c r="J404" s="160"/>
      <c r="K404" s="160"/>
    </row>
    <row r="405" spans="2:12">
      <c r="B405" s="162"/>
      <c r="C405" s="162"/>
      <c r="D405" s="162"/>
      <c r="E405" s="162"/>
      <c r="F405" s="163"/>
      <c r="G405" s="163"/>
      <c r="H405" s="163"/>
      <c r="I405" s="163"/>
      <c r="J405" s="164"/>
      <c r="K405" s="164"/>
    </row>
    <row r="406" spans="2:12">
      <c r="B406" s="165" t="s">
        <v>281</v>
      </c>
      <c r="C406" s="166"/>
      <c r="D406" s="166"/>
      <c r="E406" s="167"/>
      <c r="F406" s="163"/>
      <c r="G406" s="163"/>
      <c r="H406" s="163"/>
      <c r="I406" s="163"/>
      <c r="J406" s="164"/>
      <c r="K406" s="164"/>
      <c r="L406" s="160"/>
    </row>
    <row r="407" spans="2:12">
      <c r="B407" s="168" t="s">
        <v>282</v>
      </c>
      <c r="C407" s="169"/>
      <c r="D407" s="169"/>
      <c r="E407" s="170"/>
      <c r="F407" s="163"/>
      <c r="G407" s="163"/>
      <c r="H407" s="163"/>
      <c r="I407" s="163"/>
      <c r="J407" s="164"/>
      <c r="K407" s="164"/>
      <c r="L407" s="160"/>
    </row>
    <row r="408" spans="2:12">
      <c r="B408" s="171" t="s">
        <v>283</v>
      </c>
      <c r="C408" s="172"/>
      <c r="D408" s="172"/>
      <c r="E408" s="173"/>
      <c r="F408" s="163"/>
      <c r="G408" s="163"/>
      <c r="H408" s="163"/>
      <c r="I408" s="163"/>
      <c r="J408" s="163"/>
      <c r="K408" s="163"/>
      <c r="L408" s="160"/>
    </row>
    <row r="409" spans="2:12">
      <c r="B409" s="174" t="s">
        <v>284</v>
      </c>
      <c r="C409" s="175"/>
      <c r="E409" s="176">
        <v>3834468632.3699999</v>
      </c>
      <c r="F409" s="163">
        <v>1008675469.75</v>
      </c>
      <c r="G409" s="177">
        <v>1023036508.51</v>
      </c>
      <c r="H409" s="178">
        <f>F409-G409</f>
        <v>-14361038.75999999</v>
      </c>
      <c r="I409" s="163"/>
      <c r="J409" s="163"/>
      <c r="K409" s="163"/>
      <c r="L409" s="160"/>
    </row>
    <row r="410" spans="2:12">
      <c r="B410" s="11"/>
      <c r="C410" s="11"/>
      <c r="D410" s="11"/>
      <c r="E410" s="179"/>
      <c r="F410" s="163"/>
      <c r="G410" s="163"/>
      <c r="H410" s="163"/>
      <c r="I410" s="163"/>
      <c r="J410" s="163"/>
      <c r="K410" s="163"/>
      <c r="L410" s="160"/>
    </row>
    <row r="411" spans="2:12">
      <c r="B411" s="180" t="s">
        <v>285</v>
      </c>
      <c r="C411" s="180"/>
      <c r="D411" s="181"/>
      <c r="E411" s="176">
        <f>SUM(D411:D416)</f>
        <v>18.18</v>
      </c>
      <c r="F411" s="163"/>
      <c r="G411" s="163"/>
      <c r="H411" s="163"/>
      <c r="I411" s="163"/>
      <c r="J411" s="163"/>
      <c r="K411" s="163"/>
      <c r="L411" s="160"/>
    </row>
    <row r="412" spans="2:12">
      <c r="B412" s="182" t="s">
        <v>286</v>
      </c>
      <c r="C412" s="182"/>
      <c r="D412" s="183">
        <v>0</v>
      </c>
      <c r="E412" s="184"/>
      <c r="F412" s="163"/>
      <c r="G412" s="163"/>
      <c r="H412" s="163"/>
      <c r="I412" s="163"/>
      <c r="J412" s="163"/>
      <c r="K412" s="163"/>
      <c r="L412" s="160"/>
    </row>
    <row r="413" spans="2:12" ht="15">
      <c r="B413" s="182" t="s">
        <v>287</v>
      </c>
      <c r="C413" s="182"/>
      <c r="D413" s="183">
        <v>0</v>
      </c>
      <c r="E413" s="184"/>
      <c r="F413" s="185">
        <v>68358315.359999999</v>
      </c>
      <c r="G413" s="163"/>
      <c r="H413" s="163"/>
      <c r="I413" s="163"/>
      <c r="J413" s="163"/>
      <c r="K413" s="163"/>
      <c r="L413" s="160"/>
    </row>
    <row r="414" spans="2:12" ht="15">
      <c r="B414" s="182" t="s">
        <v>288</v>
      </c>
      <c r="C414" s="182"/>
      <c r="D414" s="183">
        <v>0</v>
      </c>
      <c r="E414" s="184"/>
      <c r="F414" s="185">
        <v>112759589.56999999</v>
      </c>
      <c r="G414" s="163"/>
      <c r="H414" s="163"/>
      <c r="I414" s="163"/>
      <c r="J414" s="163"/>
      <c r="K414" s="163"/>
      <c r="L414" s="160"/>
    </row>
    <row r="415" spans="2:12">
      <c r="B415" s="182" t="s">
        <v>289</v>
      </c>
      <c r="C415" s="182"/>
      <c r="D415" s="183">
        <v>0</v>
      </c>
      <c r="E415" s="184"/>
      <c r="F415" s="163">
        <f>SUM(F413:F414)</f>
        <v>181117904.93000001</v>
      </c>
      <c r="G415" s="163"/>
      <c r="H415" s="163"/>
      <c r="I415" s="163"/>
      <c r="J415" s="163"/>
      <c r="K415" s="163"/>
      <c r="L415" s="160"/>
    </row>
    <row r="416" spans="2:12">
      <c r="B416" s="186" t="s">
        <v>290</v>
      </c>
      <c r="C416" s="187"/>
      <c r="D416" s="188">
        <v>18.18</v>
      </c>
      <c r="E416" s="189"/>
      <c r="F416" s="163"/>
      <c r="G416" s="163"/>
      <c r="H416" s="163"/>
      <c r="I416" s="163"/>
      <c r="J416" s="163"/>
      <c r="K416" s="163"/>
      <c r="L416" s="160"/>
    </row>
    <row r="417" spans="2:12">
      <c r="B417" s="11"/>
      <c r="C417" s="11"/>
      <c r="D417" s="190"/>
      <c r="E417" s="179"/>
      <c r="F417" s="163"/>
      <c r="G417" s="163"/>
      <c r="H417" s="163"/>
      <c r="I417" s="163"/>
      <c r="J417" s="163"/>
      <c r="K417" s="163"/>
      <c r="L417" s="160"/>
    </row>
    <row r="418" spans="2:12">
      <c r="B418" s="180" t="s">
        <v>291</v>
      </c>
      <c r="C418" s="180"/>
      <c r="D418" s="191"/>
      <c r="E418" s="176">
        <f>SUM(D419:D422)</f>
        <v>197160160.47</v>
      </c>
      <c r="F418" s="192">
        <v>23590091.859999999</v>
      </c>
      <c r="G418" s="192">
        <v>-63923712.280000001</v>
      </c>
      <c r="H418" s="193" t="s">
        <v>292</v>
      </c>
      <c r="I418" s="193"/>
      <c r="J418" s="193">
        <v>3111835000</v>
      </c>
      <c r="K418" s="163"/>
      <c r="L418" s="160"/>
    </row>
    <row r="419" spans="2:12" ht="15">
      <c r="B419" s="182" t="s">
        <v>293</v>
      </c>
      <c r="C419" s="182"/>
      <c r="D419" s="183">
        <v>0</v>
      </c>
      <c r="E419" s="184"/>
      <c r="F419" s="192">
        <v>-14361038.76</v>
      </c>
      <c r="G419" s="185">
        <v>68358315.359999999</v>
      </c>
      <c r="H419" s="193" t="s">
        <v>294</v>
      </c>
      <c r="I419" s="193"/>
      <c r="J419" s="193">
        <v>3220690201</v>
      </c>
      <c r="K419" s="163"/>
      <c r="L419" s="160"/>
    </row>
    <row r="420" spans="2:12" ht="15">
      <c r="B420" s="182" t="s">
        <v>295</v>
      </c>
      <c r="C420" s="182"/>
      <c r="D420" s="183">
        <v>0</v>
      </c>
      <c r="E420" s="184"/>
      <c r="F420" s="192">
        <v>14361038.76</v>
      </c>
      <c r="G420" s="185">
        <v>233195266.31999999</v>
      </c>
      <c r="H420" s="193" t="s">
        <v>294</v>
      </c>
      <c r="I420" s="193"/>
      <c r="J420" s="193">
        <v>3220690202</v>
      </c>
      <c r="K420" s="163"/>
      <c r="L420" s="160"/>
    </row>
    <row r="421" spans="2:12">
      <c r="B421" s="182" t="s">
        <v>296</v>
      </c>
      <c r="C421" s="182"/>
      <c r="D421" s="183">
        <v>0</v>
      </c>
      <c r="E421" s="184"/>
      <c r="F421" s="193">
        <f>SUM(F418:F420)</f>
        <v>23590091.859999999</v>
      </c>
      <c r="G421" s="194">
        <f>SUM(G418:G420)</f>
        <v>237629869.39999998</v>
      </c>
      <c r="H421" s="193"/>
      <c r="I421" s="193"/>
      <c r="J421" s="193"/>
      <c r="K421" s="163"/>
      <c r="L421" s="160"/>
    </row>
    <row r="422" spans="2:12">
      <c r="B422" s="195" t="s">
        <v>297</v>
      </c>
      <c r="C422" s="196"/>
      <c r="D422" s="188">
        <v>197160160.47</v>
      </c>
      <c r="E422" s="184"/>
      <c r="F422" s="193"/>
      <c r="G422" s="193"/>
      <c r="H422" s="193"/>
      <c r="I422" s="193"/>
      <c r="J422" s="193"/>
      <c r="K422" s="163"/>
      <c r="L422" s="160"/>
    </row>
    <row r="423" spans="2:12">
      <c r="B423" s="11"/>
      <c r="C423" s="11"/>
      <c r="E423" s="179"/>
      <c r="F423" s="193"/>
      <c r="G423" s="193"/>
      <c r="H423" s="193"/>
      <c r="I423" s="193"/>
      <c r="J423" s="193"/>
      <c r="K423" s="163"/>
      <c r="L423" s="160"/>
    </row>
    <row r="424" spans="2:12">
      <c r="B424" s="197" t="s">
        <v>298</v>
      </c>
      <c r="C424" s="197"/>
      <c r="E424" s="176">
        <f>+E409+E411-E418</f>
        <v>3637308490.0799999</v>
      </c>
      <c r="F424" s="198">
        <v>3637308490.0799994</v>
      </c>
      <c r="G424" s="194">
        <f>E424-F424</f>
        <v>0</v>
      </c>
      <c r="H424" s="193"/>
      <c r="I424" s="193"/>
      <c r="J424" s="193"/>
      <c r="K424" s="163"/>
      <c r="L424" s="160"/>
    </row>
    <row r="425" spans="2:12">
      <c r="B425" s="162"/>
      <c r="C425" s="162"/>
      <c r="D425" s="162"/>
      <c r="E425" s="199"/>
      <c r="F425" s="163">
        <f>E424-F424</f>
        <v>0</v>
      </c>
      <c r="G425" s="163"/>
      <c r="H425" s="163"/>
      <c r="I425" s="163"/>
      <c r="J425" s="163"/>
      <c r="K425" s="163"/>
      <c r="L425" s="160"/>
    </row>
    <row r="426" spans="2:12">
      <c r="B426" s="162"/>
      <c r="C426" s="162"/>
      <c r="D426" s="162"/>
      <c r="E426" s="162"/>
      <c r="F426" s="163"/>
      <c r="G426" s="163"/>
      <c r="H426" s="164"/>
      <c r="I426" s="164"/>
      <c r="J426" s="164"/>
      <c r="K426" s="164"/>
      <c r="L426" s="160"/>
    </row>
    <row r="427" spans="2:12">
      <c r="B427" s="165" t="s">
        <v>299</v>
      </c>
      <c r="C427" s="166"/>
      <c r="D427" s="166"/>
      <c r="E427" s="167"/>
      <c r="F427" s="163"/>
      <c r="G427" s="163"/>
      <c r="H427" s="164"/>
      <c r="I427" s="164"/>
      <c r="J427" s="164"/>
      <c r="K427" s="164"/>
      <c r="L427" s="160"/>
    </row>
    <row r="428" spans="2:12">
      <c r="B428" s="168" t="s">
        <v>282</v>
      </c>
      <c r="C428" s="169"/>
      <c r="D428" s="169"/>
      <c r="E428" s="170"/>
      <c r="F428" s="163"/>
      <c r="G428" s="163"/>
      <c r="H428" s="164"/>
      <c r="I428" s="164"/>
      <c r="J428" s="164"/>
      <c r="K428" s="164"/>
      <c r="L428" s="164"/>
    </row>
    <row r="429" spans="2:12">
      <c r="B429" s="171" t="s">
        <v>283</v>
      </c>
      <c r="C429" s="172"/>
      <c r="D429" s="172"/>
      <c r="E429" s="173"/>
      <c r="F429" s="163"/>
      <c r="G429" s="163"/>
      <c r="H429" s="164"/>
      <c r="I429" s="164"/>
      <c r="J429" s="164"/>
      <c r="K429" s="164"/>
      <c r="L429" s="164"/>
    </row>
    <row r="430" spans="2:12">
      <c r="B430" s="174" t="s">
        <v>300</v>
      </c>
      <c r="C430" s="175"/>
      <c r="E430" s="200">
        <v>2974414860.4699998</v>
      </c>
      <c r="F430" s="163"/>
      <c r="G430" s="163"/>
      <c r="H430" s="164"/>
      <c r="I430" s="164"/>
      <c r="J430" s="164"/>
      <c r="K430" s="164"/>
      <c r="L430" s="164"/>
    </row>
    <row r="431" spans="2:12">
      <c r="B431" s="11"/>
      <c r="C431" s="11"/>
      <c r="E431" s="201"/>
      <c r="F431" s="163"/>
      <c r="G431" s="163"/>
      <c r="H431" s="164"/>
      <c r="I431" s="164"/>
      <c r="J431" s="164"/>
      <c r="K431" s="164"/>
      <c r="L431" s="164"/>
    </row>
    <row r="432" spans="2:12">
      <c r="B432" s="202" t="s">
        <v>301</v>
      </c>
      <c r="C432" s="202"/>
      <c r="D432" s="203"/>
      <c r="E432" s="200">
        <f>SUM(D433:D449)</f>
        <v>7403676.7599999998</v>
      </c>
      <c r="F432" s="178">
        <f>E430-E432</f>
        <v>2967011183.7099996</v>
      </c>
      <c r="G432" s="163"/>
      <c r="H432" s="163"/>
      <c r="I432" s="163"/>
      <c r="J432" s="163"/>
      <c r="K432" s="163"/>
      <c r="L432" s="164"/>
    </row>
    <row r="433" spans="2:12">
      <c r="B433" s="182" t="s">
        <v>302</v>
      </c>
      <c r="C433" s="182"/>
      <c r="D433" s="204">
        <v>7146624.1399999997</v>
      </c>
      <c r="E433" s="205"/>
      <c r="F433" s="163"/>
      <c r="G433" s="163"/>
      <c r="H433" s="163"/>
      <c r="I433" s="163"/>
      <c r="J433" s="163"/>
      <c r="K433" s="163"/>
      <c r="L433" s="164"/>
    </row>
    <row r="434" spans="2:12" ht="15">
      <c r="B434" s="182" t="s">
        <v>303</v>
      </c>
      <c r="C434" s="182"/>
      <c r="D434" s="204">
        <v>114144.62</v>
      </c>
      <c r="E434" s="206"/>
      <c r="F434" s="193"/>
      <c r="G434" s="193"/>
      <c r="H434" s="193"/>
      <c r="I434" s="207" t="s">
        <v>236</v>
      </c>
      <c r="J434" s="208">
        <v>25980181.510000002</v>
      </c>
      <c r="K434" s="163"/>
      <c r="L434" s="164"/>
    </row>
    <row r="435" spans="2:12" ht="15">
      <c r="B435" s="182" t="s">
        <v>304</v>
      </c>
      <c r="C435" s="182"/>
      <c r="D435" s="209">
        <v>0</v>
      </c>
      <c r="E435" s="210"/>
      <c r="F435" s="193" t="s">
        <v>305</v>
      </c>
      <c r="G435" s="211">
        <v>412850014.88999999</v>
      </c>
      <c r="H435" s="193"/>
      <c r="I435" s="207" t="s">
        <v>237</v>
      </c>
      <c r="J435" s="208">
        <v>367190.35</v>
      </c>
      <c r="K435" s="163"/>
      <c r="L435" s="164"/>
    </row>
    <row r="436" spans="2:12" ht="15">
      <c r="B436" s="182" t="s">
        <v>306</v>
      </c>
      <c r="C436" s="182"/>
      <c r="D436" s="209">
        <v>0</v>
      </c>
      <c r="E436" s="212"/>
      <c r="F436" s="193" t="s">
        <v>307</v>
      </c>
      <c r="G436" s="194">
        <v>30078233.75</v>
      </c>
      <c r="H436" s="194">
        <f>G436+G437</f>
        <v>30091263.670000002</v>
      </c>
      <c r="I436" s="207" t="s">
        <v>238</v>
      </c>
      <c r="J436" s="208">
        <v>32504</v>
      </c>
      <c r="K436" s="163"/>
      <c r="L436" s="164"/>
    </row>
    <row r="437" spans="2:12" ht="15">
      <c r="B437" s="182" t="s">
        <v>308</v>
      </c>
      <c r="C437" s="182"/>
      <c r="D437" s="209">
        <v>0</v>
      </c>
      <c r="E437" s="212"/>
      <c r="F437" s="193" t="s">
        <v>309</v>
      </c>
      <c r="G437" s="194">
        <v>13029.92</v>
      </c>
      <c r="H437" s="193"/>
      <c r="I437" s="207" t="s">
        <v>240</v>
      </c>
      <c r="J437" s="208">
        <v>453146.88</v>
      </c>
      <c r="K437" s="163"/>
      <c r="L437" s="164"/>
    </row>
    <row r="438" spans="2:12">
      <c r="B438" s="182" t="s">
        <v>310</v>
      </c>
      <c r="C438" s="182"/>
      <c r="D438" s="204">
        <v>142908</v>
      </c>
      <c r="E438" s="212"/>
      <c r="F438" s="193"/>
      <c r="G438" s="194">
        <f>G435-G436-G437</f>
        <v>382758751.21999997</v>
      </c>
      <c r="H438" s="193"/>
      <c r="I438" s="193"/>
      <c r="J438" s="193">
        <f>SUM(J434:J437)</f>
        <v>26833022.740000002</v>
      </c>
      <c r="K438" s="163"/>
      <c r="L438" s="164"/>
    </row>
    <row r="439" spans="2:12">
      <c r="B439" s="182" t="s">
        <v>311</v>
      </c>
      <c r="C439" s="182"/>
      <c r="D439" s="209">
        <v>0</v>
      </c>
      <c r="E439" s="212"/>
      <c r="F439" s="193"/>
      <c r="G439" s="193"/>
      <c r="H439" s="193"/>
      <c r="I439" s="193"/>
      <c r="J439" s="193"/>
      <c r="K439" s="163"/>
      <c r="L439" s="164"/>
    </row>
    <row r="440" spans="2:12">
      <c r="B440" s="182" t="s">
        <v>312</v>
      </c>
      <c r="C440" s="182"/>
      <c r="D440" s="209">
        <v>0</v>
      </c>
      <c r="E440" s="213"/>
      <c r="F440" s="194">
        <v>269225329.63</v>
      </c>
      <c r="G440" s="193"/>
      <c r="H440" s="214"/>
      <c r="I440" s="214"/>
      <c r="J440" s="214"/>
      <c r="K440" s="164"/>
      <c r="L440" s="164"/>
    </row>
    <row r="441" spans="2:12">
      <c r="B441" s="182" t="s">
        <v>313</v>
      </c>
      <c r="C441" s="182"/>
      <c r="D441" s="209">
        <v>0</v>
      </c>
      <c r="E441" s="213"/>
      <c r="F441" s="194">
        <v>15536411.560000001</v>
      </c>
      <c r="G441" s="193"/>
      <c r="H441" s="214"/>
      <c r="I441" s="215">
        <v>5659717.5199999996</v>
      </c>
      <c r="J441" s="215"/>
      <c r="K441" s="164"/>
      <c r="L441" s="164"/>
    </row>
    <row r="442" spans="2:12">
      <c r="B442" s="182" t="s">
        <v>314</v>
      </c>
      <c r="C442" s="182"/>
      <c r="D442" s="209">
        <v>0</v>
      </c>
      <c r="E442" s="213"/>
      <c r="F442" s="194">
        <f>SUM(F440:F441)</f>
        <v>284761741.19</v>
      </c>
      <c r="G442" s="194">
        <f>G438+J438-G443-E451</f>
        <v>398246134.83999997</v>
      </c>
      <c r="H442" s="214"/>
      <c r="I442" s="215">
        <v>2415699.7999999998</v>
      </c>
      <c r="J442" s="215">
        <v>188522.42</v>
      </c>
      <c r="K442" s="164"/>
      <c r="L442" s="164"/>
    </row>
    <row r="443" spans="2:12">
      <c r="B443" s="182" t="s">
        <v>315</v>
      </c>
      <c r="C443" s="182"/>
      <c r="D443" s="209">
        <v>0</v>
      </c>
      <c r="E443" s="216"/>
      <c r="F443" s="193"/>
      <c r="G443" s="194">
        <v>8871269.6699999981</v>
      </c>
      <c r="H443" s="214"/>
      <c r="I443" s="215">
        <v>20000</v>
      </c>
      <c r="J443" s="215">
        <v>5238.8999999999996</v>
      </c>
      <c r="K443" s="164"/>
      <c r="L443" s="164"/>
    </row>
    <row r="444" spans="2:12">
      <c r="B444" s="182" t="s">
        <v>316</v>
      </c>
      <c r="C444" s="182"/>
      <c r="D444" s="209">
        <v>0</v>
      </c>
      <c r="E444" s="213"/>
      <c r="F444" s="193"/>
      <c r="G444" s="193"/>
      <c r="H444" s="214"/>
      <c r="I444" s="215">
        <v>4899261.2300000004</v>
      </c>
      <c r="J444" s="215">
        <v>2786735.41</v>
      </c>
      <c r="K444" s="164"/>
      <c r="L444" s="164"/>
    </row>
    <row r="445" spans="2:12" ht="12.75" customHeight="1">
      <c r="B445" s="182" t="s">
        <v>317</v>
      </c>
      <c r="C445" s="182"/>
      <c r="D445" s="209">
        <v>0</v>
      </c>
      <c r="E445" s="213"/>
      <c r="F445" s="193"/>
      <c r="G445" s="214"/>
      <c r="H445" s="214"/>
      <c r="I445" s="215">
        <v>3873940.34</v>
      </c>
      <c r="J445" s="215">
        <v>129663.51</v>
      </c>
      <c r="K445" s="164"/>
      <c r="L445" s="164"/>
    </row>
    <row r="446" spans="2:12">
      <c r="B446" s="182" t="s">
        <v>318</v>
      </c>
      <c r="C446" s="182"/>
      <c r="D446" s="209">
        <v>0</v>
      </c>
      <c r="E446" s="216">
        <f>E448-E447</f>
        <v>-719595.58</v>
      </c>
      <c r="F446" s="193"/>
      <c r="G446" s="215">
        <v>21.28</v>
      </c>
      <c r="H446" s="214"/>
      <c r="I446" s="215">
        <v>416454.31</v>
      </c>
      <c r="J446" s="215">
        <v>75947.899999999994</v>
      </c>
      <c r="K446" s="164"/>
      <c r="L446" s="164"/>
    </row>
    <row r="447" spans="2:12">
      <c r="B447" s="182" t="s">
        <v>319</v>
      </c>
      <c r="C447" s="182"/>
      <c r="D447" s="209">
        <v>0</v>
      </c>
      <c r="E447" s="216">
        <v>719595.58</v>
      </c>
      <c r="F447" s="194"/>
      <c r="G447" s="193"/>
      <c r="H447" s="214"/>
      <c r="I447" s="215">
        <v>21.28</v>
      </c>
      <c r="J447" s="215">
        <f>SUM(J442:J446)</f>
        <v>3186108.1399999997</v>
      </c>
      <c r="K447" s="164"/>
      <c r="L447" s="164"/>
    </row>
    <row r="448" spans="2:12">
      <c r="B448" s="182" t="s">
        <v>320</v>
      </c>
      <c r="C448" s="182"/>
      <c r="D448" s="209">
        <v>0</v>
      </c>
      <c r="E448" s="217"/>
      <c r="F448" s="218">
        <v>25266440.670000002</v>
      </c>
      <c r="G448" s="218">
        <v>14951076.42</v>
      </c>
      <c r="H448" s="214"/>
      <c r="I448" s="214"/>
      <c r="J448" s="214"/>
      <c r="K448" s="164"/>
      <c r="L448" s="164"/>
    </row>
    <row r="449" spans="2:12">
      <c r="B449" s="219" t="s">
        <v>321</v>
      </c>
      <c r="C449" s="220"/>
      <c r="D449" s="209">
        <v>0</v>
      </c>
      <c r="E449" s="217"/>
      <c r="F449" s="218">
        <v>14361038.76</v>
      </c>
      <c r="G449" s="193">
        <f>G448+G446</f>
        <v>14951097.699999999</v>
      </c>
      <c r="H449" s="214"/>
      <c r="I449" s="214"/>
      <c r="J449" s="214"/>
      <c r="K449" s="164"/>
      <c r="L449" s="164"/>
    </row>
    <row r="450" spans="2:12">
      <c r="B450" s="11"/>
      <c r="C450" s="11"/>
      <c r="D450" s="221"/>
      <c r="E450" s="222">
        <v>719595.58</v>
      </c>
      <c r="F450" s="178">
        <f>F449-F454</f>
        <v>16548297.290000686</v>
      </c>
      <c r="G450" s="163"/>
      <c r="H450" s="164"/>
      <c r="I450" s="164"/>
      <c r="J450" s="164"/>
      <c r="K450" s="164"/>
      <c r="L450" s="164"/>
    </row>
    <row r="451" spans="2:12">
      <c r="B451" s="202" t="s">
        <v>322</v>
      </c>
      <c r="C451" s="202"/>
      <c r="D451" s="203"/>
      <c r="E451" s="200">
        <f>SUM(D451:D458)</f>
        <v>2474369.4500000002</v>
      </c>
      <c r="F451" s="163"/>
      <c r="G451" s="163">
        <v>15080634.34</v>
      </c>
      <c r="H451" s="164"/>
      <c r="I451" s="164"/>
      <c r="J451" s="164"/>
      <c r="K451" s="221">
        <f>F432-K452</f>
        <v>2943421091.8499994</v>
      </c>
      <c r="L451" s="164"/>
    </row>
    <row r="452" spans="2:12">
      <c r="B452" s="182" t="s">
        <v>247</v>
      </c>
      <c r="C452" s="182"/>
      <c r="D452" s="204">
        <v>2474363.89</v>
      </c>
      <c r="E452" s="223"/>
      <c r="F452" s="163"/>
      <c r="G452" s="163"/>
      <c r="H452" s="164"/>
      <c r="I452" s="221">
        <v>4775364.5500000007</v>
      </c>
      <c r="J452" s="221">
        <v>28365456.409999996</v>
      </c>
      <c r="K452" s="221">
        <v>23590091.859999999</v>
      </c>
      <c r="L452" s="164"/>
    </row>
    <row r="453" spans="2:12">
      <c r="B453" s="182" t="s">
        <v>256</v>
      </c>
      <c r="C453" s="182"/>
      <c r="D453" s="209">
        <v>0</v>
      </c>
      <c r="E453" s="223"/>
      <c r="F453" s="163"/>
      <c r="G453" s="163"/>
      <c r="H453" s="164"/>
      <c r="I453" s="164"/>
      <c r="J453" s="164"/>
      <c r="K453" s="164"/>
      <c r="L453" s="164"/>
    </row>
    <row r="454" spans="2:12">
      <c r="B454" s="182" t="s">
        <v>259</v>
      </c>
      <c r="C454" s="182"/>
      <c r="D454" s="209">
        <v>0</v>
      </c>
      <c r="E454" s="223"/>
      <c r="F454" s="178">
        <f>F432-F460</f>
        <v>-2187258.5300006866</v>
      </c>
      <c r="G454" s="163"/>
      <c r="H454" s="164"/>
      <c r="I454" s="164"/>
      <c r="J454" s="164"/>
      <c r="K454" s="164"/>
      <c r="L454" s="164"/>
    </row>
    <row r="455" spans="2:12">
      <c r="B455" s="182" t="s">
        <v>265</v>
      </c>
      <c r="C455" s="182"/>
      <c r="D455" s="209">
        <v>0</v>
      </c>
      <c r="E455" s="224"/>
      <c r="F455" s="163"/>
      <c r="G455" s="163"/>
      <c r="H455" s="164"/>
      <c r="I455" s="164"/>
      <c r="J455" s="164"/>
      <c r="K455" s="164"/>
      <c r="L455" s="164"/>
    </row>
    <row r="456" spans="2:12">
      <c r="B456" s="182" t="s">
        <v>266</v>
      </c>
      <c r="C456" s="182"/>
      <c r="D456" s="209">
        <v>0</v>
      </c>
      <c r="E456" s="205"/>
      <c r="F456" s="163"/>
      <c r="G456" s="163"/>
      <c r="H456" s="164"/>
      <c r="I456" s="164"/>
      <c r="J456" s="164"/>
      <c r="K456" s="164"/>
      <c r="L456" s="164"/>
    </row>
    <row r="457" spans="2:12">
      <c r="B457" s="182" t="s">
        <v>323</v>
      </c>
      <c r="C457" s="182"/>
      <c r="D457" s="209">
        <v>0</v>
      </c>
      <c r="E457" s="223"/>
      <c r="F457" s="163"/>
      <c r="G457" s="163"/>
      <c r="H457" s="164"/>
      <c r="I457" s="164"/>
      <c r="J457" s="164"/>
      <c r="K457" s="164"/>
      <c r="L457" s="164"/>
    </row>
    <row r="458" spans="2:12">
      <c r="B458" s="219" t="s">
        <v>324</v>
      </c>
      <c r="C458" s="220"/>
      <c r="D458" s="204">
        <v>5.56</v>
      </c>
      <c r="E458" s="223"/>
      <c r="F458" s="178"/>
      <c r="G458" s="178"/>
      <c r="H458" s="164"/>
      <c r="I458" s="164"/>
      <c r="J458" s="164"/>
      <c r="K458" s="164"/>
      <c r="L458" s="164"/>
    </row>
    <row r="459" spans="2:12">
      <c r="B459" s="11"/>
      <c r="C459" s="11"/>
      <c r="E459" s="201"/>
      <c r="F459" s="178"/>
      <c r="G459" s="178" t="s">
        <v>325</v>
      </c>
      <c r="H459" s="164"/>
      <c r="I459" s="164"/>
      <c r="J459" s="164"/>
      <c r="K459" s="164"/>
      <c r="L459" s="164"/>
    </row>
    <row r="460" spans="2:12">
      <c r="B460" s="197" t="s">
        <v>326</v>
      </c>
      <c r="D460" s="137"/>
      <c r="E460" s="200">
        <f>E430-E432+E451</f>
        <v>2969485553.1599994</v>
      </c>
      <c r="F460" s="194">
        <v>2969198442.2400002</v>
      </c>
      <c r="G460" s="178">
        <f>E460-F460</f>
        <v>287110.91999912262</v>
      </c>
      <c r="H460" s="164"/>
      <c r="I460" s="221">
        <v>7981346.1900000004</v>
      </c>
      <c r="J460" s="164"/>
      <c r="K460" s="164"/>
      <c r="L460" s="164"/>
    </row>
    <row r="461" spans="2:12">
      <c r="E461" s="225"/>
      <c r="F461" s="226"/>
      <c r="G461" s="178"/>
      <c r="H461" s="164"/>
      <c r="I461" s="221">
        <v>5659717.5199999996</v>
      </c>
      <c r="J461" s="164"/>
      <c r="K461" s="164"/>
      <c r="L461" s="164"/>
    </row>
    <row r="462" spans="2:12">
      <c r="C462" s="192">
        <v>14361038.76</v>
      </c>
      <c r="D462" s="227"/>
      <c r="E462" s="221">
        <v>805712733.11000001</v>
      </c>
      <c r="F462" s="178">
        <v>357356.72</v>
      </c>
      <c r="G462" s="178">
        <v>25261537.25</v>
      </c>
      <c r="H462" s="164"/>
      <c r="I462" s="221">
        <v>2415699.7999999998</v>
      </c>
      <c r="J462" s="164"/>
      <c r="K462" s="164"/>
      <c r="L462" s="164"/>
    </row>
    <row r="463" spans="2:12">
      <c r="E463" s="164">
        <v>234149.67</v>
      </c>
      <c r="F463" s="178">
        <v>362238.86</v>
      </c>
      <c r="G463" s="178"/>
      <c r="H463" s="164"/>
      <c r="I463" s="221">
        <v>20000</v>
      </c>
      <c r="J463" s="164"/>
      <c r="K463" s="164"/>
      <c r="L463" s="164"/>
    </row>
    <row r="464" spans="2:12">
      <c r="E464" s="164">
        <v>6763588</v>
      </c>
      <c r="F464" s="178">
        <f>+F462-F463</f>
        <v>-4882.140000000014</v>
      </c>
      <c r="G464" s="163"/>
      <c r="H464" s="164"/>
      <c r="I464" s="221">
        <v>4899261.2300000004</v>
      </c>
      <c r="J464" s="164"/>
      <c r="K464" s="164"/>
    </row>
    <row r="465" spans="1:12">
      <c r="E465" s="221">
        <f>E462-E463-E464</f>
        <v>798714995.44000006</v>
      </c>
      <c r="F465" s="163"/>
      <c r="G465" s="163"/>
      <c r="H465" s="164"/>
      <c r="I465" s="221">
        <v>3873940.34</v>
      </c>
      <c r="J465" s="164"/>
      <c r="K465" s="164"/>
    </row>
    <row r="466" spans="1:12" ht="21" customHeight="1">
      <c r="A466" s="228"/>
      <c r="B466" s="229" t="s">
        <v>327</v>
      </c>
      <c r="C466" s="229"/>
      <c r="D466" s="229"/>
      <c r="E466" s="230">
        <v>18463512.109999999</v>
      </c>
      <c r="F466" s="229"/>
      <c r="G466" s="231"/>
      <c r="H466" s="228"/>
      <c r="I466" s="232">
        <v>416454.31</v>
      </c>
      <c r="J466" s="228"/>
      <c r="K466" s="228"/>
      <c r="L466" s="228"/>
    </row>
    <row r="467" spans="1:12">
      <c r="B467" s="233"/>
      <c r="C467" s="233"/>
      <c r="D467" s="233"/>
      <c r="E467" s="230">
        <f>E465-E466</f>
        <v>780251483.33000004</v>
      </c>
      <c r="F467" s="233"/>
      <c r="G467" s="11"/>
      <c r="I467" s="221">
        <f>SUM(I460:I466)</f>
        <v>25266419.390000001</v>
      </c>
    </row>
    <row r="468" spans="1:12">
      <c r="B468" s="233"/>
      <c r="C468" s="233"/>
      <c r="D468" s="233"/>
      <c r="E468" s="233"/>
      <c r="F468" s="233"/>
      <c r="G468" s="11"/>
    </row>
    <row r="469" spans="1:12">
      <c r="B469" s="62" t="s">
        <v>328</v>
      </c>
      <c r="C469" s="63" t="s">
        <v>41</v>
      </c>
      <c r="D469" s="81" t="s">
        <v>42</v>
      </c>
      <c r="E469" s="81" t="s">
        <v>43</v>
      </c>
      <c r="F469" s="11"/>
      <c r="G469" s="11"/>
    </row>
    <row r="470" spans="1:12" ht="21" customHeight="1">
      <c r="B470" s="21" t="s">
        <v>329</v>
      </c>
      <c r="C470" s="114"/>
      <c r="D470" s="114"/>
      <c r="E470" s="114"/>
      <c r="F470" s="11"/>
      <c r="G470" s="11"/>
    </row>
    <row r="471" spans="1:12">
      <c r="B471" s="23"/>
      <c r="C471" s="40"/>
      <c r="D471" s="40"/>
      <c r="E471" s="40"/>
      <c r="F471" s="11"/>
      <c r="G471" s="11"/>
    </row>
    <row r="472" spans="1:12">
      <c r="B472" s="25"/>
      <c r="C472" s="234"/>
      <c r="D472" s="234"/>
      <c r="E472" s="234"/>
      <c r="F472" s="11"/>
      <c r="G472" s="11"/>
    </row>
    <row r="473" spans="1:12">
      <c r="C473" s="20">
        <f>SUM(C471:C472)</f>
        <v>0</v>
      </c>
      <c r="D473" s="20">
        <f>SUM(D471:D472)</f>
        <v>0</v>
      </c>
      <c r="E473" s="20">
        <f>SUM(E471:E472)</f>
        <v>0</v>
      </c>
      <c r="F473" s="11"/>
      <c r="G473" s="11"/>
    </row>
    <row r="474" spans="1:12">
      <c r="F474" s="11"/>
      <c r="G474" s="11"/>
    </row>
    <row r="475" spans="1:12">
      <c r="F475" s="11"/>
      <c r="G475" s="11"/>
    </row>
    <row r="476" spans="1:12">
      <c r="B476" s="235" t="s">
        <v>330</v>
      </c>
      <c r="F476" s="11"/>
      <c r="G476" s="11"/>
    </row>
    <row r="477" spans="1:12">
      <c r="F477" s="11"/>
      <c r="G477" s="11"/>
    </row>
    <row r="478" spans="1:12">
      <c r="C478" s="162"/>
      <c r="D478" s="162"/>
      <c r="E478" s="162"/>
    </row>
    <row r="479" spans="1:12">
      <c r="C479" s="162"/>
      <c r="D479" s="162"/>
      <c r="E479" s="162"/>
      <c r="F479" s="236"/>
    </row>
    <row r="480" spans="1:12">
      <c r="B480" s="11"/>
      <c r="C480" s="237"/>
      <c r="D480" s="237"/>
      <c r="E480" s="237"/>
    </row>
    <row r="481" spans="1:12">
      <c r="B481" s="11"/>
      <c r="C481" s="11"/>
      <c r="D481" s="11"/>
      <c r="E481" s="11"/>
      <c r="G481" s="11"/>
    </row>
    <row r="482" spans="1:12">
      <c r="B482" s="237"/>
      <c r="C482" s="237"/>
      <c r="D482" s="237"/>
      <c r="E482" s="237"/>
      <c r="F482" s="237"/>
      <c r="G482" s="237"/>
    </row>
    <row r="483" spans="1:12">
      <c r="B483" s="238"/>
      <c r="C483" s="237"/>
      <c r="D483" s="242"/>
      <c r="E483" s="242"/>
      <c r="F483" s="11"/>
      <c r="G483" s="239"/>
    </row>
    <row r="484" spans="1:12">
      <c r="B484" s="238"/>
      <c r="C484" s="237"/>
      <c r="D484" s="242"/>
      <c r="E484" s="242"/>
      <c r="F484" s="240"/>
      <c r="G484" s="240"/>
    </row>
    <row r="485" spans="1:12">
      <c r="B485" s="237"/>
      <c r="C485" s="237"/>
      <c r="D485" s="237"/>
      <c r="E485" s="237"/>
      <c r="F485" s="162"/>
      <c r="G485" s="162"/>
    </row>
    <row r="486" spans="1:12">
      <c r="B486" s="237"/>
      <c r="C486" s="237"/>
      <c r="D486" s="237"/>
      <c r="E486" s="237"/>
      <c r="F486" s="162"/>
      <c r="G486" s="162"/>
    </row>
    <row r="487" spans="1:12" ht="12.75" customHeight="1"/>
    <row r="488" spans="1:12" ht="15" hidden="1">
      <c r="A488" s="24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idden="1"/>
    <row r="490" spans="1:12" ht="12.75" hidden="1" customHeight="1"/>
    <row r="491" spans="1:12" hidden="1"/>
    <row r="492" spans="1:12" hidden="1"/>
    <row r="493" spans="1:12" hidden="1"/>
    <row r="494" spans="1:12" hidden="1"/>
    <row r="495" spans="1:12" hidden="1"/>
    <row r="496" spans="1:12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</sheetData>
  <mergeCells count="8">
    <mergeCell ref="D483:E483"/>
    <mergeCell ref="D484:E484"/>
    <mergeCell ref="D68:E68"/>
    <mergeCell ref="D157:E157"/>
    <mergeCell ref="D164:E164"/>
    <mergeCell ref="D171:E171"/>
    <mergeCell ref="D178:E178"/>
    <mergeCell ref="D229:E229"/>
  </mergeCells>
  <dataValidations count="4">
    <dataValidation allowBlank="1" showInputMessage="1" showErrorMessage="1" prompt="Especificar origen de dicho recurso: Federal, Estatal, Municipal, Particulares." sqref="D153 D160 D167"/>
    <dataValidation allowBlank="1" showInputMessage="1" showErrorMessage="1" prompt="Características cualitativas significativas que les impacten financieramente." sqref="D120:E120 E153 E160 E167"/>
    <dataValidation allowBlank="1" showInputMessage="1" showErrorMessage="1" prompt="Corresponde al número de la cuenta de acuerdo al Plan de Cuentas emitido por el CONAC (DOF 22/11/2010)." sqref="B120"/>
    <dataValidation allowBlank="1" showInputMessage="1" showErrorMessage="1" prompt="Saldo final del periodo que corresponde la cuenta pública presentada (mensual:  enero, febrero, marzo, etc.; trimestral: 1er, 2do, 3ro. o 4to.)." sqref="C120 C153 C160 C167"/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rowBreaks count="5" manualBreakCount="5">
    <brk id="101" max="11" man="1"/>
    <brk id="180" max="11" man="1"/>
    <brk id="232" max="11" man="1"/>
    <brk id="316" max="11" man="1"/>
    <brk id="40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2017-10-11T18:11:43Z</cp:lastPrinted>
  <dcterms:created xsi:type="dcterms:W3CDTF">2017-10-11T17:54:19Z</dcterms:created>
  <dcterms:modified xsi:type="dcterms:W3CDTF">2020-08-01T02:03:16Z</dcterms:modified>
</cp:coreProperties>
</file>