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1InformacionContable\xlsx\"/>
    </mc:Choice>
  </mc:AlternateContent>
  <xr:revisionPtr revIDLastSave="0" documentId="8_{F8DA3FCF-CF6B-41A7-B366-13EBFF5997F3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7" i="1" l="1"/>
  <c r="D407" i="1"/>
  <c r="C407" i="1"/>
  <c r="F398" i="1"/>
  <c r="D396" i="1"/>
  <c r="E385" i="1"/>
  <c r="E394" i="1" s="1"/>
  <c r="G394" i="1" s="1"/>
  <c r="G376" i="1"/>
  <c r="G383" i="1"/>
  <c r="F376" i="1"/>
  <c r="G372" i="1"/>
  <c r="F372" i="1"/>
  <c r="E366" i="1"/>
  <c r="F366" i="1" s="1"/>
  <c r="E356" i="1"/>
  <c r="F355" i="1"/>
  <c r="E352" i="1"/>
  <c r="E358" i="1" s="1"/>
  <c r="G358" i="1" s="1"/>
  <c r="G359" i="1" s="1"/>
  <c r="F349" i="1"/>
  <c r="E345" i="1"/>
  <c r="C333" i="1"/>
  <c r="D321" i="1"/>
  <c r="C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321" i="1" s="1"/>
  <c r="C295" i="1"/>
  <c r="D294" i="1"/>
  <c r="D295" i="1" s="1"/>
  <c r="C294" i="1"/>
  <c r="E293" i="1"/>
  <c r="E292" i="1"/>
  <c r="E291" i="1"/>
  <c r="E294" i="1"/>
  <c r="E290" i="1"/>
  <c r="E295" i="1" s="1"/>
  <c r="D287" i="1"/>
  <c r="C287" i="1"/>
  <c r="E284" i="1"/>
  <c r="E287" i="1" s="1"/>
  <c r="C277" i="1"/>
  <c r="D273" i="1" s="1"/>
  <c r="D276" i="1"/>
  <c r="D275" i="1"/>
  <c r="D274" i="1"/>
  <c r="D272" i="1"/>
  <c r="D271" i="1"/>
  <c r="D270" i="1"/>
  <c r="D269" i="1"/>
  <c r="D268" i="1"/>
  <c r="D267" i="1"/>
  <c r="D266" i="1"/>
  <c r="D264" i="1"/>
  <c r="D263" i="1"/>
  <c r="D262" i="1"/>
  <c r="D261" i="1"/>
  <c r="D260" i="1"/>
  <c r="D259" i="1"/>
  <c r="D258" i="1"/>
  <c r="D256" i="1"/>
  <c r="D255" i="1"/>
  <c r="D254" i="1"/>
  <c r="D253" i="1"/>
  <c r="D252" i="1"/>
  <c r="D251" i="1"/>
  <c r="D250" i="1"/>
  <c r="D248" i="1"/>
  <c r="D247" i="1"/>
  <c r="D246" i="1"/>
  <c r="D245" i="1"/>
  <c r="D244" i="1"/>
  <c r="D243" i="1"/>
  <c r="D242" i="1"/>
  <c r="D240" i="1"/>
  <c r="D239" i="1"/>
  <c r="D238" i="1"/>
  <c r="D237" i="1"/>
  <c r="D236" i="1"/>
  <c r="D235" i="1"/>
  <c r="D234" i="1"/>
  <c r="D232" i="1"/>
  <c r="D231" i="1"/>
  <c r="D230" i="1"/>
  <c r="C221" i="1"/>
  <c r="C219" i="1"/>
  <c r="C223" i="1"/>
  <c r="C199" i="1"/>
  <c r="C211" i="1"/>
  <c r="C213" i="1"/>
  <c r="C197" i="1"/>
  <c r="C189" i="1"/>
  <c r="C173" i="1"/>
  <c r="C166" i="1"/>
  <c r="C159" i="1"/>
  <c r="C152" i="1"/>
  <c r="F144" i="1"/>
  <c r="E144" i="1"/>
  <c r="D144" i="1"/>
  <c r="C144" i="1"/>
  <c r="C125" i="1"/>
  <c r="C116" i="1"/>
  <c r="E109" i="1"/>
  <c r="D109" i="1"/>
  <c r="C109" i="1"/>
  <c r="E97" i="1"/>
  <c r="E96" i="1"/>
  <c r="E95" i="1"/>
  <c r="E94" i="1"/>
  <c r="E93" i="1"/>
  <c r="E92" i="1"/>
  <c r="E88" i="1" s="1"/>
  <c r="E99" i="1" s="1"/>
  <c r="E91" i="1"/>
  <c r="E90" i="1"/>
  <c r="E89" i="1"/>
  <c r="D88" i="1"/>
  <c r="D99" i="1" s="1"/>
  <c r="C88" i="1"/>
  <c r="C99" i="1"/>
  <c r="E74" i="1"/>
  <c r="D74" i="1"/>
  <c r="C74" i="1"/>
  <c r="C65" i="1"/>
  <c r="C58" i="1"/>
  <c r="C47" i="1"/>
  <c r="F38" i="1"/>
  <c r="E38" i="1"/>
  <c r="D38" i="1"/>
  <c r="C38" i="1"/>
  <c r="E29" i="1"/>
  <c r="D29" i="1"/>
  <c r="C29" i="1"/>
  <c r="H385" i="1" l="1"/>
  <c r="F388" i="1"/>
  <c r="F384" i="1" s="1"/>
  <c r="D233" i="1"/>
  <c r="D277" i="1" s="1"/>
  <c r="D241" i="1"/>
  <c r="D249" i="1"/>
  <c r="D257" i="1"/>
  <c r="D265" i="1"/>
</calcChain>
</file>

<file path=xl/sharedStrings.xml><?xml version="1.0" encoding="utf-8"?>
<sst xmlns="http://schemas.openxmlformats.org/spreadsheetml/2006/main" count="334" uniqueCount="283">
  <si>
    <t>RÉGIMEN DE PROTECCIÓN SOCIAL EN SALUD DEL ESTADO DE GUANAJUATO</t>
  </si>
  <si>
    <t xml:space="preserve">NOTAS A LOS ESTADOS FINANCIEROS </t>
  </si>
  <si>
    <t>Al 30 de Junio del 2017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</si>
  <si>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</si>
  <si>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</si>
  <si>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</si>
  <si>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</si>
  <si>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</si>
  <si>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</si>
  <si>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</si>
  <si>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</si>
  <si>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</si>
  <si>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</si>
  <si>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</si>
  <si>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</si>
  <si>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 xml:space="preserve"> 1122602001  CUENTAS POR COBRAR A ENTIDADES FED T MPIOS</t>
  </si>
  <si>
    <t>ESF-03 DEUDORES P/RECUPERAR</t>
  </si>
  <si>
    <t>90 DIAS</t>
  </si>
  <si>
    <t>180 DIAS</t>
  </si>
  <si>
    <t>365 DIAS</t>
  </si>
  <si>
    <t>1123 DEUDORES PENDIENTES POR RECUPERAR</t>
  </si>
  <si>
    <t xml:space="preserve"> 1123101002  GASTOS A RESERVA DE COMPROBAR </t>
  </si>
  <si>
    <t>1123102001  FUNCIONARIOS Y EMPLEADOS</t>
  </si>
  <si>
    <t>1123106001  OTROS DEUDORES DIVERSOS</t>
  </si>
  <si>
    <t xml:space="preserve"> 1123106001  OTROS DEUDORES DIVERSOS </t>
  </si>
  <si>
    <t xml:space="preserve"> 1191001001  DEPOSITOS EN GARANTIA SERV. 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</si>
  <si>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</si>
  <si>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</si>
  <si>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</si>
  <si>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</si>
  <si>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</si>
  <si>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</si>
  <si>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</si>
  <si>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</si>
  <si>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</si>
  <si>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</si>
  <si>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</si>
  <si>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</si>
  <si>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</si>
  <si>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</si>
  <si>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</si>
  <si>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</si>
  <si>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</si>
  <si>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</si>
  <si>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</si>
  <si>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</si>
  <si>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</si>
  <si>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</si>
  <si>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1241151100  MUEBLES DE OFICINA Y ESTANTERÍA</t>
  </si>
  <si>
    <t>1241251200  MUEBLES, EXCEPTO DE OFICINA Y ESTANTERÍA</t>
  </si>
  <si>
    <t>1241351500  EQUIPO DE CÓMPUTO Y</t>
  </si>
  <si>
    <t>1241951900  OTROS MOBILIARIOS Y</t>
  </si>
  <si>
    <t>1242152100  EQUIPO Y APARATOS AUDIOVISUALES</t>
  </si>
  <si>
    <t>1242352300  CÁMARAS FOTOGRÁFICAS Y DE VIDEO</t>
  </si>
  <si>
    <t>1243153100  EQUIPO MÉDICO Y DE LABORATORIO</t>
  </si>
  <si>
    <t>1244154100  AUTOMÓVILES Y CAMIONES</t>
  </si>
  <si>
    <t>1246456400  SISTEMAS DE AIRE ACO</t>
  </si>
  <si>
    <t>1246556500  EQUIPO DE COMUNICACI</t>
  </si>
  <si>
    <t>1246656600  EQUIPOS DE GENERACIÓ</t>
  </si>
  <si>
    <t>1246956900  OTROS EQUIPOS</t>
  </si>
  <si>
    <t>1260   DEPRECIACIÓN y DETERIORO ACUM.</t>
  </si>
  <si>
    <t>1263151101  MUEBLES DE OFICINA Y ESTANTERÍA</t>
  </si>
  <si>
    <t>1263151201  MUEBLES, EXCEPTO DE</t>
  </si>
  <si>
    <t>1263151501  EPO. DE COMPUTO Y DE</t>
  </si>
  <si>
    <t>1263151901  OTROS MOBILIARIOS Y</t>
  </si>
  <si>
    <t>1263252101  EQUIPOS Y APARATOS AUDIOVISUALES</t>
  </si>
  <si>
    <t>1263252301  CAMARAS FOTOGRAFICAS Y DE VIDEO</t>
  </si>
  <si>
    <t>1263656401  SISTEMAS DE AIRE ACO</t>
  </si>
  <si>
    <t>1263656501  EQUIPO DE COMUNICACI</t>
  </si>
  <si>
    <t>1263656601  EQUIPOS DE GENERACIÓ</t>
  </si>
  <si>
    <t>ESF-09 INTANGIBLES Y DIFERIDOS</t>
  </si>
  <si>
    <t>1250 ACTIVOS INTANGIBLES</t>
  </si>
  <si>
    <t>1270 ACTIVOS DIFERIDOS</t>
  </si>
  <si>
    <t>1260 DEPRECIACIÓN, DETERIORO Y AMORTIZACIÓN ACUMULADA DE BIENES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</si>
  <si>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</si>
  <si>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</si>
  <si>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</si>
  <si>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</si>
  <si>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</si>
  <si>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</si>
  <si>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</si>
  <si>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2111101001  SUELDOS POR PAGAR</t>
  </si>
  <si>
    <t>2111401002  APORTACION PATRONAL ISSSTE</t>
  </si>
  <si>
    <t>2117101001  ISR NOMINA</t>
  </si>
  <si>
    <t>2117101013  ISR RETENCION ARRENDAMIENTO</t>
  </si>
  <si>
    <t>2117102002  CEDULAR  ARRENDAMIENTO</t>
  </si>
  <si>
    <t>2117202003  APORTACIÓN TRABAJADOR ISSSTE</t>
  </si>
  <si>
    <t>2117502101  IMPUESTO SOBRE NOMINAS</t>
  </si>
  <si>
    <t>2117903002  PENSIÓN ALIMENTICIA ASOCIADA</t>
  </si>
  <si>
    <t>2119904001  ENTIDADES</t>
  </si>
  <si>
    <t>2119906001  NOMINA SANCIONES POR RETARDOS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</si>
  <si>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</si>
  <si>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</si>
  <si>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</si>
  <si>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</si>
  <si>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</si>
  <si>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</si>
  <si>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</si>
  <si>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</si>
  <si>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</si>
  <si>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2199002099 DIFERENCIAS IRRELEVANTES</t>
  </si>
  <si>
    <t>II) NOTAS AL ESTADO DE ACTIVIDADES</t>
  </si>
  <si>
    <t>INGRESOS DE GESTIÓN</t>
  </si>
  <si>
    <t>ERA-01 INGRESOS</t>
  </si>
  <si>
    <t>NOTA</t>
  </si>
  <si>
    <t>4129240201  CUOTAS FAMILIARES</t>
  </si>
  <si>
    <t>4129 Otras Cuotas y Aportaciones Seg.Soc</t>
  </si>
  <si>
    <t>4120 Cuotas y Aportaciones de Seg.Social</t>
  </si>
  <si>
    <t>4159511219  CUOTAS DE RECUPERACIÓN</t>
  </si>
  <si>
    <t>4159 Otros Productos que Generan Ing.</t>
  </si>
  <si>
    <t>4150 Productos de Tipo Corriente</t>
  </si>
  <si>
    <t>4160 Aprovechamientos de Tipo Corriente</t>
  </si>
  <si>
    <t>4162610061  SANCIONES</t>
  </si>
  <si>
    <t>4162 Multas</t>
  </si>
  <si>
    <t xml:space="preserve">4163610031  INDEMNIZACIONES </t>
  </si>
  <si>
    <t>4163 Indemnizaciones</t>
  </si>
  <si>
    <t>INGRESOS DE GESTION</t>
  </si>
  <si>
    <t xml:space="preserve">  4213 Convenios</t>
  </si>
  <si>
    <t>4213831000  CONVENIO SERVICIOS PERSONALES</t>
  </si>
  <si>
    <t>4213832000  CONVENIO MATERIALES Y SUMINISTROS</t>
  </si>
  <si>
    <t>4213833000  CONVENIO SERVICIOS GENERALES</t>
  </si>
  <si>
    <t>4213834000  CONVENIO AYUDAS Y SUBSIDIOS</t>
  </si>
  <si>
    <t>4221911000  SERVICIOS PERSONALES</t>
  </si>
  <si>
    <t>4221913000  SERVICIOS GENERALES</t>
  </si>
  <si>
    <t>4221914000  AYUDAS Y SUBSIDIOS</t>
  </si>
  <si>
    <t>4221 Trans. Internas y Asig. al Secto</t>
  </si>
  <si>
    <t>4220 Transferencias, Asignaciones, Subs.</t>
  </si>
  <si>
    <t>PARTICIPACIONES, APORTACIONES</t>
  </si>
  <si>
    <t>ERA-02 OTROS INGRESOS Y BENEFICIOS</t>
  </si>
  <si>
    <t>4311 Int.Ganados de Val.,Créditos, Bonos</t>
  </si>
  <si>
    <t>4310 Ingresos Financieros</t>
  </si>
  <si>
    <t>4399 Otros Ingresos y Beneficios Varios</t>
  </si>
  <si>
    <t>4390 Otros Ingresos y Beneficios Varios</t>
  </si>
  <si>
    <t>GASTOS Y OTRAS PÉRDIDAS</t>
  </si>
  <si>
    <t>ERA-03 GASTOS</t>
  </si>
  <si>
    <t>%GASTO</t>
  </si>
  <si>
    <t>EXPLICACION</t>
  </si>
  <si>
    <t>5000 GASTOS Y OTRAS PERDIDAS</t>
  </si>
  <si>
    <t>5111113000  SUELDOS BASE AL PERSONAL PERMANENTE</t>
  </si>
  <si>
    <t>5113132000  PRIMAS DE VACAS., DOMINICAL Y GRATIF. FIN DE AÑO</t>
  </si>
  <si>
    <t>5113134000  COMPENSACIONES</t>
  </si>
  <si>
    <t>5114141000  APORTACIONES DE SEGURIDAD SOCIAL</t>
  </si>
  <si>
    <t>5114144000  SEGUROS MÚLTIPLES</t>
  </si>
  <si>
    <t>5115153000  SEGURO DE RETIRO (APLIC. EXCLUSIVA ISSEG)</t>
  </si>
  <si>
    <t>5115154000  PRESTACIONES CONTRACTUALES</t>
  </si>
  <si>
    <t>5115159000  OTRAS PRESTACIONES SOCIALES Y ECONOMICAS</t>
  </si>
  <si>
    <t>5116171000  ESTÍMULOS</t>
  </si>
  <si>
    <t>5121211000  MATERIALES Y ÚTILES DE OFICINA</t>
  </si>
  <si>
    <t>5121214000  MAT. Y UTILES PARA EL PROCESAMIENTO EN EQUIPO</t>
  </si>
  <si>
    <t>5122221000  ALIMENTACIÓN DE PERSONAS</t>
  </si>
  <si>
    <t>5126261000  COMBUSTIBLES, LUBRICANTES Y ADITIVOS</t>
  </si>
  <si>
    <t>5127271000  UNIF. Y BLANCOS PERS ADMVO. CON FUNC. ATENC.</t>
  </si>
  <si>
    <t>5129291000  REFACCIONES, ACCESORIOS Y HERRAM. MENORES</t>
  </si>
  <si>
    <t>5129292000  REFACCIONES, ACCESORIOS Y HERRAM. MENORES</t>
  </si>
  <si>
    <t>5129293000  REF. Y ACCESORIOS ME. MOB. Y EQ. AD., ED. Y REC.</t>
  </si>
  <si>
    <t>5129294000  REFACCIONES Y ACCESORIOS PARA EQ. DE COMPUTO</t>
  </si>
  <si>
    <t>5129296000  REF. Y ACCESORIOS ME. DE EQ. DE TRANSPORTE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</si>
  <si>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</si>
  <si>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</si>
  <si>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</si>
  <si>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</si>
  <si>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INTERNET, REDES Y PROC. DE INFO.</t>
  </si>
  <si>
    <t>5131318000  SERVICIO POSTAL</t>
  </si>
  <si>
    <t>5132322000  ARRENDAMIENTO DE EDIFICIOS</t>
  </si>
  <si>
    <t>5132323000  ARRENDA. DE MOB. Y EQ. ADMÓN., EDU. Y RECRE.</t>
  </si>
  <si>
    <t>5133336000  SERVS. APOYO ADMVO., FOTOCOPIADO E IMPRESION</t>
  </si>
  <si>
    <t>5133338000  SERVICIOS DE VIGILANCIA</t>
  </si>
  <si>
    <t>5133339000  SERVICIOS PROFESIONALES, CIENTIFICOS Y T</t>
  </si>
  <si>
    <t>5134341000  INTERESES, DESCTOS. Y OTROS SERVS. BANCARIOS</t>
  </si>
  <si>
    <t>5134345000  SEGUROS DE BIENES PATRIMONIALES</t>
  </si>
  <si>
    <t>5135351000  CONSERV. Y MANTENIMIENTO MENOR DE INMUEBLES</t>
  </si>
  <si>
    <t>5135355000  REPAR. Y MTTO. DE EQUIPO DE TRANSPORTE</t>
  </si>
  <si>
    <t>5135358000  SERVICIOS DE LIMPIEZA Y MANEJO DE DESECHOS</t>
  </si>
  <si>
    <t>5135359000  SERVICIOS DE JARDINERÍA Y FUMIGACIÓN</t>
  </si>
  <si>
    <t>5136361200  DIF. POR MEDIOS ALTERNATIVOS PROG. Y MEDIOS GUB</t>
  </si>
  <si>
    <t>5137371000  PASAJES AEREOS</t>
  </si>
  <si>
    <t>5137372000  PASAJES TERRESTRES</t>
  </si>
  <si>
    <t>5137375000  VIATICOS EN EL PAIS</t>
  </si>
  <si>
    <t>5139392000  OTROS IMPUESTOS Y DERECHOS</t>
  </si>
  <si>
    <t>5139398000  IMPUESTO DE NOMINA</t>
  </si>
  <si>
    <t>5212415100  TRANSFERENCIAS PARA SERVICIOS PERSONALES</t>
  </si>
  <si>
    <t>5212415200  TRANSFER. PARA  MATERIALES Y SUMINISTROS</t>
  </si>
  <si>
    <t>5212415300  TRANSFERENCIAS PARA SERVICIOS GENERALES</t>
  </si>
  <si>
    <t>5212415600  TRANSFERENCIAS PARA LA INVERSIÓN PÚBLICA</t>
  </si>
  <si>
    <t>5599000006  Diferencia por Redondeo</t>
  </si>
  <si>
    <t>III) NOTAS AL ESTADO DE VARIACIÓN A LA HACIEDA PÚBLICA</t>
  </si>
  <si>
    <t>VHP-01 PATRIMONIO CONTRIBUIDO</t>
  </si>
  <si>
    <t>MODIFICACION</t>
  </si>
  <si>
    <t>3110 HACIENDA PUBLICA/PATRIMONIO CONTRIBUIDO</t>
  </si>
  <si>
    <t>3110000002  BAJA DE ACTIVO FIJO</t>
  </si>
  <si>
    <t>3111835000 CONVENIO BIENES MUEBLES E INMUEBLES</t>
  </si>
  <si>
    <t>3113835000 BIENES MUEBLES E INMUEBLES</t>
  </si>
  <si>
    <t>VHP-02 PATRIMONIO GENERADO</t>
  </si>
  <si>
    <t>3210 Resultado del Ejercicio (Ahorro/Desahorro)</t>
  </si>
  <si>
    <t>3220000024  RESULTADO DEL EJERCICIO 2016</t>
  </si>
  <si>
    <t>3220690201  APLICACIÓN DE REMANENTE PROPIO</t>
  </si>
  <si>
    <t>3220690202  APLICACIÓN DE REMANENTE FEDERAL</t>
  </si>
  <si>
    <t>SUB TOTAL</t>
  </si>
  <si>
    <t>IV) NOTAS AL ESTADO DE FLUJO DE EFECTIVO</t>
  </si>
  <si>
    <t>EFE-01 FLUJO DE EFECTIVO</t>
  </si>
  <si>
    <t>1112102001  BANCOMER 001038233938 DISPERSION DE NOMINA</t>
  </si>
  <si>
    <t>1112103001  BANORTE 004213790060 DISPERSIÓN DE NOMINA</t>
  </si>
  <si>
    <t>1112104001  HSBC 040585783037 DISPERSIÓN DE NOMINA</t>
  </si>
  <si>
    <t>1112105001  SCOTIABANK 023093835306 GTOS CATASTROFICOS 2016</t>
  </si>
  <si>
    <t>1112106002  BAJIO 148857010101 SEGURO POPULAR 2016</t>
  </si>
  <si>
    <t>1112106003  BAJIO 148850240101 SEGURO MED SXXI CAPITAL 2015</t>
  </si>
  <si>
    <t>1112106004  BAJIO 148854460101 SEG.MED SXXI INTERVENSIONE 15</t>
  </si>
  <si>
    <t>1112106006  BAJIO 148857760101 FONDO REVOLVENTE 2015</t>
  </si>
  <si>
    <t>1112106007  BAJIO 148855110101 F. PROTEC. GTOS CATASTROFI 15</t>
  </si>
  <si>
    <t>1112106008  BAJIO 149882400101 CUOTAS FAMILIARES</t>
  </si>
  <si>
    <t>1112106009  BAJIO 149883720101 PORTABILIDAD</t>
  </si>
  <si>
    <t>1112106010  BAJIO 154399610101 NOMINA SEGURO POPULAR</t>
  </si>
  <si>
    <t>1112106011  BAJIO 154403080101 RETENCIONES DE NÓMINA</t>
  </si>
  <si>
    <t>1112106012  BAJIO 173290040101 REPSSEG SANCIONES</t>
  </si>
  <si>
    <t>1112106013  BAJIO 173470140101 REPSSEG RECURSOS ESTATALES</t>
  </si>
  <si>
    <t>1112106014  BAJIO 175915790101 CREDITO PUENTE</t>
  </si>
  <si>
    <t>1112106015  BAJIO 176201470101 REPSSEG ASE LIQUIDA 2017</t>
  </si>
  <si>
    <t>1112106016  BAJIO 175364750101 SEG. POPULAR 2017</t>
  </si>
  <si>
    <t>1112107001  SERFIN 180000356900 DISPERSIÓN NÓMINA</t>
  </si>
  <si>
    <t>1112107002  SERFIN 18000035702 SERVICIO MED.SXX1 INTERVEN 2016</t>
  </si>
  <si>
    <t>1112107003  SERFIN 18000035687 SERVICIO MEDICO SXX1 2016 CAP</t>
  </si>
  <si>
    <t>EFE-02 ADQ. BIENES MUEBLES E INMUEBLES</t>
  </si>
  <si>
    <t>% SUB</t>
  </si>
  <si>
    <t>1241 Mobiliario y Equipo de Administración</t>
  </si>
  <si>
    <t>1242 Mobiliario y Equipo Educacional y Recreacional</t>
  </si>
  <si>
    <t>1243 Equipo e Instrumental Médico y de Laboratorio</t>
  </si>
  <si>
    <t>1246 Maquinaria, Otros Equipos y Herramientas</t>
  </si>
  <si>
    <t>Bienes Inmuebles, Infraestructura y Construcciones en Proceso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</si>
  <si>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</si>
  <si>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</si>
  <si>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</si>
  <si>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Junio de 2017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</si>
  <si>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</si>
  <si>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</si>
  <si>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</si>
  <si>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</si>
  <si>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</si>
  <si>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</si>
  <si>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</si>
  <si>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</si>
  <si>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</si>
  <si>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</si>
  <si>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</si>
  <si>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</si>
  <si>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</si>
  <si>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</si>
  <si>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</si>
  <si>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</si>
  <si>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</si>
  <si>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</si>
  <si>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</si>
  <si>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</si>
  <si>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Egresos total ejercido</t>
  </si>
  <si>
    <t>Vehículos y equipo de transporte</t>
  </si>
  <si>
    <t>Comprometido</t>
  </si>
  <si>
    <t>Equipo de defensa y seguridad</t>
  </si>
  <si>
    <t>pre comprometid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</si>
  <si>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</si>
  <si>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</si>
  <si>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</si>
  <si>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</si>
  <si>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</si>
  <si>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</si>
  <si>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</si>
  <si>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</si>
  <si>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</si>
  <si>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</si>
  <si>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</si>
  <si>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</si>
  <si>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</si>
  <si>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</si>
  <si>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</si>
  <si>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</si>
  <si>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</si>
  <si>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</si>
  <si>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</si>
  <si>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</si>
  <si>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gtos y otras pérdidas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</si>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</sst>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"/>
  </numFmts>
  <fonts count="19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color rgb="FF0070C0"/>
      <name val="Arial"/>
      <family val="2"/>
    </font>
    <font>
      <b/>
      <sz val="18"/>
      <color rgb="FF002060"/>
      <name val="Arial"/>
      <family val="2"/>
    </font>
    <font>
      <sz val="18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u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0"/>
      <name val="Arial"/>
      <family val="2"/>
    </font>
    <font>
      <b/>
      <sz val="18"/>
      <color rgb="FF000000"/>
      <name val="Arial"/>
      <family val="2"/>
    </font>
    <font>
      <b/>
      <sz val="18"/>
      <color theme="0"/>
      <name val="Arial"/>
      <family val="2"/>
    </font>
    <font>
      <sz val="18"/>
      <color rgb="FF000000"/>
      <name val="Calibri"/>
      <family val="2"/>
      <scheme val="minor"/>
    </font>
    <font>
      <sz val="18"/>
      <color rgb="FF000000"/>
      <name val="Arial"/>
      <family val="2"/>
    </font>
    <font>
      <sz val="18"/>
      <color theme="0"/>
      <name val="Calibri"/>
      <family val="2"/>
      <scheme val="minor"/>
    </font>
    <font>
      <b/>
      <i/>
      <sz val="1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0">
    <xf numFmtId="0" fontId="0" fillId="0" borderId="0" xfId="0"/>
    <xf numFmtId="2" fontId="4" fillId="2" borderId="0" xfId="1" applyNumberFormat="1" applyFont="1" applyFill="1" applyAlignment="1">
      <alignment horizontal="centerContinuous" vertical="center"/>
    </xf>
    <xf numFmtId="2" fontId="5" fillId="2" borderId="0" xfId="1" applyNumberFormat="1" applyFont="1" applyFill="1"/>
    <xf numFmtId="2" fontId="1" fillId="3" borderId="0" xfId="1" applyNumberFormat="1" applyFont="1" applyFill="1" applyBorder="1" applyAlignment="1">
      <alignment horizontal="centerContinuous" vertical="center"/>
    </xf>
    <xf numFmtId="2" fontId="6" fillId="2" borderId="0" xfId="1" applyNumberFormat="1" applyFont="1" applyFill="1" applyBorder="1" applyAlignment="1">
      <alignment horizontal="right"/>
    </xf>
    <xf numFmtId="2" fontId="1" fillId="2" borderId="0" xfId="1" applyNumberFormat="1" applyFont="1" applyFill="1" applyBorder="1" applyAlignment="1"/>
    <xf numFmtId="2" fontId="1" fillId="2" borderId="0" xfId="1" applyNumberFormat="1" applyFont="1" applyFill="1" applyBorder="1" applyAlignment="1" applyProtection="1">
      <protection locked="0"/>
    </xf>
    <xf numFmtId="2" fontId="5" fillId="2" borderId="0" xfId="1" applyNumberFormat="1" applyFont="1" applyFill="1" applyBorder="1"/>
    <xf numFmtId="2" fontId="2" fillId="2" borderId="0" xfId="1" applyNumberFormat="1" applyFont="1" applyFill="1" applyBorder="1"/>
    <xf numFmtId="2" fontId="7" fillId="0" borderId="0" xfId="1" applyNumberFormat="1" applyFont="1" applyAlignment="1">
      <alignment horizontal="left"/>
    </xf>
    <xf numFmtId="2" fontId="4" fillId="0" borderId="0" xfId="1" applyNumberFormat="1" applyFont="1" applyAlignment="1">
      <alignment horizontal="justify"/>
    </xf>
    <xf numFmtId="2" fontId="1" fillId="2" borderId="0" xfId="1" applyNumberFormat="1" applyFont="1" applyFill="1" applyBorder="1" applyAlignment="1">
      <alignment horizontal="left" vertical="center"/>
    </xf>
    <xf numFmtId="2" fontId="7" fillId="0" borderId="0" xfId="1" applyNumberFormat="1" applyFont="1" applyAlignment="1">
      <alignment horizontal="justify"/>
    </xf>
    <xf numFmtId="2" fontId="8" fillId="0" borderId="0" xfId="1" applyNumberFormat="1" applyFont="1"/>
    <xf numFmtId="2" fontId="7" fillId="0" borderId="0" xfId="1" applyNumberFormat="1" applyFont="1" applyBorder="1" applyAlignment="1">
      <alignment horizontal="left"/>
    </xf>
    <xf numFmtId="2" fontId="9" fillId="2" borderId="0" xfId="1" applyNumberFormat="1" applyFont="1" applyFill="1" applyBorder="1"/>
    <xf numFmtId="2" fontId="4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left" vertical="center"/>
    </xf>
    <xf numFmtId="2" fontId="1" fillId="3" borderId="1" xfId="1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left"/>
    </xf>
    <xf numFmtId="2" fontId="8" fillId="2" borderId="2" xfId="1" applyNumberFormat="1" applyFont="1" applyFill="1" applyBorder="1"/>
    <xf numFmtId="2" fontId="1" fillId="2" borderId="3" xfId="1" applyNumberFormat="1" applyFont="1" applyFill="1" applyBorder="1" applyAlignment="1">
      <alignment horizontal="left"/>
    </xf>
    <xf numFmtId="2" fontId="8" fillId="2" borderId="3" xfId="1" applyNumberFormat="1" applyFont="1" applyFill="1" applyBorder="1"/>
    <xf numFmtId="2" fontId="1" fillId="2" borderId="4" xfId="1" applyNumberFormat="1" applyFont="1" applyFill="1" applyBorder="1" applyAlignment="1">
      <alignment horizontal="left"/>
    </xf>
    <xf numFmtId="2" fontId="8" fillId="2" borderId="4" xfId="1" applyNumberFormat="1" applyFont="1" applyFill="1" applyBorder="1"/>
    <xf numFmtId="2" fontId="10" fillId="2" borderId="0" xfId="1" applyNumberFormat="1" applyFont="1" applyFill="1" applyBorder="1"/>
    <xf numFmtId="0" fontId="1" fillId="3" borderId="1" xfId="1" applyNumberFormat="1" applyFont="1" applyFill="1" applyBorder="1" applyAlignment="1">
      <alignment horizontal="center" vertical="center"/>
    </xf>
    <xf numFmtId="43" fontId="5" fillId="2" borderId="3" xfId="1" applyFont="1" applyFill="1" applyBorder="1"/>
    <xf numFmtId="2" fontId="5" fillId="2" borderId="3" xfId="1" applyNumberFormat="1" applyFont="1" applyFill="1" applyBorder="1"/>
    <xf numFmtId="2" fontId="5" fillId="2" borderId="4" xfId="1" applyNumberFormat="1" applyFont="1" applyFill="1" applyBorder="1"/>
    <xf numFmtId="43" fontId="1" fillId="3" borderId="1" xfId="1" applyFont="1" applyFill="1" applyBorder="1" applyAlignment="1">
      <alignment horizontal="center" vertical="center"/>
    </xf>
    <xf numFmtId="2" fontId="1" fillId="2" borderId="0" xfId="1" applyNumberFormat="1" applyFont="1" applyFill="1" applyBorder="1" applyAlignment="1">
      <alignment horizontal="center" vertical="center"/>
    </xf>
    <xf numFmtId="44" fontId="8" fillId="0" borderId="2" xfId="2" applyFont="1" applyFill="1" applyBorder="1"/>
    <xf numFmtId="2" fontId="5" fillId="2" borderId="2" xfId="1" applyNumberFormat="1" applyFont="1" applyFill="1" applyBorder="1"/>
    <xf numFmtId="44" fontId="8" fillId="0" borderId="3" xfId="2" applyFont="1" applyBorder="1"/>
    <xf numFmtId="44" fontId="8" fillId="0" borderId="4" xfId="2" applyFont="1" applyBorder="1"/>
    <xf numFmtId="43" fontId="1" fillId="3" borderId="4" xfId="1" applyFont="1" applyFill="1" applyBorder="1" applyAlignment="1">
      <alignment horizontal="center" vertical="center"/>
    </xf>
    <xf numFmtId="2" fontId="4" fillId="2" borderId="0" xfId="1" applyNumberFormat="1" applyFont="1" applyFill="1"/>
    <xf numFmtId="2" fontId="1" fillId="2" borderId="0" xfId="1" applyNumberFormat="1" applyFont="1" applyFill="1" applyBorder="1" applyAlignment="1">
      <alignment horizontal="left"/>
    </xf>
    <xf numFmtId="2" fontId="8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/>
    <xf numFmtId="2" fontId="8" fillId="2" borderId="6" xfId="1" applyNumberFormat="1" applyFont="1" applyFill="1" applyBorder="1"/>
    <xf numFmtId="2" fontId="8" fillId="2" borderId="7" xfId="1" applyNumberFormat="1" applyFont="1" applyFill="1" applyBorder="1"/>
    <xf numFmtId="2" fontId="1" fillId="3" borderId="8" xfId="1" applyNumberFormat="1" applyFont="1" applyFill="1" applyBorder="1"/>
    <xf numFmtId="2" fontId="1" fillId="3" borderId="9" xfId="1" applyNumberFormat="1" applyFont="1" applyFill="1" applyBorder="1"/>
    <xf numFmtId="2" fontId="1" fillId="3" borderId="10" xfId="1" applyNumberFormat="1" applyFont="1" applyFill="1" applyBorder="1"/>
    <xf numFmtId="2" fontId="1" fillId="2" borderId="0" xfId="1" applyNumberFormat="1" applyFont="1" applyFill="1" applyBorder="1"/>
    <xf numFmtId="2" fontId="4" fillId="2" borderId="0" xfId="1" applyNumberFormat="1" applyFont="1" applyFill="1" applyBorder="1" applyAlignment="1">
      <alignment horizontal="center"/>
    </xf>
    <xf numFmtId="2" fontId="9" fillId="2" borderId="0" xfId="1" applyNumberFormat="1" applyFont="1" applyFill="1" applyBorder="1" applyAlignment="1"/>
    <xf numFmtId="2" fontId="8" fillId="0" borderId="3" xfId="1" applyNumberFormat="1" applyFont="1" applyBorder="1"/>
    <xf numFmtId="43" fontId="4" fillId="2" borderId="3" xfId="1" applyFont="1" applyFill="1" applyBorder="1"/>
    <xf numFmtId="2" fontId="2" fillId="2" borderId="3" xfId="1" applyNumberFormat="1" applyFont="1" applyFill="1" applyBorder="1" applyAlignment="1">
      <alignment horizontal="left"/>
    </xf>
    <xf numFmtId="0" fontId="5" fillId="2" borderId="3" xfId="1" applyNumberFormat="1" applyFont="1" applyFill="1" applyBorder="1"/>
    <xf numFmtId="2" fontId="8" fillId="0" borderId="4" xfId="1" applyNumberFormat="1" applyFont="1" applyBorder="1"/>
    <xf numFmtId="43" fontId="4" fillId="3" borderId="1" xfId="1" applyFont="1" applyFill="1" applyBorder="1"/>
    <xf numFmtId="2" fontId="5" fillId="3" borderId="1" xfId="1" applyNumberFormat="1" applyFont="1" applyFill="1" applyBorder="1"/>
    <xf numFmtId="44" fontId="5" fillId="2" borderId="0" xfId="2" applyFont="1" applyFill="1"/>
    <xf numFmtId="2" fontId="4" fillId="3" borderId="2" xfId="1" applyNumberFormat="1" applyFont="1" applyFill="1" applyBorder="1" applyAlignment="1">
      <alignment horizontal="left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2" fontId="4" fillId="3" borderId="16" xfId="1" applyNumberFormat="1" applyFont="1" applyFill="1" applyBorder="1" applyAlignment="1">
      <alignment horizontal="center" vertical="center" wrapText="1"/>
    </xf>
    <xf numFmtId="2" fontId="5" fillId="0" borderId="11" xfId="1" applyNumberFormat="1" applyFont="1" applyFill="1" applyBorder="1" applyAlignment="1">
      <alignment wrapText="1"/>
    </xf>
    <xf numFmtId="2" fontId="5" fillId="0" borderId="2" xfId="1" applyNumberFormat="1" applyFont="1" applyFill="1" applyBorder="1" applyAlignment="1">
      <alignment wrapText="1"/>
    </xf>
    <xf numFmtId="2" fontId="5" fillId="0" borderId="2" xfId="1" applyNumberFormat="1" applyFont="1" applyBorder="1" applyAlignment="1"/>
    <xf numFmtId="2" fontId="5" fillId="0" borderId="12" xfId="1" applyNumberFormat="1" applyFont="1" applyFill="1" applyBorder="1" applyAlignment="1">
      <alignment wrapText="1"/>
    </xf>
    <xf numFmtId="2" fontId="5" fillId="0" borderId="3" xfId="1" applyNumberFormat="1" applyFont="1" applyFill="1" applyBorder="1" applyAlignment="1">
      <alignment wrapText="1"/>
    </xf>
    <xf numFmtId="2" fontId="5" fillId="0" borderId="3" xfId="1" applyNumberFormat="1" applyFont="1" applyBorder="1" applyAlignment="1"/>
    <xf numFmtId="2" fontId="5" fillId="2" borderId="12" xfId="1" applyNumberFormat="1" applyFont="1" applyFill="1" applyBorder="1"/>
    <xf numFmtId="2" fontId="5" fillId="2" borderId="13" xfId="1" applyNumberFormat="1" applyFont="1" applyFill="1" applyBorder="1"/>
    <xf numFmtId="43" fontId="5" fillId="2" borderId="2" xfId="1" applyFont="1" applyFill="1" applyBorder="1"/>
    <xf numFmtId="43" fontId="5" fillId="2" borderId="14" xfId="1" applyFont="1" applyFill="1" applyBorder="1"/>
    <xf numFmtId="43" fontId="8" fillId="0" borderId="3" xfId="1" applyFont="1" applyBorder="1"/>
    <xf numFmtId="43" fontId="5" fillId="3" borderId="1" xfId="1" applyFont="1" applyFill="1" applyBorder="1"/>
    <xf numFmtId="2" fontId="1" fillId="2" borderId="11" xfId="1" applyNumberFormat="1" applyFont="1" applyFill="1" applyBorder="1" applyAlignment="1">
      <alignment horizontal="left"/>
    </xf>
    <xf numFmtId="2" fontId="5" fillId="0" borderId="15" xfId="1" applyNumberFormat="1" applyFont="1" applyFill="1" applyBorder="1" applyAlignment="1">
      <alignment wrapText="1"/>
    </xf>
    <xf numFmtId="2" fontId="5" fillId="0" borderId="0" xfId="1" applyNumberFormat="1" applyFont="1" applyFill="1" applyBorder="1" applyAlignment="1">
      <alignment wrapText="1"/>
    </xf>
    <xf numFmtId="2" fontId="5" fillId="0" borderId="13" xfId="1" applyNumberFormat="1" applyFont="1" applyFill="1" applyBorder="1" applyAlignment="1">
      <alignment wrapText="1"/>
    </xf>
    <xf numFmtId="2" fontId="5" fillId="0" borderId="4" xfId="1" applyNumberFormat="1" applyFont="1" applyFill="1" applyBorder="1" applyAlignment="1">
      <alignment wrapText="1"/>
    </xf>
    <xf numFmtId="2" fontId="5" fillId="0" borderId="6" xfId="1" applyNumberFormat="1" applyFont="1" applyFill="1" applyBorder="1" applyAlignment="1">
      <alignment wrapText="1"/>
    </xf>
    <xf numFmtId="2" fontId="1" fillId="3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/>
    </xf>
    <xf numFmtId="2" fontId="8" fillId="2" borderId="3" xfId="1" applyNumberFormat="1" applyFont="1" applyFill="1" applyBorder="1" applyAlignment="1">
      <alignment horizontal="center"/>
    </xf>
    <xf numFmtId="2" fontId="1" fillId="2" borderId="4" xfId="1" applyNumberFormat="1" applyFont="1" applyFill="1" applyBorder="1"/>
    <xf numFmtId="2" fontId="4" fillId="3" borderId="1" xfId="1" applyNumberFormat="1" applyFont="1" applyFill="1" applyBorder="1" applyAlignment="1">
      <alignment horizontal="left" vertical="center" wrapText="1"/>
    </xf>
    <xf numFmtId="2" fontId="4" fillId="3" borderId="8" xfId="1" applyNumberFormat="1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>
      <alignment horizontal="left" wrapText="1"/>
    </xf>
    <xf numFmtId="43" fontId="1" fillId="2" borderId="12" xfId="1" applyFont="1" applyFill="1" applyBorder="1" applyAlignment="1">
      <alignment horizontal="right" wrapText="1"/>
    </xf>
    <xf numFmtId="2" fontId="2" fillId="2" borderId="3" xfId="1" applyNumberFormat="1" applyFont="1" applyFill="1" applyBorder="1" applyAlignment="1">
      <alignment horizontal="left" wrapText="1"/>
    </xf>
    <xf numFmtId="43" fontId="2" fillId="2" borderId="12" xfId="1" applyFont="1" applyFill="1" applyBorder="1" applyAlignment="1">
      <alignment horizontal="right" wrapText="1"/>
    </xf>
    <xf numFmtId="43" fontId="2" fillId="2" borderId="0" xfId="1" applyFont="1" applyFill="1" applyBorder="1" applyAlignment="1">
      <alignment horizontal="right" wrapText="1"/>
    </xf>
    <xf numFmtId="43" fontId="1" fillId="2" borderId="0" xfId="1" applyFont="1" applyFill="1" applyBorder="1" applyAlignment="1">
      <alignment horizontal="right" wrapText="1"/>
    </xf>
    <xf numFmtId="43" fontId="4" fillId="2" borderId="12" xfId="1" applyFont="1" applyFill="1" applyBorder="1" applyAlignment="1">
      <alignment horizontal="right"/>
    </xf>
    <xf numFmtId="43" fontId="5" fillId="2" borderId="12" xfId="1" applyFont="1" applyFill="1" applyBorder="1" applyAlignment="1">
      <alignment horizontal="right"/>
    </xf>
    <xf numFmtId="43" fontId="5" fillId="2" borderId="13" xfId="1" applyFont="1" applyFill="1" applyBorder="1" applyAlignment="1">
      <alignment horizontal="right"/>
    </xf>
    <xf numFmtId="43" fontId="4" fillId="3" borderId="1" xfId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/>
    <xf numFmtId="2" fontId="5" fillId="3" borderId="1" xfId="1" applyNumberFormat="1" applyFont="1" applyFill="1" applyBorder="1" applyAlignment="1"/>
    <xf numFmtId="2" fontId="5" fillId="2" borderId="0" xfId="1" applyNumberFormat="1" applyFont="1" applyFill="1" applyAlignment="1">
      <alignment horizontal="left"/>
    </xf>
    <xf numFmtId="2" fontId="4" fillId="3" borderId="1" xfId="1" applyNumberFormat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left" wrapText="1"/>
    </xf>
    <xf numFmtId="2" fontId="2" fillId="2" borderId="4" xfId="1" applyNumberFormat="1" applyFont="1" applyFill="1" applyBorder="1" applyAlignment="1">
      <alignment horizontal="left"/>
    </xf>
    <xf numFmtId="43" fontId="5" fillId="2" borderId="4" xfId="1" applyFont="1" applyFill="1" applyBorder="1"/>
    <xf numFmtId="2" fontId="5" fillId="2" borderId="15" xfId="1" applyNumberFormat="1" applyFont="1" applyFill="1" applyBorder="1"/>
    <xf numFmtId="164" fontId="8" fillId="0" borderId="3" xfId="1" applyNumberFormat="1" applyFont="1" applyBorder="1"/>
    <xf numFmtId="2" fontId="5" fillId="2" borderId="2" xfId="1" applyNumberFormat="1" applyFont="1" applyFill="1" applyBorder="1" applyAlignment="1">
      <alignment horizontal="centerContinuous"/>
    </xf>
    <xf numFmtId="44" fontId="8" fillId="0" borderId="0" xfId="2" applyFont="1"/>
    <xf numFmtId="10" fontId="8" fillId="0" borderId="3" xfId="3" applyNumberFormat="1" applyFont="1" applyBorder="1"/>
    <xf numFmtId="2" fontId="5" fillId="2" borderId="3" xfId="1" applyNumberFormat="1" applyFont="1" applyFill="1" applyBorder="1" applyAlignment="1">
      <alignment horizontal="centerContinuous"/>
    </xf>
    <xf numFmtId="9" fontId="4" fillId="3" borderId="1" xfId="3" applyFont="1" applyFill="1" applyBorder="1"/>
    <xf numFmtId="2" fontId="1" fillId="0" borderId="0" xfId="1" applyNumberFormat="1" applyFont="1" applyFill="1" applyBorder="1" applyAlignment="1">
      <alignment horizontal="centerContinuous" vertical="center"/>
    </xf>
    <xf numFmtId="43" fontId="8" fillId="2" borderId="3" xfId="1" applyFont="1" applyFill="1" applyBorder="1"/>
    <xf numFmtId="2" fontId="8" fillId="2" borderId="14" xfId="1" applyNumberFormat="1" applyFont="1" applyFill="1" applyBorder="1"/>
    <xf numFmtId="2" fontId="1" fillId="2" borderId="12" xfId="1" applyNumberFormat="1" applyFont="1" applyFill="1" applyBorder="1" applyAlignment="1">
      <alignment horizontal="left"/>
    </xf>
    <xf numFmtId="2" fontId="1" fillId="2" borderId="13" xfId="1" applyNumberFormat="1" applyFont="1" applyFill="1" applyBorder="1" applyAlignment="1">
      <alignment horizontal="left"/>
    </xf>
    <xf numFmtId="43" fontId="8" fillId="2" borderId="4" xfId="1" applyFont="1" applyFill="1" applyBorder="1"/>
    <xf numFmtId="2" fontId="1" fillId="3" borderId="9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  <xf numFmtId="43" fontId="11" fillId="0" borderId="3" xfId="1" applyFont="1" applyBorder="1"/>
    <xf numFmtId="43" fontId="11" fillId="2" borderId="11" xfId="1" applyFont="1" applyFill="1" applyBorder="1"/>
    <xf numFmtId="43" fontId="11" fillId="2" borderId="2" xfId="1" applyFont="1" applyFill="1" applyBorder="1"/>
    <xf numFmtId="43" fontId="8" fillId="2" borderId="12" xfId="1" applyFont="1" applyFill="1" applyBorder="1"/>
    <xf numFmtId="43" fontId="11" fillId="2" borderId="3" xfId="1" applyFont="1" applyFill="1" applyBorder="1"/>
    <xf numFmtId="43" fontId="8" fillId="0" borderId="12" xfId="1" applyFont="1" applyBorder="1"/>
    <xf numFmtId="43" fontId="11" fillId="0" borderId="13" xfId="1" applyFont="1" applyBorder="1"/>
    <xf numFmtId="43" fontId="11" fillId="0" borderId="4" xfId="1" applyFont="1" applyBorder="1"/>
    <xf numFmtId="2" fontId="11" fillId="2" borderId="7" xfId="1" applyNumberFormat="1" applyFont="1" applyFill="1" applyBorder="1"/>
    <xf numFmtId="2" fontId="1" fillId="3" borderId="10" xfId="1" applyNumberFormat="1" applyFont="1" applyFill="1" applyBorder="1" applyAlignment="1">
      <alignment vertical="center"/>
    </xf>
    <xf numFmtId="2" fontId="1" fillId="3" borderId="14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left"/>
    </xf>
    <xf numFmtId="44" fontId="8" fillId="0" borderId="11" xfId="2" applyFont="1" applyBorder="1"/>
    <xf numFmtId="44" fontId="8" fillId="0" borderId="2" xfId="2" applyFont="1" applyBorder="1"/>
    <xf numFmtId="44" fontId="8" fillId="0" borderId="12" xfId="2" applyFont="1" applyBorder="1"/>
    <xf numFmtId="44" fontId="8" fillId="0" borderId="13" xfId="2" applyFont="1" applyBorder="1"/>
    <xf numFmtId="2" fontId="4" fillId="3" borderId="8" xfId="1" applyNumberFormat="1" applyFont="1" applyFill="1" applyBorder="1"/>
    <xf numFmtId="43" fontId="4" fillId="3" borderId="8" xfId="1" applyFont="1" applyFill="1" applyBorder="1"/>
    <xf numFmtId="43" fontId="4" fillId="3" borderId="4" xfId="1" applyFont="1" applyFill="1" applyBorder="1"/>
    <xf numFmtId="43" fontId="5" fillId="2" borderId="0" xfId="1" applyFont="1" applyFill="1" applyBorder="1"/>
    <xf numFmtId="2" fontId="12" fillId="2" borderId="0" xfId="1" applyNumberFormat="1" applyFont="1" applyFill="1" applyBorder="1"/>
    <xf numFmtId="2" fontId="12" fillId="2" borderId="0" xfId="1" applyNumberFormat="1" applyFont="1" applyFill="1"/>
    <xf numFmtId="2" fontId="5" fillId="0" borderId="0" xfId="1" applyNumberFormat="1" applyFont="1" applyFill="1" applyAlignment="1">
      <alignment horizontal="centerContinuous" vertical="center"/>
    </xf>
    <xf numFmtId="2" fontId="5" fillId="0" borderId="0" xfId="1" applyNumberFormat="1" applyFont="1"/>
    <xf numFmtId="2" fontId="2" fillId="2" borderId="0" xfId="1" applyNumberFormat="1" applyFont="1" applyFill="1"/>
    <xf numFmtId="2" fontId="13" fillId="3" borderId="11" xfId="1" applyNumberFormat="1" applyFont="1" applyFill="1" applyBorder="1" applyAlignment="1">
      <alignment horizontal="centerContinuous" vertical="center" wrapText="1"/>
    </xf>
    <xf numFmtId="2" fontId="13" fillId="3" borderId="15" xfId="1" applyNumberFormat="1" applyFont="1" applyFill="1" applyBorder="1" applyAlignment="1">
      <alignment horizontal="centerContinuous" vertical="center" wrapText="1"/>
    </xf>
    <xf numFmtId="2" fontId="13" fillId="3" borderId="14" xfId="1" applyNumberFormat="1" applyFont="1" applyFill="1" applyBorder="1" applyAlignment="1">
      <alignment horizontal="centerContinuous" vertical="center" wrapText="1"/>
    </xf>
    <xf numFmtId="2" fontId="13" fillId="3" borderId="12" xfId="1" applyNumberFormat="1" applyFont="1" applyFill="1" applyBorder="1" applyAlignment="1">
      <alignment horizontal="centerContinuous" vertical="center"/>
    </xf>
    <xf numFmtId="2" fontId="13" fillId="3" borderId="0" xfId="1" applyNumberFormat="1" applyFont="1" applyFill="1" applyBorder="1" applyAlignment="1">
      <alignment horizontal="centerContinuous" vertical="center"/>
    </xf>
    <xf numFmtId="2" fontId="13" fillId="3" borderId="5" xfId="1" applyNumberFormat="1" applyFont="1" applyFill="1" applyBorder="1" applyAlignment="1">
      <alignment horizontal="centerContinuous" vertical="center"/>
    </xf>
    <xf numFmtId="2" fontId="13" fillId="3" borderId="13" xfId="1" applyNumberFormat="1" applyFont="1" applyFill="1" applyBorder="1" applyAlignment="1">
      <alignment horizontal="centerContinuous" vertical="center"/>
    </xf>
    <xf numFmtId="2" fontId="13" fillId="3" borderId="6" xfId="1" applyNumberFormat="1" applyFont="1" applyFill="1" applyBorder="1" applyAlignment="1">
      <alignment horizontal="centerContinuous" vertical="center"/>
    </xf>
    <xf numFmtId="2" fontId="13" fillId="3" borderId="7" xfId="1" applyNumberFormat="1" applyFont="1" applyFill="1" applyBorder="1" applyAlignment="1">
      <alignment horizontal="centerContinuous" vertical="center"/>
    </xf>
    <xf numFmtId="2" fontId="13" fillId="3" borderId="8" xfId="1" applyNumberFormat="1" applyFont="1" applyFill="1" applyBorder="1" applyAlignment="1">
      <alignment vertical="center"/>
    </xf>
    <xf numFmtId="2" fontId="13" fillId="3" borderId="10" xfId="1" applyNumberFormat="1" applyFont="1" applyFill="1" applyBorder="1" applyAlignment="1">
      <alignment vertical="center"/>
    </xf>
    <xf numFmtId="43" fontId="13" fillId="3" borderId="1" xfId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/>
    </xf>
    <xf numFmtId="2" fontId="5" fillId="2" borderId="0" xfId="1" applyNumberFormat="1" applyFont="1" applyFill="1" applyAlignment="1"/>
    <xf numFmtId="2" fontId="13" fillId="0" borderId="1" xfId="1" applyNumberFormat="1" applyFont="1" applyBorder="1" applyAlignment="1">
      <alignment vertical="center" wrapText="1"/>
    </xf>
    <xf numFmtId="2" fontId="4" fillId="0" borderId="1" xfId="1" applyNumberFormat="1" applyFont="1" applyBorder="1"/>
    <xf numFmtId="2" fontId="15" fillId="0" borderId="1" xfId="1" applyNumberFormat="1" applyFont="1" applyBorder="1" applyAlignment="1">
      <alignment horizontal="left" vertical="center" wrapText="1"/>
    </xf>
    <xf numFmtId="2" fontId="15" fillId="0" borderId="1" xfId="1" applyNumberFormat="1" applyFont="1" applyBorder="1" applyAlignment="1">
      <alignment horizontal="right" vertical="center"/>
    </xf>
    <xf numFmtId="2" fontId="16" fillId="2" borderId="0" xfId="1" applyNumberFormat="1" applyFont="1" applyFill="1" applyAlignment="1">
      <alignment vertical="center"/>
    </xf>
    <xf numFmtId="43" fontId="17" fillId="0" borderId="0" xfId="1" applyFont="1" applyBorder="1"/>
    <xf numFmtId="2" fontId="15" fillId="0" borderId="8" xfId="1" applyNumberFormat="1" applyFont="1" applyBorder="1" applyAlignment="1">
      <alignment horizontal="left" vertical="center" wrapText="1"/>
    </xf>
    <xf numFmtId="2" fontId="15" fillId="0" borderId="10" xfId="1" applyNumberFormat="1" applyFont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44" fontId="16" fillId="2" borderId="0" xfId="2" applyFont="1" applyFill="1" applyAlignment="1">
      <alignment vertical="center"/>
    </xf>
    <xf numFmtId="2" fontId="5" fillId="2" borderId="0" xfId="1" applyNumberFormat="1" applyFont="1" applyFill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43" fontId="17" fillId="2" borderId="0" xfId="1" applyFont="1" applyFill="1" applyBorder="1"/>
    <xf numFmtId="2" fontId="12" fillId="0" borderId="0" xfId="1" applyNumberFormat="1" applyFont="1" applyFill="1" applyBorder="1"/>
    <xf numFmtId="44" fontId="12" fillId="0" borderId="0" xfId="2" applyFont="1" applyFill="1" applyBorder="1"/>
    <xf numFmtId="2" fontId="15" fillId="0" borderId="8" xfId="1" applyNumberFormat="1" applyFont="1" applyBorder="1" applyAlignment="1">
      <alignment vertical="center"/>
    </xf>
    <xf numFmtId="2" fontId="15" fillId="0" borderId="10" xfId="1" applyNumberFormat="1" applyFont="1" applyBorder="1" applyAlignment="1">
      <alignment vertical="center"/>
    </xf>
    <xf numFmtId="2" fontId="12" fillId="2" borderId="0" xfId="1" applyNumberFormat="1" applyFont="1" applyFill="1" applyAlignment="1">
      <alignment vertical="center"/>
    </xf>
    <xf numFmtId="2" fontId="13" fillId="3" borderId="1" xfId="1" applyNumberFormat="1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top"/>
    </xf>
    <xf numFmtId="44" fontId="5" fillId="0" borderId="0" xfId="2" applyFont="1"/>
    <xf numFmtId="44" fontId="12" fillId="2" borderId="0" xfId="2" applyFont="1" applyFill="1" applyBorder="1"/>
    <xf numFmtId="2" fontId="16" fillId="3" borderId="8" xfId="1" applyNumberFormat="1" applyFont="1" applyFill="1" applyBorder="1" applyAlignment="1">
      <alignment vertical="center"/>
    </xf>
    <xf numFmtId="43" fontId="5" fillId="2" borderId="0" xfId="1" applyFont="1" applyFill="1" applyAlignment="1"/>
    <xf numFmtId="2" fontId="13" fillId="0" borderId="1" xfId="1" applyNumberFormat="1" applyFont="1" applyBorder="1" applyAlignment="1">
      <alignment vertical="center"/>
    </xf>
    <xf numFmtId="2" fontId="5" fillId="0" borderId="1" xfId="1" applyNumberFormat="1" applyFont="1" applyBorder="1"/>
    <xf numFmtId="44" fontId="2" fillId="2" borderId="0" xfId="2" applyFont="1" applyFill="1" applyAlignment="1">
      <alignment vertical="center" wrapText="1"/>
    </xf>
    <xf numFmtId="43" fontId="8" fillId="2" borderId="1" xfId="1" applyFont="1" applyFill="1" applyBorder="1"/>
    <xf numFmtId="44" fontId="12" fillId="2" borderId="0" xfId="2" applyFont="1" applyFill="1"/>
    <xf numFmtId="44" fontId="12" fillId="0" borderId="0" xfId="2" applyFont="1" applyFill="1" applyBorder="1" applyAlignment="1">
      <alignment vertical="center" wrapText="1"/>
    </xf>
    <xf numFmtId="43" fontId="14" fillId="0" borderId="0" xfId="1" applyFont="1" applyFill="1" applyBorder="1" applyAlignment="1">
      <alignment vertical="center"/>
    </xf>
    <xf numFmtId="2" fontId="12" fillId="0" borderId="0" xfId="1" applyNumberFormat="1" applyFont="1" applyFill="1" applyBorder="1" applyAlignment="1">
      <alignment vertical="center" wrapText="1"/>
    </xf>
    <xf numFmtId="2" fontId="12" fillId="0" borderId="0" xfId="1" applyNumberFormat="1" applyFont="1" applyFill="1" applyAlignment="1">
      <alignment vertical="center" wrapText="1"/>
    </xf>
    <xf numFmtId="44" fontId="12" fillId="0" borderId="0" xfId="2" applyFont="1" applyFill="1" applyAlignment="1">
      <alignment vertical="center" wrapText="1"/>
    </xf>
    <xf numFmtId="2" fontId="12" fillId="0" borderId="0" xfId="1" applyNumberFormat="1" applyFont="1" applyFill="1"/>
    <xf numFmtId="44" fontId="12" fillId="0" borderId="0" xfId="2" applyFont="1" applyFill="1"/>
    <xf numFmtId="43" fontId="17" fillId="0" borderId="0" xfId="1" applyFont="1" applyFill="1" applyBorder="1" applyAlignment="1">
      <alignment horizontal="right" vertical="center"/>
    </xf>
    <xf numFmtId="2" fontId="15" fillId="0" borderId="8" xfId="1" applyNumberFormat="1" applyFont="1" applyBorder="1" applyAlignment="1">
      <alignment horizontal="left" vertical="center"/>
    </xf>
    <xf numFmtId="2" fontId="15" fillId="0" borderId="10" xfId="1" applyNumberFormat="1" applyFont="1" applyBorder="1" applyAlignment="1">
      <alignment horizontal="left" vertical="center"/>
    </xf>
    <xf numFmtId="8" fontId="2" fillId="0" borderId="0" xfId="2" applyNumberFormat="1" applyFont="1" applyFill="1" applyAlignment="1">
      <alignment vertical="center" wrapText="1"/>
    </xf>
    <xf numFmtId="43" fontId="17" fillId="0" borderId="0" xfId="1" applyFont="1" applyFill="1" applyBorder="1" applyAlignment="1">
      <alignment horizontal="center" vertical="center"/>
    </xf>
    <xf numFmtId="2" fontId="12" fillId="2" borderId="0" xfId="1" applyNumberFormat="1" applyFont="1" applyFill="1" applyAlignment="1"/>
    <xf numFmtId="2" fontId="12" fillId="2" borderId="0" xfId="1" applyNumberFormat="1" applyFont="1" applyFill="1" applyAlignment="1">
      <alignment vertical="center" wrapText="1"/>
    </xf>
    <xf numFmtId="2" fontId="2" fillId="2" borderId="0" xfId="1" applyNumberFormat="1" applyFont="1" applyFill="1" applyAlignment="1">
      <alignment vertical="center" wrapText="1"/>
    </xf>
    <xf numFmtId="44" fontId="18" fillId="2" borderId="0" xfId="2" applyFont="1" applyFill="1" applyBorder="1" applyAlignment="1">
      <alignment vertical="top"/>
    </xf>
    <xf numFmtId="2" fontId="5" fillId="2" borderId="0" xfId="1" applyNumberFormat="1" applyFont="1" applyFill="1" applyAlignment="1">
      <alignment horizontal="centerContinuous"/>
    </xf>
    <xf numFmtId="2" fontId="7" fillId="0" borderId="0" xfId="1" applyNumberFormat="1" applyFont="1" applyBorder="1" applyAlignment="1">
      <alignment horizontal="centerContinuous"/>
    </xf>
    <xf numFmtId="2" fontId="14" fillId="0" borderId="0" xfId="1" applyNumberFormat="1" applyFont="1" applyBorder="1" applyAlignment="1">
      <alignment horizontal="centerContinuous"/>
    </xf>
    <xf numFmtId="2" fontId="12" fillId="2" borderId="0" xfId="1" applyNumberFormat="1" applyFont="1" applyFill="1" applyBorder="1" applyAlignment="1">
      <alignment horizontal="centerContinuous"/>
    </xf>
    <xf numFmtId="2" fontId="12" fillId="2" borderId="0" xfId="1" applyNumberFormat="1" applyFont="1" applyFill="1" applyAlignment="1">
      <alignment horizontal="centerContinuous"/>
    </xf>
    <xf numFmtId="2" fontId="2" fillId="2" borderId="0" xfId="1" applyNumberFormat="1" applyFont="1" applyFill="1" applyAlignment="1">
      <alignment horizontal="centerContinuous"/>
    </xf>
    <xf numFmtId="2" fontId="7" fillId="0" borderId="0" xfId="1" applyNumberFormat="1" applyFon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2" fontId="1" fillId="2" borderId="7" xfId="1" applyNumberFormat="1" applyFont="1" applyFill="1" applyBorder="1"/>
    <xf numFmtId="2" fontId="10" fillId="2" borderId="0" xfId="1" applyNumberFormat="1" applyFont="1" applyFill="1"/>
    <xf numFmtId="2" fontId="5" fillId="0" borderId="0" xfId="1" applyNumberFormat="1" applyFont="1" applyBorder="1"/>
    <xf numFmtId="2" fontId="5" fillId="0" borderId="0" xfId="1" applyNumberFormat="1" applyFont="1" applyBorder="1" applyAlignment="1">
      <alignment horizontal="center"/>
    </xf>
    <xf numFmtId="2" fontId="5" fillId="0" borderId="0" xfId="1" applyNumberFormat="1" applyFont="1" applyBorder="1" applyAlignment="1"/>
    <xf numFmtId="2" fontId="5" fillId="0" borderId="0" xfId="1" applyNumberFormat="1" applyFont="1" applyAlignment="1"/>
    <xf numFmtId="2" fontId="5" fillId="0" borderId="0" xfId="1" applyNumberFormat="1" applyFont="1" applyBorder="1" applyAlignment="1">
      <alignment horizontal="center"/>
    </xf>
    <xf numFmtId="2" fontId="1" fillId="3" borderId="8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  <xf numFmtId="2" fontId="5" fillId="3" borderId="8" xfId="1" applyNumberFormat="1" applyFont="1" applyFill="1" applyBorder="1" applyAlignment="1">
      <alignment horizontal="center"/>
    </xf>
    <xf numFmtId="2" fontId="5" fillId="3" borderId="10" xfId="1" applyNumberFormat="1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11391900</xdr:colOff>
      <xdr:row>1</xdr:row>
      <xdr:rowOff>9525</xdr:rowOff>
    </xdr:from>
    <xdr:to>
      <xdr:col>1</xdr:col>
      <xdr:colOff>12087225</xdr:colOff>
      <xdr:row>2</xdr:row>
      <xdr:rowOff>438150</xdr:rowOff>
    </xdr:to>
    <xdr:pic>
      <xdr:nvPicPr>
        <xdr:cNvPr id="1040" name="1 Imagen" descr="Valezka:Users:Valezka:Desktop:2014:LOGOS:logocompleto.jpg">
          <a:extLst>
            <a:ext uri="{FF2B5EF4-FFF2-40B4-BE49-F238E27FC236}">
              <a16:creationId xmlns:a16="http://schemas.microsoft.com/office/drawing/2014/main" id="{CAE3CF0A-BAE5-497C-907D-E93648AEA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3075" y="304800"/>
          <a:ext cx="695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448236</xdr:colOff>
      <xdr:row>402</xdr:row>
      <xdr:rowOff>0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87D3C90F-6EF9-4E75-9060-0EAA7C9F2487}"/>
            </a:ext>
          </a:extLst>
        </xdr:cNvPr>
        <xdr:cNvSpPr/>
      </xdr:nvSpPr>
      <xdr:spPr>
        <a:xfrm>
          <a:off x="21155586" y="1194435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123264</xdr:colOff>
      <xdr:row>12</xdr:row>
      <xdr:rowOff>179294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2AADE069-5F15-4F7D-99D4-09CB3E8768EB}"/>
            </a:ext>
          </a:extLst>
        </xdr:cNvPr>
        <xdr:cNvSpPr/>
      </xdr:nvSpPr>
      <xdr:spPr>
        <a:xfrm>
          <a:off x="20830614" y="3874994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3621740</xdr:colOff>
      <xdr:row>42</xdr:row>
      <xdr:rowOff>114301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64660D16-762E-4CB4-A6CD-7065139B90FB}"/>
            </a:ext>
          </a:extLst>
        </xdr:cNvPr>
        <xdr:cNvSpPr/>
      </xdr:nvSpPr>
      <xdr:spPr>
        <a:xfrm>
          <a:off x="9212915" y="1266825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4735605</xdr:colOff>
      <xdr:row>53</xdr:row>
      <xdr:rowOff>169209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69EF14E1-6E78-47C5-9B90-C628049A68E5}"/>
            </a:ext>
          </a:extLst>
        </xdr:cNvPr>
        <xdr:cNvSpPr/>
      </xdr:nvSpPr>
      <xdr:spPr>
        <a:xfrm>
          <a:off x="10326780" y="1626645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61631</xdr:colOff>
      <xdr:row>61</xdr:row>
      <xdr:rowOff>98613</xdr:rowOff>
    </xdr:from>
    <xdr:ext cx="4908180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21F06B6-AEFF-4599-B595-190AFBC12F8F}"/>
            </a:ext>
          </a:extLst>
        </xdr:cNvPr>
        <xdr:cNvSpPr/>
      </xdr:nvSpPr>
      <xdr:spPr>
        <a:xfrm>
          <a:off x="20768981" y="1855806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611840</xdr:colOff>
      <xdr:row>103</xdr:row>
      <xdr:rowOff>32498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1F0E3F99-AC96-4F60-B03C-E9B78E516CD8}"/>
            </a:ext>
          </a:extLst>
        </xdr:cNvPr>
        <xdr:cNvSpPr/>
      </xdr:nvSpPr>
      <xdr:spPr>
        <a:xfrm>
          <a:off x="21319190" y="3089349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5562039</xdr:colOff>
      <xdr:row>112</xdr:row>
      <xdr:rowOff>13448</xdr:rowOff>
    </xdr:from>
    <xdr:ext cx="4917710" cy="937629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27126B46-D22D-4CD5-828C-4AE55835090D}"/>
            </a:ext>
          </a:extLst>
        </xdr:cNvPr>
        <xdr:cNvSpPr/>
      </xdr:nvSpPr>
      <xdr:spPr>
        <a:xfrm>
          <a:off x="11162739" y="3353192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3098985</xdr:colOff>
      <xdr:row>120</xdr:row>
      <xdr:rowOff>0</xdr:rowOff>
    </xdr:from>
    <xdr:ext cx="7911911" cy="937629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D3B122F9-FA78-4A3A-A5ED-C55F4758EFF5}"/>
            </a:ext>
          </a:extLst>
        </xdr:cNvPr>
        <xdr:cNvSpPr/>
      </xdr:nvSpPr>
      <xdr:spPr>
        <a:xfrm>
          <a:off x="8699685" y="36175950"/>
          <a:ext cx="790239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421340</xdr:colOff>
      <xdr:row>147</xdr:row>
      <xdr:rowOff>282391</xdr:rowOff>
    </xdr:from>
    <xdr:ext cx="4908180" cy="937629"/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B34A6250-1A8A-4F83-AACE-38F81BC3FECD}"/>
            </a:ext>
          </a:extLst>
        </xdr:cNvPr>
        <xdr:cNvSpPr/>
      </xdr:nvSpPr>
      <xdr:spPr>
        <a:xfrm>
          <a:off x="21128690" y="4443076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413496</xdr:colOff>
      <xdr:row>154</xdr:row>
      <xdr:rowOff>219638</xdr:rowOff>
    </xdr:from>
    <xdr:ext cx="4908180" cy="937629"/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FCEC293C-F9BF-4AB7-ABAB-2951CD2686B0}"/>
            </a:ext>
          </a:extLst>
        </xdr:cNvPr>
        <xdr:cNvSpPr/>
      </xdr:nvSpPr>
      <xdr:spPr>
        <a:xfrm>
          <a:off x="21120846" y="4643493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417979</xdr:colOff>
      <xdr:row>161</xdr:row>
      <xdr:rowOff>238688</xdr:rowOff>
    </xdr:from>
    <xdr:ext cx="4908180" cy="937629"/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F8047F3C-1671-4CF2-AF9C-9395464C2557}"/>
            </a:ext>
          </a:extLst>
        </xdr:cNvPr>
        <xdr:cNvSpPr/>
      </xdr:nvSpPr>
      <xdr:spPr>
        <a:xfrm>
          <a:off x="21125329" y="4852091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19050</xdr:colOff>
      <xdr:row>1</xdr:row>
      <xdr:rowOff>104775</xdr:rowOff>
    </xdr:from>
    <xdr:to>
      <xdr:col>0</xdr:col>
      <xdr:colOff>1809750</xdr:colOff>
      <xdr:row>3</xdr:row>
      <xdr:rowOff>0</xdr:rowOff>
    </xdr:to>
    <xdr:pic>
      <xdr:nvPicPr>
        <xdr:cNvPr id="1052" name="1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E7D31997-C567-48AC-B83E-856C3603C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0050"/>
          <a:ext cx="17907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1076325</xdr:colOff>
      <xdr:row>1</xdr:row>
      <xdr:rowOff>114300</xdr:rowOff>
    </xdr:from>
    <xdr:to>
      <xdr:col>8</xdr:col>
      <xdr:colOff>885825</xdr:colOff>
      <xdr:row>3</xdr:row>
      <xdr:rowOff>0</xdr:rowOff>
    </xdr:to>
    <xdr:pic>
      <xdr:nvPicPr>
        <xdr:cNvPr id="1053" name="14 Imagen" descr="Valezka:Users:Valezka:Desktop:2014:LOGOS:SALUD_horizontal_CMYK.psd">
          <a:extLst>
            <a:ext uri="{FF2B5EF4-FFF2-40B4-BE49-F238E27FC236}">
              <a16:creationId xmlns:a16="http://schemas.microsoft.com/office/drawing/2014/main" id="{B7F66B8E-ABA0-47DA-83EB-BAF543AAC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66025" y="409575"/>
          <a:ext cx="1981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3028950</xdr:colOff>
      <xdr:row>409</xdr:row>
      <xdr:rowOff>295275</xdr:rowOff>
    </xdr:from>
    <xdr:to>
      <xdr:col>8</xdr:col>
      <xdr:colOff>809625</xdr:colOff>
      <xdr:row>417</xdr:row>
      <xdr:rowOff>57150</xdr:rowOff>
    </xdr:to>
    <xdr:pic>
      <xdr:nvPicPr>
        <xdr:cNvPr id="1054" name="15 Imagen">
          <a:extLst>
            <a:ext uri="{FF2B5EF4-FFF2-40B4-BE49-F238E27FC236}">
              <a16:creationId xmlns:a16="http://schemas.microsoft.com/office/drawing/2014/main" id="{1757E677-B275-49C1-81E4-8B8D68374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3028950" y="121805700"/>
          <a:ext cx="3184207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7"/>
  <sheetViews>
    <sheetView tabSelected="1" workbookViewId="0">
      <selection sqref="A1:IV65536"/>
    </sheetView>
  </sheetViews>
  <sheetFormatPr baseColWidth="10" defaultColWidth="0" defaultRowHeight="23.25" customHeight="1" zeroHeight="1" x14ac:dyDescent="0.35"/>
  <cols>
    <col min="1" max="1" width="83.85546875" style="2" bestFit="1" customWidth="1"/>
    <col min="2" max="2" width="226.7109375" style="2" bestFit="1" customWidth="1"/>
    <col min="3" max="4" width="30.5703125" style="2" bestFit="1" customWidth="1"/>
    <col min="5" max="5" width="34.7109375" style="2" bestFit="1" customWidth="1"/>
    <col min="6" max="6" width="35.28515625" style="2" bestFit="1" customWidth="1"/>
    <col min="7" max="7" width="36.5703125" style="2" bestFit="1" customWidth="1"/>
    <col min="8" max="8" width="32.5703125" style="2" bestFit="1" customWidth="1"/>
    <col min="9" max="9" width="13.7109375" style="2" customWidth="1"/>
    <col min="10" max="20" width="0" style="2" hidden="1" customWidth="1"/>
    <col min="21" max="16384" width="11.42578125" style="2" hidden="1"/>
  </cols>
  <sheetData>
    <row r="1" spans="1:9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35"/>
    <row r="3" spans="1:9" ht="35.25" customHeight="1" x14ac:dyDescent="0.35"/>
    <row r="4" spans="1:9" x14ac:dyDescent="0.35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9" x14ac:dyDescent="0.35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9" x14ac:dyDescent="0.35">
      <c r="B6" s="4"/>
      <c r="C6" s="5"/>
      <c r="D6" s="6"/>
      <c r="E6" s="7"/>
      <c r="F6" s="8"/>
    </row>
    <row r="7" spans="1:9" x14ac:dyDescent="0.35">
      <c r="B7" s="9" t="s">
        <v>3</v>
      </c>
      <c r="C7" s="10"/>
      <c r="D7" s="11"/>
      <c r="E7" s="11"/>
      <c r="F7" s="11"/>
    </row>
    <row r="8" spans="1:9" x14ac:dyDescent="0.35">
      <c r="B8" s="12"/>
      <c r="C8" s="13"/>
      <c r="D8" s="11"/>
      <c r="E8" s="11"/>
      <c r="F8" s="11"/>
    </row>
    <row r="9" spans="1:9" x14ac:dyDescent="0.35">
      <c r="B9" s="14" t="s">
        <v>4</v>
      </c>
      <c r="C9" s="13"/>
      <c r="D9" s="11"/>
      <c r="E9" s="11"/>
      <c r="F9" s="11"/>
    </row>
    <row r="10" spans="1:9" x14ac:dyDescent="0.35">
      <c r="C10" s="13"/>
    </row>
    <row r="11" spans="1:9" x14ac:dyDescent="0.35">
      <c r="B11" s="15" t="s">
        <v>5</v>
      </c>
      <c r="C11" s="7"/>
      <c r="D11" s="7"/>
      <c r="E11" s="7"/>
    </row>
    <row r="12" spans="1:9" x14ac:dyDescent="0.35">
      <c r="B12" s="16"/>
      <c r="C12" s="7"/>
      <c r="D12" s="7"/>
      <c r="E12" s="7"/>
    </row>
    <row r="13" spans="1:9" x14ac:dyDescent="0.35">
      <c r="B13" s="17" t="s">
        <v>6</v>
      </c>
      <c r="C13" s="18" t="s">
        <v>7</v>
      </c>
      <c r="D13" s="18" t="s">
        <v>8</v>
      </c>
      <c r="E13" s="18" t="s">
        <v>9</v>
      </c>
    </row>
    <row r="14" spans="1:9" x14ac:dyDescent="0.35">
      <c r="B14" s="19" t="s">
        <v>10</v>
      </c>
      <c r="C14" s="20"/>
      <c r="D14" s="20"/>
      <c r="E14" s="20"/>
    </row>
    <row r="15" spans="1:9" x14ac:dyDescent="0.35">
      <c r="B15" s="21"/>
      <c r="C15" s="22"/>
      <c r="D15" s="22"/>
      <c r="E15" s="22"/>
    </row>
    <row r="16" spans="1:9" x14ac:dyDescent="0.35">
      <c r="B16" s="21" t="s">
        <v>11</v>
      </c>
      <c r="C16" s="22"/>
      <c r="D16" s="22"/>
      <c r="E16" s="22"/>
    </row>
    <row r="17" spans="2:6" x14ac:dyDescent="0.35">
      <c r="B17" s="21"/>
      <c r="C17" s="22"/>
      <c r="D17" s="22"/>
      <c r="E17" s="22"/>
    </row>
    <row r="18" spans="2:6" x14ac:dyDescent="0.35">
      <c r="B18" s="23" t="s">
        <v>12</v>
      </c>
      <c r="C18" s="24"/>
      <c r="D18" s="24"/>
      <c r="E18" s="24"/>
    </row>
    <row r="19" spans="2:6" x14ac:dyDescent="0.35">
      <c r="B19" s="16"/>
      <c r="C19" s="18"/>
      <c r="D19" s="18"/>
      <c r="E19" s="18"/>
    </row>
    <row r="20" spans="2:6" x14ac:dyDescent="0.35">
      <c r="B20" s="16"/>
      <c r="C20" s="7"/>
      <c r="D20" s="7"/>
      <c r="E20" s="7"/>
    </row>
    <row r="21" spans="2:6" x14ac:dyDescent="0.35">
      <c r="B21" s="16"/>
      <c r="C21" s="7"/>
      <c r="D21" s="7"/>
      <c r="E21" s="7"/>
    </row>
    <row r="22" spans="2:6" x14ac:dyDescent="0.35">
      <c r="B22" s="15" t="s">
        <v>13</v>
      </c>
      <c r="C22" s="25"/>
      <c r="D22" s="7"/>
      <c r="E22" s="7"/>
    </row>
    <row r="23" spans="2:6" x14ac:dyDescent="0.35"/>
    <row r="24" spans="2:6" x14ac:dyDescent="0.35">
      <c r="B24" s="17" t="s">
        <v>14</v>
      </c>
      <c r="C24" s="18" t="s">
        <v>7</v>
      </c>
      <c r="D24" s="26">
        <v>2016</v>
      </c>
      <c r="E24" s="26">
        <v>2015</v>
      </c>
    </row>
    <row r="25" spans="2:6" x14ac:dyDescent="0.35">
      <c r="B25" s="21" t="s">
        <v>15</v>
      </c>
      <c r="C25" s="27">
        <v>4409995.2300000004</v>
      </c>
      <c r="D25" s="27">
        <v>602838923.45000005</v>
      </c>
      <c r="E25" s="28"/>
    </row>
    <row r="26" spans="2:6" x14ac:dyDescent="0.35">
      <c r="B26" s="21"/>
      <c r="C26" s="27"/>
      <c r="D26" s="27"/>
      <c r="E26" s="28"/>
    </row>
    <row r="27" spans="2:6" x14ac:dyDescent="0.35">
      <c r="B27" s="21"/>
      <c r="C27" s="27"/>
      <c r="D27" s="28"/>
      <c r="E27" s="28"/>
    </row>
    <row r="28" spans="2:6" x14ac:dyDescent="0.35">
      <c r="B28" s="23"/>
      <c r="C28" s="27"/>
      <c r="D28" s="29"/>
      <c r="E28" s="29"/>
    </row>
    <row r="29" spans="2:6" x14ac:dyDescent="0.35">
      <c r="C29" s="30">
        <f>SUM(C25:C28)</f>
        <v>4409995.2300000004</v>
      </c>
      <c r="D29" s="30">
        <f>SUM(D25:D28)</f>
        <v>602838923.45000005</v>
      </c>
      <c r="E29" s="18">
        <f>SUM(E25:E28)</f>
        <v>0</v>
      </c>
    </row>
    <row r="30" spans="2:6" x14ac:dyDescent="0.35">
      <c r="C30" s="31"/>
      <c r="D30" s="31"/>
      <c r="E30" s="31"/>
    </row>
    <row r="31" spans="2:6" x14ac:dyDescent="0.35">
      <c r="B31" s="17" t="s">
        <v>16</v>
      </c>
      <c r="C31" s="18" t="s">
        <v>7</v>
      </c>
      <c r="D31" s="18" t="s">
        <v>17</v>
      </c>
      <c r="E31" s="18" t="s">
        <v>18</v>
      </c>
      <c r="F31" s="18" t="s">
        <v>19</v>
      </c>
    </row>
    <row r="32" spans="2:6" x14ac:dyDescent="0.35">
      <c r="B32" s="19" t="s">
        <v>20</v>
      </c>
      <c r="C32" s="32"/>
      <c r="D32" s="32"/>
      <c r="E32" s="33"/>
      <c r="F32" s="33"/>
    </row>
    <row r="33" spans="2:6" x14ac:dyDescent="0.35">
      <c r="B33" s="21" t="s">
        <v>21</v>
      </c>
      <c r="C33" s="34">
        <v>1185627.48</v>
      </c>
      <c r="D33" s="34">
        <v>1185627.48</v>
      </c>
      <c r="E33" s="28"/>
      <c r="F33" s="28"/>
    </row>
    <row r="34" spans="2:6" x14ac:dyDescent="0.35">
      <c r="B34" s="21" t="s">
        <v>22</v>
      </c>
      <c r="C34" s="34">
        <v>2823.02</v>
      </c>
      <c r="D34" s="34">
        <v>2823.02</v>
      </c>
      <c r="E34" s="28"/>
      <c r="F34" s="28"/>
    </row>
    <row r="35" spans="2:6" x14ac:dyDescent="0.35">
      <c r="B35" s="21" t="s">
        <v>23</v>
      </c>
      <c r="C35" s="34">
        <v>139.4</v>
      </c>
      <c r="D35" s="34">
        <v>139.4</v>
      </c>
      <c r="E35" s="28"/>
      <c r="F35" s="28"/>
    </row>
    <row r="36" spans="2:6" x14ac:dyDescent="0.35">
      <c r="B36" s="21" t="s">
        <v>24</v>
      </c>
      <c r="C36" s="34">
        <v>778776914.73000002</v>
      </c>
      <c r="D36" s="34">
        <v>778776914.73000002</v>
      </c>
      <c r="E36" s="28"/>
      <c r="F36" s="28"/>
    </row>
    <row r="37" spans="2:6" x14ac:dyDescent="0.35">
      <c r="B37" s="23" t="s">
        <v>25</v>
      </c>
      <c r="C37" s="35">
        <v>615936</v>
      </c>
      <c r="D37" s="35">
        <v>615936</v>
      </c>
      <c r="E37" s="28"/>
      <c r="F37" s="28"/>
    </row>
    <row r="38" spans="2:6" x14ac:dyDescent="0.35">
      <c r="C38" s="36">
        <f>SUM(C33:C37)</f>
        <v>780581440.63</v>
      </c>
      <c r="D38" s="36">
        <f>SUM(D33:D37)</f>
        <v>780581440.63</v>
      </c>
      <c r="E38" s="18">
        <f>SUM(E31:E37)</f>
        <v>0</v>
      </c>
      <c r="F38" s="18">
        <f>SUM(F31:F37)</f>
        <v>0</v>
      </c>
    </row>
    <row r="39" spans="2:6" x14ac:dyDescent="0.35"/>
    <row r="40" spans="2:6" x14ac:dyDescent="0.35">
      <c r="B40" s="15" t="s">
        <v>26</v>
      </c>
    </row>
    <row r="41" spans="2:6" x14ac:dyDescent="0.35">
      <c r="B41" s="37"/>
    </row>
    <row r="42" spans="2:6" x14ac:dyDescent="0.35">
      <c r="B42" s="17" t="s">
        <v>27</v>
      </c>
      <c r="C42" s="18" t="s">
        <v>7</v>
      </c>
      <c r="D42" s="18" t="s">
        <v>28</v>
      </c>
    </row>
    <row r="43" spans="2:6" x14ac:dyDescent="0.35">
      <c r="B43" s="19" t="s">
        <v>29</v>
      </c>
      <c r="C43" s="20"/>
      <c r="D43" s="20"/>
    </row>
    <row r="44" spans="2:6" x14ac:dyDescent="0.35">
      <c r="B44" s="21"/>
      <c r="C44" s="22"/>
      <c r="D44" s="22"/>
    </row>
    <row r="45" spans="2:6" x14ac:dyDescent="0.35">
      <c r="B45" s="21" t="s">
        <v>30</v>
      </c>
      <c r="C45" s="22"/>
      <c r="D45" s="22"/>
    </row>
    <row r="46" spans="2:6" x14ac:dyDescent="0.35">
      <c r="B46" s="23"/>
      <c r="C46" s="24"/>
      <c r="D46" s="24"/>
    </row>
    <row r="47" spans="2:6" x14ac:dyDescent="0.35">
      <c r="B47" s="38"/>
      <c r="C47" s="18">
        <f>SUM(C42:C46)</f>
        <v>0</v>
      </c>
      <c r="D47" s="18"/>
    </row>
    <row r="48" spans="2:6" x14ac:dyDescent="0.35">
      <c r="B48" s="38"/>
      <c r="C48" s="39"/>
      <c r="D48" s="39"/>
    </row>
    <row r="49" spans="2:7" x14ac:dyDescent="0.35">
      <c r="B49" s="38"/>
      <c r="C49" s="39"/>
      <c r="D49" s="39"/>
    </row>
    <row r="50" spans="2:7" x14ac:dyDescent="0.35"/>
    <row r="51" spans="2:7" x14ac:dyDescent="0.35">
      <c r="B51" s="15" t="s">
        <v>31</v>
      </c>
    </row>
    <row r="52" spans="2:7" x14ac:dyDescent="0.35">
      <c r="B52" s="37"/>
    </row>
    <row r="53" spans="2:7" ht="46.5" x14ac:dyDescent="0.35">
      <c r="B53" s="17" t="s">
        <v>32</v>
      </c>
      <c r="C53" s="18" t="s">
        <v>7</v>
      </c>
      <c r="D53" s="18" t="s">
        <v>8</v>
      </c>
      <c r="E53" s="18" t="s">
        <v>33</v>
      </c>
      <c r="F53" s="40" t="s">
        <v>34</v>
      </c>
      <c r="G53" s="18" t="s">
        <v>35</v>
      </c>
    </row>
    <row r="54" spans="2:7" x14ac:dyDescent="0.35">
      <c r="B54" s="19" t="s">
        <v>36</v>
      </c>
      <c r="C54" s="39"/>
      <c r="D54" s="20"/>
      <c r="E54" s="20"/>
      <c r="F54" s="20"/>
      <c r="G54" s="41"/>
    </row>
    <row r="55" spans="2:7" x14ac:dyDescent="0.35">
      <c r="B55" s="21"/>
      <c r="C55" s="39"/>
      <c r="D55" s="22"/>
      <c r="E55" s="22"/>
      <c r="F55" s="22"/>
      <c r="G55" s="41"/>
    </row>
    <row r="56" spans="2:7" x14ac:dyDescent="0.35">
      <c r="B56" s="21"/>
      <c r="C56" s="39"/>
      <c r="D56" s="22"/>
      <c r="E56" s="22"/>
      <c r="F56" s="22"/>
      <c r="G56" s="41"/>
    </row>
    <row r="57" spans="2:7" x14ac:dyDescent="0.35">
      <c r="B57" s="23"/>
      <c r="C57" s="42"/>
      <c r="D57" s="24"/>
      <c r="E57" s="24"/>
      <c r="F57" s="24"/>
      <c r="G57" s="43"/>
    </row>
    <row r="58" spans="2:7" x14ac:dyDescent="0.35">
      <c r="B58" s="38"/>
      <c r="C58" s="18">
        <f>SUM(C53:C57)</f>
        <v>0</v>
      </c>
      <c r="D58" s="44">
        <v>0</v>
      </c>
      <c r="E58" s="45">
        <v>0</v>
      </c>
      <c r="F58" s="45">
        <v>0</v>
      </c>
      <c r="G58" s="46">
        <v>0</v>
      </c>
    </row>
    <row r="59" spans="2:7" x14ac:dyDescent="0.35">
      <c r="B59" s="38"/>
      <c r="C59" s="47"/>
      <c r="D59" s="47"/>
      <c r="E59" s="47"/>
      <c r="F59" s="47"/>
      <c r="G59" s="47"/>
    </row>
    <row r="60" spans="2:7" x14ac:dyDescent="0.35">
      <c r="B60" s="38"/>
      <c r="C60" s="47"/>
      <c r="D60" s="47"/>
      <c r="E60" s="47"/>
      <c r="F60" s="47"/>
      <c r="G60" s="47"/>
    </row>
    <row r="61" spans="2:7" x14ac:dyDescent="0.35">
      <c r="B61" s="38"/>
      <c r="C61" s="47"/>
      <c r="D61" s="47"/>
      <c r="E61" s="47"/>
      <c r="F61" s="47"/>
      <c r="G61" s="47"/>
    </row>
    <row r="62" spans="2:7" x14ac:dyDescent="0.35">
      <c r="B62" s="17" t="s">
        <v>37</v>
      </c>
      <c r="C62" s="18" t="s">
        <v>7</v>
      </c>
      <c r="D62" s="18" t="s">
        <v>8</v>
      </c>
      <c r="E62" s="18" t="s">
        <v>38</v>
      </c>
      <c r="F62" s="47"/>
      <c r="G62" s="47"/>
    </row>
    <row r="63" spans="2:7" x14ac:dyDescent="0.35">
      <c r="B63" s="19" t="s">
        <v>39</v>
      </c>
      <c r="C63" s="41"/>
      <c r="D63" s="22"/>
      <c r="E63" s="22"/>
      <c r="F63" s="47"/>
      <c r="G63" s="47"/>
    </row>
    <row r="64" spans="2:7" x14ac:dyDescent="0.35">
      <c r="B64" s="23"/>
      <c r="C64" s="41"/>
      <c r="D64" s="22"/>
      <c r="E64" s="22"/>
      <c r="F64" s="47"/>
      <c r="G64" s="47"/>
    </row>
    <row r="65" spans="1:9" x14ac:dyDescent="0.35">
      <c r="B65" s="38"/>
      <c r="C65" s="18">
        <f>SUM(C63:C64)</f>
        <v>0</v>
      </c>
      <c r="D65" s="216"/>
      <c r="E65" s="217"/>
      <c r="F65" s="47"/>
      <c r="G65" s="47"/>
    </row>
    <row r="66" spans="1:9" x14ac:dyDescent="0.35">
      <c r="B66" s="38"/>
      <c r="C66" s="47"/>
      <c r="D66" s="47"/>
      <c r="E66" s="47"/>
      <c r="F66" s="47"/>
      <c r="G66" s="47"/>
    </row>
    <row r="67" spans="1:9" x14ac:dyDescent="0.35">
      <c r="A67" s="48"/>
      <c r="B67" s="48"/>
      <c r="C67" s="48"/>
      <c r="D67" s="48"/>
      <c r="E67" s="48"/>
      <c r="F67" s="48"/>
      <c r="G67" s="48"/>
      <c r="H67" s="48"/>
      <c r="I67" s="48"/>
    </row>
    <row r="68" spans="1:9" x14ac:dyDescent="0.35">
      <c r="A68" s="49" t="s">
        <v>40</v>
      </c>
      <c r="B68" s="49"/>
      <c r="C68" s="49"/>
      <c r="D68" s="49"/>
      <c r="E68" s="49"/>
      <c r="F68" s="49"/>
      <c r="G68" s="49"/>
      <c r="H68" s="49"/>
      <c r="I68" s="49"/>
    </row>
    <row r="69" spans="1:9" x14ac:dyDescent="0.35"/>
    <row r="70" spans="1:9" x14ac:dyDescent="0.35">
      <c r="B70" s="37"/>
    </row>
    <row r="71" spans="1:9" x14ac:dyDescent="0.35">
      <c r="B71" s="17" t="s">
        <v>41</v>
      </c>
      <c r="C71" s="18" t="s">
        <v>42</v>
      </c>
      <c r="D71" s="18" t="s">
        <v>43</v>
      </c>
      <c r="E71" s="18" t="s">
        <v>44</v>
      </c>
      <c r="F71" s="18" t="s">
        <v>45</v>
      </c>
    </row>
    <row r="72" spans="1:9" x14ac:dyDescent="0.35">
      <c r="B72" s="19" t="s">
        <v>46</v>
      </c>
      <c r="C72" s="33"/>
      <c r="D72" s="33"/>
      <c r="E72" s="33"/>
      <c r="F72" s="33"/>
    </row>
    <row r="73" spans="1:9" x14ac:dyDescent="0.35">
      <c r="B73" s="50"/>
      <c r="C73" s="28"/>
      <c r="D73" s="27"/>
      <c r="E73" s="27"/>
      <c r="F73" s="28"/>
    </row>
    <row r="74" spans="1:9" x14ac:dyDescent="0.35">
      <c r="B74" s="21" t="s">
        <v>47</v>
      </c>
      <c r="C74" s="51">
        <f>SUM(C75:C83)</f>
        <v>4803583.3600000003</v>
      </c>
      <c r="D74" s="51">
        <f>SUM(D75:D86)</f>
        <v>38728054.739999995</v>
      </c>
      <c r="E74" s="51">
        <f>SUM(E75:E86)</f>
        <v>33924471.379999995</v>
      </c>
      <c r="F74" s="28"/>
    </row>
    <row r="75" spans="1:9" x14ac:dyDescent="0.35">
      <c r="B75" s="52" t="s">
        <v>48</v>
      </c>
      <c r="C75" s="27">
        <v>339166.62</v>
      </c>
      <c r="D75" s="27">
        <v>3149659.45</v>
      </c>
      <c r="E75" s="27">
        <v>2810492.83</v>
      </c>
      <c r="F75" s="28"/>
    </row>
    <row r="76" spans="1:9" x14ac:dyDescent="0.35">
      <c r="B76" s="52" t="s">
        <v>49</v>
      </c>
      <c r="C76" s="27">
        <v>101846.34</v>
      </c>
      <c r="D76" s="27">
        <v>150773.34</v>
      </c>
      <c r="E76" s="27">
        <v>48927</v>
      </c>
      <c r="F76" s="28"/>
    </row>
    <row r="77" spans="1:9" x14ac:dyDescent="0.35">
      <c r="B77" s="52" t="s">
        <v>50</v>
      </c>
      <c r="C77" s="27">
        <v>410027.3</v>
      </c>
      <c r="D77" s="27">
        <v>29447735.18</v>
      </c>
      <c r="E77" s="27">
        <v>29037707.879999999</v>
      </c>
      <c r="F77" s="28"/>
    </row>
    <row r="78" spans="1:9" x14ac:dyDescent="0.35">
      <c r="B78" s="52" t="s">
        <v>51</v>
      </c>
      <c r="C78" s="27">
        <v>217088</v>
      </c>
      <c r="D78" s="27">
        <v>1187838.1100000001</v>
      </c>
      <c r="E78" s="27">
        <v>970750.11</v>
      </c>
      <c r="F78" s="28"/>
    </row>
    <row r="79" spans="1:9" x14ac:dyDescent="0.35">
      <c r="B79" s="52" t="s">
        <v>52</v>
      </c>
      <c r="C79" s="27">
        <v>110723.75</v>
      </c>
      <c r="D79" s="27">
        <v>385480.06</v>
      </c>
      <c r="E79" s="27">
        <v>274756.31</v>
      </c>
      <c r="F79" s="28"/>
    </row>
    <row r="80" spans="1:9" x14ac:dyDescent="0.35">
      <c r="B80" s="52" t="s">
        <v>53</v>
      </c>
      <c r="C80" s="27"/>
      <c r="D80" s="27">
        <v>206578.66</v>
      </c>
      <c r="E80" s="27">
        <v>206578.66</v>
      </c>
      <c r="F80" s="28"/>
    </row>
    <row r="81" spans="2:6" x14ac:dyDescent="0.35">
      <c r="B81" s="52" t="s">
        <v>54</v>
      </c>
      <c r="C81" s="27"/>
      <c r="D81" s="27">
        <v>32504</v>
      </c>
      <c r="E81" s="27">
        <v>32504</v>
      </c>
      <c r="F81" s="28"/>
    </row>
    <row r="82" spans="2:6" x14ac:dyDescent="0.35">
      <c r="B82" s="52" t="s">
        <v>55</v>
      </c>
      <c r="C82" s="27">
        <v>3023278.35</v>
      </c>
      <c r="D82" s="27">
        <v>3023278.35</v>
      </c>
      <c r="E82" s="53">
        <v>0</v>
      </c>
      <c r="F82" s="28"/>
    </row>
    <row r="83" spans="2:6" x14ac:dyDescent="0.35">
      <c r="B83" s="52" t="s">
        <v>56</v>
      </c>
      <c r="C83" s="27">
        <v>601453</v>
      </c>
      <c r="D83" s="27">
        <v>811920.98</v>
      </c>
      <c r="E83" s="27">
        <v>210467.98</v>
      </c>
      <c r="F83" s="28"/>
    </row>
    <row r="84" spans="2:6" x14ac:dyDescent="0.35">
      <c r="B84" s="52" t="s">
        <v>57</v>
      </c>
      <c r="C84" s="27"/>
      <c r="D84" s="27">
        <v>20539.88</v>
      </c>
      <c r="E84" s="27">
        <v>20539.88</v>
      </c>
      <c r="F84" s="28"/>
    </row>
    <row r="85" spans="2:6" x14ac:dyDescent="0.35">
      <c r="B85" s="52" t="s">
        <v>58</v>
      </c>
      <c r="C85" s="27"/>
      <c r="D85" s="27">
        <v>287730.23</v>
      </c>
      <c r="E85" s="27">
        <v>287730.23</v>
      </c>
      <c r="F85" s="28"/>
    </row>
    <row r="86" spans="2:6" x14ac:dyDescent="0.35">
      <c r="B86" s="52" t="s">
        <v>59</v>
      </c>
      <c r="C86" s="27"/>
      <c r="D86" s="27">
        <v>24016.5</v>
      </c>
      <c r="E86" s="27">
        <v>24016.5</v>
      </c>
      <c r="F86" s="28"/>
    </row>
    <row r="87" spans="2:6" x14ac:dyDescent="0.35">
      <c r="B87" s="21"/>
      <c r="D87" s="27"/>
      <c r="E87" s="27"/>
      <c r="F87" s="28"/>
    </row>
    <row r="88" spans="2:6" x14ac:dyDescent="0.35">
      <c r="B88" s="21" t="s">
        <v>60</v>
      </c>
      <c r="C88" s="51">
        <f>SUM(C89:C98)</f>
        <v>-28218.81</v>
      </c>
      <c r="D88" s="51">
        <f>SUM(D89:D98)</f>
        <v>-3246032.4899999998</v>
      </c>
      <c r="E88" s="51">
        <f>SUM(E89:E97)</f>
        <v>-3217813.6799999997</v>
      </c>
      <c r="F88" s="28"/>
    </row>
    <row r="89" spans="2:6" x14ac:dyDescent="0.35">
      <c r="B89" s="52" t="s">
        <v>61</v>
      </c>
      <c r="C89" s="27">
        <v>-2041.23</v>
      </c>
      <c r="D89" s="27">
        <v>-187901.55</v>
      </c>
      <c r="E89" s="27">
        <f>(C89-D89)*-1</f>
        <v>-185860.31999999998</v>
      </c>
      <c r="F89" s="28"/>
    </row>
    <row r="90" spans="2:6" x14ac:dyDescent="0.35">
      <c r="B90" s="52" t="s">
        <v>62</v>
      </c>
      <c r="C90" s="27">
        <v>-848.7</v>
      </c>
      <c r="D90" s="27">
        <v>-5238.8999999999996</v>
      </c>
      <c r="E90" s="27">
        <f t="shared" ref="E90:E97" si="0">(C90-D90)*-1</f>
        <v>-4390.2</v>
      </c>
      <c r="F90" s="28"/>
    </row>
    <row r="91" spans="2:6" x14ac:dyDescent="0.35">
      <c r="B91" s="52" t="s">
        <v>63</v>
      </c>
      <c r="C91" s="27">
        <v>-17702.38</v>
      </c>
      <c r="D91" s="27">
        <v>-2763305.11</v>
      </c>
      <c r="E91" s="27">
        <f t="shared" si="0"/>
        <v>-2745602.73</v>
      </c>
      <c r="F91" s="28"/>
    </row>
    <row r="92" spans="2:6" x14ac:dyDescent="0.35">
      <c r="B92" s="52" t="s">
        <v>64</v>
      </c>
      <c r="C92" s="27">
        <v>-6759.12</v>
      </c>
      <c r="D92" s="27">
        <v>-129505.17</v>
      </c>
      <c r="E92" s="27">
        <f t="shared" si="0"/>
        <v>-122746.05</v>
      </c>
      <c r="F92" s="28"/>
    </row>
    <row r="93" spans="2:6" x14ac:dyDescent="0.35">
      <c r="B93" s="52" t="s">
        <v>65</v>
      </c>
      <c r="C93" s="27">
        <v>-851.34</v>
      </c>
      <c r="D93" s="27">
        <v>-75947.899999999994</v>
      </c>
      <c r="E93" s="27">
        <f t="shared" si="0"/>
        <v>-75096.56</v>
      </c>
      <c r="F93" s="28"/>
    </row>
    <row r="94" spans="2:6" x14ac:dyDescent="0.35">
      <c r="B94" s="52" t="s">
        <v>66</v>
      </c>
      <c r="C94" s="27"/>
      <c r="D94" s="27">
        <v>-35555.35</v>
      </c>
      <c r="E94" s="27">
        <f t="shared" si="0"/>
        <v>-35555.35</v>
      </c>
      <c r="F94" s="28"/>
    </row>
    <row r="95" spans="2:6" x14ac:dyDescent="0.35">
      <c r="B95" s="52" t="s">
        <v>67</v>
      </c>
      <c r="C95" s="27">
        <v>-16.04</v>
      </c>
      <c r="D95" s="27">
        <v>-27387.81</v>
      </c>
      <c r="E95" s="27">
        <f t="shared" si="0"/>
        <v>-27371.77</v>
      </c>
      <c r="F95" s="28"/>
    </row>
    <row r="96" spans="2:6" x14ac:dyDescent="0.35">
      <c r="B96" s="52" t="s">
        <v>68</v>
      </c>
      <c r="C96" s="27"/>
      <c r="D96" s="27">
        <v>-2546.92</v>
      </c>
      <c r="E96" s="27">
        <f t="shared" si="0"/>
        <v>-2546.92</v>
      </c>
      <c r="F96" s="28"/>
    </row>
    <row r="97" spans="2:6" x14ac:dyDescent="0.35">
      <c r="B97" s="52" t="s">
        <v>69</v>
      </c>
      <c r="D97" s="27">
        <v>-18643.78</v>
      </c>
      <c r="E97" s="27">
        <f t="shared" si="0"/>
        <v>-18643.78</v>
      </c>
      <c r="F97" s="28"/>
    </row>
    <row r="98" spans="2:6" x14ac:dyDescent="0.35">
      <c r="B98" s="54"/>
      <c r="C98" s="29"/>
      <c r="D98" s="29"/>
      <c r="E98" s="29"/>
      <c r="F98" s="29"/>
    </row>
    <row r="99" spans="2:6" x14ac:dyDescent="0.35">
      <c r="C99" s="55">
        <f>C74+C88</f>
        <v>4775364.5500000007</v>
      </c>
      <c r="D99" s="55">
        <f>D74+D88</f>
        <v>35482022.249999993</v>
      </c>
      <c r="E99" s="55">
        <f>E74+E88</f>
        <v>30706657.699999996</v>
      </c>
      <c r="F99" s="56"/>
    </row>
    <row r="100" spans="2:6" x14ac:dyDescent="0.35">
      <c r="C100" s="57"/>
    </row>
    <row r="101" spans="2:6" x14ac:dyDescent="0.35">
      <c r="C101" s="57"/>
    </row>
    <row r="102" spans="2:6" x14ac:dyDescent="0.35">
      <c r="B102" s="17" t="s">
        <v>70</v>
      </c>
      <c r="C102" s="18" t="s">
        <v>42</v>
      </c>
      <c r="D102" s="18" t="s">
        <v>43</v>
      </c>
      <c r="E102" s="18" t="s">
        <v>44</v>
      </c>
      <c r="F102" s="18" t="s">
        <v>45</v>
      </c>
    </row>
    <row r="103" spans="2:6" x14ac:dyDescent="0.35">
      <c r="B103" s="19" t="s">
        <v>71</v>
      </c>
      <c r="C103" s="20"/>
      <c r="D103" s="20"/>
      <c r="E103" s="20"/>
      <c r="F103" s="20"/>
    </row>
    <row r="104" spans="2:6" x14ac:dyDescent="0.35">
      <c r="B104" s="21"/>
      <c r="C104" s="22"/>
      <c r="D104" s="22"/>
      <c r="E104" s="22"/>
      <c r="F104" s="22"/>
    </row>
    <row r="105" spans="2:6" x14ac:dyDescent="0.35">
      <c r="B105" s="21" t="s">
        <v>72</v>
      </c>
      <c r="C105" s="22"/>
      <c r="D105" s="22"/>
      <c r="E105" s="22"/>
      <c r="F105" s="22"/>
    </row>
    <row r="106" spans="2:6" x14ac:dyDescent="0.35">
      <c r="B106" s="21"/>
      <c r="C106" s="22"/>
      <c r="D106" s="22"/>
      <c r="E106" s="22"/>
      <c r="F106" s="22"/>
    </row>
    <row r="107" spans="2:6" x14ac:dyDescent="0.35">
      <c r="B107" s="21" t="s">
        <v>73</v>
      </c>
      <c r="C107" s="22"/>
      <c r="D107" s="22"/>
      <c r="E107" s="22"/>
      <c r="F107" s="22"/>
    </row>
    <row r="108" spans="2:6" x14ac:dyDescent="0.35">
      <c r="B108" s="54"/>
      <c r="C108" s="24"/>
      <c r="D108" s="24"/>
      <c r="E108" s="24"/>
      <c r="F108" s="24"/>
    </row>
    <row r="109" spans="2:6" x14ac:dyDescent="0.35">
      <c r="C109" s="18">
        <f>SUM(C107:C108)</f>
        <v>0</v>
      </c>
      <c r="D109" s="18">
        <f>SUM(D107:D108)</f>
        <v>0</v>
      </c>
      <c r="E109" s="18">
        <f>SUM(E107:E108)</f>
        <v>0</v>
      </c>
      <c r="F109" s="56"/>
    </row>
    <row r="110" spans="2:6" x14ac:dyDescent="0.35"/>
    <row r="111" spans="2:6" x14ac:dyDescent="0.35"/>
    <row r="112" spans="2:6" x14ac:dyDescent="0.35">
      <c r="B112" s="17" t="s">
        <v>74</v>
      </c>
      <c r="C112" s="18" t="s">
        <v>7</v>
      </c>
    </row>
    <row r="113" spans="2:4" x14ac:dyDescent="0.35">
      <c r="B113" s="19" t="s">
        <v>75</v>
      </c>
      <c r="C113" s="20"/>
    </row>
    <row r="114" spans="2:4" x14ac:dyDescent="0.35">
      <c r="B114" s="21"/>
      <c r="C114" s="22"/>
    </row>
    <row r="115" spans="2:4" x14ac:dyDescent="0.35">
      <c r="B115" s="23"/>
      <c r="C115" s="24"/>
    </row>
    <row r="116" spans="2:4" x14ac:dyDescent="0.35">
      <c r="C116" s="18">
        <f>SUM(C114:C115)</f>
        <v>0</v>
      </c>
    </row>
    <row r="117" spans="2:4" x14ac:dyDescent="0.35">
      <c r="B117" s="13"/>
    </row>
    <row r="118" spans="2:4" x14ac:dyDescent="0.35"/>
    <row r="119" spans="2:4" ht="46.5" x14ac:dyDescent="0.35">
      <c r="B119" s="58" t="s">
        <v>76</v>
      </c>
      <c r="C119" s="59" t="s">
        <v>7</v>
      </c>
      <c r="D119" s="60" t="s">
        <v>77</v>
      </c>
    </row>
    <row r="120" spans="2:4" x14ac:dyDescent="0.35">
      <c r="B120" s="61"/>
      <c r="C120" s="62"/>
      <c r="D120" s="63"/>
    </row>
    <row r="121" spans="2:4" x14ac:dyDescent="0.35">
      <c r="B121" s="64"/>
      <c r="C121" s="65"/>
      <c r="D121" s="66"/>
    </row>
    <row r="122" spans="2:4" x14ac:dyDescent="0.35">
      <c r="B122" s="67"/>
      <c r="C122" s="28"/>
      <c r="D122" s="28"/>
    </row>
    <row r="123" spans="2:4" x14ac:dyDescent="0.35">
      <c r="B123" s="67"/>
      <c r="C123" s="28"/>
      <c r="D123" s="28"/>
    </row>
    <row r="124" spans="2:4" x14ac:dyDescent="0.35">
      <c r="B124" s="68"/>
      <c r="C124" s="29"/>
      <c r="D124" s="29"/>
    </row>
    <row r="125" spans="2:4" x14ac:dyDescent="0.35">
      <c r="C125" s="18">
        <f>SUM(C123:C124)</f>
        <v>0</v>
      </c>
      <c r="D125" s="18"/>
    </row>
    <row r="126" spans="2:4" x14ac:dyDescent="0.35"/>
    <row r="127" spans="2:4" x14ac:dyDescent="0.35"/>
    <row r="128" spans="2:4" x14ac:dyDescent="0.35"/>
    <row r="129" spans="2:6" x14ac:dyDescent="0.35">
      <c r="B129" s="9" t="s">
        <v>78</v>
      </c>
    </row>
    <row r="130" spans="2:6" x14ac:dyDescent="0.35"/>
    <row r="131" spans="2:6" x14ac:dyDescent="0.35">
      <c r="B131" s="58" t="s">
        <v>79</v>
      </c>
      <c r="C131" s="59" t="s">
        <v>7</v>
      </c>
      <c r="D131" s="18" t="s">
        <v>17</v>
      </c>
      <c r="E131" s="18" t="s">
        <v>18</v>
      </c>
      <c r="F131" s="18" t="s">
        <v>19</v>
      </c>
    </row>
    <row r="132" spans="2:6" x14ac:dyDescent="0.35">
      <c r="B132" s="19" t="s">
        <v>80</v>
      </c>
      <c r="C132" s="69"/>
      <c r="D132" s="70"/>
      <c r="E132" s="33"/>
      <c r="F132" s="33"/>
    </row>
    <row r="133" spans="2:6" x14ac:dyDescent="0.35">
      <c r="B133" s="52" t="s">
        <v>81</v>
      </c>
      <c r="C133" s="27">
        <v>66656.509999999995</v>
      </c>
      <c r="D133" s="27">
        <v>66656.509999999995</v>
      </c>
      <c r="E133" s="28"/>
      <c r="F133" s="28"/>
    </row>
    <row r="134" spans="2:6" x14ac:dyDescent="0.35">
      <c r="B134" s="52" t="s">
        <v>82</v>
      </c>
      <c r="C134" s="27">
        <v>2038.52</v>
      </c>
      <c r="D134" s="27">
        <v>2038.52</v>
      </c>
      <c r="E134" s="28"/>
      <c r="F134" s="28"/>
    </row>
    <row r="135" spans="2:6" x14ac:dyDescent="0.35">
      <c r="B135" s="52" t="s">
        <v>83</v>
      </c>
      <c r="C135" s="27">
        <v>1614308.16</v>
      </c>
      <c r="D135" s="27">
        <v>1614308.16</v>
      </c>
      <c r="E135" s="28"/>
      <c r="F135" s="28"/>
    </row>
    <row r="136" spans="2:6" x14ac:dyDescent="0.35">
      <c r="B136" s="52" t="s">
        <v>84</v>
      </c>
      <c r="C136" s="27">
        <v>34604.379999999997</v>
      </c>
      <c r="D136" s="27">
        <v>34604.379999999997</v>
      </c>
      <c r="E136" s="28"/>
      <c r="F136" s="28"/>
    </row>
    <row r="137" spans="2:6" x14ac:dyDescent="0.35">
      <c r="B137" s="52" t="s">
        <v>85</v>
      </c>
      <c r="C137" s="27">
        <v>3460.42</v>
      </c>
      <c r="D137" s="27">
        <v>3460.42</v>
      </c>
      <c r="E137" s="28"/>
      <c r="F137" s="28"/>
    </row>
    <row r="138" spans="2:6" x14ac:dyDescent="0.35">
      <c r="B138" s="52" t="s">
        <v>86</v>
      </c>
      <c r="C138" s="27">
        <v>831.45</v>
      </c>
      <c r="D138" s="27">
        <v>831.45</v>
      </c>
      <c r="E138" s="28"/>
      <c r="F138" s="28"/>
    </row>
    <row r="139" spans="2:6" x14ac:dyDescent="0.35">
      <c r="B139" s="52" t="s">
        <v>87</v>
      </c>
      <c r="C139" s="27">
        <v>207093.71</v>
      </c>
      <c r="D139" s="27">
        <v>207093.71</v>
      </c>
      <c r="E139" s="28"/>
      <c r="F139" s="28"/>
    </row>
    <row r="140" spans="2:6" x14ac:dyDescent="0.35">
      <c r="B140" s="52" t="s">
        <v>88</v>
      </c>
      <c r="C140" s="27">
        <v>6404.34</v>
      </c>
      <c r="D140" s="27">
        <v>6404.34</v>
      </c>
      <c r="E140" s="28"/>
      <c r="F140" s="28"/>
    </row>
    <row r="141" spans="2:6" x14ac:dyDescent="0.35">
      <c r="B141" s="52" t="s">
        <v>89</v>
      </c>
      <c r="C141" s="27">
        <v>732004.97</v>
      </c>
      <c r="D141" s="27">
        <v>732004.97</v>
      </c>
      <c r="E141" s="28"/>
      <c r="F141" s="28"/>
    </row>
    <row r="142" spans="2:6" x14ac:dyDescent="0.35">
      <c r="B142" s="50" t="s">
        <v>90</v>
      </c>
      <c r="C142" s="71">
        <v>24419.21</v>
      </c>
      <c r="D142" s="71">
        <v>24419.21</v>
      </c>
      <c r="E142" s="28"/>
      <c r="F142" s="28"/>
    </row>
    <row r="143" spans="2:6" x14ac:dyDescent="0.35">
      <c r="B143" s="54"/>
      <c r="C143" s="71"/>
      <c r="D143" s="71"/>
      <c r="E143" s="28"/>
      <c r="F143" s="28"/>
    </row>
    <row r="144" spans="2:6" x14ac:dyDescent="0.35">
      <c r="C144" s="72">
        <f>SUM(C133:C143)</f>
        <v>2691821.67</v>
      </c>
      <c r="D144" s="72">
        <f>SUM(D133:D143)</f>
        <v>2691821.67</v>
      </c>
      <c r="E144" s="72">
        <f>SUM(E133:E143)</f>
        <v>0</v>
      </c>
      <c r="F144" s="72">
        <f>SUM(F133:F143)</f>
        <v>0</v>
      </c>
    </row>
    <row r="145" spans="2:5" x14ac:dyDescent="0.35"/>
    <row r="146" spans="2:5" x14ac:dyDescent="0.35"/>
    <row r="147" spans="2:5" x14ac:dyDescent="0.35"/>
    <row r="148" spans="2:5" x14ac:dyDescent="0.35">
      <c r="B148" s="58" t="s">
        <v>91</v>
      </c>
      <c r="C148" s="59" t="s">
        <v>7</v>
      </c>
      <c r="D148" s="18" t="s">
        <v>92</v>
      </c>
      <c r="E148" s="18" t="s">
        <v>77</v>
      </c>
    </row>
    <row r="149" spans="2:5" x14ac:dyDescent="0.35">
      <c r="B149" s="73" t="s">
        <v>93</v>
      </c>
      <c r="C149" s="62"/>
      <c r="D149" s="74"/>
      <c r="E149" s="62"/>
    </row>
    <row r="150" spans="2:5" x14ac:dyDescent="0.35">
      <c r="B150" s="64"/>
      <c r="C150" s="65"/>
      <c r="D150" s="75"/>
      <c r="E150" s="65"/>
    </row>
    <row r="151" spans="2:5" x14ac:dyDescent="0.35">
      <c r="B151" s="76"/>
      <c r="C151" s="77"/>
      <c r="D151" s="78"/>
      <c r="E151" s="77"/>
    </row>
    <row r="152" spans="2:5" x14ac:dyDescent="0.35">
      <c r="C152" s="18">
        <f>SUM(C150:C151)</f>
        <v>0</v>
      </c>
      <c r="D152" s="218"/>
      <c r="E152" s="219"/>
    </row>
    <row r="153" spans="2:5" x14ac:dyDescent="0.35"/>
    <row r="154" spans="2:5" x14ac:dyDescent="0.35"/>
    <row r="155" spans="2:5" x14ac:dyDescent="0.35">
      <c r="B155" s="58" t="s">
        <v>94</v>
      </c>
      <c r="C155" s="59" t="s">
        <v>7</v>
      </c>
      <c r="D155" s="18" t="s">
        <v>92</v>
      </c>
      <c r="E155" s="18" t="s">
        <v>77</v>
      </c>
    </row>
    <row r="156" spans="2:5" x14ac:dyDescent="0.35">
      <c r="B156" s="73" t="s">
        <v>95</v>
      </c>
      <c r="C156" s="62"/>
      <c r="D156" s="74"/>
      <c r="E156" s="62"/>
    </row>
    <row r="157" spans="2:5" x14ac:dyDescent="0.35">
      <c r="B157" s="64"/>
      <c r="C157" s="65"/>
      <c r="D157" s="75"/>
      <c r="E157" s="65"/>
    </row>
    <row r="158" spans="2:5" x14ac:dyDescent="0.35">
      <c r="B158" s="76"/>
      <c r="C158" s="77"/>
      <c r="D158" s="78"/>
      <c r="E158" s="77"/>
    </row>
    <row r="159" spans="2:5" x14ac:dyDescent="0.35">
      <c r="C159" s="18">
        <f>SUM(C157:C158)</f>
        <v>0</v>
      </c>
      <c r="D159" s="218"/>
      <c r="E159" s="219"/>
    </row>
    <row r="160" spans="2:5" x14ac:dyDescent="0.35">
      <c r="B160" s="13"/>
    </row>
    <row r="161" spans="2:5" x14ac:dyDescent="0.35"/>
    <row r="162" spans="2:5" x14ac:dyDescent="0.35">
      <c r="B162" s="58" t="s">
        <v>96</v>
      </c>
      <c r="C162" s="59" t="s">
        <v>7</v>
      </c>
      <c r="D162" s="18" t="s">
        <v>92</v>
      </c>
      <c r="E162" s="18" t="s">
        <v>77</v>
      </c>
    </row>
    <row r="163" spans="2:5" x14ac:dyDescent="0.35">
      <c r="B163" s="73" t="s">
        <v>97</v>
      </c>
      <c r="C163" s="62"/>
      <c r="D163" s="74"/>
      <c r="E163" s="62"/>
    </row>
    <row r="164" spans="2:5" x14ac:dyDescent="0.35">
      <c r="B164" s="64"/>
      <c r="C164" s="65"/>
      <c r="D164" s="75"/>
      <c r="E164" s="65"/>
    </row>
    <row r="165" spans="2:5" x14ac:dyDescent="0.35">
      <c r="B165" s="76"/>
      <c r="C165" s="77"/>
      <c r="D165" s="78"/>
      <c r="E165" s="77"/>
    </row>
    <row r="166" spans="2:5" x14ac:dyDescent="0.35">
      <c r="C166" s="18">
        <f>SUM(C164:C165)</f>
        <v>0</v>
      </c>
      <c r="D166" s="218"/>
      <c r="E166" s="219"/>
    </row>
    <row r="167" spans="2:5" x14ac:dyDescent="0.35"/>
    <row r="168" spans="2:5" x14ac:dyDescent="0.35"/>
    <row r="169" spans="2:5" x14ac:dyDescent="0.35">
      <c r="B169" s="58" t="s">
        <v>98</v>
      </c>
      <c r="C169" s="59" t="s">
        <v>7</v>
      </c>
      <c r="D169" s="79" t="s">
        <v>92</v>
      </c>
      <c r="E169" s="79" t="s">
        <v>33</v>
      </c>
    </row>
    <row r="170" spans="2:5" x14ac:dyDescent="0.35">
      <c r="B170" s="73" t="s">
        <v>99</v>
      </c>
      <c r="C170" s="20"/>
      <c r="D170" s="20"/>
      <c r="E170" s="20"/>
    </row>
    <row r="171" spans="2:5" x14ac:dyDescent="0.35">
      <c r="B171" s="80" t="s">
        <v>100</v>
      </c>
      <c r="C171" s="81">
        <v>12.64</v>
      </c>
      <c r="D171" s="22"/>
      <c r="E171" s="22"/>
    </row>
    <row r="172" spans="2:5" x14ac:dyDescent="0.35">
      <c r="B172" s="23"/>
      <c r="C172" s="82"/>
      <c r="D172" s="82"/>
      <c r="E172" s="82"/>
    </row>
    <row r="173" spans="2:5" x14ac:dyDescent="0.35">
      <c r="C173" s="18">
        <f>SUM(C171:C172)</f>
        <v>12.64</v>
      </c>
      <c r="D173" s="218"/>
      <c r="E173" s="219"/>
    </row>
    <row r="174" spans="2:5" x14ac:dyDescent="0.35"/>
    <row r="175" spans="2:5" x14ac:dyDescent="0.35"/>
    <row r="176" spans="2:5" x14ac:dyDescent="0.35">
      <c r="B176" s="9" t="s">
        <v>101</v>
      </c>
    </row>
    <row r="177" spans="2:5" x14ac:dyDescent="0.35">
      <c r="B177" s="9"/>
    </row>
    <row r="178" spans="2:5" x14ac:dyDescent="0.35">
      <c r="B178" s="9" t="s">
        <v>102</v>
      </c>
    </row>
    <row r="179" spans="2:5" x14ac:dyDescent="0.35"/>
    <row r="180" spans="2:5" x14ac:dyDescent="0.35">
      <c r="B180" s="83" t="s">
        <v>103</v>
      </c>
      <c r="C180" s="84" t="s">
        <v>7</v>
      </c>
      <c r="D180" s="18" t="s">
        <v>104</v>
      </c>
      <c r="E180" s="18" t="s">
        <v>33</v>
      </c>
    </row>
    <row r="181" spans="2:5" x14ac:dyDescent="0.35">
      <c r="B181" s="85" t="s">
        <v>105</v>
      </c>
      <c r="C181" s="86">
        <v>1923146.32</v>
      </c>
      <c r="D181" s="85"/>
      <c r="E181" s="85"/>
    </row>
    <row r="182" spans="2:5" x14ac:dyDescent="0.35">
      <c r="B182" s="87" t="s">
        <v>106</v>
      </c>
      <c r="C182" s="88">
        <v>1923146.32</v>
      </c>
      <c r="D182" s="85"/>
      <c r="E182" s="85"/>
    </row>
    <row r="183" spans="2:5" x14ac:dyDescent="0.35">
      <c r="B183" s="87" t="s">
        <v>107</v>
      </c>
      <c r="C183" s="88">
        <v>1923146.32</v>
      </c>
      <c r="D183" s="85"/>
      <c r="E183" s="85"/>
    </row>
    <row r="184" spans="2:5" x14ac:dyDescent="0.35">
      <c r="B184" s="87"/>
      <c r="C184" s="89"/>
      <c r="D184" s="85"/>
      <c r="E184" s="85"/>
    </row>
    <row r="185" spans="2:5" x14ac:dyDescent="0.35">
      <c r="B185" s="85" t="s">
        <v>108</v>
      </c>
      <c r="C185" s="90">
        <v>7625677.9299999997</v>
      </c>
      <c r="D185" s="85"/>
      <c r="E185" s="85"/>
    </row>
    <row r="186" spans="2:5" x14ac:dyDescent="0.35">
      <c r="B186" s="87" t="s">
        <v>109</v>
      </c>
      <c r="C186" s="89">
        <v>7625677.9299999997</v>
      </c>
      <c r="D186" s="85"/>
      <c r="E186" s="85"/>
    </row>
    <row r="187" spans="2:5" x14ac:dyDescent="0.35">
      <c r="B187" s="87" t="s">
        <v>110</v>
      </c>
      <c r="C187" s="89">
        <v>7625677.9299999997</v>
      </c>
      <c r="D187" s="85"/>
      <c r="E187" s="85"/>
    </row>
    <row r="188" spans="2:5" x14ac:dyDescent="0.35">
      <c r="B188" s="87"/>
      <c r="C188" s="89"/>
      <c r="D188" s="85"/>
      <c r="E188" s="85"/>
    </row>
    <row r="189" spans="2:5" x14ac:dyDescent="0.35">
      <c r="B189" s="85" t="s">
        <v>111</v>
      </c>
      <c r="C189" s="90">
        <f>C191+C194</f>
        <v>5220112.8</v>
      </c>
      <c r="D189" s="85"/>
      <c r="E189" s="85"/>
    </row>
    <row r="190" spans="2:5" x14ac:dyDescent="0.35">
      <c r="B190" s="85"/>
      <c r="D190" s="85"/>
      <c r="E190" s="85"/>
    </row>
    <row r="191" spans="2:5" x14ac:dyDescent="0.35">
      <c r="B191" s="85" t="s">
        <v>112</v>
      </c>
      <c r="C191" s="91">
        <v>5035974.22</v>
      </c>
      <c r="D191" s="28"/>
      <c r="E191" s="28"/>
    </row>
    <row r="192" spans="2:5" x14ac:dyDescent="0.35">
      <c r="B192" s="52" t="s">
        <v>113</v>
      </c>
      <c r="C192" s="92">
        <v>5035974.22</v>
      </c>
      <c r="D192" s="28"/>
      <c r="E192" s="28"/>
    </row>
    <row r="193" spans="2:5" x14ac:dyDescent="0.35">
      <c r="B193" s="52"/>
      <c r="C193" s="92"/>
      <c r="D193" s="28"/>
      <c r="E193" s="28"/>
    </row>
    <row r="194" spans="2:5" x14ac:dyDescent="0.35">
      <c r="B194" s="85" t="s">
        <v>114</v>
      </c>
      <c r="C194" s="91">
        <v>184138.58</v>
      </c>
      <c r="D194" s="28"/>
      <c r="E194" s="28"/>
    </row>
    <row r="195" spans="2:5" x14ac:dyDescent="0.35">
      <c r="B195" s="52" t="s">
        <v>115</v>
      </c>
      <c r="C195" s="92">
        <v>184138.58</v>
      </c>
      <c r="D195" s="28"/>
      <c r="E195" s="28"/>
    </row>
    <row r="196" spans="2:5" x14ac:dyDescent="0.35">
      <c r="B196" s="21"/>
      <c r="C196" s="91"/>
      <c r="D196" s="28"/>
      <c r="E196" s="28"/>
    </row>
    <row r="197" spans="2:5" x14ac:dyDescent="0.35">
      <c r="B197" s="21" t="s">
        <v>116</v>
      </c>
      <c r="C197" s="91">
        <f>SUM(C181+C185+C191+C194)</f>
        <v>14768937.049999999</v>
      </c>
      <c r="D197" s="28"/>
      <c r="E197" s="28"/>
    </row>
    <row r="198" spans="2:5" x14ac:dyDescent="0.35">
      <c r="B198" s="21"/>
      <c r="C198" s="91"/>
      <c r="D198" s="28"/>
      <c r="E198" s="28"/>
    </row>
    <row r="199" spans="2:5" x14ac:dyDescent="0.35">
      <c r="B199" s="85" t="s">
        <v>117</v>
      </c>
      <c r="C199" s="91">
        <f>SUM(C200:C203)</f>
        <v>2215212338.0100002</v>
      </c>
      <c r="D199" s="28"/>
      <c r="E199" s="28"/>
    </row>
    <row r="200" spans="2:5" x14ac:dyDescent="0.35">
      <c r="B200" s="21" t="s">
        <v>118</v>
      </c>
      <c r="C200" s="91">
        <v>172495352</v>
      </c>
      <c r="D200" s="28"/>
      <c r="E200" s="28"/>
    </row>
    <row r="201" spans="2:5" x14ac:dyDescent="0.35">
      <c r="B201" s="21" t="s">
        <v>119</v>
      </c>
      <c r="C201" s="91">
        <v>7515864.5199999996</v>
      </c>
      <c r="D201" s="28"/>
      <c r="E201" s="28"/>
    </row>
    <row r="202" spans="2:5" x14ac:dyDescent="0.35">
      <c r="B202" s="21" t="s">
        <v>120</v>
      </c>
      <c r="C202" s="91">
        <v>39180025.32</v>
      </c>
      <c r="D202" s="28"/>
      <c r="E202" s="28"/>
    </row>
    <row r="203" spans="2:5" x14ac:dyDescent="0.35">
      <c r="B203" s="21" t="s">
        <v>121</v>
      </c>
      <c r="C203" s="91">
        <v>1996021096.1700001</v>
      </c>
      <c r="D203" s="28"/>
      <c r="E203" s="28"/>
    </row>
    <row r="204" spans="2:5" x14ac:dyDescent="0.35">
      <c r="B204" s="21"/>
      <c r="C204" s="91"/>
      <c r="D204" s="28"/>
      <c r="E204" s="28"/>
    </row>
    <row r="205" spans="2:5" x14ac:dyDescent="0.35">
      <c r="B205" s="85" t="s">
        <v>122</v>
      </c>
      <c r="C205" s="91">
        <v>510295.62</v>
      </c>
      <c r="D205" s="28"/>
      <c r="E205" s="28"/>
    </row>
    <row r="206" spans="2:5" x14ac:dyDescent="0.35">
      <c r="B206" s="85" t="s">
        <v>123</v>
      </c>
      <c r="C206" s="91">
        <v>1352780.39</v>
      </c>
      <c r="D206" s="28"/>
      <c r="E206" s="28"/>
    </row>
    <row r="207" spans="2:5" x14ac:dyDescent="0.35">
      <c r="B207" s="85" t="s">
        <v>124</v>
      </c>
      <c r="C207" s="91">
        <v>242846233.12</v>
      </c>
      <c r="D207" s="28"/>
      <c r="E207" s="28"/>
    </row>
    <row r="208" spans="2:5" x14ac:dyDescent="0.35">
      <c r="B208" s="85" t="s">
        <v>125</v>
      </c>
      <c r="C208" s="91">
        <v>244709309.13</v>
      </c>
      <c r="D208" s="28"/>
      <c r="E208" s="28"/>
    </row>
    <row r="209" spans="2:5" x14ac:dyDescent="0.35">
      <c r="B209" s="85" t="s">
        <v>126</v>
      </c>
      <c r="C209" s="91">
        <v>244709309.13</v>
      </c>
      <c r="D209" s="28"/>
      <c r="E209" s="28"/>
    </row>
    <row r="210" spans="2:5" x14ac:dyDescent="0.35">
      <c r="B210" s="85"/>
      <c r="C210" s="91"/>
      <c r="D210" s="28"/>
      <c r="E210" s="28"/>
    </row>
    <row r="211" spans="2:5" x14ac:dyDescent="0.35">
      <c r="B211" s="85" t="s">
        <v>127</v>
      </c>
      <c r="C211" s="91">
        <f>C199+C209</f>
        <v>2459921647.1400003</v>
      </c>
      <c r="D211" s="28"/>
      <c r="E211" s="28"/>
    </row>
    <row r="212" spans="2:5" x14ac:dyDescent="0.35">
      <c r="B212" s="85"/>
      <c r="C212" s="93"/>
      <c r="D212" s="29"/>
      <c r="E212" s="28"/>
    </row>
    <row r="213" spans="2:5" x14ac:dyDescent="0.35">
      <c r="B213" s="23"/>
      <c r="C213" s="94">
        <f>C211+C197</f>
        <v>2474690584.1900005</v>
      </c>
      <c r="D213" s="95"/>
      <c r="E213" s="96"/>
    </row>
    <row r="214" spans="2:5" x14ac:dyDescent="0.35">
      <c r="B214" s="97"/>
    </row>
    <row r="215" spans="2:5" x14ac:dyDescent="0.35"/>
    <row r="216" spans="2:5" x14ac:dyDescent="0.35">
      <c r="B216" s="83" t="s">
        <v>128</v>
      </c>
      <c r="C216" s="98" t="s">
        <v>7</v>
      </c>
      <c r="D216" s="18" t="s">
        <v>104</v>
      </c>
      <c r="E216" s="18" t="s">
        <v>33</v>
      </c>
    </row>
    <row r="217" spans="2:5" x14ac:dyDescent="0.35">
      <c r="B217" s="58"/>
      <c r="C217" s="18"/>
      <c r="D217" s="79"/>
      <c r="E217" s="79"/>
    </row>
    <row r="218" spans="2:5" x14ac:dyDescent="0.35">
      <c r="B218" s="99"/>
      <c r="C218" s="51"/>
      <c r="D218" s="33"/>
      <c r="E218" s="33"/>
    </row>
    <row r="219" spans="2:5" x14ac:dyDescent="0.35">
      <c r="B219" s="85" t="s">
        <v>129</v>
      </c>
      <c r="C219" s="51">
        <f>SUM(C220)</f>
        <v>11018508.710000001</v>
      </c>
      <c r="D219" s="28"/>
      <c r="E219" s="28"/>
    </row>
    <row r="220" spans="2:5" x14ac:dyDescent="0.35">
      <c r="B220" s="87" t="s">
        <v>130</v>
      </c>
      <c r="C220" s="27">
        <v>11018508.710000001</v>
      </c>
      <c r="D220" s="28"/>
      <c r="E220" s="28"/>
    </row>
    <row r="221" spans="2:5" x14ac:dyDescent="0.35">
      <c r="B221" s="21" t="s">
        <v>131</v>
      </c>
      <c r="C221" s="51">
        <f>SUM(C222)</f>
        <v>16.309999999999999</v>
      </c>
      <c r="D221" s="28"/>
      <c r="E221" s="28"/>
    </row>
    <row r="222" spans="2:5" x14ac:dyDescent="0.35">
      <c r="B222" s="100" t="s">
        <v>132</v>
      </c>
      <c r="C222" s="101">
        <v>16.309999999999999</v>
      </c>
      <c r="D222" s="29"/>
      <c r="E222" s="29"/>
    </row>
    <row r="223" spans="2:5" x14ac:dyDescent="0.35">
      <c r="C223" s="30">
        <f>C219+C221</f>
        <v>11018525.020000001</v>
      </c>
      <c r="D223" s="218"/>
      <c r="E223" s="219"/>
    </row>
    <row r="224" spans="2:5" x14ac:dyDescent="0.35"/>
    <row r="225" spans="2:5" x14ac:dyDescent="0.35"/>
    <row r="226" spans="2:5" x14ac:dyDescent="0.35">
      <c r="B226" s="9" t="s">
        <v>133</v>
      </c>
    </row>
    <row r="227" spans="2:5" x14ac:dyDescent="0.35"/>
    <row r="228" spans="2:5" x14ac:dyDescent="0.35">
      <c r="B228" s="83" t="s">
        <v>134</v>
      </c>
      <c r="C228" s="98" t="s">
        <v>7</v>
      </c>
      <c r="D228" s="18" t="s">
        <v>135</v>
      </c>
      <c r="E228" s="18" t="s">
        <v>136</v>
      </c>
    </row>
    <row r="229" spans="2:5" x14ac:dyDescent="0.35">
      <c r="B229" s="19" t="s">
        <v>137</v>
      </c>
      <c r="C229" s="102"/>
      <c r="D229" s="103"/>
      <c r="E229" s="104"/>
    </row>
    <row r="230" spans="2:5" x14ac:dyDescent="0.35">
      <c r="B230" s="21" t="s">
        <v>138</v>
      </c>
      <c r="C230" s="105">
        <v>23813768.109999999</v>
      </c>
      <c r="D230" s="106">
        <f>(C230/$C$277)</f>
        <v>1.419210937339037E-2</v>
      </c>
      <c r="E230" s="107"/>
    </row>
    <row r="231" spans="2:5" x14ac:dyDescent="0.35">
      <c r="B231" s="21" t="s">
        <v>139</v>
      </c>
      <c r="C231" s="105">
        <v>1981893.68</v>
      </c>
      <c r="D231" s="106">
        <f>(C231/$C$277)</f>
        <v>1.1811340289813183E-3</v>
      </c>
      <c r="E231" s="107"/>
    </row>
    <row r="232" spans="2:5" x14ac:dyDescent="0.35">
      <c r="B232" s="21" t="s">
        <v>140</v>
      </c>
      <c r="C232" s="105">
        <v>16894995.300000001</v>
      </c>
      <c r="D232" s="106">
        <f t="shared" ref="D232:D276" si="1">(C232/$C$277)</f>
        <v>1.0068781221558484E-2</v>
      </c>
      <c r="E232" s="107"/>
    </row>
    <row r="233" spans="2:5" x14ac:dyDescent="0.35">
      <c r="B233" s="21" t="s">
        <v>141</v>
      </c>
      <c r="C233" s="105">
        <v>7219267.8499999996</v>
      </c>
      <c r="D233" s="106">
        <f t="shared" si="1"/>
        <v>4.302411884156066E-3</v>
      </c>
      <c r="E233" s="107"/>
    </row>
    <row r="234" spans="2:5" x14ac:dyDescent="0.35">
      <c r="B234" s="21" t="s">
        <v>142</v>
      </c>
      <c r="C234" s="105">
        <v>30000</v>
      </c>
      <c r="D234" s="106">
        <f t="shared" si="1"/>
        <v>1.7878870711893866E-5</v>
      </c>
      <c r="E234" s="107"/>
    </row>
    <row r="235" spans="2:5" x14ac:dyDescent="0.35">
      <c r="B235" s="21" t="s">
        <v>143</v>
      </c>
      <c r="C235" s="105">
        <v>362406.86</v>
      </c>
      <c r="D235" s="106">
        <f t="shared" si="1"/>
        <v>2.1598084650144734E-4</v>
      </c>
      <c r="E235" s="107"/>
    </row>
    <row r="236" spans="2:5" x14ac:dyDescent="0.35">
      <c r="B236" s="21" t="s">
        <v>144</v>
      </c>
      <c r="C236" s="105">
        <v>14616872.630000001</v>
      </c>
      <c r="D236" s="106">
        <f t="shared" si="1"/>
        <v>8.711105865466336E-3</v>
      </c>
      <c r="E236" s="107"/>
    </row>
    <row r="237" spans="2:5" x14ac:dyDescent="0.35">
      <c r="B237" s="21" t="s">
        <v>145</v>
      </c>
      <c r="C237" s="105">
        <v>11591662.32</v>
      </c>
      <c r="D237" s="106">
        <f t="shared" si="1"/>
        <v>6.9081943985070567E-3</v>
      </c>
      <c r="E237" s="107"/>
    </row>
    <row r="238" spans="2:5" x14ac:dyDescent="0.35">
      <c r="B238" s="21" t="s">
        <v>146</v>
      </c>
      <c r="C238" s="105">
        <v>316966.32</v>
      </c>
      <c r="D238" s="106">
        <f t="shared" si="1"/>
        <v>1.8889999517682595E-4</v>
      </c>
      <c r="E238" s="107"/>
    </row>
    <row r="239" spans="2:5" x14ac:dyDescent="0.35">
      <c r="B239" s="21" t="s">
        <v>147</v>
      </c>
      <c r="C239" s="105">
        <v>72426.75</v>
      </c>
      <c r="D239" s="106">
        <f t="shared" si="1"/>
        <v>4.3163616644421967E-5</v>
      </c>
      <c r="E239" s="107"/>
    </row>
    <row r="240" spans="2:5" x14ac:dyDescent="0.35">
      <c r="B240" s="21" t="s">
        <v>148</v>
      </c>
      <c r="C240" s="105">
        <v>649240.48</v>
      </c>
      <c r="D240" s="106">
        <f t="shared" si="1"/>
        <v>3.8692288676159714E-4</v>
      </c>
      <c r="E240" s="107"/>
    </row>
    <row r="241" spans="2:5" x14ac:dyDescent="0.35">
      <c r="B241" s="21" t="s">
        <v>149</v>
      </c>
      <c r="C241" s="105">
        <v>65075.99</v>
      </c>
      <c r="D241" s="106">
        <f t="shared" si="1"/>
        <v>3.8782840388616602E-5</v>
      </c>
      <c r="E241" s="107"/>
    </row>
    <row r="242" spans="2:5" x14ac:dyDescent="0.35">
      <c r="B242" s="21" t="s">
        <v>150</v>
      </c>
      <c r="C242" s="105">
        <v>953581.63</v>
      </c>
      <c r="D242" s="106">
        <f t="shared" si="1"/>
        <v>5.6829875586690039E-4</v>
      </c>
      <c r="E242" s="107"/>
    </row>
    <row r="243" spans="2:5" x14ac:dyDescent="0.35">
      <c r="B243" s="21" t="s">
        <v>151</v>
      </c>
      <c r="C243" s="105">
        <v>742700</v>
      </c>
      <c r="D243" s="106">
        <f t="shared" si="1"/>
        <v>4.4262124259078576E-4</v>
      </c>
      <c r="E243" s="107"/>
    </row>
    <row r="244" spans="2:5" x14ac:dyDescent="0.35">
      <c r="B244" s="21" t="s">
        <v>152</v>
      </c>
      <c r="C244" s="105">
        <v>477.99</v>
      </c>
      <c r="D244" s="106">
        <f t="shared" si="1"/>
        <v>2.8486404705260497E-7</v>
      </c>
      <c r="E244" s="107"/>
    </row>
    <row r="245" spans="2:5" x14ac:dyDescent="0.35">
      <c r="B245" s="21" t="s">
        <v>153</v>
      </c>
      <c r="C245" s="105">
        <v>2057.46</v>
      </c>
      <c r="D245" s="106">
        <f t="shared" si="1"/>
        <v>1.226168711163105E-6</v>
      </c>
      <c r="E245" s="107"/>
    </row>
    <row r="246" spans="2:5" x14ac:dyDescent="0.35">
      <c r="B246" s="21" t="s">
        <v>154</v>
      </c>
      <c r="C246" s="105">
        <v>5000</v>
      </c>
      <c r="D246" s="106">
        <f t="shared" si="1"/>
        <v>2.979811785315644E-6</v>
      </c>
      <c r="E246" s="107"/>
    </row>
    <row r="247" spans="2:5" x14ac:dyDescent="0.35">
      <c r="B247" s="21" t="s">
        <v>155</v>
      </c>
      <c r="C247" s="105">
        <v>19731.599999999999</v>
      </c>
      <c r="D247" s="106">
        <f t="shared" si="1"/>
        <v>1.1759290844626832E-5</v>
      </c>
      <c r="E247" s="107"/>
    </row>
    <row r="248" spans="2:5" x14ac:dyDescent="0.35">
      <c r="B248" s="21" t="s">
        <v>156</v>
      </c>
      <c r="C248" s="105">
        <v>22991.99</v>
      </c>
      <c r="D248" s="106">
        <f t="shared" si="1"/>
        <v>1.3702360553971889E-5</v>
      </c>
      <c r="E248" s="107"/>
    </row>
    <row r="249" spans="2:5" x14ac:dyDescent="0.35">
      <c r="B249" s="21" t="s">
        <v>157</v>
      </c>
      <c r="C249" s="105">
        <v>531139</v>
      </c>
      <c r="D249" s="106">
        <f t="shared" si="1"/>
        <v>3.1653885036815317E-4</v>
      </c>
      <c r="E249" s="107"/>
    </row>
    <row r="250" spans="2:5" x14ac:dyDescent="0.35">
      <c r="B250" s="21" t="s">
        <v>158</v>
      </c>
      <c r="C250" s="105">
        <v>49772.37</v>
      </c>
      <c r="D250" s="106">
        <f t="shared" si="1"/>
        <v>2.9662458941818161E-5</v>
      </c>
      <c r="E250" s="107"/>
    </row>
    <row r="251" spans="2:5" x14ac:dyDescent="0.35">
      <c r="B251" s="21" t="s">
        <v>159</v>
      </c>
      <c r="C251" s="105">
        <v>226087.35</v>
      </c>
      <c r="D251" s="106">
        <f t="shared" si="1"/>
        <v>1.3473955000815657E-4</v>
      </c>
      <c r="E251" s="107"/>
    </row>
    <row r="252" spans="2:5" x14ac:dyDescent="0.35">
      <c r="B252" s="21" t="s">
        <v>160</v>
      </c>
      <c r="C252" s="105">
        <v>32498</v>
      </c>
      <c r="D252" s="106">
        <f t="shared" si="1"/>
        <v>1.9367584679837561E-5</v>
      </c>
      <c r="E252" s="107"/>
    </row>
    <row r="253" spans="2:5" x14ac:dyDescent="0.35">
      <c r="B253" s="21" t="s">
        <v>161</v>
      </c>
      <c r="C253" s="105">
        <v>464837.52</v>
      </c>
      <c r="D253" s="106">
        <f t="shared" si="1"/>
        <v>2.7702566407057931E-4</v>
      </c>
      <c r="E253" s="107"/>
    </row>
    <row r="254" spans="2:5" x14ac:dyDescent="0.35">
      <c r="B254" s="21" t="s">
        <v>162</v>
      </c>
      <c r="C254" s="105">
        <v>6896</v>
      </c>
      <c r="D254" s="106">
        <f t="shared" si="1"/>
        <v>4.1097564143073363E-6</v>
      </c>
      <c r="E254" s="107"/>
    </row>
    <row r="255" spans="2:5" x14ac:dyDescent="0.35">
      <c r="B255" s="21" t="s">
        <v>163</v>
      </c>
      <c r="C255" s="105">
        <v>1653143.78</v>
      </c>
      <c r="D255" s="106">
        <f t="shared" si="1"/>
        <v>9.8521146369305048E-4</v>
      </c>
      <c r="E255" s="107"/>
    </row>
    <row r="256" spans="2:5" x14ac:dyDescent="0.35">
      <c r="B256" s="21" t="s">
        <v>164</v>
      </c>
      <c r="C256" s="105">
        <v>422234.18</v>
      </c>
      <c r="D256" s="106">
        <f t="shared" si="1"/>
        <v>2.5163567714541743E-4</v>
      </c>
      <c r="E256" s="107"/>
    </row>
    <row r="257" spans="2:5" x14ac:dyDescent="0.35">
      <c r="B257" s="21" t="s">
        <v>165</v>
      </c>
      <c r="C257" s="105">
        <v>10718.4</v>
      </c>
      <c r="D257" s="106">
        <f t="shared" si="1"/>
        <v>6.3877629279454395E-6</v>
      </c>
      <c r="E257" s="107"/>
    </row>
    <row r="258" spans="2:5" x14ac:dyDescent="0.35">
      <c r="B258" s="21" t="s">
        <v>166</v>
      </c>
      <c r="C258" s="105">
        <v>6653391.5899999999</v>
      </c>
      <c r="D258" s="106">
        <f t="shared" si="1"/>
        <v>3.965170934440398E-3</v>
      </c>
      <c r="E258" s="107"/>
    </row>
    <row r="259" spans="2:5" x14ac:dyDescent="0.35">
      <c r="B259" s="21" t="s">
        <v>167</v>
      </c>
      <c r="C259" s="105">
        <v>6766489.9800000004</v>
      </c>
      <c r="D259" s="106">
        <f t="shared" si="1"/>
        <v>4.0325733175248435E-3</v>
      </c>
      <c r="E259" s="107"/>
    </row>
    <row r="260" spans="2:5" x14ac:dyDescent="0.35">
      <c r="B260" s="21" t="s">
        <v>168</v>
      </c>
      <c r="C260" s="105">
        <v>30486.97</v>
      </c>
      <c r="D260" s="106">
        <f t="shared" si="1"/>
        <v>1.8169086500912897E-5</v>
      </c>
      <c r="E260" s="107"/>
    </row>
    <row r="261" spans="2:5" x14ac:dyDescent="0.35">
      <c r="B261" s="21" t="s">
        <v>169</v>
      </c>
      <c r="C261" s="105">
        <v>38302.14</v>
      </c>
      <c r="D261" s="106">
        <f t="shared" si="1"/>
        <v>2.2826633634961948E-5</v>
      </c>
      <c r="E261" s="107"/>
    </row>
    <row r="262" spans="2:5" x14ac:dyDescent="0.35">
      <c r="B262" s="21" t="s">
        <v>170</v>
      </c>
      <c r="C262" s="105">
        <v>786976.31</v>
      </c>
      <c r="D262" s="106">
        <f t="shared" si="1"/>
        <v>4.6900825666044358E-4</v>
      </c>
      <c r="E262" s="107"/>
    </row>
    <row r="263" spans="2:5" x14ac:dyDescent="0.35">
      <c r="B263" s="21" t="s">
        <v>171</v>
      </c>
      <c r="C263" s="105">
        <v>190139.46</v>
      </c>
      <c r="D263" s="106">
        <f t="shared" si="1"/>
        <v>1.1331596075231049E-4</v>
      </c>
      <c r="E263" s="107"/>
    </row>
    <row r="264" spans="2:5" x14ac:dyDescent="0.35">
      <c r="B264" s="21" t="s">
        <v>172</v>
      </c>
      <c r="C264" s="105">
        <v>4000726.48</v>
      </c>
      <c r="D264" s="106">
        <f t="shared" si="1"/>
        <v>2.3842823829856746E-3</v>
      </c>
      <c r="E264" s="107"/>
    </row>
    <row r="265" spans="2:5" x14ac:dyDescent="0.35">
      <c r="B265" s="21" t="s">
        <v>173</v>
      </c>
      <c r="C265" s="105">
        <v>23137.08</v>
      </c>
      <c r="D265" s="106">
        <f t="shared" si="1"/>
        <v>1.3788828732358177E-5</v>
      </c>
      <c r="E265" s="107"/>
    </row>
    <row r="266" spans="2:5" x14ac:dyDescent="0.35">
      <c r="B266" s="21" t="s">
        <v>174</v>
      </c>
      <c r="C266" s="105">
        <v>763722.2</v>
      </c>
      <c r="D266" s="106">
        <f t="shared" si="1"/>
        <v>4.5514968245343823E-4</v>
      </c>
      <c r="E266" s="107"/>
    </row>
    <row r="267" spans="2:5" x14ac:dyDescent="0.35">
      <c r="B267" s="21" t="s">
        <v>175</v>
      </c>
      <c r="C267" s="105">
        <v>23597</v>
      </c>
      <c r="D267" s="106">
        <f t="shared" si="1"/>
        <v>1.4062923739618651E-5</v>
      </c>
      <c r="E267" s="107"/>
    </row>
    <row r="268" spans="2:5" x14ac:dyDescent="0.35">
      <c r="B268" s="21" t="s">
        <v>176</v>
      </c>
      <c r="C268" s="105">
        <v>58912.89</v>
      </c>
      <c r="D268" s="106">
        <f t="shared" si="1"/>
        <v>3.5109864785800829E-5</v>
      </c>
      <c r="E268" s="107"/>
    </row>
    <row r="269" spans="2:5" x14ac:dyDescent="0.35">
      <c r="B269" s="21" t="s">
        <v>177</v>
      </c>
      <c r="C269" s="105">
        <v>112292.65</v>
      </c>
      <c r="D269" s="106">
        <f t="shared" si="1"/>
        <v>6.6922192374864947E-5</v>
      </c>
      <c r="E269" s="107"/>
    </row>
    <row r="270" spans="2:5" x14ac:dyDescent="0.35">
      <c r="B270" s="21" t="s">
        <v>178</v>
      </c>
      <c r="C270" s="105">
        <v>12382.53</v>
      </c>
      <c r="D270" s="106">
        <f t="shared" si="1"/>
        <v>7.3795217652049052E-6</v>
      </c>
      <c r="E270" s="107"/>
    </row>
    <row r="271" spans="2:5" x14ac:dyDescent="0.35">
      <c r="B271" s="21" t="s">
        <v>179</v>
      </c>
      <c r="C271" s="105">
        <v>1291487.6200000001</v>
      </c>
      <c r="D271" s="106">
        <f t="shared" si="1"/>
        <v>7.6967800613305054E-4</v>
      </c>
      <c r="E271" s="107"/>
    </row>
    <row r="272" spans="2:5" x14ac:dyDescent="0.35">
      <c r="B272" s="21" t="s">
        <v>180</v>
      </c>
      <c r="C272" s="105">
        <v>913867956.58000004</v>
      </c>
      <c r="D272" s="106">
        <f t="shared" si="1"/>
        <v>0.54463090144788184</v>
      </c>
      <c r="E272" s="107"/>
    </row>
    <row r="273" spans="2:20" x14ac:dyDescent="0.35">
      <c r="B273" s="21" t="s">
        <v>181</v>
      </c>
      <c r="C273" s="105">
        <v>221345702.53999999</v>
      </c>
      <c r="D273" s="106">
        <f t="shared" si="1"/>
        <v>0.13191370661153257</v>
      </c>
      <c r="E273" s="107"/>
    </row>
    <row r="274" spans="2:20" x14ac:dyDescent="0.35">
      <c r="B274" s="21" t="s">
        <v>182</v>
      </c>
      <c r="C274" s="105">
        <v>435164748.62</v>
      </c>
      <c r="D274" s="106">
        <f t="shared" si="1"/>
        <v>0.25934180929835915</v>
      </c>
      <c r="E274" s="107"/>
    </row>
    <row r="275" spans="2:20" x14ac:dyDescent="0.35">
      <c r="B275" s="21" t="s">
        <v>183</v>
      </c>
      <c r="C275" s="105">
        <v>4069427.56</v>
      </c>
      <c r="D275" s="106">
        <f t="shared" si="1"/>
        <v>2.4252256405552573E-3</v>
      </c>
      <c r="E275" s="107"/>
    </row>
    <row r="276" spans="2:20" x14ac:dyDescent="0.35">
      <c r="B276" s="23" t="s">
        <v>184</v>
      </c>
      <c r="C276" s="105">
        <v>3.89</v>
      </c>
      <c r="D276" s="106">
        <f t="shared" si="1"/>
        <v>2.318293568975571E-9</v>
      </c>
      <c r="E276" s="107"/>
    </row>
    <row r="277" spans="2:20" x14ac:dyDescent="0.35">
      <c r="C277" s="55">
        <f>SUM(C230:C276)</f>
        <v>1677958327.6500003</v>
      </c>
      <c r="D277" s="108">
        <f>SUM(D230:D276)</f>
        <v>0.99999999999999978</v>
      </c>
      <c r="E277" s="18"/>
    </row>
    <row r="278" spans="2:20" x14ac:dyDescent="0.35"/>
    <row r="279" spans="2:20" x14ac:dyDescent="0.35">
      <c r="B279" s="9" t="s">
        <v>185</v>
      </c>
    </row>
    <row r="280" spans="2:20" x14ac:dyDescent="0.35"/>
    <row r="281" spans="2:20" x14ac:dyDescent="0.35">
      <c r="B281" s="58" t="s">
        <v>186</v>
      </c>
      <c r="C281" s="59" t="s">
        <v>42</v>
      </c>
      <c r="D281" s="98" t="s">
        <v>43</v>
      </c>
      <c r="E281" s="98" t="s">
        <v>187</v>
      </c>
      <c r="F281" s="98" t="s">
        <v>8</v>
      </c>
      <c r="G281" s="59" t="s">
        <v>92</v>
      </c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</row>
    <row r="282" spans="2:20" x14ac:dyDescent="0.35">
      <c r="B282" s="73" t="s">
        <v>188</v>
      </c>
      <c r="C282" s="20"/>
      <c r="D282" s="110">
        <v>23590091.859999999</v>
      </c>
      <c r="E282" s="110">
        <v>23590091.859999999</v>
      </c>
      <c r="F282" s="20"/>
      <c r="G282" s="111"/>
    </row>
    <row r="283" spans="2:20" x14ac:dyDescent="0.35">
      <c r="B283" s="112" t="s">
        <v>189</v>
      </c>
      <c r="C283" s="22"/>
      <c r="D283" s="110">
        <v>-287110.92</v>
      </c>
      <c r="E283" s="110">
        <v>-287110.92</v>
      </c>
      <c r="F283" s="22"/>
      <c r="G283" s="41"/>
    </row>
    <row r="284" spans="2:20" x14ac:dyDescent="0.35">
      <c r="B284" s="112" t="s">
        <v>190</v>
      </c>
      <c r="C284" s="110">
        <v>14361038.76</v>
      </c>
      <c r="D284" s="110">
        <v>269822.27</v>
      </c>
      <c r="E284" s="110">
        <f>(C284-D284)*-1</f>
        <v>-14091216.49</v>
      </c>
      <c r="F284" s="22"/>
      <c r="G284" s="41"/>
    </row>
    <row r="285" spans="2:20" x14ac:dyDescent="0.35">
      <c r="B285" s="112" t="s">
        <v>191</v>
      </c>
      <c r="C285" s="110"/>
      <c r="D285" s="110">
        <v>14361038.76</v>
      </c>
      <c r="E285" s="110">
        <v>14361038.76</v>
      </c>
      <c r="F285" s="22"/>
      <c r="G285" s="41"/>
    </row>
    <row r="286" spans="2:20" x14ac:dyDescent="0.35">
      <c r="B286" s="113"/>
      <c r="C286" s="24"/>
      <c r="D286" s="110"/>
      <c r="E286" s="114"/>
      <c r="F286" s="24"/>
      <c r="G286" s="43"/>
    </row>
    <row r="287" spans="2:20" x14ac:dyDescent="0.35">
      <c r="C287" s="30">
        <f>SUM(C284:C286)</f>
        <v>14361038.76</v>
      </c>
      <c r="D287" s="30">
        <f>SUM(D282:D286)</f>
        <v>37933841.969999999</v>
      </c>
      <c r="E287" s="30">
        <f>SUM(E282:E286)</f>
        <v>23572803.209999997</v>
      </c>
      <c r="F287" s="115"/>
      <c r="G287" s="116"/>
    </row>
    <row r="288" spans="2:20" x14ac:dyDescent="0.35"/>
    <row r="289" spans="1:9" x14ac:dyDescent="0.35">
      <c r="B289" s="83" t="s">
        <v>192</v>
      </c>
      <c r="C289" s="98" t="s">
        <v>42</v>
      </c>
      <c r="D289" s="18" t="s">
        <v>43</v>
      </c>
      <c r="E289" s="79" t="s">
        <v>187</v>
      </c>
      <c r="F289" s="98" t="s">
        <v>92</v>
      </c>
    </row>
    <row r="290" spans="1:9" x14ac:dyDescent="0.35">
      <c r="B290" s="19" t="s">
        <v>193</v>
      </c>
      <c r="C290" s="117">
        <v>56457634.490000002</v>
      </c>
      <c r="D290" s="118">
        <v>807750781.55999994</v>
      </c>
      <c r="E290" s="119">
        <f>C290-D290</f>
        <v>-751293147.06999993</v>
      </c>
      <c r="F290" s="111"/>
    </row>
    <row r="291" spans="1:9" x14ac:dyDescent="0.35">
      <c r="B291" s="50" t="s">
        <v>194</v>
      </c>
      <c r="C291" s="71"/>
      <c r="D291" s="120">
        <v>-107254419.5</v>
      </c>
      <c r="E291" s="121">
        <f>C291-D291</f>
        <v>107254419.5</v>
      </c>
      <c r="F291" s="41"/>
    </row>
    <row r="292" spans="1:9" x14ac:dyDescent="0.35">
      <c r="B292" s="50" t="s">
        <v>195</v>
      </c>
      <c r="C292" s="71">
        <v>68358315.359999999</v>
      </c>
      <c r="D292" s="122">
        <v>68358315.359999999</v>
      </c>
      <c r="E292" s="121">
        <f>C292-D292</f>
        <v>0</v>
      </c>
      <c r="F292" s="41"/>
    </row>
    <row r="293" spans="1:9" x14ac:dyDescent="0.35">
      <c r="B293" s="50" t="s">
        <v>196</v>
      </c>
      <c r="C293" s="71">
        <v>112759589.56999999</v>
      </c>
      <c r="D293" s="122">
        <v>272038714.66000003</v>
      </c>
      <c r="E293" s="121">
        <f>C293-D293</f>
        <v>-159279125.09000003</v>
      </c>
      <c r="F293" s="41"/>
    </row>
    <row r="294" spans="1:9" x14ac:dyDescent="0.35">
      <c r="A294" s="37"/>
      <c r="B294" s="23" t="s">
        <v>197</v>
      </c>
      <c r="C294" s="117">
        <f>SUM(C292:C293)</f>
        <v>181117904.93000001</v>
      </c>
      <c r="D294" s="123">
        <f>SUM(D291:D293)</f>
        <v>233142610.52000004</v>
      </c>
      <c r="E294" s="124">
        <f>SUM(E291:E293)</f>
        <v>-52024705.590000033</v>
      </c>
      <c r="F294" s="125"/>
      <c r="G294" s="37"/>
      <c r="H294" s="37"/>
      <c r="I294" s="37"/>
    </row>
    <row r="295" spans="1:9" x14ac:dyDescent="0.35">
      <c r="C295" s="30">
        <f>C290+C294</f>
        <v>237575539.42000002</v>
      </c>
      <c r="D295" s="30">
        <f>D290+D294</f>
        <v>1040893392.0799999</v>
      </c>
      <c r="E295" s="30">
        <f>E290+E294</f>
        <v>-803317852.65999997</v>
      </c>
      <c r="F295" s="126"/>
    </row>
    <row r="296" spans="1:9" x14ac:dyDescent="0.35"/>
    <row r="297" spans="1:9" x14ac:dyDescent="0.35">
      <c r="B297" s="9" t="s">
        <v>198</v>
      </c>
    </row>
    <row r="298" spans="1:9" x14ac:dyDescent="0.35"/>
    <row r="299" spans="1:9" x14ac:dyDescent="0.35">
      <c r="B299" s="83" t="s">
        <v>199</v>
      </c>
      <c r="C299" s="84" t="s">
        <v>42</v>
      </c>
      <c r="D299" s="18" t="s">
        <v>43</v>
      </c>
      <c r="E299" s="127" t="s">
        <v>44</v>
      </c>
    </row>
    <row r="300" spans="1:9" x14ac:dyDescent="0.35">
      <c r="B300" s="128" t="s">
        <v>200</v>
      </c>
      <c r="C300" s="71">
        <v>18275.97</v>
      </c>
      <c r="D300" s="129">
        <v>18307.78</v>
      </c>
      <c r="E300" s="130">
        <f>D300-C300</f>
        <v>31.809999999997672</v>
      </c>
    </row>
    <row r="301" spans="1:9" x14ac:dyDescent="0.35">
      <c r="B301" s="50" t="s">
        <v>201</v>
      </c>
      <c r="C301" s="71">
        <v>5420.3</v>
      </c>
      <c r="D301" s="131">
        <v>5711.93</v>
      </c>
      <c r="E301" s="34">
        <f t="shared" ref="E301:E318" si="2">D301-C301</f>
        <v>291.63000000000011</v>
      </c>
    </row>
    <row r="302" spans="1:9" x14ac:dyDescent="0.35">
      <c r="B302" s="50" t="s">
        <v>202</v>
      </c>
      <c r="C302" s="71">
        <v>0.02</v>
      </c>
      <c r="D302" s="131">
        <v>1117.82</v>
      </c>
      <c r="E302" s="34">
        <f t="shared" si="2"/>
        <v>1117.8</v>
      </c>
    </row>
    <row r="303" spans="1:9" x14ac:dyDescent="0.35">
      <c r="B303" s="50" t="s">
        <v>203</v>
      </c>
      <c r="C303" s="71">
        <v>5418057.0800000001</v>
      </c>
      <c r="D303" s="131">
        <v>2350543.54</v>
      </c>
      <c r="E303" s="34">
        <f t="shared" si="2"/>
        <v>-3067513.54</v>
      </c>
    </row>
    <row r="304" spans="1:9" x14ac:dyDescent="0.35">
      <c r="B304" s="50" t="s">
        <v>204</v>
      </c>
      <c r="C304" s="71">
        <v>21369237.460000001</v>
      </c>
      <c r="D304" s="131">
        <v>5821627.79</v>
      </c>
      <c r="E304" s="34">
        <f t="shared" si="2"/>
        <v>-15547609.670000002</v>
      </c>
    </row>
    <row r="305" spans="2:5" x14ac:dyDescent="0.35">
      <c r="B305" s="50" t="s">
        <v>205</v>
      </c>
      <c r="C305" s="71">
        <v>4464785.3499999996</v>
      </c>
      <c r="D305" s="131">
        <v>4561828.1100000003</v>
      </c>
      <c r="E305" s="34">
        <f t="shared" si="2"/>
        <v>97042.760000000708</v>
      </c>
    </row>
    <row r="306" spans="2:5" x14ac:dyDescent="0.35">
      <c r="B306" s="50" t="s">
        <v>206</v>
      </c>
      <c r="C306" s="71">
        <v>6553893.8799999999</v>
      </c>
      <c r="D306" s="131">
        <v>6978770.9000000004</v>
      </c>
      <c r="E306" s="34">
        <f t="shared" si="2"/>
        <v>424877.02000000048</v>
      </c>
    </row>
    <row r="307" spans="2:5" x14ac:dyDescent="0.35">
      <c r="B307" s="50" t="s">
        <v>207</v>
      </c>
      <c r="C307" s="71">
        <v>1493.26</v>
      </c>
      <c r="D307" s="131">
        <v>4868.96</v>
      </c>
      <c r="E307" s="34">
        <f t="shared" si="2"/>
        <v>3375.7</v>
      </c>
    </row>
    <row r="308" spans="2:5" x14ac:dyDescent="0.35">
      <c r="B308" s="50" t="s">
        <v>208</v>
      </c>
      <c r="C308" s="71">
        <v>43664714.289999999</v>
      </c>
      <c r="D308" s="131">
        <v>37697830.770000003</v>
      </c>
      <c r="E308" s="34">
        <f t="shared" si="2"/>
        <v>-5966883.5199999958</v>
      </c>
    </row>
    <row r="309" spans="2:5" x14ac:dyDescent="0.35">
      <c r="B309" s="50" t="s">
        <v>209</v>
      </c>
      <c r="C309" s="71">
        <v>744995.2</v>
      </c>
      <c r="D309" s="131">
        <v>1951115.71</v>
      </c>
      <c r="E309" s="34">
        <f t="shared" si="2"/>
        <v>1206120.51</v>
      </c>
    </row>
    <row r="310" spans="2:5" x14ac:dyDescent="0.35">
      <c r="B310" s="50" t="s">
        <v>210</v>
      </c>
      <c r="C310" s="71">
        <v>32965945.559999999</v>
      </c>
      <c r="D310" s="131">
        <v>33940277.240000002</v>
      </c>
      <c r="E310" s="34">
        <f t="shared" si="2"/>
        <v>974331.68000000343</v>
      </c>
    </row>
    <row r="311" spans="2:5" x14ac:dyDescent="0.35">
      <c r="B311" s="50" t="s">
        <v>211</v>
      </c>
      <c r="C311" s="71">
        <v>156.1</v>
      </c>
      <c r="D311" s="131">
        <v>90325.69</v>
      </c>
      <c r="E311" s="34">
        <f t="shared" si="2"/>
        <v>90169.59</v>
      </c>
    </row>
    <row r="312" spans="2:5" x14ac:dyDescent="0.35">
      <c r="B312" s="50" t="s">
        <v>212</v>
      </c>
      <c r="C312" s="71">
        <v>2573303.8199999998</v>
      </c>
      <c r="D312" s="131">
        <v>0</v>
      </c>
      <c r="E312" s="34">
        <f t="shared" si="2"/>
        <v>-2573303.8199999998</v>
      </c>
    </row>
    <row r="313" spans="2:5" x14ac:dyDescent="0.35">
      <c r="B313" s="50" t="s">
        <v>213</v>
      </c>
      <c r="C313" s="71">
        <v>6953313.4500000002</v>
      </c>
      <c r="D313" s="131">
        <v>12761484.33</v>
      </c>
      <c r="E313" s="34">
        <f t="shared" si="2"/>
        <v>5808170.8799999999</v>
      </c>
    </row>
    <row r="314" spans="2:5" x14ac:dyDescent="0.35">
      <c r="B314" s="50" t="s">
        <v>214</v>
      </c>
      <c r="C314" s="71">
        <v>0</v>
      </c>
      <c r="D314" s="131">
        <v>460693.27</v>
      </c>
      <c r="E314" s="34">
        <f t="shared" si="2"/>
        <v>460693.27</v>
      </c>
    </row>
    <row r="315" spans="2:5" x14ac:dyDescent="0.35">
      <c r="B315" s="50" t="s">
        <v>215</v>
      </c>
      <c r="C315" s="71">
        <v>245340.34</v>
      </c>
      <c r="D315" s="131">
        <v>0</v>
      </c>
      <c r="E315" s="34">
        <f t="shared" si="2"/>
        <v>-245340.34</v>
      </c>
    </row>
    <row r="316" spans="2:5" x14ac:dyDescent="0.35">
      <c r="B316" s="50" t="s">
        <v>216</v>
      </c>
      <c r="C316" s="71">
        <v>0</v>
      </c>
      <c r="D316" s="131">
        <v>130084086.23</v>
      </c>
      <c r="E316" s="34">
        <f t="shared" si="2"/>
        <v>130084086.23</v>
      </c>
    </row>
    <row r="317" spans="2:5" x14ac:dyDescent="0.35">
      <c r="B317" s="50" t="s">
        <v>217</v>
      </c>
      <c r="C317" s="71">
        <v>0</v>
      </c>
      <c r="D317" s="131">
        <v>10332210.26</v>
      </c>
      <c r="E317" s="34">
        <f t="shared" si="2"/>
        <v>10332210.26</v>
      </c>
    </row>
    <row r="318" spans="2:5" x14ac:dyDescent="0.35">
      <c r="B318" s="50" t="s">
        <v>218</v>
      </c>
      <c r="C318" s="71">
        <v>218.1</v>
      </c>
      <c r="D318" s="131">
        <v>5634.41</v>
      </c>
      <c r="E318" s="34">
        <f t="shared" si="2"/>
        <v>5416.3099999999995</v>
      </c>
    </row>
    <row r="319" spans="2:5" x14ac:dyDescent="0.35">
      <c r="B319" s="50" t="s">
        <v>219</v>
      </c>
      <c r="C319" s="71">
        <v>0</v>
      </c>
      <c r="D319" s="131">
        <v>9980100.8399999999</v>
      </c>
      <c r="E319" s="34">
        <f>D319-C319</f>
        <v>9980100.8399999999</v>
      </c>
    </row>
    <row r="320" spans="2:5" x14ac:dyDescent="0.35">
      <c r="B320" s="50" t="s">
        <v>220</v>
      </c>
      <c r="C320" s="71">
        <v>1.89</v>
      </c>
      <c r="D320" s="132">
        <v>3999074.67</v>
      </c>
      <c r="E320" s="35">
        <f>D320-C320</f>
        <v>3999072.78</v>
      </c>
    </row>
    <row r="321" spans="2:7" x14ac:dyDescent="0.35">
      <c r="B321" s="133"/>
      <c r="C321" s="55">
        <f>SUM(C300:C320)</f>
        <v>124979152.06999999</v>
      </c>
      <c r="D321" s="134">
        <f>SUM(D300:D320)</f>
        <v>261045610.24999997</v>
      </c>
      <c r="E321" s="135">
        <f>SUM(E300:E320)</f>
        <v>136066458.18000001</v>
      </c>
    </row>
    <row r="322" spans="2:7" x14ac:dyDescent="0.35"/>
    <row r="323" spans="2:7" x14ac:dyDescent="0.35"/>
    <row r="324" spans="2:7" x14ac:dyDescent="0.35">
      <c r="B324" s="83" t="s">
        <v>221</v>
      </c>
      <c r="C324" s="98" t="s">
        <v>44</v>
      </c>
      <c r="D324" s="18" t="s">
        <v>222</v>
      </c>
      <c r="E324" s="7"/>
    </row>
    <row r="325" spans="2:7" x14ac:dyDescent="0.35">
      <c r="B325" s="19"/>
      <c r="C325" s="111"/>
      <c r="D325" s="20"/>
      <c r="E325" s="39"/>
    </row>
    <row r="326" spans="2:7" x14ac:dyDescent="0.35">
      <c r="B326" s="21" t="s">
        <v>223</v>
      </c>
      <c r="C326" s="71">
        <v>32867877.82</v>
      </c>
      <c r="D326" s="22"/>
      <c r="E326" s="39"/>
      <c r="F326" s="57"/>
    </row>
    <row r="327" spans="2:7" x14ac:dyDescent="0.35">
      <c r="B327" s="21" t="s">
        <v>224</v>
      </c>
      <c r="C327" s="71">
        <v>481334.97</v>
      </c>
      <c r="D327" s="22"/>
      <c r="E327" s="39"/>
      <c r="F327" s="57"/>
    </row>
    <row r="328" spans="2:7" x14ac:dyDescent="0.35">
      <c r="B328" s="21" t="s">
        <v>225</v>
      </c>
      <c r="C328" s="71">
        <v>32504</v>
      </c>
      <c r="D328" s="22"/>
      <c r="E328" s="39"/>
      <c r="F328" s="57"/>
    </row>
    <row r="329" spans="2:7" x14ac:dyDescent="0.35">
      <c r="B329" s="21" t="s">
        <v>226</v>
      </c>
      <c r="C329" s="71">
        <v>542754.59</v>
      </c>
      <c r="D329" s="22"/>
      <c r="E329" s="39"/>
      <c r="F329" s="57"/>
    </row>
    <row r="330" spans="2:7" x14ac:dyDescent="0.35">
      <c r="B330" s="21"/>
      <c r="C330" s="27"/>
      <c r="D330" s="28"/>
      <c r="E330" s="136"/>
      <c r="F330" s="57"/>
      <c r="G330" s="57"/>
    </row>
    <row r="331" spans="2:7" x14ac:dyDescent="0.35">
      <c r="B331" s="21"/>
      <c r="C331" s="27"/>
      <c r="D331" s="28"/>
      <c r="E331" s="136"/>
      <c r="F331" s="7"/>
      <c r="G331" s="7"/>
    </row>
    <row r="332" spans="2:7" x14ac:dyDescent="0.35">
      <c r="B332" s="23"/>
      <c r="C332" s="43"/>
      <c r="D332" s="24"/>
      <c r="E332" s="39"/>
      <c r="F332" s="7"/>
      <c r="G332" s="7"/>
    </row>
    <row r="333" spans="2:7" x14ac:dyDescent="0.35">
      <c r="C333" s="55">
        <f>SUM(C326:C332)</f>
        <v>33924471.380000003</v>
      </c>
      <c r="D333" s="18"/>
      <c r="E333" s="7"/>
      <c r="F333" s="7"/>
      <c r="G333" s="7"/>
    </row>
    <row r="334" spans="2:7" x14ac:dyDescent="0.35">
      <c r="F334" s="7"/>
      <c r="G334" s="7"/>
    </row>
    <row r="335" spans="2:7" x14ac:dyDescent="0.35">
      <c r="B335" s="13" t="s">
        <v>227</v>
      </c>
      <c r="F335" s="7"/>
      <c r="G335" s="7"/>
    </row>
    <row r="336" spans="2:7" x14ac:dyDescent="0.35">
      <c r="F336" s="7"/>
      <c r="G336" s="7"/>
    </row>
    <row r="337" spans="1:9" x14ac:dyDescent="0.35">
      <c r="B337" s="9" t="s">
        <v>228</v>
      </c>
      <c r="F337" s="7"/>
      <c r="G337" s="7"/>
    </row>
    <row r="338" spans="1:9" s="139" customFormat="1" x14ac:dyDescent="0.35">
      <c r="A338" s="2"/>
      <c r="B338" s="9" t="s">
        <v>229</v>
      </c>
      <c r="C338" s="2"/>
      <c r="D338" s="2"/>
      <c r="E338" s="2"/>
      <c r="F338" s="137"/>
      <c r="G338" s="137"/>
      <c r="H338" s="138"/>
      <c r="I338" s="2"/>
    </row>
    <row r="339" spans="1:9" x14ac:dyDescent="0.35">
      <c r="B339" s="140"/>
      <c r="C339" s="140"/>
      <c r="D339" s="140"/>
      <c r="E339" s="140"/>
      <c r="F339" s="8"/>
      <c r="G339" s="8"/>
      <c r="H339" s="141"/>
    </row>
    <row r="340" spans="1:9" x14ac:dyDescent="0.35">
      <c r="B340" s="142" t="s">
        <v>230</v>
      </c>
      <c r="C340" s="143"/>
      <c r="D340" s="143"/>
      <c r="E340" s="144"/>
      <c r="F340" s="137"/>
      <c r="G340" s="137"/>
      <c r="H340" s="138"/>
      <c r="I340" s="141"/>
    </row>
    <row r="341" spans="1:9" x14ac:dyDescent="0.35">
      <c r="B341" s="145" t="s">
        <v>231</v>
      </c>
      <c r="C341" s="146"/>
      <c r="D341" s="146"/>
      <c r="E341" s="147"/>
      <c r="F341" s="137"/>
      <c r="G341" s="137"/>
      <c r="H341" s="138"/>
      <c r="I341" s="141"/>
    </row>
    <row r="342" spans="1:9" x14ac:dyDescent="0.35">
      <c r="B342" s="148" t="s">
        <v>232</v>
      </c>
      <c r="C342" s="149"/>
      <c r="D342" s="149"/>
      <c r="E342" s="150"/>
      <c r="F342" s="137"/>
      <c r="G342" s="137"/>
      <c r="H342" s="137"/>
      <c r="I342" s="141"/>
    </row>
    <row r="343" spans="1:9" x14ac:dyDescent="0.35">
      <c r="B343" s="151" t="s">
        <v>233</v>
      </c>
      <c r="C343" s="152"/>
      <c r="E343" s="153">
        <v>2645258040.2600002</v>
      </c>
      <c r="F343" s="137">
        <v>1008675469.75</v>
      </c>
      <c r="G343" s="154">
        <v>1023036508.51</v>
      </c>
      <c r="H343" s="137"/>
      <c r="I343" s="141"/>
    </row>
    <row r="344" spans="1:9" x14ac:dyDescent="0.35">
      <c r="B344" s="7"/>
      <c r="C344" s="7"/>
      <c r="D344" s="7"/>
      <c r="E344" s="155"/>
      <c r="F344" s="137"/>
      <c r="G344" s="137"/>
      <c r="H344" s="137"/>
      <c r="I344" s="141"/>
    </row>
    <row r="345" spans="1:9" x14ac:dyDescent="0.35">
      <c r="B345" s="156" t="s">
        <v>234</v>
      </c>
      <c r="C345" s="156"/>
      <c r="D345" s="157"/>
      <c r="E345" s="153">
        <f>SUM(D345:D350)</f>
        <v>16.309999999999999</v>
      </c>
      <c r="F345" s="137"/>
      <c r="G345" s="137"/>
      <c r="H345" s="137"/>
      <c r="I345" s="141"/>
    </row>
    <row r="346" spans="1:9" x14ac:dyDescent="0.35">
      <c r="B346" s="158" t="s">
        <v>235</v>
      </c>
      <c r="C346" s="158"/>
      <c r="D346" s="159">
        <v>0</v>
      </c>
      <c r="E346" s="160"/>
      <c r="F346" s="137"/>
      <c r="G346" s="137"/>
      <c r="H346" s="137"/>
      <c r="I346" s="141"/>
    </row>
    <row r="347" spans="1:9" x14ac:dyDescent="0.35">
      <c r="B347" s="158" t="s">
        <v>236</v>
      </c>
      <c r="C347" s="158"/>
      <c r="D347" s="159">
        <v>0</v>
      </c>
      <c r="E347" s="160"/>
      <c r="F347" s="161">
        <v>68358315.359999999</v>
      </c>
      <c r="G347" s="137"/>
      <c r="H347" s="137"/>
      <c r="I347" s="141"/>
    </row>
    <row r="348" spans="1:9" x14ac:dyDescent="0.35">
      <c r="B348" s="158" t="s">
        <v>237</v>
      </c>
      <c r="C348" s="158"/>
      <c r="D348" s="159">
        <v>0</v>
      </c>
      <c r="E348" s="160"/>
      <c r="F348" s="161">
        <v>112759589.56999999</v>
      </c>
      <c r="G348" s="137"/>
      <c r="H348" s="137"/>
      <c r="I348" s="141"/>
    </row>
    <row r="349" spans="1:9" x14ac:dyDescent="0.35">
      <c r="B349" s="158" t="s">
        <v>238</v>
      </c>
      <c r="C349" s="158"/>
      <c r="D349" s="159">
        <v>0</v>
      </c>
      <c r="E349" s="160"/>
      <c r="F349" s="137">
        <f>SUM(F347:F348)</f>
        <v>181117904.93000001</v>
      </c>
      <c r="G349" s="137"/>
      <c r="H349" s="137"/>
      <c r="I349" s="141"/>
    </row>
    <row r="350" spans="1:9" x14ac:dyDescent="0.35">
      <c r="B350" s="162" t="s">
        <v>239</v>
      </c>
      <c r="C350" s="163"/>
      <c r="D350" s="164">
        <v>16.309999999999999</v>
      </c>
      <c r="E350" s="165"/>
      <c r="F350" s="137"/>
      <c r="G350" s="137"/>
      <c r="H350" s="137"/>
      <c r="I350" s="141"/>
    </row>
    <row r="351" spans="1:9" x14ac:dyDescent="0.35">
      <c r="B351" s="7"/>
      <c r="C351" s="7"/>
      <c r="D351" s="166"/>
      <c r="E351" s="155"/>
      <c r="F351" s="137"/>
      <c r="G351" s="137"/>
      <c r="H351" s="137"/>
      <c r="I351" s="141"/>
    </row>
    <row r="352" spans="1:9" x14ac:dyDescent="0.35">
      <c r="B352" s="156" t="s">
        <v>240</v>
      </c>
      <c r="C352" s="156"/>
      <c r="D352" s="167"/>
      <c r="E352" s="153">
        <f>SUM(D353:D356)</f>
        <v>159548947.36000001</v>
      </c>
      <c r="F352" s="168">
        <v>23590091.859999999</v>
      </c>
      <c r="G352" s="168">
        <v>-66756210.100000001</v>
      </c>
      <c r="H352" s="137"/>
      <c r="I352" s="141"/>
    </row>
    <row r="353" spans="2:9" x14ac:dyDescent="0.35">
      <c r="B353" s="158" t="s">
        <v>241</v>
      </c>
      <c r="C353" s="158"/>
      <c r="D353" s="159">
        <v>0</v>
      </c>
      <c r="E353" s="160"/>
      <c r="F353" s="168">
        <v>-14361038.76</v>
      </c>
      <c r="G353" s="161">
        <v>68358315.359999999</v>
      </c>
      <c r="H353" s="137"/>
      <c r="I353" s="141"/>
    </row>
    <row r="354" spans="2:9" x14ac:dyDescent="0.35">
      <c r="B354" s="158" t="s">
        <v>242</v>
      </c>
      <c r="C354" s="158"/>
      <c r="D354" s="159">
        <v>0</v>
      </c>
      <c r="E354" s="160"/>
      <c r="F354" s="168">
        <v>14361038.76</v>
      </c>
      <c r="G354" s="161">
        <v>236031189.91999999</v>
      </c>
      <c r="H354" s="137"/>
      <c r="I354" s="141"/>
    </row>
    <row r="355" spans="2:9" x14ac:dyDescent="0.35">
      <c r="B355" s="158" t="s">
        <v>243</v>
      </c>
      <c r="C355" s="158"/>
      <c r="D355" s="159">
        <v>0</v>
      </c>
      <c r="E355" s="160"/>
      <c r="F355" s="169">
        <f>SUM(F352:F354)</f>
        <v>23590091.859999999</v>
      </c>
      <c r="G355" s="170"/>
      <c r="H355" s="137"/>
      <c r="I355" s="141"/>
    </row>
    <row r="356" spans="2:9" x14ac:dyDescent="0.35">
      <c r="B356" s="171" t="s">
        <v>244</v>
      </c>
      <c r="C356" s="172"/>
      <c r="D356" s="164">
        <v>159548947.36000001</v>
      </c>
      <c r="E356" s="173">
        <f>D356+D349</f>
        <v>159548947.36000001</v>
      </c>
      <c r="F356" s="169"/>
      <c r="G356" s="169"/>
      <c r="H356" s="137"/>
      <c r="I356" s="141"/>
    </row>
    <row r="357" spans="2:9" x14ac:dyDescent="0.35">
      <c r="B357" s="7"/>
      <c r="C357" s="7"/>
      <c r="E357" s="155"/>
      <c r="F357" s="169"/>
      <c r="G357" s="169"/>
      <c r="H357" s="137"/>
      <c r="I357" s="141"/>
    </row>
    <row r="358" spans="2:9" x14ac:dyDescent="0.35">
      <c r="B358" s="174" t="s">
        <v>245</v>
      </c>
      <c r="C358" s="174"/>
      <c r="D358" s="57"/>
      <c r="E358" s="153">
        <f>+E343+E345-E352</f>
        <v>2485709109.21</v>
      </c>
      <c r="F358" s="175">
        <v>2485709109.21</v>
      </c>
      <c r="G358" s="170">
        <f>E358-F358</f>
        <v>0</v>
      </c>
      <c r="H358" s="137"/>
      <c r="I358" s="141"/>
    </row>
    <row r="359" spans="2:9" x14ac:dyDescent="0.35">
      <c r="B359" s="140"/>
      <c r="C359" s="140"/>
      <c r="D359" s="8"/>
      <c r="E359" s="176"/>
      <c r="F359" s="137">
        <v>11018525.020000001</v>
      </c>
      <c r="G359" s="177">
        <f>F359-G358</f>
        <v>11018525.020000001</v>
      </c>
      <c r="H359" s="137"/>
      <c r="I359" s="141"/>
    </row>
    <row r="360" spans="2:9" x14ac:dyDescent="0.35">
      <c r="B360" s="140"/>
      <c r="C360" s="140"/>
      <c r="D360" s="140"/>
      <c r="E360" s="140"/>
      <c r="F360" s="8"/>
      <c r="G360" s="8"/>
      <c r="H360" s="138"/>
      <c r="I360" s="141"/>
    </row>
    <row r="361" spans="2:9" x14ac:dyDescent="0.35">
      <c r="B361" s="142" t="s">
        <v>246</v>
      </c>
      <c r="C361" s="143"/>
      <c r="D361" s="143"/>
      <c r="E361" s="144"/>
      <c r="F361" s="8"/>
      <c r="G361" s="8"/>
      <c r="H361" s="141"/>
      <c r="I361" s="141"/>
    </row>
    <row r="362" spans="2:9" x14ac:dyDescent="0.35">
      <c r="B362" s="145" t="s">
        <v>231</v>
      </c>
      <c r="C362" s="146"/>
      <c r="D362" s="146"/>
      <c r="E362" s="147"/>
      <c r="F362" s="8"/>
      <c r="G362" s="8"/>
      <c r="H362" s="141"/>
      <c r="I362" s="141"/>
    </row>
    <row r="363" spans="2:9" x14ac:dyDescent="0.35">
      <c r="B363" s="148" t="s">
        <v>232</v>
      </c>
      <c r="C363" s="149"/>
      <c r="D363" s="149"/>
      <c r="E363" s="150"/>
      <c r="F363" s="8"/>
      <c r="G363" s="8"/>
      <c r="H363" s="141"/>
      <c r="I363" s="141"/>
    </row>
    <row r="364" spans="2:9" x14ac:dyDescent="0.35">
      <c r="B364" s="178" t="s">
        <v>247</v>
      </c>
      <c r="C364" s="152"/>
      <c r="E364" s="153">
        <v>1685362000.52</v>
      </c>
      <c r="F364" s="8"/>
      <c r="G364" s="8"/>
      <c r="H364" s="141"/>
      <c r="I364" s="141"/>
    </row>
    <row r="365" spans="2:9" x14ac:dyDescent="0.35">
      <c r="B365" s="7"/>
      <c r="C365" s="7"/>
      <c r="E365" s="179"/>
      <c r="F365" s="8"/>
      <c r="G365" s="8"/>
      <c r="H365" s="141"/>
      <c r="I365" s="141"/>
    </row>
    <row r="366" spans="2:9" x14ac:dyDescent="0.35">
      <c r="B366" s="180" t="s">
        <v>248</v>
      </c>
      <c r="C366" s="180"/>
      <c r="D366" s="181"/>
      <c r="E366" s="153">
        <f>SUM(D366:D383)</f>
        <v>7403676.7599999998</v>
      </c>
      <c r="F366" s="177">
        <f>E364-E366</f>
        <v>1677958323.76</v>
      </c>
      <c r="G366" s="137"/>
      <c r="H366" s="137"/>
      <c r="I366" s="141"/>
    </row>
    <row r="367" spans="2:9" x14ac:dyDescent="0.35">
      <c r="B367" s="158" t="s">
        <v>249</v>
      </c>
      <c r="C367" s="158"/>
      <c r="D367" s="159">
        <v>7146624.1399999997</v>
      </c>
      <c r="E367" s="182"/>
      <c r="F367" s="137"/>
      <c r="G367" s="137"/>
      <c r="H367" s="137"/>
      <c r="I367" s="141"/>
    </row>
    <row r="368" spans="2:9" x14ac:dyDescent="0.35">
      <c r="B368" s="158" t="s">
        <v>250</v>
      </c>
      <c r="C368" s="158"/>
      <c r="D368" s="183">
        <v>114144.62</v>
      </c>
      <c r="E368" s="184">
        <v>33924471.379999995</v>
      </c>
      <c r="F368" s="169"/>
      <c r="G368" s="169"/>
      <c r="H368" s="137"/>
      <c r="I368" s="141"/>
    </row>
    <row r="369" spans="2:9" x14ac:dyDescent="0.35">
      <c r="B369" s="158" t="s">
        <v>251</v>
      </c>
      <c r="C369" s="158"/>
      <c r="D369" s="159">
        <v>0</v>
      </c>
      <c r="E369" s="185"/>
      <c r="F369" s="169" t="s">
        <v>252</v>
      </c>
      <c r="G369" s="186">
        <v>1345725887.3699999</v>
      </c>
      <c r="H369" s="137"/>
      <c r="I369" s="141"/>
    </row>
    <row r="370" spans="2:9" x14ac:dyDescent="0.35">
      <c r="B370" s="158" t="s">
        <v>253</v>
      </c>
      <c r="C370" s="158"/>
      <c r="D370" s="159">
        <v>0</v>
      </c>
      <c r="E370" s="187"/>
      <c r="F370" s="169" t="s">
        <v>254</v>
      </c>
      <c r="G370" s="170">
        <v>60789.94</v>
      </c>
      <c r="H370" s="137"/>
      <c r="I370" s="141"/>
    </row>
    <row r="371" spans="2:9" x14ac:dyDescent="0.35">
      <c r="B371" s="158" t="s">
        <v>255</v>
      </c>
      <c r="C371" s="158"/>
      <c r="D371" s="159">
        <v>0</v>
      </c>
      <c r="E371" s="187"/>
      <c r="F371" s="169" t="s">
        <v>256</v>
      </c>
      <c r="G371" s="170">
        <v>60170631.920000002</v>
      </c>
      <c r="H371" s="137"/>
      <c r="I371" s="141"/>
    </row>
    <row r="372" spans="2:9" x14ac:dyDescent="0.35">
      <c r="B372" s="158" t="s">
        <v>257</v>
      </c>
      <c r="C372" s="158"/>
      <c r="D372" s="183">
        <v>142908</v>
      </c>
      <c r="E372" s="187"/>
      <c r="F372" s="169">
        <f>G370+G371</f>
        <v>60231421.859999999</v>
      </c>
      <c r="G372" s="170">
        <f>G369-G370-G371</f>
        <v>1285494465.5099998</v>
      </c>
      <c r="H372" s="137"/>
      <c r="I372" s="141"/>
    </row>
    <row r="373" spans="2:9" x14ac:dyDescent="0.35">
      <c r="B373" s="158" t="s">
        <v>258</v>
      </c>
      <c r="C373" s="158"/>
      <c r="D373" s="159">
        <v>0</v>
      </c>
      <c r="E373" s="187"/>
      <c r="F373" s="169"/>
      <c r="G373" s="169"/>
      <c r="H373" s="137"/>
      <c r="I373" s="141"/>
    </row>
    <row r="374" spans="2:9" x14ac:dyDescent="0.35">
      <c r="B374" s="158" t="s">
        <v>259</v>
      </c>
      <c r="C374" s="158"/>
      <c r="D374" s="159">
        <v>0</v>
      </c>
      <c r="E374" s="188"/>
      <c r="F374" s="170">
        <v>269225329.63</v>
      </c>
      <c r="G374" s="169"/>
      <c r="H374" s="138"/>
      <c r="I374" s="141"/>
    </row>
    <row r="375" spans="2:9" x14ac:dyDescent="0.35">
      <c r="B375" s="158" t="s">
        <v>260</v>
      </c>
      <c r="C375" s="158"/>
      <c r="D375" s="159">
        <v>0</v>
      </c>
      <c r="E375" s="188"/>
      <c r="F375" s="170">
        <v>15536411.560000001</v>
      </c>
      <c r="G375" s="169"/>
      <c r="H375" s="138"/>
      <c r="I375" s="141"/>
    </row>
    <row r="376" spans="2:9" x14ac:dyDescent="0.35">
      <c r="B376" s="158" t="s">
        <v>261</v>
      </c>
      <c r="C376" s="158"/>
      <c r="D376" s="159">
        <v>0</v>
      </c>
      <c r="E376" s="188"/>
      <c r="F376" s="170">
        <f>SUM(F374:F375)</f>
        <v>284761741.19</v>
      </c>
      <c r="G376" s="170" t="e">
        <f>G372+#REF!-G377-E385</f>
        <v>#REF!</v>
      </c>
      <c r="H376" s="138"/>
      <c r="I376" s="141"/>
    </row>
    <row r="377" spans="2:9" x14ac:dyDescent="0.35">
      <c r="B377" s="158" t="s">
        <v>262</v>
      </c>
      <c r="C377" s="158"/>
      <c r="D377" s="159">
        <v>0</v>
      </c>
      <c r="E377" s="189"/>
      <c r="F377" s="169"/>
      <c r="G377" s="170">
        <v>8871269.6699999981</v>
      </c>
      <c r="H377" s="138"/>
      <c r="I377" s="141"/>
    </row>
    <row r="378" spans="2:9" x14ac:dyDescent="0.35">
      <c r="B378" s="158" t="s">
        <v>263</v>
      </c>
      <c r="C378" s="158"/>
      <c r="D378" s="159">
        <v>0</v>
      </c>
      <c r="E378" s="188"/>
      <c r="F378" s="169"/>
      <c r="G378" s="169"/>
      <c r="H378" s="138"/>
      <c r="I378" s="141"/>
    </row>
    <row r="379" spans="2:9" x14ac:dyDescent="0.35">
      <c r="B379" s="158" t="s">
        <v>264</v>
      </c>
      <c r="C379" s="158"/>
      <c r="D379" s="159">
        <v>0</v>
      </c>
      <c r="E379" s="188"/>
      <c r="F379" s="169"/>
      <c r="G379" s="190"/>
      <c r="H379" s="138"/>
      <c r="I379" s="141"/>
    </row>
    <row r="380" spans="2:9" x14ac:dyDescent="0.35">
      <c r="B380" s="158" t="s">
        <v>265</v>
      </c>
      <c r="C380" s="158"/>
      <c r="D380" s="159">
        <v>0</v>
      </c>
      <c r="E380" s="189">
        <v>-719595.58</v>
      </c>
      <c r="F380" s="169"/>
      <c r="G380" s="191">
        <v>21.28</v>
      </c>
      <c r="H380" s="138"/>
      <c r="I380" s="141"/>
    </row>
    <row r="381" spans="2:9" x14ac:dyDescent="0.35">
      <c r="B381" s="158" t="s">
        <v>266</v>
      </c>
      <c r="C381" s="158"/>
      <c r="D381" s="159">
        <v>0</v>
      </c>
      <c r="E381" s="189">
        <v>719595.58</v>
      </c>
      <c r="F381" s="170"/>
      <c r="G381" s="169"/>
      <c r="H381" s="138"/>
      <c r="I381" s="141"/>
    </row>
    <row r="382" spans="2:9" x14ac:dyDescent="0.35">
      <c r="B382" s="158" t="s">
        <v>267</v>
      </c>
      <c r="C382" s="158"/>
      <c r="D382" s="159">
        <v>0</v>
      </c>
      <c r="E382" s="189"/>
      <c r="F382" s="192">
        <v>25266440.670000002</v>
      </c>
      <c r="G382" s="192">
        <v>14951076.42</v>
      </c>
      <c r="H382" s="138"/>
      <c r="I382" s="141"/>
    </row>
    <row r="383" spans="2:9" x14ac:dyDescent="0.35">
      <c r="B383" s="193" t="s">
        <v>268</v>
      </c>
      <c r="C383" s="194"/>
      <c r="D383" s="159">
        <v>0</v>
      </c>
      <c r="E383" s="195"/>
      <c r="F383" s="196">
        <v>14361038.76</v>
      </c>
      <c r="G383" s="169">
        <f>G382+G380</f>
        <v>14951097.699999999</v>
      </c>
      <c r="H383" s="138"/>
      <c r="I383" s="141"/>
    </row>
    <row r="384" spans="2:9" x14ac:dyDescent="0.35">
      <c r="B384" s="7"/>
      <c r="C384" s="7"/>
      <c r="D384" s="184"/>
      <c r="E384" s="197">
        <v>719595.58</v>
      </c>
      <c r="F384" s="177">
        <f>F383-F388</f>
        <v>-412027286.38999987</v>
      </c>
      <c r="G384" s="137"/>
      <c r="H384" s="138"/>
      <c r="I384" s="141"/>
    </row>
    <row r="385" spans="1:9" x14ac:dyDescent="0.35">
      <c r="B385" s="180" t="s">
        <v>269</v>
      </c>
      <c r="C385" s="180"/>
      <c r="D385" s="181"/>
      <c r="E385" s="153">
        <f>SUM(D385:D392)</f>
        <v>3.89</v>
      </c>
      <c r="F385" s="137"/>
      <c r="G385" s="137">
        <v>15080634.34</v>
      </c>
      <c r="H385" s="184">
        <f>F366-H386</f>
        <v>1654368231.9000001</v>
      </c>
      <c r="I385" s="141"/>
    </row>
    <row r="386" spans="1:9" x14ac:dyDescent="0.35">
      <c r="B386" s="158" t="s">
        <v>270</v>
      </c>
      <c r="C386" s="158"/>
      <c r="D386" s="159">
        <v>0</v>
      </c>
      <c r="E386" s="198"/>
      <c r="F386" s="137"/>
      <c r="G386" s="137"/>
      <c r="H386" s="184">
        <v>23590091.859999999</v>
      </c>
      <c r="I386" s="141"/>
    </row>
    <row r="387" spans="1:9" x14ac:dyDescent="0.35">
      <c r="B387" s="158" t="s">
        <v>271</v>
      </c>
      <c r="C387" s="158"/>
      <c r="D387" s="159">
        <v>0</v>
      </c>
      <c r="E387" s="198"/>
      <c r="F387" s="137"/>
      <c r="G387" s="137"/>
      <c r="H387" s="138"/>
      <c r="I387" s="141"/>
    </row>
    <row r="388" spans="1:9" x14ac:dyDescent="0.35">
      <c r="B388" s="158" t="s">
        <v>272</v>
      </c>
      <c r="C388" s="158"/>
      <c r="D388" s="159">
        <v>0</v>
      </c>
      <c r="E388" s="198"/>
      <c r="F388" s="177">
        <f>F366-F394</f>
        <v>426388325.14999986</v>
      </c>
      <c r="G388" s="137"/>
      <c r="H388" s="138"/>
      <c r="I388" s="141"/>
    </row>
    <row r="389" spans="1:9" x14ac:dyDescent="0.35">
      <c r="B389" s="158" t="s">
        <v>273</v>
      </c>
      <c r="C389" s="158"/>
      <c r="D389" s="159">
        <v>0</v>
      </c>
      <c r="E389" s="199"/>
      <c r="F389" s="137"/>
      <c r="G389" s="137"/>
      <c r="H389" s="138"/>
      <c r="I389" s="141"/>
    </row>
    <row r="390" spans="1:9" x14ac:dyDescent="0.35">
      <c r="B390" s="158" t="s">
        <v>274</v>
      </c>
      <c r="C390" s="158"/>
      <c r="D390" s="159">
        <v>0</v>
      </c>
      <c r="E390" s="182"/>
      <c r="F390" s="137"/>
      <c r="G390" s="137"/>
      <c r="H390" s="138"/>
      <c r="I390" s="141"/>
    </row>
    <row r="391" spans="1:9" x14ac:dyDescent="0.35">
      <c r="B391" s="158" t="s">
        <v>275</v>
      </c>
      <c r="C391" s="158"/>
      <c r="D391" s="159">
        <v>0</v>
      </c>
      <c r="E391" s="198"/>
      <c r="F391" s="137"/>
      <c r="G391" s="137"/>
      <c r="H391" s="138"/>
      <c r="I391" s="141"/>
    </row>
    <row r="392" spans="1:9" x14ac:dyDescent="0.35">
      <c r="B392" s="193" t="s">
        <v>276</v>
      </c>
      <c r="C392" s="194"/>
      <c r="D392" s="183">
        <v>3.89</v>
      </c>
      <c r="E392" s="198"/>
      <c r="F392" s="177"/>
      <c r="G392" s="177"/>
      <c r="H392" s="138"/>
      <c r="I392" s="141"/>
    </row>
    <row r="393" spans="1:9" x14ac:dyDescent="0.35">
      <c r="B393" s="7"/>
      <c r="C393" s="7"/>
      <c r="E393" s="155"/>
      <c r="F393" s="177"/>
      <c r="G393" s="177" t="s">
        <v>277</v>
      </c>
      <c r="H393" s="138"/>
      <c r="I393" s="141"/>
    </row>
    <row r="394" spans="1:9" x14ac:dyDescent="0.35">
      <c r="B394" s="174" t="s">
        <v>278</v>
      </c>
      <c r="D394" s="57"/>
      <c r="E394" s="153">
        <f>E364-E366+E385</f>
        <v>1677958327.6500001</v>
      </c>
      <c r="F394" s="170">
        <v>1251569998.6100001</v>
      </c>
      <c r="G394" s="177">
        <f>E394-F394</f>
        <v>426388329.03999996</v>
      </c>
      <c r="H394" s="138"/>
      <c r="I394" s="141"/>
    </row>
    <row r="395" spans="1:9" x14ac:dyDescent="0.35">
      <c r="E395" s="184">
        <v>25266440.669999998</v>
      </c>
      <c r="F395" s="200"/>
      <c r="G395" s="177"/>
      <c r="H395" s="138"/>
      <c r="I395" s="141"/>
    </row>
    <row r="396" spans="1:9" x14ac:dyDescent="0.35">
      <c r="C396" s="168">
        <v>14361038.76</v>
      </c>
      <c r="D396" s="177">
        <f>C396-D383</f>
        <v>14361038.76</v>
      </c>
      <c r="E396" s="138"/>
      <c r="F396" s="177">
        <v>357356.72</v>
      </c>
      <c r="G396" s="177">
        <v>25261537.25</v>
      </c>
      <c r="H396" s="138"/>
      <c r="I396" s="141"/>
    </row>
    <row r="397" spans="1:9" x14ac:dyDescent="0.35">
      <c r="E397" s="138"/>
      <c r="F397" s="177">
        <v>362238.86</v>
      </c>
      <c r="G397" s="177"/>
      <c r="H397" s="138"/>
      <c r="I397" s="141"/>
    </row>
    <row r="398" spans="1:9" x14ac:dyDescent="0.35">
      <c r="E398" s="138"/>
      <c r="F398" s="177">
        <f>+F396-F397</f>
        <v>-4882.140000000014</v>
      </c>
      <c r="G398" s="137"/>
      <c r="H398" s="138"/>
      <c r="I398" s="141"/>
    </row>
    <row r="399" spans="1:9" x14ac:dyDescent="0.35">
      <c r="E399" s="138"/>
      <c r="F399" s="137"/>
      <c r="G399" s="137"/>
      <c r="H399" s="138"/>
      <c r="I399" s="141"/>
    </row>
    <row r="400" spans="1:9" x14ac:dyDescent="0.35">
      <c r="A400" s="201"/>
      <c r="B400" s="202" t="s">
        <v>279</v>
      </c>
      <c r="C400" s="202"/>
      <c r="D400" s="202"/>
      <c r="E400" s="202"/>
      <c r="F400" s="203"/>
      <c r="G400" s="204"/>
      <c r="H400" s="205"/>
      <c r="I400" s="206"/>
    </row>
    <row r="401" spans="2:9" x14ac:dyDescent="0.35">
      <c r="B401" s="207"/>
      <c r="C401" s="207"/>
      <c r="D401" s="207"/>
      <c r="E401" s="207"/>
      <c r="F401" s="208"/>
      <c r="G401" s="8"/>
      <c r="H401" s="141"/>
      <c r="I401" s="141"/>
    </row>
    <row r="402" spans="2:9" x14ac:dyDescent="0.35">
      <c r="B402" s="207"/>
      <c r="C402" s="207"/>
      <c r="D402" s="207"/>
      <c r="E402" s="207"/>
      <c r="F402" s="208"/>
      <c r="G402" s="8"/>
      <c r="H402" s="141"/>
      <c r="I402" s="141"/>
    </row>
    <row r="403" spans="2:9" x14ac:dyDescent="0.35">
      <c r="B403" s="58" t="s">
        <v>280</v>
      </c>
      <c r="C403" s="59" t="s">
        <v>42</v>
      </c>
      <c r="D403" s="79" t="s">
        <v>43</v>
      </c>
      <c r="E403" s="79" t="s">
        <v>44</v>
      </c>
      <c r="F403" s="8"/>
      <c r="G403" s="8"/>
      <c r="H403" s="141"/>
      <c r="I403" s="141"/>
    </row>
    <row r="404" spans="2:9" x14ac:dyDescent="0.35">
      <c r="B404" s="19" t="s">
        <v>281</v>
      </c>
      <c r="C404" s="111"/>
      <c r="D404" s="111"/>
      <c r="E404" s="111"/>
      <c r="F404" s="8"/>
      <c r="G404" s="8"/>
      <c r="H404" s="141"/>
      <c r="I404" s="141"/>
    </row>
    <row r="405" spans="2:9" x14ac:dyDescent="0.35">
      <c r="B405" s="21"/>
      <c r="C405" s="41"/>
      <c r="D405" s="41"/>
      <c r="E405" s="41"/>
      <c r="F405" s="7"/>
      <c r="G405" s="7"/>
    </row>
    <row r="406" spans="2:9" x14ac:dyDescent="0.35">
      <c r="B406" s="23"/>
      <c r="C406" s="209"/>
      <c r="D406" s="209"/>
      <c r="E406" s="209"/>
      <c r="F406" s="7"/>
      <c r="G406" s="7"/>
    </row>
    <row r="407" spans="2:9" x14ac:dyDescent="0.35">
      <c r="C407" s="18">
        <f>SUM(C405:C406)</f>
        <v>0</v>
      </c>
      <c r="D407" s="18">
        <f>SUM(D405:D406)</f>
        <v>0</v>
      </c>
      <c r="E407" s="18">
        <f>SUM(E405:E406)</f>
        <v>0</v>
      </c>
      <c r="F407" s="7"/>
      <c r="G407" s="7"/>
    </row>
    <row r="408" spans="2:9" x14ac:dyDescent="0.35">
      <c r="F408" s="7"/>
      <c r="G408" s="7"/>
    </row>
    <row r="409" spans="2:9" x14ac:dyDescent="0.35">
      <c r="B409" s="2" t="s">
        <v>282</v>
      </c>
      <c r="F409" s="7"/>
      <c r="G409" s="7"/>
    </row>
    <row r="410" spans="2:9" x14ac:dyDescent="0.35">
      <c r="F410" s="7"/>
      <c r="G410" s="7"/>
    </row>
    <row r="411" spans="2:9" x14ac:dyDescent="0.35">
      <c r="F411" s="7"/>
      <c r="G411" s="7"/>
    </row>
    <row r="412" spans="2:9" x14ac:dyDescent="0.35">
      <c r="F412" s="7"/>
      <c r="G412" s="7"/>
    </row>
    <row r="413" spans="2:9" x14ac:dyDescent="0.35">
      <c r="F413" s="7"/>
      <c r="G413" s="7"/>
    </row>
    <row r="414" spans="2:9" x14ac:dyDescent="0.35">
      <c r="C414" s="140"/>
      <c r="D414" s="140"/>
      <c r="E414" s="140"/>
    </row>
    <row r="415" spans="2:9" x14ac:dyDescent="0.35">
      <c r="C415" s="140"/>
      <c r="D415" s="140"/>
      <c r="E415" s="140"/>
      <c r="F415" s="210"/>
    </row>
    <row r="416" spans="2:9" x14ac:dyDescent="0.35">
      <c r="B416" s="7"/>
      <c r="C416" s="211"/>
      <c r="D416" s="211"/>
      <c r="E416" s="211"/>
    </row>
    <row r="417" spans="2:7" x14ac:dyDescent="0.35">
      <c r="B417" s="7"/>
      <c r="C417" s="7"/>
      <c r="D417" s="7"/>
      <c r="E417" s="7"/>
      <c r="G417" s="7"/>
    </row>
    <row r="418" spans="2:7" x14ac:dyDescent="0.35">
      <c r="B418" s="211"/>
      <c r="C418" s="211"/>
      <c r="D418" s="211"/>
      <c r="E418" s="211"/>
      <c r="F418" s="211"/>
      <c r="G418" s="211"/>
    </row>
    <row r="419" spans="2:7" x14ac:dyDescent="0.35">
      <c r="B419" s="212"/>
      <c r="C419" s="211"/>
      <c r="D419" s="215"/>
      <c r="E419" s="215"/>
      <c r="F419" s="7"/>
      <c r="G419" s="213"/>
    </row>
    <row r="420" spans="2:7" x14ac:dyDescent="0.35">
      <c r="B420" s="212"/>
      <c r="C420" s="211"/>
      <c r="D420" s="215"/>
      <c r="E420" s="215"/>
      <c r="F420" s="214"/>
      <c r="G420" s="214"/>
    </row>
    <row r="421" spans="2:7" hidden="1" x14ac:dyDescent="0.35">
      <c r="B421" s="211"/>
      <c r="C421" s="211"/>
      <c r="D421" s="211"/>
      <c r="E421" s="211"/>
      <c r="F421" s="140"/>
      <c r="G421" s="140"/>
    </row>
    <row r="422" spans="2:7" hidden="1" x14ac:dyDescent="0.35">
      <c r="B422" s="211"/>
      <c r="C422" s="211"/>
      <c r="D422" s="211"/>
      <c r="E422" s="211"/>
      <c r="F422" s="140"/>
      <c r="G422" s="140"/>
    </row>
    <row r="423" spans="2:7" hidden="1" x14ac:dyDescent="0.35"/>
    <row r="424" spans="2:7" hidden="1" x14ac:dyDescent="0.35"/>
    <row r="425" spans="2:7" hidden="1" x14ac:dyDescent="0.35"/>
    <row r="426" spans="2:7" hidden="1" x14ac:dyDescent="0.35"/>
    <row r="427" spans="2:7" hidden="1" x14ac:dyDescent="0.35"/>
    <row r="428" spans="2:7" hidden="1" x14ac:dyDescent="0.35"/>
    <row r="429" spans="2:7" hidden="1" x14ac:dyDescent="0.35"/>
    <row r="430" spans="2:7" hidden="1" x14ac:dyDescent="0.35"/>
    <row r="431" spans="2:7" hidden="1" x14ac:dyDescent="0.35"/>
    <row r="432" spans="2:7" hidden="1" x14ac:dyDescent="0.35"/>
    <row r="433" hidden="1" x14ac:dyDescent="0.35"/>
    <row r="434" hidden="1" x14ac:dyDescent="0.35"/>
    <row r="435" hidden="1" x14ac:dyDescent="0.35"/>
    <row r="436" hidden="1" x14ac:dyDescent="0.35"/>
    <row r="437" hidden="1" x14ac:dyDescent="0.35"/>
    <row r="438" hidden="1" x14ac:dyDescent="0.35"/>
    <row r="439" hidden="1" x14ac:dyDescent="0.35"/>
    <row r="440" hidden="1" x14ac:dyDescent="0.35"/>
    <row r="441" hidden="1" x14ac:dyDescent="0.35"/>
    <row r="442" hidden="1" x14ac:dyDescent="0.35"/>
    <row r="443" hidden="1" x14ac:dyDescent="0.35"/>
    <row r="444" hidden="1" x14ac:dyDescent="0.35"/>
    <row r="445" hidden="1" x14ac:dyDescent="0.35"/>
    <row r="446" hidden="1" x14ac:dyDescent="0.35"/>
    <row r="447" hidden="1" x14ac:dyDescent="0.35"/>
    <row r="448" hidden="1" x14ac:dyDescent="0.35"/>
    <row r="449" hidden="1" x14ac:dyDescent="0.35"/>
    <row r="450" hidden="1" x14ac:dyDescent="0.35"/>
    <row r="451" hidden="1" x14ac:dyDescent="0.35"/>
    <row r="452" hidden="1" x14ac:dyDescent="0.35"/>
    <row r="453" hidden="1" x14ac:dyDescent="0.35"/>
    <row r="454" hidden="1" x14ac:dyDescent="0.35"/>
    <row r="455" hidden="1" x14ac:dyDescent="0.35"/>
    <row r="456" hidden="1" x14ac:dyDescent="0.35"/>
    <row r="457" hidden="1" x14ac:dyDescent="0.35"/>
    <row r="458" hidden="1" x14ac:dyDescent="0.35"/>
    <row r="459" hidden="1" x14ac:dyDescent="0.35"/>
    <row r="460" hidden="1" x14ac:dyDescent="0.35"/>
    <row r="461" hidden="1" x14ac:dyDescent="0.35"/>
    <row r="462" hidden="1" x14ac:dyDescent="0.35"/>
    <row r="463" hidden="1" x14ac:dyDescent="0.35"/>
    <row r="464" hidden="1" x14ac:dyDescent="0.35"/>
    <row r="465" hidden="1" x14ac:dyDescent="0.35"/>
    <row r="466" hidden="1" x14ac:dyDescent="0.35"/>
    <row r="467" hidden="1" x14ac:dyDescent="0.35"/>
    <row r="468" hidden="1" x14ac:dyDescent="0.35"/>
    <row r="469" hidden="1" x14ac:dyDescent="0.35"/>
    <row r="470" hidden="1" x14ac:dyDescent="0.35"/>
    <row r="471" hidden="1" x14ac:dyDescent="0.35"/>
    <row r="472" hidden="1" x14ac:dyDescent="0.35"/>
    <row r="473" hidden="1" x14ac:dyDescent="0.35"/>
    <row r="474" hidden="1" x14ac:dyDescent="0.35"/>
    <row r="475" hidden="1" x14ac:dyDescent="0.35"/>
    <row r="476" hidden="1" x14ac:dyDescent="0.35"/>
    <row r="477" hidden="1" x14ac:dyDescent="0.35"/>
    <row r="478" hidden="1" x14ac:dyDescent="0.35"/>
    <row r="479" hidden="1" x14ac:dyDescent="0.35"/>
    <row r="480" hidden="1" x14ac:dyDescent="0.35"/>
    <row r="481" hidden="1" x14ac:dyDescent="0.35"/>
    <row r="482" hidden="1" x14ac:dyDescent="0.35"/>
    <row r="483" hidden="1" x14ac:dyDescent="0.35"/>
    <row r="484" hidden="1" x14ac:dyDescent="0.35"/>
    <row r="485" hidden="1" x14ac:dyDescent="0.35"/>
    <row r="486" hidden="1" x14ac:dyDescent="0.35"/>
    <row r="487" hidden="1" x14ac:dyDescent="0.35"/>
    <row r="488" hidden="1" x14ac:dyDescent="0.35"/>
    <row r="489" hidden="1" x14ac:dyDescent="0.35"/>
    <row r="490" hidden="1" x14ac:dyDescent="0.35"/>
    <row r="491" hidden="1" x14ac:dyDescent="0.35"/>
    <row r="492" hidden="1" x14ac:dyDescent="0.35"/>
    <row r="493" hidden="1" x14ac:dyDescent="0.35"/>
    <row r="494" hidden="1" x14ac:dyDescent="0.35"/>
    <row r="495" hidden="1" x14ac:dyDescent="0.35"/>
    <row r="496" hidden="1" x14ac:dyDescent="0.35"/>
    <row r="497" hidden="1" x14ac:dyDescent="0.35"/>
    <row r="498" hidden="1" x14ac:dyDescent="0.35"/>
    <row r="499" hidden="1" x14ac:dyDescent="0.35"/>
    <row r="500" hidden="1" x14ac:dyDescent="0.35"/>
    <row r="501" hidden="1" x14ac:dyDescent="0.35"/>
    <row r="502" hidden="1" x14ac:dyDescent="0.35"/>
    <row r="503" hidden="1" x14ac:dyDescent="0.35"/>
    <row r="504" hidden="1" x14ac:dyDescent="0.35"/>
    <row r="505" hidden="1" x14ac:dyDescent="0.35"/>
    <row r="506" hidden="1" x14ac:dyDescent="0.35"/>
    <row r="507" hidden="1" x14ac:dyDescent="0.35"/>
    <row r="508" hidden="1" x14ac:dyDescent="0.35"/>
    <row r="509" hidden="1" x14ac:dyDescent="0.35"/>
    <row r="510" hidden="1" x14ac:dyDescent="0.35"/>
    <row r="511" hidden="1" x14ac:dyDescent="0.35"/>
    <row r="512" hidden="1" x14ac:dyDescent="0.35"/>
    <row r="513" hidden="1" x14ac:dyDescent="0.35"/>
    <row r="514" hidden="1" x14ac:dyDescent="0.35"/>
    <row r="515" hidden="1" x14ac:dyDescent="0.35"/>
    <row r="516" hidden="1" x14ac:dyDescent="0.35"/>
    <row r="517" hidden="1" x14ac:dyDescent="0.35"/>
  </sheetData>
  <mergeCells count="8">
    <mergeCell ref="D419:E419"/>
    <mergeCell ref="D420:E420"/>
    <mergeCell ref="D65:E65"/>
    <mergeCell ref="D152:E152"/>
    <mergeCell ref="D159:E159"/>
    <mergeCell ref="D166:E166"/>
    <mergeCell ref="D173:E173"/>
    <mergeCell ref="D223:E223"/>
  </mergeCells>
  <dataValidations count="4">
    <dataValidation allowBlank="1" showInputMessage="1" showErrorMessage="1" prompt="Especificar origen de dicho recurso: Federal, Estatal, Municipal, Particulares." sqref="D148 D155 D162"/>
    <dataValidation allowBlank="1" showInputMessage="1" showErrorMessage="1" prompt="Características cualitativas significativas que les impacten financieramente." sqref="D119:E119 E148 E155 E162"/>
    <dataValidation allowBlank="1" showInputMessage="1" showErrorMessage="1" prompt="Corresponde al número de la cuenta de acuerdo al Plan de Cuentas emitido por el CONAC (DOF 22/11/2010)." sqref="B119"/>
    <dataValidation allowBlank="1" showInputMessage="1" showErrorMessage="1" prompt="Saldo final del periodo que corresponde la cuenta pública presentada (mensual:  enero, febrero, marzo, etc.; trimestral: 1er, 2do, 3ro. o 4to.)." sqref="C119 C148 C155 C162"/>
  </dataValidations>
  <pageMargins left="0.7" right="0.7" top="0.75" bottom="0.75" header="0.3" footer="0.3"/>
  <pageSetup scale="1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2017-07-17T21:23:22Z</cp:lastPrinted>
  <dcterms:created xsi:type="dcterms:W3CDTF">2017-07-17T19:19:05Z</dcterms:created>
  <dcterms:modified xsi:type="dcterms:W3CDTF">2020-08-01T02:00:18Z</dcterms:modified>
</cp:coreProperties>
</file>