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1T\2InformacionPresupuestaria\"/>
    </mc:Choice>
  </mc:AlternateContent>
  <xr:revisionPtr revIDLastSave="0" documentId="8_{89352F67-BFA4-48EC-9970-E82ADEAE11E5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  <externalReference r:id="rId3"/>
  </externalReferences>
  <definedNames>
    <definedName name="_xlnm.Print_Area" localSheetId="0">Hoja1!$A$1:$O$56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7" i="1" l="1"/>
  <c r="L47" i="1"/>
  <c r="J47" i="1"/>
  <c r="H47" i="1"/>
  <c r="G47" i="1"/>
  <c r="F47" i="1"/>
  <c r="M42" i="1"/>
  <c r="M41" i="1"/>
  <c r="M40" i="1"/>
  <c r="M39" i="1"/>
  <c r="M38" i="1"/>
  <c r="L37" i="1"/>
  <c r="K37" i="1"/>
  <c r="J37" i="1"/>
  <c r="J43" i="1" s="1"/>
  <c r="I37" i="1"/>
  <c r="G37" i="1"/>
  <c r="F37" i="1"/>
  <c r="H37" i="1"/>
  <c r="M37" i="1" s="1"/>
  <c r="M36" i="1"/>
  <c r="L35" i="1"/>
  <c r="K35" i="1"/>
  <c r="J35" i="1"/>
  <c r="I35" i="1"/>
  <c r="G35" i="1"/>
  <c r="F35" i="1"/>
  <c r="H35" i="1"/>
  <c r="M35" i="1" s="1"/>
  <c r="M34" i="1"/>
  <c r="M33" i="1"/>
  <c r="M32" i="1"/>
  <c r="M31" i="1"/>
  <c r="M30" i="1"/>
  <c r="M29" i="1"/>
  <c r="M28" i="1"/>
  <c r="M27" i="1"/>
  <c r="M26" i="1"/>
  <c r="L25" i="1"/>
  <c r="K25" i="1"/>
  <c r="J25" i="1"/>
  <c r="I25" i="1"/>
  <c r="G25" i="1"/>
  <c r="F25" i="1"/>
  <c r="H25" i="1" s="1"/>
  <c r="M25" i="1" s="1"/>
  <c r="M24" i="1"/>
  <c r="M23" i="1"/>
  <c r="M22" i="1"/>
  <c r="M21" i="1"/>
  <c r="M20" i="1"/>
  <c r="M19" i="1"/>
  <c r="M18" i="1"/>
  <c r="L17" i="1"/>
  <c r="K17" i="1"/>
  <c r="J17" i="1"/>
  <c r="I17" i="1"/>
  <c r="G17" i="1"/>
  <c r="F17" i="1"/>
  <c r="F43" i="1" s="1"/>
  <c r="H17" i="1"/>
  <c r="M17" i="1"/>
  <c r="M16" i="1"/>
  <c r="M15" i="1"/>
  <c r="M14" i="1"/>
  <c r="M13" i="1"/>
  <c r="M12" i="1"/>
  <c r="M11" i="1"/>
  <c r="L10" i="1"/>
  <c r="L43" i="1" s="1"/>
  <c r="K10" i="1"/>
  <c r="K43" i="1" s="1"/>
  <c r="J10" i="1"/>
  <c r="I10" i="1"/>
  <c r="I43" i="1"/>
  <c r="G10" i="1"/>
  <c r="H10" i="1" s="1"/>
  <c r="F10" i="1"/>
  <c r="H43" i="1" l="1"/>
  <c r="M10" i="1"/>
  <c r="M43" i="1" s="1"/>
  <c r="G43" i="1"/>
</calcChain>
</file>

<file path=xl/comments1.xml><?xml version="1.0" encoding="utf-8"?>
<comments xmlns="http://schemas.openxmlformats.org/spreadsheetml/2006/main">
  <authors>
    <author>DGCG</author>
  </authors>
  <commentList>
    <comment ref="M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<sst xmlns="http://schemas.openxmlformats.org/spreadsheetml/2006/main" count="58" uniqueCount="58">
  <si>
    <t>ESTADO ANALÍTICO DEL EJERCICIO DEL PRESUPUESTO DE EGRESOS</t>
  </si>
  <si>
    <t>CLASIFICACIÓN POR OBJETO DEL GASTO (CAPÍTULO Y CONCEPTO)</t>
  </si>
  <si>
    <t>Del 1 de Enero al 31 de Marzo de 2016</t>
  </si>
  <si>
    <t>Ente Público:</t>
  </si>
  <si>
    <t>RÉGIMEN ESTATAL DE PROTECCIÓN SOCIAL SALUD DEL ESTADO DE GUANAJUATO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</si>
  <si>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</si>
  <si>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</si>
  <si>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</si>
  <si>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</si>
  <si>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</si>
  <si>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</si>
  <si>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</si>
  <si>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</si>
  <si>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</si>
  <si>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</si>
  <si>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</si>
  <si>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</si>
  <si>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</si>
  <si>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</si>
  <si>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</si>
  <si>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</si>
  <si>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</si>
  <si>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</si>
  <si>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</si>
  <si>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</si>
  <si>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</t>
  </si>
  <si>
    <t>ALIMENTOS Y UTENSILIOS</t>
  </si>
  <si>
    <t>MATERIALES Y ARTÍCULOS DE CONSTRUCCIÓN Y REPARACIÓ</t>
  </si>
  <si>
    <t>PRODUCTOS QUÍMICOS, FARMACEÚTICOS Y DE LABORATORIO</t>
  </si>
  <si>
    <t>COMBUSTIBLES, LUBRICANTES Y ADITIVOS</t>
  </si>
  <si>
    <t>VESTURIO, BLANCOS Y PRENDAS E PROTECCIÓN Y ARTÍCUL</t>
  </si>
  <si>
    <t>HERRAMIENTAS, REFACCIONES Y ACCESORIOS MENORES</t>
  </si>
  <si>
    <t>Servicios Generales</t>
  </si>
  <si>
    <t>SERVICIOS BÁSICOS</t>
  </si>
  <si>
    <t>SERVICIOS DE ARRENDAMIENTO</t>
  </si>
  <si>
    <t>SERVICIOS, PROFESIONALES, CIENTÍFICOS, TÉCNICOS Y</t>
  </si>
  <si>
    <t>SERVICIOS FINANCIEROS, BANCARIOS Y COMERCIALES</t>
  </si>
  <si>
    <t>SERVICIOS DE INSTALACIÓN, REPARACIÓN, MANTENIMIENT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</si>
  <si>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</si>
  <si>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</si>
  <si>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</si>
  <si>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</si>
  <si>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</si>
  <si>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Subsidios y Subvenciones</t>
  </si>
  <si>
    <t>Bienes Muebles, Inmuebles e Intangibles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</si>
  <si>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</si>
  <si>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</si>
  <si>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</si>
  <si>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</si>
  <si>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ACTIVOS INTANGIBLES</t>
  </si>
  <si>
    <t>Total del Gasto</t>
  </si>
  <si>
    <t>Bajo protesta de decir verdad declaramos que los Estados Financieros y sus Notas son razonablemente correctos y responsabilidad del emisor</t>
  </si>
  <si>
    <t>Dr. Eduardo Villalobos Grzybowicz</t>
  </si>
  <si>
    <t>Mtro. José Miguel Solís González</t>
  </si>
  <si>
    <t>Nombre de quien autoriza</t>
  </si>
  <si>
    <t>Nombre de quien elabora</t>
  </si>
  <si>
    <t>Encargado de la Coordinación del REPSSEG</t>
  </si>
  <si>
    <t>Encargado de la Dirección de Administración y Control del REPSSEG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</si>
</sst>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/>
    <xf numFmtId="0" fontId="5" fillId="2" borderId="0" xfId="0" applyFont="1" applyFill="1"/>
    <xf numFmtId="0" fontId="1" fillId="2" borderId="0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left" vertical="center" wrapText="1"/>
    </xf>
    <xf numFmtId="4" fontId="5" fillId="0" borderId="2" xfId="0" applyNumberFormat="1" applyFont="1" applyBorder="1"/>
    <xf numFmtId="4" fontId="5" fillId="0" borderId="4" xfId="0" applyNumberFormat="1" applyFont="1" applyBorder="1"/>
    <xf numFmtId="4" fontId="5" fillId="0" borderId="0" xfId="0" applyNumberFormat="1" applyFont="1"/>
    <xf numFmtId="43" fontId="5" fillId="2" borderId="2" xfId="1" applyFont="1" applyFill="1" applyBorder="1" applyAlignment="1">
      <alignment horizontal="right" vertical="center" wrapText="1"/>
    </xf>
    <xf numFmtId="43" fontId="5" fillId="2" borderId="2" xfId="1" applyFont="1" applyFill="1" applyBorder="1" applyAlignment="1">
      <alignment horizontal="right" vertical="top"/>
    </xf>
    <xf numFmtId="0" fontId="8" fillId="2" borderId="3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4" xfId="0" applyFont="1" applyBorder="1"/>
    <xf numFmtId="0" fontId="8" fillId="2" borderId="0" xfId="0" applyFont="1" applyFill="1" applyBorder="1" applyAlignment="1">
      <alignment vertical="center" wrapText="1"/>
    </xf>
    <xf numFmtId="0" fontId="5" fillId="0" borderId="5" xfId="0" applyFont="1" applyBorder="1"/>
    <xf numFmtId="4" fontId="5" fillId="0" borderId="6" xfId="0" applyNumberFormat="1" applyFont="1" applyBorder="1"/>
    <xf numFmtId="0" fontId="6" fillId="2" borderId="0" xfId="0" applyFont="1" applyFill="1"/>
    <xf numFmtId="0" fontId="6" fillId="2" borderId="7" xfId="0" applyFont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justify" vertical="center" wrapText="1"/>
    </xf>
    <xf numFmtId="43" fontId="6" fillId="2" borderId="1" xfId="1" applyFont="1" applyFill="1" applyBorder="1" applyAlignment="1">
      <alignment vertical="center" wrapText="1"/>
    </xf>
    <xf numFmtId="0" fontId="6" fillId="0" borderId="0" xfId="0" applyFont="1"/>
    <xf numFmtId="0" fontId="9" fillId="2" borderId="0" xfId="0" applyFont="1" applyFill="1"/>
    <xf numFmtId="0" fontId="10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45</xdr:row>
      <xdr:rowOff>95250</xdr:rowOff>
    </xdr:from>
    <xdr:to>
      <xdr:col>13</xdr:col>
      <xdr:colOff>133350</xdr:colOff>
      <xdr:row>55</xdr:row>
      <xdr:rowOff>19050</xdr:rowOff>
    </xdr:to>
    <xdr:pic>
      <xdr:nvPicPr>
        <xdr:cNvPr id="1028" name="1 Imagen">
          <a:extLst>
            <a:ext uri="{FF2B5EF4-FFF2-40B4-BE49-F238E27FC236}">
              <a16:creationId xmlns:a16="http://schemas.microsoft.com/office/drawing/2014/main" id="{040A7B64-647A-4241-AABC-EA92FD57F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7496175"/>
          <a:ext cx="15420975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pop/Documents/Estados%20Fros%20y%20Pptales%20Marzo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pop/Documents/Estados%20Fros%20y%20Pptales%20FEBRER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O56"/>
  <sheetViews>
    <sheetView tabSelected="1" topLeftCell="B1" workbookViewId="0">
      <selection activeCell="E14" sqref="E14"/>
    </sheetView>
  </sheetViews>
  <sheetFormatPr baseColWidth="10" defaultRowHeight="12.75" x14ac:dyDescent="0.2"/>
  <cols>
    <col min="1" max="2" width="11.42578125" style="1"/>
    <col min="3" max="3" width="2.42578125" style="2" customWidth="1"/>
    <col min="4" max="4" width="4.5703125" style="1" customWidth="1"/>
    <col min="5" max="5" width="57.28515625" style="1" customWidth="1"/>
    <col min="6" max="6" width="23.7109375" style="1" bestFit="1" customWidth="1"/>
    <col min="7" max="7" width="22.5703125" style="1" bestFit="1" customWidth="1"/>
    <col min="8" max="8" width="23.7109375" style="1" bestFit="1" customWidth="1"/>
    <col min="9" max="9" width="18" style="1" bestFit="1" customWidth="1"/>
    <col min="10" max="11" width="17.5703125" style="1" bestFit="1" customWidth="1"/>
    <col min="12" max="12" width="19.140625" style="1" bestFit="1" customWidth="1"/>
    <col min="13" max="13" width="23" style="1" bestFit="1" customWidth="1"/>
    <col min="14" max="14" width="3.7109375" style="2" customWidth="1"/>
    <col min="15" max="16384" width="11.42578125" style="1"/>
  </cols>
  <sheetData>
    <row r="1" spans="3:14" ht="14.25" customHeight="1" x14ac:dyDescent="0.2">
      <c r="C1" s="1"/>
      <c r="D1" s="27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1"/>
    </row>
    <row r="2" spans="3:14" ht="14.25" customHeight="1" x14ac:dyDescent="0.2">
      <c r="C2" s="1"/>
      <c r="D2" s="27" t="s">
        <v>1</v>
      </c>
      <c r="E2" s="27"/>
      <c r="F2" s="27"/>
      <c r="G2" s="27"/>
      <c r="H2" s="27"/>
      <c r="I2" s="27"/>
      <c r="J2" s="27"/>
      <c r="K2" s="27"/>
      <c r="L2" s="27"/>
      <c r="M2" s="27"/>
      <c r="N2" s="1"/>
    </row>
    <row r="3" spans="3:14" ht="14.25" customHeight="1" x14ac:dyDescent="0.2">
      <c r="C3" s="1"/>
      <c r="D3" s="27" t="s">
        <v>2</v>
      </c>
      <c r="E3" s="27"/>
      <c r="F3" s="27"/>
      <c r="G3" s="27"/>
      <c r="H3" s="27"/>
      <c r="I3" s="27"/>
      <c r="J3" s="27"/>
      <c r="K3" s="27"/>
      <c r="L3" s="27"/>
      <c r="M3" s="27"/>
      <c r="N3" s="1"/>
    </row>
    <row r="4" spans="3:14" s="2" customFormat="1" ht="6.75" customHeight="1" x14ac:dyDescent="0.2"/>
    <row r="5" spans="3:14" s="2" customFormat="1" ht="18" customHeight="1" x14ac:dyDescent="0.2">
      <c r="E5" s="3" t="s">
        <v>3</v>
      </c>
      <c r="F5" s="28" t="s">
        <v>4</v>
      </c>
      <c r="G5" s="28"/>
      <c r="H5" s="28"/>
      <c r="I5" s="28"/>
      <c r="J5" s="28"/>
      <c r="K5" s="28"/>
      <c r="L5" s="28"/>
    </row>
    <row r="6" spans="3:14" s="2" customFormat="1" ht="6.75" customHeight="1" x14ac:dyDescent="0.2"/>
    <row r="7" spans="3:14" x14ac:dyDescent="0.2">
      <c r="C7" s="1"/>
      <c r="D7" s="29" t="s">
        <v>5</v>
      </c>
      <c r="E7" s="29"/>
      <c r="F7" s="30" t="s">
        <v>6</v>
      </c>
      <c r="G7" s="30"/>
      <c r="H7" s="30"/>
      <c r="I7" s="30"/>
      <c r="J7" s="30"/>
      <c r="K7" s="30"/>
      <c r="L7" s="30"/>
      <c r="M7" s="30" t="s">
        <v>7</v>
      </c>
      <c r="N7" s="1"/>
    </row>
    <row r="8" spans="3:14" ht="25.5" x14ac:dyDescent="0.2">
      <c r="C8" s="1"/>
      <c r="D8" s="29"/>
      <c r="E8" s="29"/>
      <c r="F8" s="4" t="s">
        <v>8</v>
      </c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30"/>
      <c r="N8" s="1"/>
    </row>
    <row r="9" spans="3:14" ht="11.25" customHeight="1" x14ac:dyDescent="0.2">
      <c r="C9" s="1"/>
      <c r="D9" s="29"/>
      <c r="E9" s="29"/>
      <c r="F9" s="4">
        <v>1</v>
      </c>
      <c r="G9" s="4">
        <v>2</v>
      </c>
      <c r="H9" s="4" t="s">
        <v>15</v>
      </c>
      <c r="I9" s="4">
        <v>4</v>
      </c>
      <c r="J9" s="4">
        <v>5</v>
      </c>
      <c r="K9" s="4">
        <v>6</v>
      </c>
      <c r="L9" s="4">
        <v>7</v>
      </c>
      <c r="M9" s="4" t="s">
        <v>16</v>
      </c>
      <c r="N9" s="1"/>
    </row>
    <row r="10" spans="3:14" x14ac:dyDescent="0.2">
      <c r="C10" s="1"/>
      <c r="D10" s="33" t="s">
        <v>17</v>
      </c>
      <c r="E10" s="34"/>
      <c r="F10" s="5">
        <f>SUM(F11:F16)</f>
        <v>2008429360</v>
      </c>
      <c r="G10" s="5">
        <f>SUM(G11:G16)</f>
        <v>-1626731907.5600004</v>
      </c>
      <c r="H10" s="5">
        <f>+F10+G10</f>
        <v>381697452.43999958</v>
      </c>
      <c r="I10" s="5">
        <f>SUM(I11:I16)</f>
        <v>36474284.829999998</v>
      </c>
      <c r="J10" s="5">
        <f>SUM(J11:J16)</f>
        <v>36357434.630000003</v>
      </c>
      <c r="K10" s="5">
        <f>SUM(K11:K16)</f>
        <v>36357434.630000003</v>
      </c>
      <c r="L10" s="5">
        <f>SUM(L11:L16)</f>
        <v>36357434.630000003</v>
      </c>
      <c r="M10" s="5">
        <f t="shared" ref="M10:M42" si="0">+H10-J10</f>
        <v>345340017.80999959</v>
      </c>
      <c r="N10" s="1"/>
    </row>
    <row r="11" spans="3:14" x14ac:dyDescent="0.2">
      <c r="C11" s="1"/>
      <c r="D11" s="6"/>
      <c r="E11" s="1" t="s">
        <v>18</v>
      </c>
      <c r="F11" s="7">
        <v>481427143</v>
      </c>
      <c r="G11" s="7">
        <v>-374765239.56</v>
      </c>
      <c r="H11" s="7">
        <v>517776146.72000003</v>
      </c>
      <c r="I11" s="8">
        <v>11990581.890000001</v>
      </c>
      <c r="J11" s="7">
        <v>11974843.539999999</v>
      </c>
      <c r="K11" s="7">
        <v>11974843.539999999</v>
      </c>
      <c r="L11" s="9">
        <v>11974843.539999999</v>
      </c>
      <c r="M11" s="10">
        <f t="shared" si="0"/>
        <v>505801303.18000001</v>
      </c>
      <c r="N11" s="1"/>
    </row>
    <row r="12" spans="3:14" x14ac:dyDescent="0.2">
      <c r="C12" s="1"/>
      <c r="D12" s="6"/>
      <c r="E12" s="1" t="s">
        <v>19</v>
      </c>
      <c r="F12" s="7">
        <v>804890958</v>
      </c>
      <c r="G12" s="7">
        <v>-799212223.41999996</v>
      </c>
      <c r="H12" s="7">
        <v>709771061.07000005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709771061.07000005</v>
      </c>
      <c r="N12" s="1"/>
    </row>
    <row r="13" spans="3:14" x14ac:dyDescent="0.2">
      <c r="C13" s="1"/>
      <c r="D13" s="6"/>
      <c r="E13" s="1" t="s">
        <v>20</v>
      </c>
      <c r="F13" s="7">
        <v>646371487</v>
      </c>
      <c r="G13" s="7">
        <v>-528709826.88</v>
      </c>
      <c r="H13" s="7">
        <v>672303863.05999994</v>
      </c>
      <c r="I13" s="8">
        <v>8541761.1400000006</v>
      </c>
      <c r="J13" s="7">
        <v>8536908.1300000008</v>
      </c>
      <c r="K13" s="7">
        <v>8536908.1300000008</v>
      </c>
      <c r="L13" s="9">
        <v>8536908.1300000008</v>
      </c>
      <c r="M13" s="10">
        <f t="shared" si="0"/>
        <v>663766954.92999995</v>
      </c>
      <c r="N13" s="1"/>
    </row>
    <row r="14" spans="3:14" x14ac:dyDescent="0.2">
      <c r="C14" s="1"/>
      <c r="D14" s="6"/>
      <c r="E14" s="1" t="s">
        <v>21</v>
      </c>
      <c r="F14" s="7">
        <v>20509923</v>
      </c>
      <c r="G14" s="7">
        <v>20408987.359999999</v>
      </c>
      <c r="H14" s="7">
        <v>20459455.18</v>
      </c>
      <c r="I14" s="8">
        <v>3931730.7</v>
      </c>
      <c r="J14" s="7">
        <v>3854269.42</v>
      </c>
      <c r="K14" s="7">
        <v>3854269.42</v>
      </c>
      <c r="L14" s="9">
        <v>3854269.42</v>
      </c>
      <c r="M14" s="10">
        <f t="shared" si="0"/>
        <v>16605185.76</v>
      </c>
      <c r="N14" s="1"/>
    </row>
    <row r="15" spans="3:14" x14ac:dyDescent="0.2">
      <c r="C15" s="1"/>
      <c r="D15" s="6"/>
      <c r="E15" s="1" t="s">
        <v>22</v>
      </c>
      <c r="F15" s="7">
        <v>54354849</v>
      </c>
      <c r="G15" s="7">
        <v>55798496.32</v>
      </c>
      <c r="H15" s="7">
        <v>87331384.659999996</v>
      </c>
      <c r="I15" s="8">
        <v>12010211.1</v>
      </c>
      <c r="J15" s="7">
        <v>11991413.539999999</v>
      </c>
      <c r="K15" s="7">
        <v>11991413.539999999</v>
      </c>
      <c r="L15" s="9">
        <v>11991413.539999999</v>
      </c>
      <c r="M15" s="10">
        <f t="shared" si="0"/>
        <v>75339971.120000005</v>
      </c>
      <c r="N15" s="1"/>
    </row>
    <row r="16" spans="3:14" x14ac:dyDescent="0.2">
      <c r="C16" s="1"/>
      <c r="D16" s="6"/>
      <c r="E16" s="1" t="s">
        <v>23</v>
      </c>
      <c r="F16" s="7">
        <v>875000</v>
      </c>
      <c r="G16" s="7">
        <v>-252101.38</v>
      </c>
      <c r="H16" s="7">
        <v>787449.31</v>
      </c>
      <c r="I16" s="11">
        <v>0</v>
      </c>
      <c r="J16" s="11">
        <v>0</v>
      </c>
      <c r="K16" s="11">
        <v>0</v>
      </c>
      <c r="L16" s="11">
        <v>0</v>
      </c>
      <c r="M16" s="10">
        <f t="shared" si="0"/>
        <v>787449.31</v>
      </c>
      <c r="N16" s="1"/>
    </row>
    <row r="17" spans="3:14" x14ac:dyDescent="0.2">
      <c r="C17" s="1"/>
      <c r="D17" s="33" t="s">
        <v>24</v>
      </c>
      <c r="E17" s="34"/>
      <c r="F17" s="5">
        <f>SUM(F18:F24)</f>
        <v>1500235123</v>
      </c>
      <c r="G17" s="5">
        <f>SUM(G18:G24)</f>
        <v>-1449254318.3499999</v>
      </c>
      <c r="H17" s="5">
        <f>+F17+G17</f>
        <v>50980804.650000095</v>
      </c>
      <c r="I17" s="11">
        <f>SUM(I18:I24)</f>
        <v>0</v>
      </c>
      <c r="J17" s="11">
        <f>SUM(J18:J24)</f>
        <v>0</v>
      </c>
      <c r="K17" s="11">
        <f>SUM(K18:K24)</f>
        <v>0</v>
      </c>
      <c r="L17" s="11">
        <f>SUM(L18:L24)</f>
        <v>0</v>
      </c>
      <c r="M17" s="5">
        <f t="shared" si="0"/>
        <v>50980804.650000095</v>
      </c>
      <c r="N17" s="1"/>
    </row>
    <row r="18" spans="3:14" x14ac:dyDescent="0.2">
      <c r="C18" s="1"/>
      <c r="D18" s="12"/>
      <c r="E18" s="1" t="s">
        <v>25</v>
      </c>
      <c r="F18" s="7">
        <v>17127010</v>
      </c>
      <c r="G18" s="13">
        <v>-12282301.33</v>
      </c>
      <c r="H18" s="7">
        <v>17127010</v>
      </c>
      <c r="I18" s="11">
        <v>0</v>
      </c>
      <c r="J18" s="11">
        <v>0</v>
      </c>
      <c r="K18" s="11">
        <v>0</v>
      </c>
      <c r="L18" s="11">
        <v>0</v>
      </c>
      <c r="M18" s="10">
        <f t="shared" si="0"/>
        <v>17127010</v>
      </c>
      <c r="N18" s="1"/>
    </row>
    <row r="19" spans="3:14" x14ac:dyDescent="0.2">
      <c r="C19" s="1"/>
      <c r="D19" s="12"/>
      <c r="E19" s="1" t="s">
        <v>26</v>
      </c>
      <c r="F19" s="7">
        <v>32498704</v>
      </c>
      <c r="G19" s="13">
        <v>-32241982.210000001</v>
      </c>
      <c r="H19" s="7">
        <v>32498704</v>
      </c>
      <c r="I19" s="11">
        <v>0</v>
      </c>
      <c r="J19" s="11">
        <v>0</v>
      </c>
      <c r="K19" s="11">
        <v>0</v>
      </c>
      <c r="L19" s="11">
        <v>0</v>
      </c>
      <c r="M19" s="10">
        <f t="shared" si="0"/>
        <v>32498704</v>
      </c>
      <c r="N19" s="1"/>
    </row>
    <row r="20" spans="3:14" x14ac:dyDescent="0.2">
      <c r="C20" s="1"/>
      <c r="D20" s="12"/>
      <c r="E20" s="1" t="s">
        <v>27</v>
      </c>
      <c r="F20" s="7">
        <v>7871294</v>
      </c>
      <c r="G20" s="13">
        <v>-6440391.54</v>
      </c>
      <c r="H20" s="7">
        <v>7871294</v>
      </c>
      <c r="I20" s="11">
        <v>0</v>
      </c>
      <c r="J20" s="11">
        <v>0</v>
      </c>
      <c r="K20" s="11">
        <v>0</v>
      </c>
      <c r="L20" s="11">
        <v>0</v>
      </c>
      <c r="M20" s="10">
        <f t="shared" si="0"/>
        <v>7871294</v>
      </c>
      <c r="N20" s="1"/>
    </row>
    <row r="21" spans="3:14" x14ac:dyDescent="0.2">
      <c r="C21" s="1"/>
      <c r="D21" s="12"/>
      <c r="E21" s="1" t="s">
        <v>28</v>
      </c>
      <c r="F21" s="7">
        <v>1401009084</v>
      </c>
      <c r="G21" s="13">
        <v>-1364787084</v>
      </c>
      <c r="H21" s="7">
        <v>1401009084</v>
      </c>
      <c r="I21" s="11">
        <v>0</v>
      </c>
      <c r="J21" s="11">
        <v>0</v>
      </c>
      <c r="K21" s="11">
        <v>0</v>
      </c>
      <c r="L21" s="11">
        <v>0</v>
      </c>
      <c r="M21" s="10">
        <f t="shared" si="0"/>
        <v>1401009084</v>
      </c>
      <c r="N21" s="1"/>
    </row>
    <row r="22" spans="3:14" x14ac:dyDescent="0.2">
      <c r="C22" s="1"/>
      <c r="D22" s="12"/>
      <c r="E22" s="1" t="s">
        <v>29</v>
      </c>
      <c r="F22" s="7">
        <v>21081462</v>
      </c>
      <c r="G22" s="13">
        <v>-16068702</v>
      </c>
      <c r="H22" s="7">
        <v>21081462</v>
      </c>
      <c r="I22" s="11">
        <v>0</v>
      </c>
      <c r="J22" s="11">
        <v>0</v>
      </c>
      <c r="K22" s="11">
        <v>0</v>
      </c>
      <c r="L22" s="11">
        <v>0</v>
      </c>
      <c r="M22" s="10">
        <f t="shared" si="0"/>
        <v>21081462</v>
      </c>
      <c r="N22" s="1"/>
    </row>
    <row r="23" spans="3:14" x14ac:dyDescent="0.2">
      <c r="C23" s="1"/>
      <c r="D23" s="12"/>
      <c r="E23" s="1" t="s">
        <v>30</v>
      </c>
      <c r="F23" s="7">
        <v>5731396</v>
      </c>
      <c r="G23" s="13">
        <v>-3607340</v>
      </c>
      <c r="H23" s="7">
        <v>5731396</v>
      </c>
      <c r="I23" s="11">
        <v>0</v>
      </c>
      <c r="J23" s="11">
        <v>0</v>
      </c>
      <c r="K23" s="11">
        <v>0</v>
      </c>
      <c r="L23" s="11">
        <v>0</v>
      </c>
      <c r="M23" s="10">
        <f t="shared" si="0"/>
        <v>5731396</v>
      </c>
      <c r="N23" s="1"/>
    </row>
    <row r="24" spans="3:14" x14ac:dyDescent="0.2">
      <c r="C24" s="1"/>
      <c r="D24" s="12"/>
      <c r="E24" s="1" t="s">
        <v>31</v>
      </c>
      <c r="F24" s="7">
        <v>14916173</v>
      </c>
      <c r="G24" s="13">
        <v>-13826517.27</v>
      </c>
      <c r="H24" s="7">
        <v>14916173</v>
      </c>
      <c r="I24" s="11">
        <v>0</v>
      </c>
      <c r="J24" s="11">
        <v>0</v>
      </c>
      <c r="K24" s="11">
        <v>0</v>
      </c>
      <c r="L24" s="11">
        <v>0</v>
      </c>
      <c r="M24" s="10">
        <f t="shared" si="0"/>
        <v>14916173</v>
      </c>
      <c r="N24" s="1"/>
    </row>
    <row r="25" spans="3:14" x14ac:dyDescent="0.2">
      <c r="C25" s="1"/>
      <c r="D25" s="33" t="s">
        <v>32</v>
      </c>
      <c r="E25" s="34"/>
      <c r="F25" s="5">
        <f>SUM(F26:F34)</f>
        <v>1091832866.6000001</v>
      </c>
      <c r="G25" s="5">
        <f>SUM(G26:G34)</f>
        <v>-968458053.40999997</v>
      </c>
      <c r="H25" s="5">
        <f>+F25+G25</f>
        <v>123374813.19000018</v>
      </c>
      <c r="I25" s="5">
        <f>SUM(I26:I34)</f>
        <v>10059432.800000001</v>
      </c>
      <c r="J25" s="5">
        <f>SUM(J26:J34)</f>
        <v>8817859.8000000007</v>
      </c>
      <c r="K25" s="5">
        <f>SUM(K26:K34)</f>
        <v>8817859.8000000007</v>
      </c>
      <c r="L25" s="5">
        <f>SUM(L26:L34)</f>
        <v>8291634.2800000003</v>
      </c>
      <c r="M25" s="5">
        <f t="shared" si="0"/>
        <v>114556953.39000018</v>
      </c>
      <c r="N25" s="1"/>
    </row>
    <row r="26" spans="3:14" x14ac:dyDescent="0.2">
      <c r="C26" s="1"/>
      <c r="D26" s="12"/>
      <c r="E26" s="14" t="s">
        <v>33</v>
      </c>
      <c r="F26" s="7">
        <v>80697328</v>
      </c>
      <c r="G26" s="13">
        <v>-74260333.769999996</v>
      </c>
      <c r="H26" s="7">
        <v>80697328</v>
      </c>
      <c r="I26" s="13">
        <v>21746</v>
      </c>
      <c r="J26" s="13">
        <v>21746</v>
      </c>
      <c r="K26" s="13">
        <v>21746</v>
      </c>
      <c r="L26" s="1">
        <v>21746</v>
      </c>
      <c r="M26" s="10">
        <f t="shared" si="0"/>
        <v>80675582</v>
      </c>
      <c r="N26" s="1"/>
    </row>
    <row r="27" spans="3:14" x14ac:dyDescent="0.2">
      <c r="C27" s="1"/>
      <c r="D27" s="12"/>
      <c r="E27" s="14" t="s">
        <v>34</v>
      </c>
      <c r="F27" s="7">
        <v>5246832</v>
      </c>
      <c r="G27" s="13">
        <v>3751935.71</v>
      </c>
      <c r="H27" s="7">
        <v>5246832</v>
      </c>
      <c r="I27" s="13">
        <v>919523.97</v>
      </c>
      <c r="J27" s="11">
        <v>0</v>
      </c>
      <c r="K27" s="11">
        <v>0</v>
      </c>
      <c r="L27" s="11">
        <v>0</v>
      </c>
      <c r="M27" s="10">
        <f t="shared" si="0"/>
        <v>5246832</v>
      </c>
      <c r="N27" s="1"/>
    </row>
    <row r="28" spans="3:14" x14ac:dyDescent="0.2">
      <c r="C28" s="1"/>
      <c r="D28" s="12"/>
      <c r="E28" s="14" t="s">
        <v>35</v>
      </c>
      <c r="F28" s="7">
        <v>490397767.69999999</v>
      </c>
      <c r="G28" s="7">
        <v>-429428219.76999998</v>
      </c>
      <c r="H28" s="7">
        <v>498836844.56</v>
      </c>
      <c r="I28" s="13">
        <v>8500000</v>
      </c>
      <c r="J28" s="13">
        <v>8184872.0499999998</v>
      </c>
      <c r="K28" s="13">
        <v>8184872.0499999998</v>
      </c>
      <c r="L28" s="1">
        <v>7658646.5300000003</v>
      </c>
      <c r="M28" s="10">
        <f t="shared" si="0"/>
        <v>490651972.50999999</v>
      </c>
      <c r="N28" s="1"/>
    </row>
    <row r="29" spans="3:14" x14ac:dyDescent="0.2">
      <c r="C29" s="1"/>
      <c r="D29" s="12"/>
      <c r="E29" s="14" t="s">
        <v>36</v>
      </c>
      <c r="F29" s="7">
        <v>182717130</v>
      </c>
      <c r="G29" s="13">
        <v>-182483040</v>
      </c>
      <c r="H29" s="7">
        <v>182717130</v>
      </c>
      <c r="I29" s="11">
        <v>0</v>
      </c>
      <c r="J29" s="11">
        <v>0</v>
      </c>
      <c r="K29" s="11">
        <v>0</v>
      </c>
      <c r="L29" s="11">
        <v>0</v>
      </c>
      <c r="M29" s="10">
        <f t="shared" si="0"/>
        <v>182717130</v>
      </c>
      <c r="N29" s="1"/>
    </row>
    <row r="30" spans="3:14" x14ac:dyDescent="0.2">
      <c r="C30" s="1"/>
      <c r="D30" s="12"/>
      <c r="E30" s="14" t="s">
        <v>37</v>
      </c>
      <c r="F30" s="7">
        <v>315519107</v>
      </c>
      <c r="G30" s="13">
        <v>-292042360.47000003</v>
      </c>
      <c r="H30" s="7">
        <v>315519107</v>
      </c>
      <c r="I30" s="11">
        <v>0</v>
      </c>
      <c r="J30" s="11">
        <v>0</v>
      </c>
      <c r="K30" s="11">
        <v>0</v>
      </c>
      <c r="L30" s="11">
        <v>0</v>
      </c>
      <c r="M30" s="10">
        <f t="shared" si="0"/>
        <v>315519107</v>
      </c>
      <c r="N30" s="1"/>
    </row>
    <row r="31" spans="3:14" x14ac:dyDescent="0.2">
      <c r="C31" s="1"/>
      <c r="D31" s="12"/>
      <c r="E31" s="14" t="s">
        <v>38</v>
      </c>
      <c r="F31" s="7">
        <v>8524689</v>
      </c>
      <c r="G31" s="13">
        <v>1600592.41</v>
      </c>
      <c r="H31" s="7">
        <v>8524689</v>
      </c>
      <c r="I31" s="11">
        <v>0</v>
      </c>
      <c r="J31" s="11">
        <v>0</v>
      </c>
      <c r="K31" s="11">
        <v>0</v>
      </c>
      <c r="L31" s="11">
        <v>0</v>
      </c>
      <c r="M31" s="10">
        <f t="shared" si="0"/>
        <v>8524689</v>
      </c>
      <c r="N31" s="1"/>
    </row>
    <row r="32" spans="3:14" x14ac:dyDescent="0.2">
      <c r="C32" s="1"/>
      <c r="D32" s="12"/>
      <c r="E32" s="14" t="s">
        <v>39</v>
      </c>
      <c r="F32" s="7">
        <v>4760681</v>
      </c>
      <c r="G32" s="13">
        <v>-476081</v>
      </c>
      <c r="H32" s="7">
        <v>4760681</v>
      </c>
      <c r="I32" s="13">
        <v>6192</v>
      </c>
      <c r="J32" s="11">
        <v>0</v>
      </c>
      <c r="K32" s="11">
        <v>0</v>
      </c>
      <c r="L32" s="11">
        <v>0</v>
      </c>
      <c r="M32" s="10">
        <f t="shared" si="0"/>
        <v>4760681</v>
      </c>
      <c r="N32" s="1"/>
    </row>
    <row r="33" spans="3:14" x14ac:dyDescent="0.2">
      <c r="D33" s="12"/>
      <c r="E33" s="14" t="s">
        <v>40</v>
      </c>
      <c r="F33" s="7">
        <v>599806.9</v>
      </c>
      <c r="G33" s="13">
        <v>106850.34</v>
      </c>
      <c r="H33" s="7">
        <v>599806.9</v>
      </c>
      <c r="I33" s="11">
        <v>0</v>
      </c>
      <c r="J33" s="11">
        <v>0</v>
      </c>
      <c r="K33" s="11">
        <v>0</v>
      </c>
      <c r="L33" s="11">
        <v>0</v>
      </c>
      <c r="M33" s="10">
        <f t="shared" si="0"/>
        <v>599806.9</v>
      </c>
    </row>
    <row r="34" spans="3:14" x14ac:dyDescent="0.2">
      <c r="D34" s="12"/>
      <c r="E34" s="14" t="s">
        <v>41</v>
      </c>
      <c r="F34" s="7">
        <v>3369525</v>
      </c>
      <c r="G34" s="7">
        <v>4772603.1399999997</v>
      </c>
      <c r="H34" s="7">
        <v>4073414.07</v>
      </c>
      <c r="I34" s="7">
        <v>611970.82999999996</v>
      </c>
      <c r="J34" s="7">
        <v>611241.75</v>
      </c>
      <c r="K34" s="7">
        <v>611241.75</v>
      </c>
      <c r="L34" s="9">
        <v>611241.75</v>
      </c>
      <c r="M34" s="10">
        <f t="shared" si="0"/>
        <v>3462172.32</v>
      </c>
    </row>
    <row r="35" spans="3:14" x14ac:dyDescent="0.2">
      <c r="D35" s="33" t="s">
        <v>42</v>
      </c>
      <c r="E35" s="34"/>
      <c r="F35" s="5">
        <f>SUM(F36:F36)</f>
        <v>0</v>
      </c>
      <c r="G35" s="5">
        <f>SUM(G36:G36)</f>
        <v>4575774900.5100002</v>
      </c>
      <c r="H35" s="5">
        <f>+F35+G35</f>
        <v>4575774900.5100002</v>
      </c>
      <c r="I35" s="11">
        <f>SUM(I36)</f>
        <v>0</v>
      </c>
      <c r="J35" s="11">
        <f>SUM(J36)</f>
        <v>0</v>
      </c>
      <c r="K35" s="11">
        <f>SUM(K36)</f>
        <v>0</v>
      </c>
      <c r="L35" s="11">
        <f>SUM(L36)</f>
        <v>0</v>
      </c>
      <c r="M35" s="5">
        <f t="shared" si="0"/>
        <v>4575774900.5100002</v>
      </c>
    </row>
    <row r="36" spans="3:14" x14ac:dyDescent="0.2">
      <c r="D36" s="12"/>
      <c r="E36" s="15" t="s">
        <v>43</v>
      </c>
      <c r="F36" s="10">
        <v>0</v>
      </c>
      <c r="G36" s="10">
        <v>4575774900.5100002</v>
      </c>
      <c r="H36" s="10">
        <v>4575774900.5100002</v>
      </c>
      <c r="I36" s="11">
        <v>0</v>
      </c>
      <c r="J36" s="11">
        <v>0</v>
      </c>
      <c r="K36" s="11">
        <v>0</v>
      </c>
      <c r="L36" s="11">
        <v>0</v>
      </c>
      <c r="M36" s="5">
        <f t="shared" si="0"/>
        <v>4575774900.5100002</v>
      </c>
    </row>
    <row r="37" spans="3:14" x14ac:dyDescent="0.2">
      <c r="D37" s="33" t="s">
        <v>44</v>
      </c>
      <c r="E37" s="34"/>
      <c r="F37" s="5">
        <f>SUM(F38:F42)</f>
        <v>9162932</v>
      </c>
      <c r="G37" s="5">
        <f>SUM(G38:G42)</f>
        <v>4963809.4000000004</v>
      </c>
      <c r="H37" s="5">
        <f>+F37+G37</f>
        <v>14126741.4</v>
      </c>
      <c r="I37" s="11">
        <f>SUM(I38:I42)</f>
        <v>0</v>
      </c>
      <c r="J37" s="11">
        <f>SUM(J38:J42)</f>
        <v>0</v>
      </c>
      <c r="K37" s="11">
        <f>SUM(K38:K42)</f>
        <v>0</v>
      </c>
      <c r="L37" s="11">
        <f>SUM(L38:L42)</f>
        <v>0</v>
      </c>
      <c r="M37" s="5">
        <f t="shared" si="0"/>
        <v>14126741.4</v>
      </c>
    </row>
    <row r="38" spans="3:14" x14ac:dyDescent="0.2">
      <c r="D38" s="12"/>
      <c r="E38" s="14" t="s">
        <v>45</v>
      </c>
      <c r="F38" s="7">
        <v>6350980</v>
      </c>
      <c r="G38" s="13">
        <v>3619538.32</v>
      </c>
      <c r="H38" s="7">
        <v>6350980</v>
      </c>
      <c r="I38" s="11">
        <v>0</v>
      </c>
      <c r="J38" s="11">
        <v>0</v>
      </c>
      <c r="K38" s="11">
        <v>0</v>
      </c>
      <c r="L38" s="11">
        <v>0</v>
      </c>
      <c r="M38" s="10">
        <f t="shared" si="0"/>
        <v>6350980</v>
      </c>
    </row>
    <row r="39" spans="3:14" x14ac:dyDescent="0.2">
      <c r="D39" s="12"/>
      <c r="E39" s="14" t="s">
        <v>46</v>
      </c>
      <c r="F39" s="7">
        <v>275300</v>
      </c>
      <c r="G39" s="13">
        <v>216074.08</v>
      </c>
      <c r="H39" s="7">
        <v>275300</v>
      </c>
      <c r="I39" s="11">
        <v>0</v>
      </c>
      <c r="J39" s="11">
        <v>0</v>
      </c>
      <c r="K39" s="11">
        <v>0</v>
      </c>
      <c r="L39" s="11">
        <v>0</v>
      </c>
      <c r="M39" s="10">
        <f t="shared" si="0"/>
        <v>275300</v>
      </c>
    </row>
    <row r="40" spans="3:14" x14ac:dyDescent="0.2">
      <c r="D40" s="12"/>
      <c r="E40" s="14" t="s">
        <v>47</v>
      </c>
      <c r="F40" s="7">
        <v>1639400</v>
      </c>
      <c r="G40" s="13">
        <v>478800</v>
      </c>
      <c r="H40" s="7">
        <v>1639400</v>
      </c>
      <c r="I40" s="11">
        <v>0</v>
      </c>
      <c r="J40" s="11">
        <v>0</v>
      </c>
      <c r="K40" s="11">
        <v>0</v>
      </c>
      <c r="L40" s="11">
        <v>0</v>
      </c>
      <c r="M40" s="10">
        <f t="shared" si="0"/>
        <v>1639400</v>
      </c>
    </row>
    <row r="41" spans="3:14" x14ac:dyDescent="0.2">
      <c r="D41" s="12"/>
      <c r="E41" s="14" t="s">
        <v>48</v>
      </c>
      <c r="F41" s="7">
        <v>109500</v>
      </c>
      <c r="G41" s="13">
        <v>649397</v>
      </c>
      <c r="H41" s="7">
        <v>109500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0"/>
        <v>109500</v>
      </c>
    </row>
    <row r="42" spans="3:14" x14ac:dyDescent="0.2">
      <c r="D42" s="12"/>
      <c r="E42" s="16" t="s">
        <v>49</v>
      </c>
      <c r="F42" s="17">
        <v>787752</v>
      </c>
      <c r="G42" s="11">
        <v>0</v>
      </c>
      <c r="H42" s="17">
        <v>787752</v>
      </c>
      <c r="I42" s="11">
        <v>0</v>
      </c>
      <c r="J42" s="11">
        <v>0</v>
      </c>
      <c r="K42" s="11">
        <v>0</v>
      </c>
      <c r="L42" s="11">
        <v>0</v>
      </c>
      <c r="M42" s="10">
        <f t="shared" si="0"/>
        <v>787752</v>
      </c>
    </row>
    <row r="43" spans="3:14" s="22" customFormat="1" x14ac:dyDescent="0.2">
      <c r="C43" s="18"/>
      <c r="D43" s="19"/>
      <c r="E43" s="20" t="s">
        <v>50</v>
      </c>
      <c r="F43" s="21">
        <f t="shared" ref="F43:M43" si="1">+F10+F17+F25+F35+F37</f>
        <v>4609660281.6000004</v>
      </c>
      <c r="G43" s="21">
        <f t="shared" si="1"/>
        <v>536294430.59000003</v>
      </c>
      <c r="H43" s="21">
        <f t="shared" si="1"/>
        <v>5145954712.1899996</v>
      </c>
      <c r="I43" s="21">
        <f>+I10+I17+I25+I35+I37</f>
        <v>46533717.629999995</v>
      </c>
      <c r="J43" s="21">
        <f t="shared" si="1"/>
        <v>45175294.430000007</v>
      </c>
      <c r="K43" s="21">
        <f t="shared" si="1"/>
        <v>45175294.430000007</v>
      </c>
      <c r="L43" s="21">
        <f t="shared" si="1"/>
        <v>44649068.910000004</v>
      </c>
      <c r="M43" s="21">
        <f t="shared" si="1"/>
        <v>5100779417.7599993</v>
      </c>
      <c r="N43" s="18"/>
    </row>
    <row r="45" spans="3:14" x14ac:dyDescent="0.2">
      <c r="D45" s="23" t="s">
        <v>51</v>
      </c>
      <c r="H45" s="24"/>
      <c r="I45" s="24"/>
      <c r="J45" s="24"/>
      <c r="K45" s="24"/>
      <c r="L45" s="24"/>
      <c r="M45" s="24"/>
    </row>
    <row r="47" spans="3:14" x14ac:dyDescent="0.2">
      <c r="F47" s="24" t="str">
        <f>IF(F44=[1]CAdmon!D37," ","ERROR")</f>
        <v xml:space="preserve"> </v>
      </c>
      <c r="G47" s="24" t="str">
        <f>IF(G44=[2]CAdmon!E37," ","ERROR")</f>
        <v xml:space="preserve"> </v>
      </c>
      <c r="H47" s="24" t="str">
        <f>IF(H44=[2]CAdmon!F37," ","ERROR")</f>
        <v xml:space="preserve"> </v>
      </c>
      <c r="I47" s="24"/>
      <c r="J47" s="24" t="str">
        <f>IF(J44=[2]CAdmon!H37," ","ERROR")</f>
        <v xml:space="preserve"> </v>
      </c>
      <c r="K47" s="24"/>
      <c r="L47" s="24" t="str">
        <f>IF(L44=[2]CAdmon!J37," ","ERROR")</f>
        <v xml:space="preserve"> </v>
      </c>
      <c r="M47" s="24" t="str">
        <f>IF(M44=[2]CAdmon!K37," ","ERROR")</f>
        <v xml:space="preserve"> </v>
      </c>
    </row>
    <row r="48" spans="3:14" x14ac:dyDescent="0.2">
      <c r="E48" s="25" t="s">
        <v>52</v>
      </c>
      <c r="H48" s="35" t="s">
        <v>53</v>
      </c>
      <c r="I48" s="35"/>
      <c r="J48" s="35"/>
      <c r="K48" s="35"/>
      <c r="L48" s="35"/>
      <c r="M48" s="35"/>
    </row>
    <row r="49" spans="1:15" x14ac:dyDescent="0.2">
      <c r="C49" s="1"/>
      <c r="E49" s="26" t="s">
        <v>54</v>
      </c>
      <c r="H49" s="31" t="s">
        <v>55</v>
      </c>
      <c r="I49" s="31"/>
      <c r="J49" s="31"/>
      <c r="K49" s="31"/>
      <c r="L49" s="31"/>
      <c r="M49" s="31"/>
      <c r="N49" s="1"/>
    </row>
    <row r="50" spans="1:15" x14ac:dyDescent="0.2">
      <c r="C50" s="1"/>
      <c r="E50" s="26" t="s">
        <v>56</v>
      </c>
      <c r="H50" s="32" t="s">
        <v>57</v>
      </c>
      <c r="I50" s="32"/>
      <c r="J50" s="32"/>
      <c r="K50" s="32"/>
      <c r="L50" s="32"/>
      <c r="M50" s="32"/>
      <c r="N50" s="1"/>
    </row>
    <row r="56" spans="1:15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</row>
  </sheetData>
  <mergeCells count="16">
    <mergeCell ref="H49:M49"/>
    <mergeCell ref="H50:M50"/>
    <mergeCell ref="A56:O56"/>
    <mergeCell ref="D10:E10"/>
    <mergeCell ref="D17:E17"/>
    <mergeCell ref="D25:E25"/>
    <mergeCell ref="D35:E35"/>
    <mergeCell ref="D37:E37"/>
    <mergeCell ref="H48:M48"/>
    <mergeCell ref="D1:M1"/>
    <mergeCell ref="D2:M2"/>
    <mergeCell ref="D3:M3"/>
    <mergeCell ref="F5:L5"/>
    <mergeCell ref="D7:E9"/>
    <mergeCell ref="F7:L7"/>
    <mergeCell ref="M7:M8"/>
  </mergeCells>
  <pageMargins left="0.7" right="0.7" top="0.75" bottom="0.75" header="0.3" footer="0.3"/>
  <pageSetup scale="4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2017-06-27T18:45:16Z</cp:lastPrinted>
  <dcterms:created xsi:type="dcterms:W3CDTF">2017-06-27T18:15:20Z</dcterms:created>
  <dcterms:modified xsi:type="dcterms:W3CDTF">2020-08-01T02:33:22Z</dcterms:modified>
</cp:coreProperties>
</file>