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077308B6-A24F-47A1-B853-445BA8F282EC}" xr6:coauthVersionLast="36" xr6:coauthVersionMax="36" xr10:uidLastSave="{00000000-0000-0000-0000-000000000000}"/>
  <bookViews>
    <workbookView xWindow="0" yWindow="0" windowWidth="30720" windowHeight="13380" xr2:uid="{65C1A145-879B-4DA1-AE36-6552AA9B3939}"/>
  </bookViews>
  <sheets>
    <sheet name="Notas a los Edos Financieros" sheetId="1" r:id="rId1"/>
    <sheet name="Notas ACT" sheetId="2" r:id="rId2"/>
    <sheet name="N ESF" sheetId="3" r:id="rId3"/>
    <sheet name="Notas VHP" sheetId="4" r:id="rId4"/>
    <sheet name="Notas EFE" sheetId="5" r:id="rId5"/>
    <sheet name="Conciliacion_Ig" sheetId="6" r:id="rId6"/>
    <sheet name="Conciliacion_Eg" sheetId="7" r:id="rId7"/>
    <sheet name="Notas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4">[3]ECABR!#REF!</definedName>
    <definedName name="A">[3]ECABR!#REF!</definedName>
    <definedName name="A_impresión_IM" localSheetId="4">[3]ECABR!#REF!</definedName>
    <definedName name="A_impresión_IM">[3]ECABR!#REF!</definedName>
    <definedName name="abc" localSheetId="4">[4]TOTAL!#REF!</definedName>
    <definedName name="abc">[4]TOTAL!#REF!</definedName>
    <definedName name="ALFONSO" localSheetId="4">[3]ECABR!#REF!</definedName>
    <definedName name="ALFONSO">[3]ECABR!#REF!</definedName>
    <definedName name="_xlnm.Extract" localSheetId="4">[5]EGRESOS!#REF!</definedName>
    <definedName name="_xlnm.Extract">[5]EGRESOS!#REF!</definedName>
    <definedName name="_xlnm.Print_Area" localSheetId="6">Conciliacion_Eg!$A$1:$D$42</definedName>
    <definedName name="_xlnm.Print_Area" localSheetId="5">Conciliacion_Ig!$A$1:$C$23</definedName>
    <definedName name="_xlnm.Print_Area" localSheetId="2">'N ESF'!$A$1:$J$172</definedName>
    <definedName name="_xlnm.Print_Area" localSheetId="0">'Notas a los Edos Financieros'!$A$1:$F$49</definedName>
    <definedName name="_xlnm.Print_Area" localSheetId="1">'Notas ACT'!$A$1:$E$219</definedName>
    <definedName name="_xlnm.Print_Area" localSheetId="4">'Notas EFE'!$A$1:$E$147</definedName>
    <definedName name="B" localSheetId="4">[5]EGRESOS!#REF!</definedName>
    <definedName name="B">[5]EGRESOS!#REF!</definedName>
    <definedName name="BASE" localSheetId="4">#REF!</definedName>
    <definedName name="BASE">#REF!</definedName>
    <definedName name="_xlnm.Database" localSheetId="4">[6]REPORTO!#REF!</definedName>
    <definedName name="_xlnm.Database">[6]REPORTO!#REF!</definedName>
    <definedName name="cba" localSheetId="4">[4]TOTAL!#REF!</definedName>
    <definedName name="cba">[4]TOTAL!#REF!</definedName>
    <definedName name="cie" localSheetId="4">[3]ECABR!#REF!</definedName>
    <definedName name="cie">[3]ECABR!#REF!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[7]T1705HF!$B$20:$B$20</definedName>
    <definedName name="Instituto" localSheetId="4">#REF!</definedName>
    <definedName name="Instituto">#REF!</definedName>
    <definedName name="ju" localSheetId="4">[6]REPORTO!#REF!</definedName>
    <definedName name="ju">[6]REPORTO!#REF!</definedName>
    <definedName name="mao" localSheetId="4">[3]ECABR!#REF!</definedName>
    <definedName name="mao">[3]ECABR!#REF!</definedName>
    <definedName name="N" localSheetId="4">#REF!</definedName>
    <definedName name="N">#REF!</definedName>
    <definedName name="NDM" localSheetId="4">[6]REPORTO!#REF!</definedName>
    <definedName name="NDM">[6]REPORTO!#REF!</definedName>
    <definedName name="REPORTO" localSheetId="4">#REF!</definedName>
    <definedName name="REPORTO">#REF!</definedName>
    <definedName name="TCAIE">[8]CH1902!$B$20:$B$20</definedName>
    <definedName name="TCFEEIS" localSheetId="4">#REF!</definedName>
    <definedName name="TCFEEIS">#REF!</definedName>
    <definedName name="_xlnm.Print_Titles" localSheetId="2">'N ESF'!$1:$4</definedName>
    <definedName name="_xlnm.Print_Titles" localSheetId="1">'Notas ACT'!$1:$3</definedName>
    <definedName name="_xlnm.Print_Titles" localSheetId="4">'Notas EFE'!$1:$3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8" l="1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C31" i="7"/>
  <c r="C8" i="7"/>
  <c r="C40" i="7" s="1"/>
  <c r="C16" i="6"/>
  <c r="C8" i="6"/>
  <c r="C21" i="6" s="1"/>
  <c r="D135" i="5"/>
  <c r="C135" i="5"/>
  <c r="D127" i="5"/>
  <c r="D113" i="5" s="1"/>
  <c r="D112" i="5" s="1"/>
  <c r="C127" i="5"/>
  <c r="C113" i="5" s="1"/>
  <c r="C112" i="5" s="1"/>
  <c r="D125" i="5"/>
  <c r="C125" i="5"/>
  <c r="D123" i="5"/>
  <c r="C123" i="5"/>
  <c r="D117" i="5"/>
  <c r="C117" i="5"/>
  <c r="D114" i="5"/>
  <c r="C114" i="5"/>
  <c r="D110" i="5"/>
  <c r="C110" i="5"/>
  <c r="D109" i="5"/>
  <c r="C109" i="5"/>
  <c r="D104" i="5"/>
  <c r="C104" i="5"/>
  <c r="D103" i="5"/>
  <c r="C103" i="5"/>
  <c r="D97" i="5"/>
  <c r="C97" i="5"/>
  <c r="D95" i="5"/>
  <c r="C95" i="5"/>
  <c r="D94" i="5"/>
  <c r="C94" i="5"/>
  <c r="D85" i="5"/>
  <c r="C85" i="5"/>
  <c r="D79" i="5"/>
  <c r="C79" i="5"/>
  <c r="D76" i="5"/>
  <c r="C76" i="5"/>
  <c r="D67" i="5"/>
  <c r="C67" i="5"/>
  <c r="D66" i="5"/>
  <c r="C66" i="5"/>
  <c r="D63" i="5"/>
  <c r="C63" i="5"/>
  <c r="D61" i="5"/>
  <c r="C61" i="5"/>
  <c r="D59" i="5"/>
  <c r="D54" i="5" s="1"/>
  <c r="D49" i="5" s="1"/>
  <c r="C59" i="5"/>
  <c r="C54" i="5" s="1"/>
  <c r="C49" i="5" s="1"/>
  <c r="D57" i="5"/>
  <c r="C57" i="5"/>
  <c r="D55" i="5"/>
  <c r="C55" i="5"/>
  <c r="D51" i="5"/>
  <c r="C51" i="5"/>
  <c r="D50" i="5"/>
  <c r="C50" i="5"/>
  <c r="D38" i="5"/>
  <c r="C38" i="5"/>
  <c r="D29" i="5"/>
  <c r="C29" i="5"/>
  <c r="D21" i="5"/>
  <c r="D44" i="5" s="1"/>
  <c r="C21" i="5"/>
  <c r="C44" i="5" s="1"/>
  <c r="D16" i="5"/>
  <c r="C16" i="5"/>
  <c r="E2" i="5"/>
  <c r="C26" i="4"/>
  <c r="C22" i="4"/>
  <c r="C17" i="4"/>
  <c r="C167" i="3"/>
  <c r="D123" i="3"/>
  <c r="D122" i="3"/>
  <c r="D121" i="3"/>
  <c r="G120" i="3"/>
  <c r="F120" i="3"/>
  <c r="E120" i="3"/>
  <c r="D120" i="3"/>
  <c r="C120" i="3"/>
  <c r="D119" i="3"/>
  <c r="D118" i="3"/>
  <c r="D117" i="3"/>
  <c r="D116" i="3"/>
  <c r="D115" i="3"/>
  <c r="D110" i="3" s="1"/>
  <c r="D114" i="3"/>
  <c r="D113" i="3"/>
  <c r="D112" i="3"/>
  <c r="D111" i="3"/>
  <c r="G110" i="3"/>
  <c r="F110" i="3"/>
  <c r="E110" i="3"/>
  <c r="C110" i="3"/>
  <c r="E64" i="3"/>
  <c r="D64" i="3"/>
  <c r="C64" i="3"/>
  <c r="E56" i="3"/>
  <c r="D56" i="3"/>
  <c r="C56" i="3"/>
  <c r="C32" i="3"/>
  <c r="G14" i="3"/>
  <c r="C211" i="2"/>
  <c r="C210" i="2" s="1"/>
  <c r="C200" i="2"/>
  <c r="C194" i="2"/>
  <c r="C191" i="2"/>
  <c r="C182" i="2"/>
  <c r="C178" i="2"/>
  <c r="C166" i="2" s="1"/>
  <c r="C176" i="2"/>
  <c r="C173" i="2"/>
  <c r="C170" i="2"/>
  <c r="C167" i="2"/>
  <c r="C163" i="2"/>
  <c r="C160" i="2"/>
  <c r="C157" i="2"/>
  <c r="C156" i="2"/>
  <c r="C153" i="2"/>
  <c r="C147" i="2"/>
  <c r="C145" i="2"/>
  <c r="C142" i="2"/>
  <c r="C138" i="2"/>
  <c r="C133" i="2"/>
  <c r="C123" i="2" s="1"/>
  <c r="C130" i="2"/>
  <c r="C127" i="2"/>
  <c r="C124" i="2"/>
  <c r="C113" i="2"/>
  <c r="C103" i="2"/>
  <c r="C96" i="2"/>
  <c r="C83" i="2"/>
  <c r="D88" i="2" s="1"/>
  <c r="C81" i="2"/>
  <c r="C69" i="2" s="1"/>
  <c r="D80" i="2"/>
  <c r="C79" i="2"/>
  <c r="D79" i="2" s="1"/>
  <c r="C73" i="2"/>
  <c r="D77" i="2" s="1"/>
  <c r="C70" i="2"/>
  <c r="D72" i="2" s="1"/>
  <c r="C64" i="2"/>
  <c r="D67" i="2" s="1"/>
  <c r="D59" i="2"/>
  <c r="D58" i="2"/>
  <c r="C58" i="2"/>
  <c r="D63" i="2" s="1"/>
  <c r="C48" i="2"/>
  <c r="D56" i="2" s="1"/>
  <c r="D47" i="2"/>
  <c r="D46" i="2"/>
  <c r="D40" i="2"/>
  <c r="C39" i="2"/>
  <c r="D45" i="2" s="1"/>
  <c r="C36" i="2"/>
  <c r="D37" i="2" s="1"/>
  <c r="C30" i="2"/>
  <c r="D35" i="2" s="1"/>
  <c r="D29" i="2"/>
  <c r="C27" i="2"/>
  <c r="D28" i="2" s="1"/>
  <c r="C21" i="2"/>
  <c r="D26" i="2" s="1"/>
  <c r="D20" i="2"/>
  <c r="D19" i="2"/>
  <c r="D18" i="2"/>
  <c r="D17" i="2"/>
  <c r="D16" i="2"/>
  <c r="D15" i="2"/>
  <c r="D14" i="2"/>
  <c r="D13" i="2"/>
  <c r="D12" i="2"/>
  <c r="D11" i="2"/>
  <c r="C11" i="2"/>
  <c r="C10" i="2" s="1"/>
  <c r="E2" i="2"/>
  <c r="C145" i="5" l="1"/>
  <c r="C9" i="2"/>
  <c r="D145" i="5"/>
  <c r="D64" i="2"/>
  <c r="D30" i="2"/>
  <c r="D48" i="2"/>
  <c r="D66" i="2"/>
  <c r="D82" i="2"/>
  <c r="D32" i="2"/>
  <c r="D68" i="2"/>
  <c r="D34" i="2"/>
  <c r="D84" i="2"/>
  <c r="D85" i="2"/>
  <c r="D53" i="2"/>
  <c r="D36" i="2"/>
  <c r="D87" i="2"/>
  <c r="D55" i="2"/>
  <c r="D22" i="2"/>
  <c r="C57" i="2"/>
  <c r="D73" i="2"/>
  <c r="D90" i="2"/>
  <c r="D23" i="2"/>
  <c r="D39" i="2"/>
  <c r="D74" i="2"/>
  <c r="D49" i="2"/>
  <c r="D50" i="2"/>
  <c r="D70" i="2"/>
  <c r="D71" i="2"/>
  <c r="D38" i="2"/>
  <c r="C95" i="2"/>
  <c r="D41" i="2"/>
  <c r="D76" i="2"/>
  <c r="D43" i="2"/>
  <c r="D78" i="2"/>
  <c r="D65" i="2"/>
  <c r="C181" i="2"/>
  <c r="D33" i="2"/>
  <c r="D51" i="2"/>
  <c r="D52" i="2"/>
  <c r="D21" i="2"/>
  <c r="D89" i="2"/>
  <c r="D60" i="2"/>
  <c r="D61" i="2"/>
  <c r="D27" i="2"/>
  <c r="D44" i="2"/>
  <c r="D62" i="2"/>
  <c r="D81" i="2"/>
  <c r="D31" i="2"/>
  <c r="D83" i="2"/>
  <c r="D86" i="2"/>
  <c r="D54" i="2"/>
  <c r="D24" i="2"/>
  <c r="D75" i="2"/>
  <c r="D25" i="2"/>
  <c r="D42" i="2"/>
  <c r="C94" i="2" l="1"/>
  <c r="D193" i="2" l="1"/>
  <c r="D177" i="2"/>
  <c r="D132" i="2"/>
  <c r="D116" i="2"/>
  <c r="D98" i="2"/>
  <c r="D208" i="2"/>
  <c r="D174" i="2"/>
  <c r="D206" i="2"/>
  <c r="D173" i="2"/>
  <c r="D128" i="2"/>
  <c r="D171" i="2"/>
  <c r="D109" i="2"/>
  <c r="D185" i="2"/>
  <c r="D140" i="2"/>
  <c r="D155" i="2"/>
  <c r="D198" i="2"/>
  <c r="D122" i="2"/>
  <c r="D152" i="2"/>
  <c r="D179" i="2"/>
  <c r="D119" i="2"/>
  <c r="D118" i="2"/>
  <c r="D192" i="2"/>
  <c r="D162" i="2"/>
  <c r="D131" i="2"/>
  <c r="D115" i="2"/>
  <c r="D97" i="2"/>
  <c r="D207" i="2"/>
  <c r="D190" i="2"/>
  <c r="D129" i="2"/>
  <c r="D159" i="2"/>
  <c r="D112" i="2"/>
  <c r="D203" i="2"/>
  <c r="D141" i="2"/>
  <c r="D201" i="2"/>
  <c r="D107" i="2"/>
  <c r="D106" i="2"/>
  <c r="D199" i="2"/>
  <c r="D102" i="2"/>
  <c r="D165" i="2"/>
  <c r="D149" i="2"/>
  <c r="D148" i="2"/>
  <c r="D209" i="2"/>
  <c r="D161" i="2"/>
  <c r="D146" i="2"/>
  <c r="D114" i="2"/>
  <c r="D175" i="2"/>
  <c r="D189" i="2"/>
  <c r="D144" i="2"/>
  <c r="D202" i="2"/>
  <c r="D125" i="2"/>
  <c r="D184" i="2"/>
  <c r="D183" i="2"/>
  <c r="D139" i="2"/>
  <c r="D168" i="2"/>
  <c r="D105" i="2"/>
  <c r="D104" i="2"/>
  <c r="D197" i="2"/>
  <c r="D136" i="2"/>
  <c r="D120" i="2"/>
  <c r="D212" i="2"/>
  <c r="D134" i="2"/>
  <c r="D164" i="2"/>
  <c r="D100" i="2"/>
  <c r="D99" i="2"/>
  <c r="D205" i="2"/>
  <c r="D188" i="2"/>
  <c r="D158" i="2"/>
  <c r="D143" i="2"/>
  <c r="D111" i="2"/>
  <c r="D204" i="2"/>
  <c r="D187" i="2"/>
  <c r="D172" i="2"/>
  <c r="D110" i="2"/>
  <c r="D186" i="2"/>
  <c r="D126" i="2"/>
  <c r="D108" i="2"/>
  <c r="D169" i="2"/>
  <c r="D154" i="2"/>
  <c r="D137" i="2"/>
  <c r="D121" i="2"/>
  <c r="D196" i="2"/>
  <c r="D180" i="2"/>
  <c r="D151" i="2"/>
  <c r="D135" i="2"/>
  <c r="D195" i="2"/>
  <c r="D150" i="2"/>
  <c r="D101" i="2"/>
  <c r="D163" i="2"/>
  <c r="D117" i="2"/>
  <c r="D142" i="2"/>
  <c r="D176" i="2"/>
  <c r="D211" i="2"/>
  <c r="D191" i="2"/>
  <c r="D145" i="2"/>
  <c r="D167" i="2"/>
  <c r="D166" i="2"/>
  <c r="D113" i="2"/>
  <c r="D182" i="2"/>
  <c r="D127" i="2"/>
  <c r="D194" i="2"/>
  <c r="D130" i="2"/>
  <c r="D133" i="2"/>
  <c r="D178" i="2"/>
  <c r="D153" i="2"/>
  <c r="D96" i="2"/>
  <c r="D200" i="2"/>
  <c r="D123" i="2"/>
  <c r="D147" i="2"/>
  <c r="D157" i="2"/>
  <c r="D103" i="2"/>
  <c r="D170" i="2"/>
  <c r="D124" i="2"/>
  <c r="D138" i="2"/>
  <c r="D160" i="2"/>
  <c r="D156" i="2"/>
  <c r="D210" i="2"/>
  <c r="D95" i="2"/>
  <c r="D181" i="2"/>
</calcChain>
</file>

<file path=xl/sharedStrings.xml><?xml version="1.0" encoding="utf-8"?>
<sst xmlns="http://schemas.openxmlformats.org/spreadsheetml/2006/main" count="865" uniqueCount="600">
  <si>
    <t>INSTITUTO DE SALUD PÚBLICA DEL ESTADO DE GUANAJUATO</t>
  </si>
  <si>
    <t>Ejercicio</t>
  </si>
  <si>
    <t>Notas de Desglose y Memoria</t>
  </si>
  <si>
    <t>Periodicidad</t>
  </si>
  <si>
    <t>Trimestral</t>
  </si>
  <si>
    <t>Del 1 de Enero al 31 de Marzo de 2025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</si>
  <si>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</si>
  <si>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</si>
  <si>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</si>
  <si>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</si>
  <si>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</si>
  <si>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</si>
  <si>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</si>
  <si>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</si>
  <si>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</si>
  <si>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</si>
  <si>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</si>
  <si>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</si>
  <si>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</si>
  <si>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</si>
  <si>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</si>
  <si>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</si>
  <si>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</si>
  <si>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</si>
  <si>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</si>
  <si>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</si>
  <si>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</si>
  <si>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</si>
  <si>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</si>
  <si>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</si>
  <si>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</si>
  <si>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</si>
  <si>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</si>
  <si>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</si>
  <si>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</si>
  <si>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</si>
  <si>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</si>
  <si>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</si>
  <si>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</si>
  <si>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</si>
  <si>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</si>
  <si>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</si>
  <si>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</si>
  <si>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</si>
  <si>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</si>
  <si>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</si>
  <si>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</si>
  <si>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</si>
  <si>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</si>
  <si>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</si>
  <si>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</si>
  <si>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</si>
  <si>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</si>
  <si>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</si>
  <si>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</si>
  <si>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</si>
  <si>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</si>
  <si>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</si>
  <si>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</si>
  <si>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</si>
  <si>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</si>
  <si>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</si>
  <si>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</si>
  <si>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</si>
  <si>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</si>
  <si>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</si>
  <si>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</si>
  <si>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</si>
  <si>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</si>
  <si>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</si>
  <si>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</si>
  <si>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</si>
  <si>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</si>
  <si>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</si>
  <si>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</si>
  <si>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</si>
  <si>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</si>
  <si>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</si>
  <si>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</si>
  <si>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</si>
  <si>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</si>
  <si>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</si>
  <si>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</si>
  <si>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</si>
  <si>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</si>
  <si>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</si>
  <si>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</si>
  <si>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</si>
  <si>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</si>
  <si>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</si>
  <si>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</si>
  <si>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</si>
  <si>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</si>
  <si>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</si>
  <si>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</si>
  <si>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</si>
  <si>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</si>
  <si>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</si>
  <si>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</si>
  <si>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</si>
  <si>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</si>
  <si>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</si>
  <si>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</si>
  <si>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</si>
  <si>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</si>
  <si>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</si>
  <si>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</si>
  <si>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</si>
  <si>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</si>
  <si>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</si>
  <si>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</si>
  <si>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</si>
  <si>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</si>
  <si>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</si>
  <si>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</si>
  <si>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</si>
  <si>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</si>
  <si>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</si>
  <si>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</si>
  <si>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</si>
  <si>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</si>
  <si>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</si>
  <si>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</si>
  <si>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</si>
  <si>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</si>
  <si>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</si>
  <si>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</si>
  <si>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</si>
  <si>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</si>
  <si>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</si>
  <si>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</si>
  <si>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</si>
  <si>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</si>
  <si>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</si>
  <si>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</si>
  <si>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</si>
  <si>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</si>
  <si>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</si>
  <si>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</si>
  <si>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</si>
  <si>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</si>
  <si>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</si>
  <si>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</si>
  <si>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</si>
  <si>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</si>
  <si>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</si>
  <si>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</si>
  <si>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</si>
  <si>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</si>
  <si>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</si>
  <si>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</si>
  <si>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</si>
  <si>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</si>
  <si>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</si>
  <si>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</si>
  <si>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</si>
  <si>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</si>
  <si>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</si>
  <si>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</si>
  <si>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</si>
  <si>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</si>
  <si>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</si>
  <si>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</si>
  <si>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</si>
  <si>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</si>
  <si>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</si>
  <si>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</si>
  <si>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</si>
  <si>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</si>
  <si>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</si>
  <si>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</si>
  <si>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</si>
  <si>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</si>
  <si>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</si>
  <si>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</si>
  <si>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</si>
  <si>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</si>
  <si>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</si>
  <si>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</si>
  <si>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</si>
  <si>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</si>
  <si>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</si>
  <si>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</si>
  <si>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</si>
  <si>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</si>
  <si>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</si>
  <si>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</si>
  <si>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</si>
  <si>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</si>
  <si>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</si>
  <si>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</si>
  <si>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</si>
  <si>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</si>
  <si>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</si>
  <si>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</si>
  <si>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</si>
  <si>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</si>
  <si>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</si>
  <si>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</si>
  <si>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</si>
  <si>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</si>
  <si>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</si>
  <si>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</si>
  <si>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</si>
  <si>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</si>
  <si>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</si>
  <si>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</si>
  <si>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</si>
  <si>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</si>
  <si>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</si>
  <si>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</si>
  <si>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</si>
  <si>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</si>
  <si>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</si>
  <si>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</si>
  <si>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</si>
  <si>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</si>
  <si>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</si>
  <si>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</si>
  <si>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</si>
  <si>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</si>
  <si>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</si>
  <si>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</si>
  <si>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</si>
  <si>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</si>
  <si>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</si>
  <si>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</si>
  <si>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</si>
  <si>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</si>
  <si>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</si>
  <si>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</si>
  <si>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</si>
  <si>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</si>
  <si>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</si>
  <si>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</si>
  <si>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</si>
  <si>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</si>
  <si>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</si>
  <si>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</si>
  <si>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</si>
  <si>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</si>
  <si>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</si>
  <si>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</si>
  <si>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</si>
  <si>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</si>
  <si>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</si>
  <si>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</si>
  <si>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</si>
  <si>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</si>
  <si>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</si>
  <si>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</si>
  <si>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</si>
  <si>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</si>
  <si>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</si>
  <si>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</si>
  <si>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</si>
  <si>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</si>
  <si>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</si>
  <si>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</si>
  <si>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</si>
  <si>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</si>
  <si>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</si>
  <si>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</si>
  <si>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</si>
  <si>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</si>
  <si>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</si>
  <si>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</si>
  <si>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</si>
  <si>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</si>
  <si>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</si>
  <si>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Correspondiente del 1 de Enero al 31 de Marzo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</si>
  <si>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</si>
  <si>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</si>
  <si>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</si>
  <si>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</si>
  <si>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</si>
  <si>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SIN INFORMACIÓN POR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</si>
  <si>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</si>
  <si>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</si>
  <si>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</si>
  <si>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</si>
  <si>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</si>
  <si>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</si>
  <si>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</si>
  <si>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</si>
  <si>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</si>
  <si>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</si>
  <si>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</si>
  <si>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</si>
  <si>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</si>
  <si>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</si>
  <si>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</si>
  <si>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</si>
  <si>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</si>
  <si>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</si>
  <si>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</si>
  <si>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</si>
  <si>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</si>
  <si>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</si>
  <si>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</si>
  <si>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</si>
  <si>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</si>
  <si>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</si>
  <si>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</si>
  <si>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</si>
  <si>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</si>
  <si>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</si>
  <si>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</si>
  <si>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</si>
  <si>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</si>
  <si>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</si>
  <si>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</si>
  <si>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</si>
  <si>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</si>
  <si>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</si>
  <si>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</si>
  <si>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</si>
  <si>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</si>
  <si>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</si>
  <si>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</si>
  <si>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</si>
  <si>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</si>
  <si>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</si>
  <si>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</si>
  <si>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</si>
  <si>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</si>
  <si>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</si>
  <si>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</si>
  <si>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</si>
  <si>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</si>
  <si>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</si>
  <si>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</si>
  <si>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</si>
  <si>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</si>
  <si>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</si>
  <si>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</si>
  <si>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</si>
  <si>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</si>
  <si>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</si>
  <si>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</si>
  <si>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</si>
  <si>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</si>
  <si>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</si>
  <si>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</si>
  <si>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</si>
  <si>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</si>
  <si>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</si>
  <si>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</si>
  <si>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</si>
  <si>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</si>
  <si>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</si>
  <si>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</si>
  <si>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</si>
  <si>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</si>
  <si>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</si>
  <si>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</si>
  <si>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</si>
  <si>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</si>
  <si>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</si>
  <si>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</si>
  <si>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</si>
  <si>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</si>
  <si>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</si>
  <si>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</si>
  <si>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</si>
  <si>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</si>
  <si>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</si>
  <si>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</si>
  <si>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</si>
  <si>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</si>
  <si>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</si>
  <si>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</si>
  <si>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</si>
  <si>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</si>
  <si>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</si>
  <si>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</si>
  <si>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</si>
  <si>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</si>
  <si>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</si>
  <si>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</si>
  <si>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</si>
  <si>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</si>
  <si>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</si>
  <si>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</si>
  <si>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</si>
  <si>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</si>
  <si>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</si>
  <si>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</si>
  <si>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</si>
  <si>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</si>
  <si>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</si>
  <si>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</si>
  <si>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</si>
  <si>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</si>
  <si>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</si>
  <si>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</si>
  <si>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</si>
  <si>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</si>
  <si>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</si>
  <si>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</si>
  <si>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</si>
  <si>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</si>
  <si>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</si>
  <si>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</si>
  <si>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</si>
  <si>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</si>
  <si>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</si>
  <si>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</si>
  <si>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</si>
  <si>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</si>
  <si>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</si>
  <si>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</si>
  <si>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</si>
  <si>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</si>
  <si>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</si>
  <si>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</si>
  <si>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</si>
  <si>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</si>
  <si>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</si>
  <si>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</si>
  <si>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</si>
  <si>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</si>
  <si>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</si>
  <si>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</si>
  <si>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</si>
  <si>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SIIN INFORMACIÓN POR REVELAR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</si>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</sst>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205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0" xfId="3" applyFo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10" fontId="6" fillId="5" borderId="0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4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4" fillId="0" borderId="0" xfId="0" applyFont="1"/>
    <xf numFmtId="10" fontId="14" fillId="0" borderId="0" xfId="0" applyNumberFormat="1" applyFont="1"/>
    <xf numFmtId="0" fontId="15" fillId="7" borderId="0" xfId="0" applyFont="1" applyFill="1" applyBorder="1"/>
    <xf numFmtId="0" fontId="15" fillId="7" borderId="0" xfId="0" applyFont="1" applyFill="1" applyBorder="1" applyAlignment="1">
      <alignment horizontal="center"/>
    </xf>
    <xf numFmtId="10" fontId="15" fillId="7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3" fontId="9" fillId="0" borderId="0" xfId="5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3" fontId="7" fillId="0" borderId="0" xfId="5" applyNumberFormat="1" applyFont="1"/>
    <xf numFmtId="0" fontId="8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0" borderId="0" xfId="5" applyNumberFormat="1" applyFont="1"/>
    <xf numFmtId="9" fontId="7" fillId="0" borderId="0" xfId="5" applyNumberFormat="1" applyFont="1"/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7" fillId="0" borderId="0" xfId="5" applyFo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3" fontId="14" fillId="0" borderId="0" xfId="2" applyNumberFormat="1" applyFont="1"/>
    <xf numFmtId="4" fontId="14" fillId="8" borderId="0" xfId="0" applyNumberFormat="1" applyFont="1" applyFill="1" applyBorder="1"/>
    <xf numFmtId="3" fontId="14" fillId="0" borderId="0" xfId="0" applyNumberFormat="1" applyFont="1"/>
    <xf numFmtId="0" fontId="15" fillId="9" borderId="0" xfId="0" applyFont="1" applyFill="1" applyBorder="1"/>
    <xf numFmtId="0" fontId="6" fillId="2" borderId="0" xfId="6" applyFont="1" applyFill="1" applyAlignment="1">
      <alignment horizontal="center" vertical="center"/>
    </xf>
    <xf numFmtId="0" fontId="6" fillId="2" borderId="0" xfId="6" applyFont="1" applyFill="1" applyAlignment="1">
      <alignment horizontal="right" vertical="center"/>
    </xf>
    <xf numFmtId="0" fontId="9" fillId="2" borderId="0" xfId="6" applyFont="1" applyFill="1" applyAlignment="1">
      <alignment horizontal="left" vertical="center"/>
    </xf>
    <xf numFmtId="0" fontId="14" fillId="0" borderId="0" xfId="6" applyFont="1"/>
    <xf numFmtId="0" fontId="6" fillId="2" borderId="0" xfId="6" applyFont="1" applyFill="1" applyAlignment="1">
      <alignment horizontal="center" vertical="center"/>
    </xf>
    <xf numFmtId="0" fontId="5" fillId="10" borderId="0" xfId="6" applyFont="1" applyFill="1" applyAlignment="1">
      <alignment horizontal="center" vertical="center"/>
    </xf>
    <xf numFmtId="0" fontId="5" fillId="10" borderId="0" xfId="6" applyFont="1" applyFill="1"/>
    <xf numFmtId="0" fontId="15" fillId="11" borderId="0" xfId="6" applyFont="1" applyFill="1"/>
    <xf numFmtId="0" fontId="14" fillId="0" borderId="0" xfId="6" applyFont="1" applyAlignment="1">
      <alignment horizontal="center"/>
    </xf>
    <xf numFmtId="3" fontId="14" fillId="0" borderId="0" xfId="6" applyNumberFormat="1" applyFont="1"/>
    <xf numFmtId="0" fontId="14" fillId="0" borderId="0" xfId="6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6" applyNumberFormat="1" applyFont="1"/>
    <xf numFmtId="0" fontId="6" fillId="0" borderId="0" xfId="0" applyFont="1"/>
    <xf numFmtId="4" fontId="14" fillId="0" borderId="0" xfId="6" applyNumberFormat="1" applyFont="1"/>
    <xf numFmtId="3" fontId="6" fillId="0" borderId="0" xfId="0" applyNumberFormat="1" applyFont="1"/>
    <xf numFmtId="3" fontId="6" fillId="0" borderId="0" xfId="7" applyNumberFormat="1" applyFont="1" applyFill="1"/>
    <xf numFmtId="0" fontId="14" fillId="0" borderId="0" xfId="6" applyFont="1" applyFill="1"/>
    <xf numFmtId="3" fontId="14" fillId="0" borderId="0" xfId="7" applyNumberFormat="1" applyFont="1" applyFill="1"/>
    <xf numFmtId="0" fontId="13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Alignment="1">
      <alignment horizontal="left"/>
    </xf>
    <xf numFmtId="3" fontId="6" fillId="0" borderId="0" xfId="8" applyNumberFormat="1" applyFont="1"/>
    <xf numFmtId="3" fontId="14" fillId="0" borderId="0" xfId="8" applyNumberFormat="1" applyFont="1"/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3" fontId="13" fillId="0" borderId="0" xfId="0" applyNumberFormat="1" applyFont="1"/>
    <xf numFmtId="3" fontId="8" fillId="0" borderId="0" xfId="0" applyNumberFormat="1" applyFont="1"/>
    <xf numFmtId="3" fontId="8" fillId="0" borderId="0" xfId="8" applyNumberFormat="1" applyFont="1" applyAlignment="1" applyProtection="1">
      <alignment vertical="top"/>
      <protection locked="0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13" fillId="12" borderId="15" xfId="9" applyFont="1" applyFill="1" applyBorder="1" applyAlignment="1">
      <alignment horizontal="center" vertical="center"/>
    </xf>
    <xf numFmtId="0" fontId="13" fillId="12" borderId="16" xfId="9" applyFont="1" applyFill="1" applyBorder="1" applyAlignment="1">
      <alignment horizontal="center" vertical="center"/>
    </xf>
    <xf numFmtId="0" fontId="13" fillId="12" borderId="17" xfId="9" applyFont="1" applyFill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0" fontId="13" fillId="12" borderId="18" xfId="9" applyFont="1" applyFill="1" applyBorder="1" applyAlignment="1">
      <alignment horizontal="center" vertical="center"/>
    </xf>
    <xf numFmtId="0" fontId="13" fillId="12" borderId="0" xfId="9" applyFont="1" applyFill="1" applyAlignment="1">
      <alignment horizontal="center" vertical="center"/>
    </xf>
    <xf numFmtId="0" fontId="13" fillId="12" borderId="19" xfId="9" applyFont="1" applyFill="1" applyBorder="1" applyAlignment="1">
      <alignment horizontal="center" vertical="center"/>
    </xf>
    <xf numFmtId="0" fontId="13" fillId="12" borderId="0" xfId="9" applyFont="1" applyFill="1" applyBorder="1" applyAlignment="1">
      <alignment horizontal="center" vertical="center"/>
    </xf>
    <xf numFmtId="0" fontId="13" fillId="12" borderId="20" xfId="9" applyFont="1" applyFill="1" applyBorder="1" applyAlignment="1">
      <alignment horizontal="center" vertical="center"/>
    </xf>
    <xf numFmtId="0" fontId="13" fillId="12" borderId="21" xfId="9" applyFont="1" applyFill="1" applyBorder="1" applyAlignment="1">
      <alignment horizontal="center" vertical="center"/>
    </xf>
    <xf numFmtId="0" fontId="13" fillId="12" borderId="22" xfId="9" applyFont="1" applyFill="1" applyBorder="1" applyAlignment="1">
      <alignment horizontal="center" vertical="center"/>
    </xf>
    <xf numFmtId="0" fontId="13" fillId="0" borderId="0" xfId="9" applyFont="1" applyBorder="1"/>
    <xf numFmtId="0" fontId="13" fillId="12" borderId="20" xfId="9" applyFont="1" applyFill="1" applyBorder="1" applyAlignment="1">
      <alignment horizontal="center" vertical="center"/>
    </xf>
    <xf numFmtId="0" fontId="13" fillId="12" borderId="21" xfId="9" applyFont="1" applyFill="1" applyBorder="1" applyAlignment="1">
      <alignment horizontal="center" vertical="center"/>
    </xf>
    <xf numFmtId="0" fontId="13" fillId="12" borderId="23" xfId="9" applyFont="1" applyFill="1" applyBorder="1" applyAlignment="1">
      <alignment horizontal="center" vertical="center"/>
    </xf>
    <xf numFmtId="0" fontId="6" fillId="12" borderId="24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 wrapText="1" indent="1"/>
    </xf>
    <xf numFmtId="0" fontId="8" fillId="0" borderId="0" xfId="9" applyFont="1" applyFill="1"/>
    <xf numFmtId="0" fontId="8" fillId="0" borderId="0" xfId="9" applyFont="1"/>
    <xf numFmtId="0" fontId="6" fillId="0" borderId="25" xfId="9" applyFont="1" applyFill="1" applyBorder="1" applyAlignment="1">
      <alignment vertical="center"/>
    </xf>
    <xf numFmtId="0" fontId="6" fillId="0" borderId="25" xfId="9" applyFont="1" applyBorder="1" applyAlignment="1">
      <alignment horizontal="right" vertical="center"/>
    </xf>
    <xf numFmtId="0" fontId="6" fillId="0" borderId="24" xfId="9" applyFont="1" applyFill="1" applyBorder="1" applyAlignment="1">
      <alignment vertical="center"/>
    </xf>
    <xf numFmtId="3" fontId="6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vertical="center"/>
    </xf>
    <xf numFmtId="0" fontId="7" fillId="0" borderId="25" xfId="9" applyFont="1" applyFill="1" applyBorder="1" applyAlignment="1">
      <alignment horizontal="left" vertical="center" indent="1"/>
    </xf>
    <xf numFmtId="3" fontId="14" fillId="0" borderId="23" xfId="9" applyNumberFormat="1" applyFont="1" applyBorder="1" applyAlignment="1">
      <alignment horizontal="right" vertical="center" wrapText="1" indent="1"/>
    </xf>
    <xf numFmtId="0" fontId="8" fillId="0" borderId="24" xfId="9" applyFont="1" applyBorder="1"/>
    <xf numFmtId="0" fontId="14" fillId="0" borderId="26" xfId="9" applyFont="1" applyFill="1" applyBorder="1" applyAlignment="1">
      <alignment horizontal="left" vertical="center" wrapText="1" indent="1"/>
    </xf>
    <xf numFmtId="0" fontId="14" fillId="0" borderId="24" xfId="9" applyFont="1" applyFill="1" applyBorder="1" applyAlignment="1">
      <alignment horizontal="left" vertical="center"/>
    </xf>
    <xf numFmtId="0" fontId="14" fillId="0" borderId="25" xfId="9" applyFont="1" applyFill="1" applyBorder="1" applyAlignment="1">
      <alignment horizontal="left" vertical="center" indent="1"/>
    </xf>
    <xf numFmtId="0" fontId="8" fillId="0" borderId="0" xfId="9" applyFont="1" applyFill="1" applyBorder="1"/>
    <xf numFmtId="0" fontId="14" fillId="0" borderId="25" xfId="9" applyFont="1" applyFill="1" applyBorder="1" applyAlignment="1">
      <alignment horizontal="left" vertical="center" wrapText="1"/>
    </xf>
    <xf numFmtId="4" fontId="14" fillId="0" borderId="25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horizontal="left" vertical="center"/>
    </xf>
    <xf numFmtId="0" fontId="7" fillId="0" borderId="24" xfId="9" applyFont="1" applyBorder="1" applyAlignment="1">
      <alignment horizontal="left"/>
    </xf>
    <xf numFmtId="3" fontId="14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horizontal="left" vertical="center"/>
    </xf>
    <xf numFmtId="4" fontId="14" fillId="0" borderId="16" xfId="9" applyNumberFormat="1" applyFont="1" applyBorder="1" applyAlignment="1">
      <alignment horizontal="right" vertical="center" indent="1"/>
    </xf>
    <xf numFmtId="0" fontId="6" fillId="12" borderId="23" xfId="9" applyFont="1" applyFill="1" applyBorder="1" applyAlignment="1">
      <alignment vertical="center"/>
    </xf>
    <xf numFmtId="4" fontId="8" fillId="0" borderId="0" xfId="9" applyNumberFormat="1" applyFont="1"/>
    <xf numFmtId="0" fontId="0" fillId="0" borderId="0" xfId="9" applyFont="1"/>
    <xf numFmtId="0" fontId="8" fillId="0" borderId="0" xfId="9" applyFont="1" applyAlignment="1">
      <alignment horizontal="left" vertical="center" wrapText="1"/>
    </xf>
    <xf numFmtId="3" fontId="8" fillId="0" borderId="0" xfId="9" applyNumberFormat="1" applyFont="1"/>
    <xf numFmtId="0" fontId="9" fillId="12" borderId="15" xfId="9" applyFont="1" applyFill="1" applyBorder="1" applyAlignment="1" applyProtection="1">
      <alignment horizontal="center" vertical="center" wrapText="1"/>
      <protection locked="0"/>
    </xf>
    <xf numFmtId="0" fontId="9" fillId="12" borderId="16" xfId="9" applyFont="1" applyFill="1" applyBorder="1" applyAlignment="1" applyProtection="1">
      <alignment horizontal="center" vertical="center" wrapText="1"/>
      <protection locked="0"/>
    </xf>
    <xf numFmtId="0" fontId="9" fillId="12" borderId="17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Border="1" applyAlignment="1">
      <alignment horizontal="center" vertical="center"/>
    </xf>
    <xf numFmtId="0" fontId="9" fillId="12" borderId="18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Alignment="1" applyProtection="1">
      <alignment horizontal="center" vertical="center" wrapText="1"/>
      <protection locked="0"/>
    </xf>
    <xf numFmtId="0" fontId="9" fillId="12" borderId="19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Border="1" applyAlignment="1" applyProtection="1">
      <alignment horizontal="center" vertical="center" wrapText="1"/>
      <protection locked="0"/>
    </xf>
    <xf numFmtId="0" fontId="13" fillId="12" borderId="22" xfId="9" applyFont="1" applyFill="1" applyBorder="1" applyAlignment="1">
      <alignment horizontal="center" vertical="center"/>
    </xf>
    <xf numFmtId="0" fontId="0" fillId="0" borderId="0" xfId="9" applyFont="1" applyFill="1" applyBorder="1"/>
    <xf numFmtId="0" fontId="6" fillId="12" borderId="20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/>
    </xf>
    <xf numFmtId="0" fontId="8" fillId="0" borderId="25" xfId="9" applyFont="1" applyBorder="1"/>
    <xf numFmtId="4" fontId="6" fillId="0" borderId="25" xfId="9" applyNumberFormat="1" applyFont="1" applyBorder="1" applyAlignment="1">
      <alignment horizontal="right" vertical="center"/>
    </xf>
    <xf numFmtId="0" fontId="6" fillId="0" borderId="26" xfId="9" applyFont="1" applyFill="1" applyBorder="1" applyAlignment="1">
      <alignment vertical="center"/>
    </xf>
    <xf numFmtId="49" fontId="7" fillId="0" borderId="24" xfId="9" applyNumberFormat="1" applyFont="1" applyFill="1" applyBorder="1" applyAlignment="1">
      <alignment vertical="center"/>
    </xf>
    <xf numFmtId="0" fontId="7" fillId="0" borderId="26" xfId="9" applyFont="1" applyFill="1" applyBorder="1" applyAlignment="1">
      <alignment horizontal="left" vertical="center" indent="1"/>
    </xf>
    <xf numFmtId="3" fontId="7" fillId="0" borderId="23" xfId="9" applyNumberFormat="1" applyFont="1" applyBorder="1" applyAlignment="1">
      <alignment horizontal="right" vertical="center" wrapText="1" indent="1"/>
    </xf>
    <xf numFmtId="49" fontId="7" fillId="0" borderId="24" xfId="9" applyNumberFormat="1" applyFont="1" applyFill="1" applyBorder="1"/>
    <xf numFmtId="0" fontId="7" fillId="0" borderId="26" xfId="9" applyFont="1" applyFill="1" applyBorder="1" applyAlignment="1">
      <alignment horizontal="left" vertical="center" wrapText="1" indent="1"/>
    </xf>
    <xf numFmtId="0" fontId="7" fillId="0" borderId="25" xfId="9" applyFont="1" applyFill="1" applyBorder="1"/>
    <xf numFmtId="0" fontId="7" fillId="0" borderId="25" xfId="9" applyFont="1" applyFill="1" applyBorder="1" applyAlignment="1">
      <alignment vertical="center"/>
    </xf>
    <xf numFmtId="4" fontId="7" fillId="0" borderId="25" xfId="9" applyNumberFormat="1" applyFont="1" applyBorder="1" applyAlignment="1">
      <alignment horizontal="right" vertical="center"/>
    </xf>
    <xf numFmtId="0" fontId="9" fillId="0" borderId="24" xfId="9" applyFont="1" applyFill="1" applyBorder="1" applyAlignment="1">
      <alignment vertical="center"/>
    </xf>
    <xf numFmtId="0" fontId="9" fillId="0" borderId="26" xfId="9" applyFont="1" applyFill="1" applyBorder="1" applyAlignment="1">
      <alignment vertical="center"/>
    </xf>
    <xf numFmtId="3" fontId="9" fillId="0" borderId="23" xfId="9" applyNumberFormat="1" applyFont="1" applyBorder="1" applyAlignment="1">
      <alignment horizontal="right" vertical="center" wrapText="1" indent="1"/>
    </xf>
    <xf numFmtId="49" fontId="8" fillId="0" borderId="27" xfId="0" applyNumberFormat="1" applyFont="1" applyBorder="1"/>
    <xf numFmtId="3" fontId="7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vertical="center"/>
    </xf>
    <xf numFmtId="4" fontId="14" fillId="0" borderId="25" xfId="9" applyNumberFormat="1" applyFont="1" applyBorder="1" applyAlignment="1">
      <alignment horizontal="right" vertical="center"/>
    </xf>
    <xf numFmtId="0" fontId="6" fillId="4" borderId="24" xfId="9" applyFont="1" applyFill="1" applyBorder="1" applyAlignment="1">
      <alignment vertical="center"/>
    </xf>
    <xf numFmtId="0" fontId="8" fillId="0" borderId="0" xfId="9" applyFont="1" applyAlignment="1">
      <alignment horizontal="left" wrapText="1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horizontal="center"/>
    </xf>
    <xf numFmtId="0" fontId="6" fillId="2" borderId="0" xfId="6" applyFont="1" applyFill="1"/>
    <xf numFmtId="0" fontId="15" fillId="11" borderId="0" xfId="6" applyFont="1" applyFill="1" applyAlignment="1">
      <alignment horizontal="center"/>
    </xf>
    <xf numFmtId="0" fontId="6" fillId="0" borderId="0" xfId="6" applyFont="1"/>
    <xf numFmtId="0" fontId="14" fillId="0" borderId="1" xfId="0" applyFont="1" applyBorder="1"/>
    <xf numFmtId="0" fontId="14" fillId="0" borderId="3" xfId="0" applyFont="1" applyBorder="1"/>
    <xf numFmtId="0" fontId="16" fillId="13" borderId="28" xfId="0" applyFont="1" applyFill="1" applyBorder="1" applyAlignment="1">
      <alignment horizontal="center" vertical="center" wrapText="1"/>
    </xf>
    <xf numFmtId="0" fontId="12" fillId="0" borderId="29" xfId="0" applyFont="1" applyBorder="1" applyAlignment="1"/>
    <xf numFmtId="0" fontId="16" fillId="13" borderId="30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3" fontId="14" fillId="0" borderId="32" xfId="9" applyNumberFormat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left" vertical="center" wrapText="1"/>
    </xf>
    <xf numFmtId="3" fontId="14" fillId="0" borderId="34" xfId="9" applyNumberFormat="1" applyFont="1" applyBorder="1" applyAlignment="1">
      <alignment horizontal="right" vertical="center" wrapText="1" indent="1"/>
    </xf>
    <xf numFmtId="0" fontId="16" fillId="13" borderId="35" xfId="0" applyFont="1" applyFill="1" applyBorder="1" applyAlignment="1">
      <alignment horizontal="center" vertical="center" wrapText="1"/>
    </xf>
    <xf numFmtId="0" fontId="12" fillId="0" borderId="36" xfId="0" applyFont="1" applyBorder="1" applyAlignment="1"/>
    <xf numFmtId="3" fontId="14" fillId="0" borderId="37" xfId="9" applyNumberFormat="1" applyFont="1" applyBorder="1" applyAlignment="1">
      <alignment horizontal="right" vertical="center" wrapText="1" indent="1"/>
    </xf>
    <xf numFmtId="3" fontId="14" fillId="0" borderId="38" xfId="9" applyNumberFormat="1" applyFont="1" applyBorder="1" applyAlignment="1">
      <alignment horizontal="right" vertical="center" wrapText="1" indent="1"/>
    </xf>
  </cellXfs>
  <cellStyles count="10">
    <cellStyle name="Hipervínculo" xfId="1" builtinId="8"/>
    <cellStyle name="Hipervínculo 2" xfId="4" xr:uid="{ED201870-0B82-46AC-9B57-D966FDABE7BE}"/>
    <cellStyle name="Millares 3 17 2" xfId="7" xr:uid="{85DBDF9F-D8AB-425C-98D7-CAEA2A1F1383}"/>
    <cellStyle name="Normal" xfId="0" builtinId="0"/>
    <cellStyle name="Normal 2" xfId="8" xr:uid="{20063D23-C9D3-4257-B317-97AA3C94525F}"/>
    <cellStyle name="Normal 2 3 13" xfId="6" xr:uid="{E60DEF5D-D5C4-4E2A-98DC-F6E39174C732}"/>
    <cellStyle name="Normal 3 2 2 11" xfId="9" xr:uid="{A56A1A4D-225C-426D-B773-7326AF5DCBCF}"/>
    <cellStyle name="Normal 3 23" xfId="2" xr:uid="{E05AA304-FB3C-45C1-BF63-79F412AE5C05}"/>
    <cellStyle name="Normal 3 3 3" xfId="5" xr:uid="{43B029BA-07B6-4615-954E-998EA82799A2}"/>
    <cellStyle name="Normal 74" xfId="3" xr:uid="{176372BE-F886-4F54-A491-CD86C5B11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C505-1620-41C4-B79E-BA798E34E5B2}">
  <sheetPr>
    <tabColor rgb="FFCC6600"/>
    <pageSetUpPr fitToPage="1"/>
  </sheetPr>
  <dimension ref="A1:AB63"/>
  <sheetViews>
    <sheetView tabSelected="1" zoomScaleNormal="100" zoomScaleSheetLayoutView="100" workbookViewId="0">
      <pane ySplit="5" topLeftCell="A6" activePane="bottomLeft" state="frozen"/>
      <selection activeCell="B53" sqref="B53"/>
      <selection pane="bottomLeft" activeCell="F1" sqref="F1"/>
    </sheetView>
  </sheetViews>
  <sheetFormatPr baseColWidth="10" defaultColWidth="15" defaultRowHeight="10.199999999999999" x14ac:dyDescent="0.2"/>
  <cols>
    <col min="1" max="1" width="17.140625" style="35" customWidth="1"/>
    <col min="2" max="2" width="86.140625" style="35" bestFit="1" customWidth="1"/>
    <col min="3" max="3" width="9.28515625" style="35" customWidth="1"/>
    <col min="4" max="5" width="15" style="35"/>
    <col min="6" max="28" width="15" style="6"/>
    <col min="29" max="16384" width="15" style="35"/>
  </cols>
  <sheetData>
    <row r="1" spans="1:14" ht="18.899999999999999" customHeight="1" x14ac:dyDescent="0.2">
      <c r="A1" s="1" t="s">
        <v>0</v>
      </c>
      <c r="B1" s="2"/>
      <c r="C1" s="3"/>
      <c r="D1" s="4" t="s">
        <v>1</v>
      </c>
      <c r="E1" s="5">
        <v>2025</v>
      </c>
    </row>
    <row r="2" spans="1:14" ht="18.899999999999999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8.899999999999999" customHeight="1" x14ac:dyDescent="0.2">
      <c r="A3" s="12" t="s">
        <v>5</v>
      </c>
      <c r="B3" s="13"/>
      <c r="C3" s="14"/>
      <c r="D3" s="10" t="s">
        <v>6</v>
      </c>
      <c r="E3" s="15">
        <v>1</v>
      </c>
    </row>
    <row r="4" spans="1:14" ht="18.899999999999999" customHeight="1" thickBot="1" x14ac:dyDescent="0.25">
      <c r="A4" s="16" t="s">
        <v>7</v>
      </c>
      <c r="B4" s="17"/>
      <c r="C4" s="17"/>
      <c r="D4" s="17"/>
      <c r="E4" s="18"/>
    </row>
    <row r="5" spans="1:14" ht="15" customHeight="1" x14ac:dyDescent="0.2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x14ac:dyDescent="0.2">
      <c r="A6" s="22"/>
      <c r="B6" s="23"/>
      <c r="C6" s="21"/>
    </row>
    <row r="7" spans="1:14" s="6" customFormat="1" x14ac:dyDescent="0.2">
      <c r="A7" s="24"/>
      <c r="B7" s="25" t="s">
        <v>10</v>
      </c>
    </row>
    <row r="8" spans="1:14" s="6" customFormat="1" x14ac:dyDescent="0.2">
      <c r="A8" s="24"/>
      <c r="B8" s="25"/>
    </row>
    <row r="9" spans="1:14" s="6" customFormat="1" x14ac:dyDescent="0.2">
      <c r="A9" s="26"/>
      <c r="B9" s="27" t="s">
        <v>11</v>
      </c>
    </row>
    <row r="10" spans="1:14" s="6" customFormat="1" x14ac:dyDescent="0.2">
      <c r="A10" s="28" t="s">
        <v>12</v>
      </c>
      <c r="B10" s="29" t="s">
        <v>13</v>
      </c>
    </row>
    <row r="11" spans="1:14" s="6" customFormat="1" x14ac:dyDescent="0.2">
      <c r="A11" s="28" t="s">
        <v>14</v>
      </c>
      <c r="B11" s="29" t="s">
        <v>15</v>
      </c>
    </row>
    <row r="12" spans="1:14" s="6" customFormat="1" x14ac:dyDescent="0.2">
      <c r="A12" s="28" t="s">
        <v>16</v>
      </c>
      <c r="B12" s="29" t="s">
        <v>17</v>
      </c>
    </row>
    <row r="13" spans="1:14" s="6" customFormat="1" x14ac:dyDescent="0.2">
      <c r="A13" s="28" t="s">
        <v>18</v>
      </c>
      <c r="B13" s="29" t="s">
        <v>19</v>
      </c>
    </row>
    <row r="14" spans="1:14" s="6" customFormat="1" x14ac:dyDescent="0.2">
      <c r="A14" s="28" t="s">
        <v>20</v>
      </c>
      <c r="B14" s="29" t="s">
        <v>21</v>
      </c>
    </row>
    <row r="15" spans="1:14" s="6" customFormat="1" x14ac:dyDescent="0.2">
      <c r="A15" s="28" t="s">
        <v>22</v>
      </c>
      <c r="B15" s="29" t="s">
        <v>23</v>
      </c>
    </row>
    <row r="16" spans="1:14" s="6" customFormat="1" x14ac:dyDescent="0.2">
      <c r="A16" s="28" t="s">
        <v>24</v>
      </c>
      <c r="B16" s="29" t="s">
        <v>25</v>
      </c>
    </row>
    <row r="17" spans="1:2" s="6" customFormat="1" x14ac:dyDescent="0.2">
      <c r="A17" s="28" t="s">
        <v>26</v>
      </c>
      <c r="B17" s="29" t="s">
        <v>27</v>
      </c>
    </row>
    <row r="18" spans="1:2" s="6" customFormat="1" x14ac:dyDescent="0.2">
      <c r="A18" s="28" t="s">
        <v>28</v>
      </c>
      <c r="B18" s="29" t="s">
        <v>29</v>
      </c>
    </row>
    <row r="19" spans="1:2" s="6" customFormat="1" x14ac:dyDescent="0.2">
      <c r="A19" s="28" t="s">
        <v>30</v>
      </c>
      <c r="B19" s="29" t="s">
        <v>31</v>
      </c>
    </row>
    <row r="20" spans="1:2" s="6" customFormat="1" x14ac:dyDescent="0.2">
      <c r="A20" s="28" t="s">
        <v>32</v>
      </c>
      <c r="B20" s="29" t="s">
        <v>33</v>
      </c>
    </row>
    <row r="21" spans="1:2" s="6" customFormat="1" x14ac:dyDescent="0.2">
      <c r="A21" s="28" t="s">
        <v>34</v>
      </c>
      <c r="B21" s="29" t="s">
        <v>35</v>
      </c>
    </row>
    <row r="22" spans="1:2" s="6" customFormat="1" x14ac:dyDescent="0.2">
      <c r="A22" s="28" t="s">
        <v>36</v>
      </c>
      <c r="B22" s="29" t="s">
        <v>37</v>
      </c>
    </row>
    <row r="23" spans="1:2" s="6" customFormat="1" x14ac:dyDescent="0.2">
      <c r="A23" s="28" t="s">
        <v>38</v>
      </c>
      <c r="B23" s="29" t="s">
        <v>39</v>
      </c>
    </row>
    <row r="24" spans="1:2" s="6" customFormat="1" x14ac:dyDescent="0.2">
      <c r="A24" s="28" t="s">
        <v>40</v>
      </c>
      <c r="B24" s="29" t="s">
        <v>41</v>
      </c>
    </row>
    <row r="25" spans="1:2" s="6" customFormat="1" x14ac:dyDescent="0.2">
      <c r="A25" s="28" t="s">
        <v>42</v>
      </c>
      <c r="B25" s="29" t="s">
        <v>43</v>
      </c>
    </row>
    <row r="26" spans="1:2" s="6" customFormat="1" x14ac:dyDescent="0.2">
      <c r="A26" s="28" t="s">
        <v>44</v>
      </c>
      <c r="B26" s="29" t="s">
        <v>45</v>
      </c>
    </row>
    <row r="27" spans="1:2" s="6" customFormat="1" x14ac:dyDescent="0.2">
      <c r="A27" s="28" t="s">
        <v>46</v>
      </c>
      <c r="B27" s="29" t="s">
        <v>47</v>
      </c>
    </row>
    <row r="28" spans="1:2" s="6" customFormat="1" x14ac:dyDescent="0.2">
      <c r="A28" s="28" t="s">
        <v>48</v>
      </c>
      <c r="B28" s="29" t="s">
        <v>49</v>
      </c>
    </row>
    <row r="29" spans="1:2" s="6" customFormat="1" x14ac:dyDescent="0.2">
      <c r="A29" s="28" t="s">
        <v>50</v>
      </c>
      <c r="B29" s="29" t="s">
        <v>51</v>
      </c>
    </row>
    <row r="30" spans="1:2" s="6" customFormat="1" x14ac:dyDescent="0.2">
      <c r="A30" s="28" t="s">
        <v>52</v>
      </c>
      <c r="B30" s="29" t="s">
        <v>53</v>
      </c>
    </row>
    <row r="31" spans="1:2" s="6" customFormat="1" x14ac:dyDescent="0.2">
      <c r="A31" s="28" t="s">
        <v>54</v>
      </c>
      <c r="B31" s="29" t="s">
        <v>55</v>
      </c>
    </row>
    <row r="32" spans="1:2" s="6" customFormat="1" x14ac:dyDescent="0.2">
      <c r="A32" s="28" t="s">
        <v>56</v>
      </c>
      <c r="B32" s="29" t="s">
        <v>57</v>
      </c>
    </row>
    <row r="33" spans="1:2" s="6" customFormat="1" x14ac:dyDescent="0.2">
      <c r="A33" s="24"/>
      <c r="B33" s="27"/>
    </row>
    <row r="34" spans="1:2" s="6" customFormat="1" x14ac:dyDescent="0.2">
      <c r="A34" s="30" t="s">
        <v>58</v>
      </c>
      <c r="B34" s="29" t="s">
        <v>59</v>
      </c>
    </row>
    <row r="35" spans="1:2" s="6" customFormat="1" x14ac:dyDescent="0.2">
      <c r="A35" s="30" t="s">
        <v>60</v>
      </c>
      <c r="B35" s="29" t="s">
        <v>61</v>
      </c>
    </row>
    <row r="36" spans="1:2" s="6" customFormat="1" x14ac:dyDescent="0.2">
      <c r="A36" s="24"/>
      <c r="B36" s="31"/>
    </row>
    <row r="37" spans="1:2" s="6" customFormat="1" x14ac:dyDescent="0.2">
      <c r="A37" s="24"/>
      <c r="B37" s="25" t="s">
        <v>62</v>
      </c>
    </row>
    <row r="38" spans="1:2" s="6" customFormat="1" x14ac:dyDescent="0.2">
      <c r="A38" s="24" t="s">
        <v>63</v>
      </c>
      <c r="B38" s="29" t="s">
        <v>64</v>
      </c>
    </row>
    <row r="39" spans="1:2" s="6" customFormat="1" x14ac:dyDescent="0.2">
      <c r="A39" s="24"/>
      <c r="B39" s="29" t="s">
        <v>65</v>
      </c>
    </row>
    <row r="40" spans="1:2" s="6" customFormat="1" x14ac:dyDescent="0.2">
      <c r="A40" s="24"/>
      <c r="B40" s="32" t="s">
        <v>66</v>
      </c>
    </row>
    <row r="41" spans="1:2" s="6" customFormat="1" x14ac:dyDescent="0.2">
      <c r="A41" s="24"/>
      <c r="B41" s="32" t="s">
        <v>67</v>
      </c>
    </row>
    <row r="42" spans="1:2" s="6" customFormat="1" x14ac:dyDescent="0.2">
      <c r="A42" s="24"/>
      <c r="B42" s="29"/>
    </row>
    <row r="43" spans="1:2" s="6" customFormat="1" ht="10.8" thickBot="1" x14ac:dyDescent="0.25">
      <c r="A43" s="33"/>
      <c r="B43" s="34"/>
    </row>
    <row r="44" spans="1:2" s="6" customFormat="1" x14ac:dyDescent="0.2"/>
    <row r="45" spans="1:2" s="6" customFormat="1" x14ac:dyDescent="0.2">
      <c r="A45" s="6" t="s">
        <v>68</v>
      </c>
    </row>
    <row r="46" spans="1:2" s="6" customFormat="1" x14ac:dyDescent="0.2"/>
    <row r="47" spans="1:2" s="6" customFormat="1" x14ac:dyDescent="0.2"/>
    <row r="48" spans="1:2" s="6" customFormat="1" x14ac:dyDescent="0.2"/>
    <row r="49" spans="1:2" s="6" customFormat="1" x14ac:dyDescent="0.2"/>
    <row r="50" spans="1:2" s="6" customFormat="1" x14ac:dyDescent="0.2"/>
    <row r="51" spans="1:2" s="6" customFormat="1" x14ac:dyDescent="0.2"/>
    <row r="52" spans="1:2" s="6" customFormat="1" x14ac:dyDescent="0.2"/>
    <row r="53" spans="1:2" s="6" customFormat="1" x14ac:dyDescent="0.2"/>
    <row r="54" spans="1:2" s="6" customFormat="1" x14ac:dyDescent="0.2"/>
    <row r="55" spans="1:2" s="6" customFormat="1" x14ac:dyDescent="0.2"/>
    <row r="56" spans="1:2" s="6" customFormat="1" x14ac:dyDescent="0.2"/>
    <row r="57" spans="1:2" s="6" customFormat="1" x14ac:dyDescent="0.2"/>
    <row r="58" spans="1:2" s="6" customFormat="1" x14ac:dyDescent="0.2"/>
    <row r="59" spans="1:2" s="6" customFormat="1" x14ac:dyDescent="0.2"/>
    <row r="60" spans="1:2" s="6" customFormat="1" x14ac:dyDescent="0.2"/>
    <row r="61" spans="1:2" s="6" customFormat="1" x14ac:dyDescent="0.2"/>
    <row r="62" spans="1:2" s="6" customFormat="1" x14ac:dyDescent="0.2"/>
    <row r="63" spans="1:2" s="6" customFormat="1" x14ac:dyDescent="0.2">
      <c r="A63" s="35"/>
      <c r="B63" s="3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524F4345-9E33-4680-AE47-619627B5D1E2}">
      <formula1>"1, 2, 3, 4"</formula1>
    </dataValidation>
  </dataValidations>
  <hyperlinks>
    <hyperlink ref="A28:B28" location="VHP!A6" display="VHP-01" xr:uid="{A2E7F493-0F21-4C12-91B3-1299A9912AA2}"/>
    <hyperlink ref="A29:B29" location="VHP!A12" display="VHP-02" xr:uid="{FB694E3B-E45A-496E-A902-B414EE4E36ED}"/>
    <hyperlink ref="A30:B30" location="EFE!A6" display="EFE-01" xr:uid="{62B416B3-9342-4AE5-AC04-2767C48D8A6E}"/>
    <hyperlink ref="A31:B31" location="EFE!A18" display="EFE-02" xr:uid="{126A188F-C57E-49E2-B84F-0A253C080503}"/>
    <hyperlink ref="A32:B32" location="EFE!A44" display="EFE-03" xr:uid="{708CCBBE-28FF-4D5F-B3A9-F96D915BC537}"/>
    <hyperlink ref="A34:B34" location="Conciliacion_Ig!B6" display="Conciliacion_Ig" xr:uid="{025E9C0D-137A-47AB-AEB8-B2E1D43F5E49}"/>
    <hyperlink ref="A35:B35" location="Conciliacion_Eg!B5" display="Conciliacion_Eg" xr:uid="{F0D52661-D8EC-4889-A09B-C6DBB6B55098}"/>
    <hyperlink ref="B38" location="Memoria!A8" display="CONTABLES" xr:uid="{88F6227D-A874-4D52-A4AA-73B96028E5CF}"/>
    <hyperlink ref="B39" location="Memoria!A35" display="PRESUPUESTALES" xr:uid="{E3BC0CFF-4CFB-488F-AECF-F884A05E68EC}"/>
    <hyperlink ref="B11" location="ACT!A56" display="PARTICIPACIONES, APORTACIONES, CONVENIOS, INCENTIVOS…" xr:uid="{20BA1841-48B5-4136-BED9-1D7563A15210}"/>
    <hyperlink ref="B12" location="ACT!A71" display="OTROS INGRESOS Y BENEFICIOS" xr:uid="{3ADC9510-DDD3-4C90-923B-E68B47C82FC6}"/>
    <hyperlink ref="B13" location="ACT!A96" display="GASTOS Y OTRAS PERDIDAS" xr:uid="{CDF7E68B-87FB-4761-8FB4-3D9872E3434D}"/>
    <hyperlink ref="B14" location="ESF!A6" display="FONDOS CON AFECTACIÓN ESPECÍFICA E INVERSIONES FINANCIERAS" xr:uid="{D63C40F0-26B0-4361-A552-BDB31F7FE78A}"/>
    <hyperlink ref="B15" location="ESF!A13" display="CONTRIBUCIONES POR RECUPERAR" xr:uid="{F15A8623-2D4F-450F-BEAC-14649750EA7B}"/>
    <hyperlink ref="B16" location="ESF!A18" display="CONTRIBUCIONES POR RECUPERAR CORTO PLAZO" xr:uid="{3B9E6361-37ED-4C96-941E-44916920D061}"/>
    <hyperlink ref="B17" location="ESF!A30" display="BIENES DISPONIBLES PARA SU TRANSFORMACIÓN ESTIMACIONES Y DETERIOROS (INVENTARIOS)" xr:uid="{034BB7F8-9D5E-482F-B633-B913D3A96223}"/>
    <hyperlink ref="B18" location="ESF!A39" display="ALMACENES" xr:uid="{E2851466-0140-4292-8811-C8117A652959}"/>
    <hyperlink ref="B19" location="ESF!A44" display="FIDEICOMISOS, MANDATOS Y CONTRATOS ANÁLOGOS" xr:uid="{B641D864-8DE0-4246-BFFC-1A907E969E42}"/>
    <hyperlink ref="B20" location="ESF!A48" display="PARTICIPACIONES Y APORTACIONES DE CAPITAL" xr:uid="{A5DEEBC9-9B69-4A2D-82D2-808473DE2FC1}"/>
    <hyperlink ref="B21" location="ESF!A52" display="BIENES MUEBLES E INMUEBLES" xr:uid="{07258819-E2C5-4237-B240-609DE1AE7492}"/>
    <hyperlink ref="B22" location="ESF!A72" display="INTANGIBLES Y DIFERIDOS" xr:uid="{FCB46902-1217-4E53-A3E3-962A0F0E8FE8}"/>
    <hyperlink ref="B24" location="ESF!A94" display="OTROS ACTIVOS" xr:uid="{DBE9F96A-6D89-4695-BA29-57553F6E71F9}"/>
    <hyperlink ref="B25" location="ESF!A108" display="CUENTAS Y DOCUMENTOS POR PAGAR" xr:uid="{28C72AD9-429B-44E0-8875-2FB450BF3EF5}"/>
    <hyperlink ref="B26" location="ESF!A125" display="FONDOS Y BIENES DE TERCEROS" xr:uid="{90853F7F-DFA1-40F8-9AB5-66499F77411A}"/>
    <hyperlink ref="B27" location="ESF!A142" display="OTROS PASIVOS CIRCULANTES" xr:uid="{48CA2D66-F6BA-4835-A6C9-48D84894F8B2}"/>
    <hyperlink ref="B10" location="ACT!A8" display="INGRESOS DE GESTION" xr:uid="{5F296E17-9588-4976-8B6E-132F17931B3A}"/>
    <hyperlink ref="A10" location="ACT!A6" display="ACT!A6" xr:uid="{7CBFF6DA-1088-43FA-9DBC-7E0B67C4BA68}"/>
    <hyperlink ref="A11" location="ACT!A91" display="ACT!A91" xr:uid="{4CCD210F-4ADC-4840-979B-FCE02931AFFA}"/>
    <hyperlink ref="A12" location="ESF!A6" display="ESF!A6" xr:uid="{307F3186-3F14-4FA8-8560-D38CB363CE35}"/>
    <hyperlink ref="A13" location="ESF!A12" display="ESF!A12" xr:uid="{E6DD7C33-09C2-4DB3-9FFA-0470154D78EC}"/>
    <hyperlink ref="A14" location="ESF!A17" display="ESF!A17" xr:uid="{737AAD91-1B09-4657-AB5A-60D3932F815D}"/>
    <hyperlink ref="A15" location="ESF!A29" display="ESF!A29" xr:uid="{107C8A5C-FC1C-452E-A9F9-B4F34879F724}"/>
    <hyperlink ref="A16" location="ESF!A38" display="ESF!A38" xr:uid="{BD3E47F4-A896-426C-8E0B-64356DD41625}"/>
    <hyperlink ref="A17" location="ESF!A43" display="ESF!A43" xr:uid="{6418E3E7-7FA7-4DA0-8E8D-3A79876BD398}"/>
    <hyperlink ref="A18" location="ESF!A47" display="ESF!A47" xr:uid="{DD2F84D4-7F4D-41D2-9097-CF8EB2E6C7F1}"/>
    <hyperlink ref="A19" location="ESF!A53" display="ESF!A53" xr:uid="{99D5B41C-5E3F-40BA-80D9-41271905BED9}"/>
    <hyperlink ref="A20" location="ESF!A76" display="ESF!A76" xr:uid="{DE3689ED-4CA5-4098-823C-3EFBB8C8B847}"/>
    <hyperlink ref="A21" location="ESF!A92" display="ESF!A92" xr:uid="{B07D0110-4705-4B03-A368-0CF6C7DFF87F}"/>
    <hyperlink ref="A22" location="ESF!A98" display="ESF!A98" xr:uid="{E8CCF797-7D9A-4E75-8A00-F9928E4609DC}"/>
    <hyperlink ref="A23" location="ESF!A109" display="ESF!A109" xr:uid="{471E84E7-CA20-4160-B04D-5BA587550945}"/>
    <hyperlink ref="A24" location="ESF!A126" display="ESF!A126" xr:uid="{9C918BD9-51A1-4552-B75F-AEF7AE26A12C}"/>
    <hyperlink ref="A25" location="ESF!A143" display="ESF!A143" xr:uid="{854BD08C-8CB4-4FC3-BB06-E5D7CB681BC5}"/>
    <hyperlink ref="A26" location="ESF!A151" display="ESF!A151" xr:uid="{F2BF15FB-E6A5-45BE-97D3-85035294E4CE}"/>
    <hyperlink ref="A27" location="ESF!A156" display="ESF!A156" xr:uid="{E66CB91E-54E5-487A-949D-BD2F023FE389}"/>
    <hyperlink ref="A28" location="VHP!A6" display="VHP!A6" xr:uid="{C70EB79C-6B77-4D47-A985-B4FFB6B0A5AA}"/>
    <hyperlink ref="A29" location="VHP!A12" display="VHP!A12" xr:uid="{2CE67A1D-A55B-4C7B-B751-C7C39CA14973}"/>
    <hyperlink ref="A30" location="EFE!A6" display="EFE!A6" xr:uid="{AA553182-A6AB-41FF-98AE-0D9DF0C6A99F}"/>
    <hyperlink ref="A31" location="EFE!A18" display="EFE!A18" xr:uid="{946533E9-4FE3-405C-B30B-9F366F5712B9}"/>
    <hyperlink ref="A32" location="EFE!A45" display="EFE!A45" xr:uid="{8B15A2BB-CD3F-478A-ADE8-8908CE22142C}"/>
    <hyperlink ref="B40" location="Memoria!B38" display="Memoria!B38" xr:uid="{C494E890-CC89-4C43-A23D-11C3D5EB159C}"/>
    <hyperlink ref="B41" location="Memoria!B48" display="Memoria!B48" xr:uid="{FBB16389-16A8-4F16-86AC-20C6DA92EF2B}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9329-6BE4-4A87-81B0-665951BC1C0C}">
  <sheetPr>
    <tabColor rgb="FFFFC000"/>
    <pageSetUpPr fitToPage="1"/>
  </sheetPr>
  <dimension ref="A1:E218"/>
  <sheetViews>
    <sheetView showGridLines="0" zoomScaleNormal="100" workbookViewId="0">
      <selection activeCell="B53" sqref="B53"/>
    </sheetView>
  </sheetViews>
  <sheetFormatPr baseColWidth="10" defaultColWidth="10.7109375" defaultRowHeight="10.199999999999999" x14ac:dyDescent="0.2"/>
  <cols>
    <col min="1" max="1" width="11.7109375" style="43" customWidth="1"/>
    <col min="2" max="2" width="96.85546875" style="43" customWidth="1"/>
    <col min="3" max="3" width="21.7109375" style="43" customWidth="1"/>
    <col min="4" max="4" width="18.28515625" style="43" customWidth="1"/>
    <col min="5" max="5" width="13.85546875" style="43" bestFit="1" customWidth="1"/>
    <col min="6" max="16384" width="10.7109375" style="43"/>
  </cols>
  <sheetData>
    <row r="1" spans="1:5" s="40" customFormat="1" ht="11.25" customHeight="1" x14ac:dyDescent="0.3">
      <c r="A1" s="36" t="s">
        <v>0</v>
      </c>
      <c r="B1" s="37"/>
      <c r="C1" s="37"/>
      <c r="D1" s="38" t="s">
        <v>69</v>
      </c>
      <c r="E1" s="39">
        <v>2025</v>
      </c>
    </row>
    <row r="2" spans="1:5" s="41" customFormat="1" ht="11.25" customHeight="1" x14ac:dyDescent="0.3">
      <c r="A2" s="36" t="s">
        <v>70</v>
      </c>
      <c r="B2" s="37"/>
      <c r="C2" s="37"/>
      <c r="D2" s="38" t="s">
        <v>71</v>
      </c>
      <c r="E2" s="39" t="str">
        <f>'[1]Notas a los Edos Financieros'!D2</f>
        <v>Trimestral</v>
      </c>
    </row>
    <row r="3" spans="1:5" s="41" customFormat="1" ht="11.25" customHeight="1" x14ac:dyDescent="0.3">
      <c r="A3" s="36" t="s">
        <v>5</v>
      </c>
      <c r="B3" s="37"/>
      <c r="C3" s="37"/>
      <c r="D3" s="38" t="s">
        <v>72</v>
      </c>
      <c r="E3" s="39">
        <v>1</v>
      </c>
    </row>
    <row r="4" spans="1:5" ht="11.25" customHeight="1" x14ac:dyDescent="0.3">
      <c r="A4" s="36" t="s">
        <v>7</v>
      </c>
      <c r="B4" s="37"/>
      <c r="C4" s="37"/>
      <c r="D4" s="42"/>
      <c r="E4" s="42"/>
    </row>
    <row r="5" spans="1:5" x14ac:dyDescent="0.2">
      <c r="A5" s="44" t="s">
        <v>73</v>
      </c>
      <c r="B5" s="45"/>
      <c r="C5" s="45"/>
      <c r="D5" s="46"/>
      <c r="E5" s="45"/>
    </row>
    <row r="6" spans="1:5" ht="9.75" customHeight="1" x14ac:dyDescent="0.2">
      <c r="A6" s="47"/>
      <c r="B6" s="47"/>
      <c r="C6" s="47"/>
      <c r="D6" s="48"/>
      <c r="E6" s="47"/>
    </row>
    <row r="7" spans="1:5" ht="9.75" customHeight="1" x14ac:dyDescent="0.2">
      <c r="A7" s="45" t="s">
        <v>74</v>
      </c>
      <c r="B7" s="45"/>
      <c r="C7" s="45"/>
      <c r="D7" s="46"/>
      <c r="E7" s="45"/>
    </row>
    <row r="8" spans="1:5" ht="9.75" customHeight="1" x14ac:dyDescent="0.2">
      <c r="A8" s="49" t="s">
        <v>75</v>
      </c>
      <c r="B8" s="49" t="s">
        <v>76</v>
      </c>
      <c r="C8" s="50" t="s">
        <v>77</v>
      </c>
      <c r="D8" s="51" t="s">
        <v>78</v>
      </c>
      <c r="E8" s="50" t="s">
        <v>79</v>
      </c>
    </row>
    <row r="9" spans="1:5" ht="9.75" customHeight="1" x14ac:dyDescent="0.2">
      <c r="A9" s="52">
        <v>4000</v>
      </c>
      <c r="B9" s="53" t="s">
        <v>13</v>
      </c>
      <c r="C9" s="54">
        <f>SUM(C10+C57+C69)</f>
        <v>4997490037.5800009</v>
      </c>
      <c r="D9" s="55"/>
      <c r="E9" s="47"/>
    </row>
    <row r="10" spans="1:5" ht="9.75" customHeight="1" x14ac:dyDescent="0.2">
      <c r="A10" s="52">
        <v>4100</v>
      </c>
      <c r="B10" s="53" t="s">
        <v>80</v>
      </c>
      <c r="C10" s="54">
        <f>SUM(C11+C21+C27+C30+C36+C39+C48)</f>
        <v>15195244.720000001</v>
      </c>
      <c r="D10" s="55"/>
      <c r="E10" s="47"/>
    </row>
    <row r="11" spans="1:5" ht="9.75" customHeight="1" x14ac:dyDescent="0.2">
      <c r="A11" s="52">
        <v>4110</v>
      </c>
      <c r="B11" s="53" t="s">
        <v>81</v>
      </c>
      <c r="C11" s="54">
        <f>SUM(C12:C20)</f>
        <v>0</v>
      </c>
      <c r="D11" s="55" t="str">
        <f t="shared" ref="D11:D20" si="0">IFERROR(C11/$C$12,"")</f>
        <v/>
      </c>
      <c r="E11" s="47"/>
    </row>
    <row r="12" spans="1:5" ht="9.75" customHeight="1" x14ac:dyDescent="0.2">
      <c r="A12" s="56">
        <v>4111</v>
      </c>
      <c r="B12" s="57" t="s">
        <v>82</v>
      </c>
      <c r="C12" s="58">
        <v>0</v>
      </c>
      <c r="D12" s="55" t="str">
        <f t="shared" si="0"/>
        <v/>
      </c>
      <c r="E12" s="47"/>
    </row>
    <row r="13" spans="1:5" ht="9.75" customHeight="1" x14ac:dyDescent="0.2">
      <c r="A13" s="56">
        <v>4112</v>
      </c>
      <c r="B13" s="57" t="s">
        <v>83</v>
      </c>
      <c r="C13" s="58">
        <v>0</v>
      </c>
      <c r="D13" s="55" t="str">
        <f t="shared" si="0"/>
        <v/>
      </c>
      <c r="E13" s="47"/>
    </row>
    <row r="14" spans="1:5" ht="9.75" customHeight="1" x14ac:dyDescent="0.2">
      <c r="A14" s="56">
        <v>4113</v>
      </c>
      <c r="B14" s="57" t="s">
        <v>84</v>
      </c>
      <c r="C14" s="58">
        <v>0</v>
      </c>
      <c r="D14" s="55" t="str">
        <f t="shared" si="0"/>
        <v/>
      </c>
      <c r="E14" s="47"/>
    </row>
    <row r="15" spans="1:5" ht="9.75" customHeight="1" x14ac:dyDescent="0.2">
      <c r="A15" s="56">
        <v>4114</v>
      </c>
      <c r="B15" s="57" t="s">
        <v>85</v>
      </c>
      <c r="C15" s="58">
        <v>0</v>
      </c>
      <c r="D15" s="55" t="str">
        <f t="shared" si="0"/>
        <v/>
      </c>
      <c r="E15" s="47"/>
    </row>
    <row r="16" spans="1:5" ht="9.75" customHeight="1" x14ac:dyDescent="0.2">
      <c r="A16" s="56">
        <v>4115</v>
      </c>
      <c r="B16" s="57" t="s">
        <v>86</v>
      </c>
      <c r="C16" s="58">
        <v>0</v>
      </c>
      <c r="D16" s="55" t="str">
        <f t="shared" si="0"/>
        <v/>
      </c>
      <c r="E16" s="47"/>
    </row>
    <row r="17" spans="1:5" ht="9.75" customHeight="1" x14ac:dyDescent="0.2">
      <c r="A17" s="56">
        <v>4116</v>
      </c>
      <c r="B17" s="57" t="s">
        <v>87</v>
      </c>
      <c r="C17" s="58">
        <v>0</v>
      </c>
      <c r="D17" s="55" t="str">
        <f t="shared" si="0"/>
        <v/>
      </c>
      <c r="E17" s="47"/>
    </row>
    <row r="18" spans="1:5" ht="9.75" customHeight="1" x14ac:dyDescent="0.2">
      <c r="A18" s="56">
        <v>4117</v>
      </c>
      <c r="B18" s="57" t="s">
        <v>88</v>
      </c>
      <c r="C18" s="58">
        <v>0</v>
      </c>
      <c r="D18" s="55" t="str">
        <f t="shared" si="0"/>
        <v/>
      </c>
      <c r="E18" s="47"/>
    </row>
    <row r="19" spans="1:5" ht="21" customHeight="1" x14ac:dyDescent="0.2">
      <c r="A19" s="56">
        <v>4118</v>
      </c>
      <c r="B19" s="59" t="s">
        <v>89</v>
      </c>
      <c r="C19" s="58">
        <v>0</v>
      </c>
      <c r="D19" s="55" t="str">
        <f t="shared" si="0"/>
        <v/>
      </c>
      <c r="E19" s="47"/>
    </row>
    <row r="20" spans="1:5" ht="9.75" customHeight="1" x14ac:dyDescent="0.2">
      <c r="A20" s="56">
        <v>4119</v>
      </c>
      <c r="B20" s="57" t="s">
        <v>90</v>
      </c>
      <c r="C20" s="58">
        <v>0</v>
      </c>
      <c r="D20" s="55" t="str">
        <f t="shared" si="0"/>
        <v/>
      </c>
      <c r="E20" s="47"/>
    </row>
    <row r="21" spans="1:5" ht="9.75" customHeight="1" x14ac:dyDescent="0.2">
      <c r="A21" s="52">
        <v>4120</v>
      </c>
      <c r="B21" s="53" t="s">
        <v>91</v>
      </c>
      <c r="C21" s="54">
        <f>SUM(C22:C26)</f>
        <v>0</v>
      </c>
      <c r="D21" s="55" t="str">
        <f t="shared" ref="D21:D26" si="1">IFERROR(C21/$C$21,"")</f>
        <v/>
      </c>
      <c r="E21" s="47"/>
    </row>
    <row r="22" spans="1:5" ht="9.75" customHeight="1" x14ac:dyDescent="0.2">
      <c r="A22" s="56">
        <v>4121</v>
      </c>
      <c r="B22" s="57" t="s">
        <v>92</v>
      </c>
      <c r="C22" s="58">
        <v>0</v>
      </c>
      <c r="D22" s="55" t="str">
        <f t="shared" si="1"/>
        <v/>
      </c>
      <c r="E22" s="47"/>
    </row>
    <row r="23" spans="1:5" ht="9.75" customHeight="1" x14ac:dyDescent="0.2">
      <c r="A23" s="56">
        <v>4122</v>
      </c>
      <c r="B23" s="57" t="s">
        <v>93</v>
      </c>
      <c r="C23" s="58">
        <v>0</v>
      </c>
      <c r="D23" s="55" t="str">
        <f t="shared" si="1"/>
        <v/>
      </c>
      <c r="E23" s="47"/>
    </row>
    <row r="24" spans="1:5" ht="9.75" customHeight="1" x14ac:dyDescent="0.2">
      <c r="A24" s="56">
        <v>4123</v>
      </c>
      <c r="B24" s="57" t="s">
        <v>94</v>
      </c>
      <c r="C24" s="58">
        <v>0</v>
      </c>
      <c r="D24" s="55" t="str">
        <f t="shared" si="1"/>
        <v/>
      </c>
      <c r="E24" s="47"/>
    </row>
    <row r="25" spans="1:5" ht="9.75" customHeight="1" x14ac:dyDescent="0.2">
      <c r="A25" s="56">
        <v>4124</v>
      </c>
      <c r="B25" s="57" t="s">
        <v>95</v>
      </c>
      <c r="C25" s="58">
        <v>0</v>
      </c>
      <c r="D25" s="55" t="str">
        <f t="shared" si="1"/>
        <v/>
      </c>
      <c r="E25" s="47"/>
    </row>
    <row r="26" spans="1:5" ht="9.75" customHeight="1" x14ac:dyDescent="0.2">
      <c r="A26" s="56">
        <v>4129</v>
      </c>
      <c r="B26" s="57" t="s">
        <v>96</v>
      </c>
      <c r="C26" s="58">
        <v>0</v>
      </c>
      <c r="D26" s="55" t="str">
        <f t="shared" si="1"/>
        <v/>
      </c>
      <c r="E26" s="47"/>
    </row>
    <row r="27" spans="1:5" ht="9.75" customHeight="1" x14ac:dyDescent="0.2">
      <c r="A27" s="52">
        <v>4130</v>
      </c>
      <c r="B27" s="53" t="s">
        <v>97</v>
      </c>
      <c r="C27" s="54">
        <f>SUM(C28:C29)</f>
        <v>0</v>
      </c>
      <c r="D27" s="55" t="str">
        <f t="shared" ref="D27:D29" si="2">IFERROR(C27/$C$27,"")</f>
        <v/>
      </c>
      <c r="E27" s="47"/>
    </row>
    <row r="28" spans="1:5" ht="9.75" customHeight="1" x14ac:dyDescent="0.2">
      <c r="A28" s="56">
        <v>4131</v>
      </c>
      <c r="B28" s="57" t="s">
        <v>98</v>
      </c>
      <c r="C28" s="58">
        <v>0</v>
      </c>
      <c r="D28" s="55" t="str">
        <f t="shared" si="2"/>
        <v/>
      </c>
      <c r="E28" s="47"/>
    </row>
    <row r="29" spans="1:5" ht="21" customHeight="1" x14ac:dyDescent="0.2">
      <c r="A29" s="56">
        <v>4132</v>
      </c>
      <c r="B29" s="59" t="s">
        <v>99</v>
      </c>
      <c r="C29" s="58">
        <v>0</v>
      </c>
      <c r="D29" s="55" t="str">
        <f t="shared" si="2"/>
        <v/>
      </c>
      <c r="E29" s="47"/>
    </row>
    <row r="30" spans="1:5" ht="9.75" customHeight="1" x14ac:dyDescent="0.2">
      <c r="A30" s="52">
        <v>4140</v>
      </c>
      <c r="B30" s="53" t="s">
        <v>100</v>
      </c>
      <c r="C30" s="54">
        <f>SUM(C31:C35)</f>
        <v>0</v>
      </c>
      <c r="D30" s="55" t="str">
        <f t="shared" ref="D30:D35" si="3">IFERROR(C30/$C$30,"")</f>
        <v/>
      </c>
      <c r="E30" s="47"/>
    </row>
    <row r="31" spans="1:5" ht="9.75" customHeight="1" x14ac:dyDescent="0.2">
      <c r="A31" s="56">
        <v>4141</v>
      </c>
      <c r="B31" s="57" t="s">
        <v>101</v>
      </c>
      <c r="C31" s="58">
        <v>0</v>
      </c>
      <c r="D31" s="55" t="str">
        <f t="shared" si="3"/>
        <v/>
      </c>
      <c r="E31" s="47"/>
    </row>
    <row r="32" spans="1:5" ht="9.75" customHeight="1" x14ac:dyDescent="0.2">
      <c r="A32" s="56">
        <v>4143</v>
      </c>
      <c r="B32" s="57" t="s">
        <v>102</v>
      </c>
      <c r="C32" s="58">
        <v>0</v>
      </c>
      <c r="D32" s="55" t="str">
        <f t="shared" si="3"/>
        <v/>
      </c>
      <c r="E32" s="47"/>
    </row>
    <row r="33" spans="1:5" ht="9.75" customHeight="1" x14ac:dyDescent="0.2">
      <c r="A33" s="56">
        <v>4144</v>
      </c>
      <c r="B33" s="57" t="s">
        <v>103</v>
      </c>
      <c r="C33" s="58">
        <v>0</v>
      </c>
      <c r="D33" s="55" t="str">
        <f t="shared" si="3"/>
        <v/>
      </c>
      <c r="E33" s="47"/>
    </row>
    <row r="34" spans="1:5" ht="21.75" customHeight="1" x14ac:dyDescent="0.2">
      <c r="A34" s="56">
        <v>4145</v>
      </c>
      <c r="B34" s="59" t="s">
        <v>104</v>
      </c>
      <c r="C34" s="58">
        <v>0</v>
      </c>
      <c r="D34" s="55" t="str">
        <f t="shared" si="3"/>
        <v/>
      </c>
      <c r="E34" s="47"/>
    </row>
    <row r="35" spans="1:5" ht="9.75" customHeight="1" x14ac:dyDescent="0.2">
      <c r="A35" s="56">
        <v>4149</v>
      </c>
      <c r="B35" s="57" t="s">
        <v>105</v>
      </c>
      <c r="C35" s="58">
        <v>0</v>
      </c>
      <c r="D35" s="55" t="str">
        <f t="shared" si="3"/>
        <v/>
      </c>
      <c r="E35" s="47"/>
    </row>
    <row r="36" spans="1:5" ht="9.75" customHeight="1" x14ac:dyDescent="0.2">
      <c r="A36" s="52">
        <v>4150</v>
      </c>
      <c r="B36" s="53" t="s">
        <v>106</v>
      </c>
      <c r="C36" s="54">
        <f>SUM(C37:C38)</f>
        <v>0</v>
      </c>
      <c r="D36" s="55" t="str">
        <f t="shared" ref="D36:D38" si="4">IFERROR(C36/$C$36,"")</f>
        <v/>
      </c>
      <c r="E36" s="47"/>
    </row>
    <row r="37" spans="1:5" ht="9.75" customHeight="1" x14ac:dyDescent="0.2">
      <c r="A37" s="56">
        <v>4151</v>
      </c>
      <c r="B37" s="57" t="s">
        <v>106</v>
      </c>
      <c r="C37" s="58">
        <v>0</v>
      </c>
      <c r="D37" s="55" t="str">
        <f t="shared" si="4"/>
        <v/>
      </c>
      <c r="E37" s="47"/>
    </row>
    <row r="38" spans="1:5" ht="23.25" customHeight="1" x14ac:dyDescent="0.2">
      <c r="A38" s="56">
        <v>4154</v>
      </c>
      <c r="B38" s="59" t="s">
        <v>107</v>
      </c>
      <c r="C38" s="58">
        <v>0</v>
      </c>
      <c r="D38" s="55" t="str">
        <f t="shared" si="4"/>
        <v/>
      </c>
      <c r="E38" s="47"/>
    </row>
    <row r="39" spans="1:5" ht="9.75" customHeight="1" x14ac:dyDescent="0.2">
      <c r="A39" s="52">
        <v>4160</v>
      </c>
      <c r="B39" s="53" t="s">
        <v>108</v>
      </c>
      <c r="C39" s="54">
        <f>SUM(C40:C47)</f>
        <v>0</v>
      </c>
      <c r="D39" s="55" t="str">
        <f t="shared" ref="D39:D47" si="5">IFERROR(C39/$C$39,"")</f>
        <v/>
      </c>
      <c r="E39" s="47"/>
    </row>
    <row r="40" spans="1:5" ht="9.75" customHeight="1" x14ac:dyDescent="0.2">
      <c r="A40" s="56">
        <v>4161</v>
      </c>
      <c r="B40" s="57" t="s">
        <v>109</v>
      </c>
      <c r="C40" s="58">
        <v>0</v>
      </c>
      <c r="D40" s="55" t="str">
        <f t="shared" si="5"/>
        <v/>
      </c>
      <c r="E40" s="47"/>
    </row>
    <row r="41" spans="1:5" ht="9.75" customHeight="1" x14ac:dyDescent="0.2">
      <c r="A41" s="56">
        <v>4162</v>
      </c>
      <c r="B41" s="57" t="s">
        <v>110</v>
      </c>
      <c r="C41" s="58">
        <v>0</v>
      </c>
      <c r="D41" s="55" t="str">
        <f t="shared" si="5"/>
        <v/>
      </c>
      <c r="E41" s="47"/>
    </row>
    <row r="42" spans="1:5" ht="9.75" customHeight="1" x14ac:dyDescent="0.2">
      <c r="A42" s="56">
        <v>4163</v>
      </c>
      <c r="B42" s="57" t="s">
        <v>111</v>
      </c>
      <c r="C42" s="58">
        <v>0</v>
      </c>
      <c r="D42" s="55" t="str">
        <f t="shared" si="5"/>
        <v/>
      </c>
      <c r="E42" s="47"/>
    </row>
    <row r="43" spans="1:5" ht="9.75" customHeight="1" x14ac:dyDescent="0.2">
      <c r="A43" s="56">
        <v>4164</v>
      </c>
      <c r="B43" s="57" t="s">
        <v>112</v>
      </c>
      <c r="C43" s="58">
        <v>0</v>
      </c>
      <c r="D43" s="55" t="str">
        <f t="shared" si="5"/>
        <v/>
      </c>
      <c r="E43" s="47"/>
    </row>
    <row r="44" spans="1:5" ht="9.75" customHeight="1" x14ac:dyDescent="0.2">
      <c r="A44" s="56">
        <v>4165</v>
      </c>
      <c r="B44" s="57" t="s">
        <v>113</v>
      </c>
      <c r="C44" s="58">
        <v>0</v>
      </c>
      <c r="D44" s="55" t="str">
        <f t="shared" si="5"/>
        <v/>
      </c>
      <c r="E44" s="47"/>
    </row>
    <row r="45" spans="1:5" ht="22.5" customHeight="1" x14ac:dyDescent="0.2">
      <c r="A45" s="56">
        <v>4166</v>
      </c>
      <c r="B45" s="59" t="s">
        <v>114</v>
      </c>
      <c r="C45" s="58">
        <v>0</v>
      </c>
      <c r="D45" s="55" t="str">
        <f t="shared" si="5"/>
        <v/>
      </c>
      <c r="E45" s="47"/>
    </row>
    <row r="46" spans="1:5" ht="9.75" customHeight="1" x14ac:dyDescent="0.2">
      <c r="A46" s="56">
        <v>4168</v>
      </c>
      <c r="B46" s="57" t="s">
        <v>115</v>
      </c>
      <c r="C46" s="58">
        <v>0</v>
      </c>
      <c r="D46" s="55" t="str">
        <f t="shared" si="5"/>
        <v/>
      </c>
      <c r="E46" s="47"/>
    </row>
    <row r="47" spans="1:5" ht="9.75" customHeight="1" x14ac:dyDescent="0.2">
      <c r="A47" s="56">
        <v>4169</v>
      </c>
      <c r="B47" s="57" t="s">
        <v>116</v>
      </c>
      <c r="C47" s="58">
        <v>0</v>
      </c>
      <c r="D47" s="55" t="str">
        <f t="shared" si="5"/>
        <v/>
      </c>
      <c r="E47" s="47"/>
    </row>
    <row r="48" spans="1:5" ht="9.75" customHeight="1" x14ac:dyDescent="0.2">
      <c r="A48" s="52">
        <v>4170</v>
      </c>
      <c r="B48" s="53" t="s">
        <v>117</v>
      </c>
      <c r="C48" s="54">
        <f>SUM(C49:C56)</f>
        <v>15195244.720000001</v>
      </c>
      <c r="D48" s="55">
        <f t="shared" ref="D48:D56" si="6">IFERROR(C48/$C$48,"")</f>
        <v>1</v>
      </c>
      <c r="E48" s="47"/>
    </row>
    <row r="49" spans="1:5" ht="9.75" customHeight="1" x14ac:dyDescent="0.2">
      <c r="A49" s="56">
        <v>4171</v>
      </c>
      <c r="B49" s="57" t="s">
        <v>118</v>
      </c>
      <c r="C49" s="58">
        <v>0</v>
      </c>
      <c r="D49" s="55">
        <f t="shared" si="6"/>
        <v>0</v>
      </c>
      <c r="E49" s="47"/>
    </row>
    <row r="50" spans="1:5" ht="15" customHeight="1" x14ac:dyDescent="0.2">
      <c r="A50" s="56">
        <v>4172</v>
      </c>
      <c r="B50" s="57" t="s">
        <v>119</v>
      </c>
      <c r="C50" s="58">
        <v>0</v>
      </c>
      <c r="D50" s="55">
        <f t="shared" si="6"/>
        <v>0</v>
      </c>
      <c r="E50" s="47"/>
    </row>
    <row r="51" spans="1:5" ht="22.5" customHeight="1" x14ac:dyDescent="0.2">
      <c r="A51" s="56">
        <v>4173</v>
      </c>
      <c r="B51" s="59" t="s">
        <v>120</v>
      </c>
      <c r="C51" s="58">
        <v>15195244.720000001</v>
      </c>
      <c r="D51" s="55">
        <f t="shared" si="6"/>
        <v>1</v>
      </c>
      <c r="E51" s="47"/>
    </row>
    <row r="52" spans="1:5" ht="24.75" customHeight="1" x14ac:dyDescent="0.2">
      <c r="A52" s="56">
        <v>4174</v>
      </c>
      <c r="B52" s="59" t="s">
        <v>121</v>
      </c>
      <c r="C52" s="58">
        <v>0</v>
      </c>
      <c r="D52" s="55">
        <f t="shared" si="6"/>
        <v>0</v>
      </c>
      <c r="E52" s="47"/>
    </row>
    <row r="53" spans="1:5" ht="23.25" customHeight="1" x14ac:dyDescent="0.2">
      <c r="A53" s="56">
        <v>4175</v>
      </c>
      <c r="B53" s="59" t="s">
        <v>122</v>
      </c>
      <c r="C53" s="58">
        <v>0</v>
      </c>
      <c r="D53" s="55">
        <f t="shared" si="6"/>
        <v>0</v>
      </c>
      <c r="E53" s="47"/>
    </row>
    <row r="54" spans="1:5" ht="22.5" customHeight="1" x14ac:dyDescent="0.2">
      <c r="A54" s="56">
        <v>4176</v>
      </c>
      <c r="B54" s="59" t="s">
        <v>123</v>
      </c>
      <c r="C54" s="58">
        <v>0</v>
      </c>
      <c r="D54" s="55">
        <f t="shared" si="6"/>
        <v>0</v>
      </c>
      <c r="E54" s="47"/>
    </row>
    <row r="55" spans="1:5" ht="20.25" customHeight="1" x14ac:dyDescent="0.2">
      <c r="A55" s="56">
        <v>4177</v>
      </c>
      <c r="B55" s="59" t="s">
        <v>124</v>
      </c>
      <c r="C55" s="58">
        <v>0</v>
      </c>
      <c r="D55" s="55">
        <f t="shared" si="6"/>
        <v>0</v>
      </c>
      <c r="E55" s="47"/>
    </row>
    <row r="56" spans="1:5" ht="22.5" customHeight="1" x14ac:dyDescent="0.2">
      <c r="A56" s="56">
        <v>4178</v>
      </c>
      <c r="B56" s="59" t="s">
        <v>125</v>
      </c>
      <c r="C56" s="58">
        <v>0</v>
      </c>
      <c r="D56" s="55">
        <f t="shared" si="6"/>
        <v>0</v>
      </c>
      <c r="E56" s="47"/>
    </row>
    <row r="57" spans="1:5" ht="33" customHeight="1" x14ac:dyDescent="0.2">
      <c r="A57" s="52">
        <v>4200</v>
      </c>
      <c r="B57" s="60" t="s">
        <v>126</v>
      </c>
      <c r="C57" s="54">
        <f>+C58+C64</f>
        <v>4982082595.0900002</v>
      </c>
      <c r="D57" s="55"/>
      <c r="E57" s="47"/>
    </row>
    <row r="58" spans="1:5" ht="22.5" customHeight="1" x14ac:dyDescent="0.2">
      <c r="A58" s="52">
        <v>4210</v>
      </c>
      <c r="B58" s="60" t="s">
        <v>127</v>
      </c>
      <c r="C58" s="54">
        <f>SUM(C59:C63)</f>
        <v>2248178274.2799997</v>
      </c>
      <c r="D58" s="55">
        <f t="shared" ref="D58:D63" si="7">IFERROR(C58/$C$58,"")</f>
        <v>1</v>
      </c>
      <c r="E58" s="47"/>
    </row>
    <row r="59" spans="1:5" ht="9.75" customHeight="1" x14ac:dyDescent="0.2">
      <c r="A59" s="56">
        <v>4211</v>
      </c>
      <c r="B59" s="57" t="s">
        <v>128</v>
      </c>
      <c r="C59" s="58">
        <v>0</v>
      </c>
      <c r="D59" s="55">
        <f t="shared" si="7"/>
        <v>0</v>
      </c>
      <c r="E59" s="47"/>
    </row>
    <row r="60" spans="1:5" ht="9.75" customHeight="1" x14ac:dyDescent="0.2">
      <c r="A60" s="56">
        <v>4212</v>
      </c>
      <c r="B60" s="57" t="s">
        <v>129</v>
      </c>
      <c r="C60" s="58">
        <v>1070502304.48</v>
      </c>
      <c r="D60" s="55">
        <f t="shared" si="7"/>
        <v>0.47616433123962931</v>
      </c>
      <c r="E60" s="47"/>
    </row>
    <row r="61" spans="1:5" ht="9.75" customHeight="1" x14ac:dyDescent="0.2">
      <c r="A61" s="56">
        <v>4213</v>
      </c>
      <c r="B61" s="57" t="s">
        <v>130</v>
      </c>
      <c r="C61" s="58">
        <v>1177675969.8</v>
      </c>
      <c r="D61" s="55">
        <f t="shared" si="7"/>
        <v>0.5238356687603708</v>
      </c>
      <c r="E61" s="47"/>
    </row>
    <row r="62" spans="1:5" ht="9.75" customHeight="1" x14ac:dyDescent="0.2">
      <c r="A62" s="56">
        <v>4214</v>
      </c>
      <c r="B62" s="57" t="s">
        <v>131</v>
      </c>
      <c r="C62" s="58">
        <v>0</v>
      </c>
      <c r="D62" s="55">
        <f t="shared" si="7"/>
        <v>0</v>
      </c>
      <c r="E62" s="47"/>
    </row>
    <row r="63" spans="1:5" ht="9.75" customHeight="1" x14ac:dyDescent="0.2">
      <c r="A63" s="56">
        <v>4215</v>
      </c>
      <c r="B63" s="57" t="s">
        <v>132</v>
      </c>
      <c r="C63" s="58">
        <v>0</v>
      </c>
      <c r="D63" s="55">
        <f t="shared" si="7"/>
        <v>0</v>
      </c>
      <c r="E63" s="47"/>
    </row>
    <row r="64" spans="1:5" ht="9.75" customHeight="1" x14ac:dyDescent="0.2">
      <c r="A64" s="52">
        <v>4220</v>
      </c>
      <c r="B64" s="53" t="s">
        <v>133</v>
      </c>
      <c r="C64" s="54">
        <f>SUM(C65:C68)</f>
        <v>2733904320.8099999</v>
      </c>
      <c r="D64" s="55">
        <f t="shared" ref="D64:D68" si="8">IFERROR(C64/$C$64,"")</f>
        <v>1</v>
      </c>
      <c r="E64" s="47"/>
    </row>
    <row r="65" spans="1:5" ht="9.75" customHeight="1" x14ac:dyDescent="0.2">
      <c r="A65" s="56">
        <v>4221</v>
      </c>
      <c r="B65" s="57" t="s">
        <v>134</v>
      </c>
      <c r="C65" s="58">
        <v>2733904320.8099999</v>
      </c>
      <c r="D65" s="55">
        <f t="shared" si="8"/>
        <v>1</v>
      </c>
      <c r="E65" s="47"/>
    </row>
    <row r="66" spans="1:5" ht="9.75" customHeight="1" x14ac:dyDescent="0.2">
      <c r="A66" s="56">
        <v>4223</v>
      </c>
      <c r="B66" s="57" t="s">
        <v>135</v>
      </c>
      <c r="C66" s="58">
        <v>0</v>
      </c>
      <c r="D66" s="55">
        <f t="shared" si="8"/>
        <v>0</v>
      </c>
      <c r="E66" s="47"/>
    </row>
    <row r="67" spans="1:5" ht="9.75" customHeight="1" x14ac:dyDescent="0.2">
      <c r="A67" s="56">
        <v>4225</v>
      </c>
      <c r="B67" s="57" t="s">
        <v>136</v>
      </c>
      <c r="C67" s="58">
        <v>0</v>
      </c>
      <c r="D67" s="55">
        <f t="shared" si="8"/>
        <v>0</v>
      </c>
      <c r="E67" s="47"/>
    </row>
    <row r="68" spans="1:5" ht="9.75" customHeight="1" x14ac:dyDescent="0.2">
      <c r="A68" s="56">
        <v>4227</v>
      </c>
      <c r="B68" s="57" t="s">
        <v>137</v>
      </c>
      <c r="C68" s="58">
        <v>0</v>
      </c>
      <c r="D68" s="55">
        <f t="shared" si="8"/>
        <v>0</v>
      </c>
      <c r="E68" s="47"/>
    </row>
    <row r="69" spans="1:5" ht="9.75" customHeight="1" x14ac:dyDescent="0.2">
      <c r="A69" s="61">
        <v>4300</v>
      </c>
      <c r="B69" s="53" t="s">
        <v>138</v>
      </c>
      <c r="C69" s="54">
        <f>C70+C73+C79+C81+C83</f>
        <v>212197.77</v>
      </c>
      <c r="D69" s="55"/>
      <c r="E69" s="57"/>
    </row>
    <row r="70" spans="1:5" ht="9.75" customHeight="1" x14ac:dyDescent="0.2">
      <c r="A70" s="61">
        <v>4310</v>
      </c>
      <c r="B70" s="53" t="s">
        <v>139</v>
      </c>
      <c r="C70" s="54">
        <f>SUM(C71:C72)</f>
        <v>0</v>
      </c>
      <c r="D70" s="55" t="str">
        <f t="shared" ref="D70:D72" si="9">IFERROR(C70/$C$70,"")</f>
        <v/>
      </c>
      <c r="E70" s="57"/>
    </row>
    <row r="71" spans="1:5" ht="9.75" customHeight="1" x14ac:dyDescent="0.2">
      <c r="A71" s="62">
        <v>4311</v>
      </c>
      <c r="B71" s="57" t="s">
        <v>140</v>
      </c>
      <c r="C71" s="58">
        <v>0</v>
      </c>
      <c r="D71" s="55" t="str">
        <f t="shared" si="9"/>
        <v/>
      </c>
      <c r="E71" s="57"/>
    </row>
    <row r="72" spans="1:5" ht="9.75" customHeight="1" x14ac:dyDescent="0.2">
      <c r="A72" s="62">
        <v>4319</v>
      </c>
      <c r="B72" s="57" t="s">
        <v>141</v>
      </c>
      <c r="C72" s="58">
        <v>0</v>
      </c>
      <c r="D72" s="55" t="str">
        <f t="shared" si="9"/>
        <v/>
      </c>
      <c r="E72" s="57"/>
    </row>
    <row r="73" spans="1:5" ht="9.75" customHeight="1" x14ac:dyDescent="0.2">
      <c r="A73" s="61">
        <v>4320</v>
      </c>
      <c r="B73" s="53" t="s">
        <v>142</v>
      </c>
      <c r="C73" s="54">
        <f>SUM(C74:C78)</f>
        <v>0</v>
      </c>
      <c r="D73" s="55" t="str">
        <f t="shared" ref="D73:D78" si="10">IFERROR(C73/$C$73,"")</f>
        <v/>
      </c>
      <c r="E73" s="57"/>
    </row>
    <row r="74" spans="1:5" ht="9.75" customHeight="1" x14ac:dyDescent="0.2">
      <c r="A74" s="62">
        <v>4321</v>
      </c>
      <c r="B74" s="57" t="s">
        <v>143</v>
      </c>
      <c r="C74" s="58">
        <v>0</v>
      </c>
      <c r="D74" s="55" t="str">
        <f t="shared" si="10"/>
        <v/>
      </c>
      <c r="E74" s="57"/>
    </row>
    <row r="75" spans="1:5" ht="9.75" customHeight="1" x14ac:dyDescent="0.2">
      <c r="A75" s="62">
        <v>4322</v>
      </c>
      <c r="B75" s="57" t="s">
        <v>144</v>
      </c>
      <c r="C75" s="58">
        <v>0</v>
      </c>
      <c r="D75" s="55" t="str">
        <f t="shared" si="10"/>
        <v/>
      </c>
      <c r="E75" s="57"/>
    </row>
    <row r="76" spans="1:5" ht="9.75" customHeight="1" x14ac:dyDescent="0.2">
      <c r="A76" s="62">
        <v>4323</v>
      </c>
      <c r="B76" s="57" t="s">
        <v>145</v>
      </c>
      <c r="C76" s="58">
        <v>0</v>
      </c>
      <c r="D76" s="55" t="str">
        <f t="shared" si="10"/>
        <v/>
      </c>
      <c r="E76" s="57"/>
    </row>
    <row r="77" spans="1:5" ht="9.75" customHeight="1" x14ac:dyDescent="0.2">
      <c r="A77" s="62">
        <v>4324</v>
      </c>
      <c r="B77" s="57" t="s">
        <v>146</v>
      </c>
      <c r="C77" s="58">
        <v>0</v>
      </c>
      <c r="D77" s="55" t="str">
        <f t="shared" si="10"/>
        <v/>
      </c>
      <c r="E77" s="57"/>
    </row>
    <row r="78" spans="1:5" ht="9.75" customHeight="1" x14ac:dyDescent="0.2">
      <c r="A78" s="62">
        <v>4325</v>
      </c>
      <c r="B78" s="57" t="s">
        <v>147</v>
      </c>
      <c r="C78" s="58">
        <v>0</v>
      </c>
      <c r="D78" s="55" t="str">
        <f t="shared" si="10"/>
        <v/>
      </c>
      <c r="E78" s="57"/>
    </row>
    <row r="79" spans="1:5" ht="9.75" customHeight="1" x14ac:dyDescent="0.2">
      <c r="A79" s="61">
        <v>4330</v>
      </c>
      <c r="B79" s="53" t="s">
        <v>148</v>
      </c>
      <c r="C79" s="54">
        <f>SUM(C80)</f>
        <v>0</v>
      </c>
      <c r="D79" s="55" t="str">
        <f t="shared" ref="D79:D80" si="11">IFERROR(C79/$C$79,"")</f>
        <v/>
      </c>
      <c r="E79" s="57"/>
    </row>
    <row r="80" spans="1:5" ht="9.75" customHeight="1" x14ac:dyDescent="0.2">
      <c r="A80" s="62">
        <v>4331</v>
      </c>
      <c r="B80" s="57" t="s">
        <v>148</v>
      </c>
      <c r="C80" s="58">
        <v>0</v>
      </c>
      <c r="D80" s="55" t="str">
        <f t="shared" si="11"/>
        <v/>
      </c>
      <c r="E80" s="57"/>
    </row>
    <row r="81" spans="1:5" ht="9.75" customHeight="1" x14ac:dyDescent="0.2">
      <c r="A81" s="61">
        <v>4340</v>
      </c>
      <c r="B81" s="53" t="s">
        <v>149</v>
      </c>
      <c r="C81" s="54">
        <f>SUM(C82)</f>
        <v>0</v>
      </c>
      <c r="D81" s="55" t="str">
        <f t="shared" ref="D81:D82" si="12">IFERROR(C81/$C$81,"")</f>
        <v/>
      </c>
      <c r="E81" s="57"/>
    </row>
    <row r="82" spans="1:5" ht="9.75" customHeight="1" x14ac:dyDescent="0.2">
      <c r="A82" s="62">
        <v>4341</v>
      </c>
      <c r="B82" s="57" t="s">
        <v>149</v>
      </c>
      <c r="C82" s="58">
        <v>0</v>
      </c>
      <c r="D82" s="55" t="str">
        <f t="shared" si="12"/>
        <v/>
      </c>
      <c r="E82" s="57"/>
    </row>
    <row r="83" spans="1:5" ht="9.75" customHeight="1" x14ac:dyDescent="0.2">
      <c r="A83" s="61">
        <v>4390</v>
      </c>
      <c r="B83" s="53" t="s">
        <v>150</v>
      </c>
      <c r="C83" s="54">
        <f>SUM(C84:C90)</f>
        <v>212197.77</v>
      </c>
      <c r="D83" s="55">
        <f t="shared" ref="D83:D90" si="13">IFERROR(C83/$C$83,"")</f>
        <v>1</v>
      </c>
      <c r="E83" s="57"/>
    </row>
    <row r="84" spans="1:5" ht="9.75" customHeight="1" x14ac:dyDescent="0.2">
      <c r="A84" s="62">
        <v>4392</v>
      </c>
      <c r="B84" s="57" t="s">
        <v>151</v>
      </c>
      <c r="C84" s="58">
        <v>0</v>
      </c>
      <c r="D84" s="55">
        <f t="shared" si="13"/>
        <v>0</v>
      </c>
      <c r="E84" s="57"/>
    </row>
    <row r="85" spans="1:5" ht="9.75" customHeight="1" x14ac:dyDescent="0.2">
      <c r="A85" s="62">
        <v>4393</v>
      </c>
      <c r="B85" s="57" t="s">
        <v>152</v>
      </c>
      <c r="C85" s="58">
        <v>0</v>
      </c>
      <c r="D85" s="55">
        <f t="shared" si="13"/>
        <v>0</v>
      </c>
      <c r="E85" s="57"/>
    </row>
    <row r="86" spans="1:5" ht="9.75" customHeight="1" x14ac:dyDescent="0.2">
      <c r="A86" s="62">
        <v>4394</v>
      </c>
      <c r="B86" s="57" t="s">
        <v>153</v>
      </c>
      <c r="C86" s="58">
        <v>0</v>
      </c>
      <c r="D86" s="55">
        <f t="shared" si="13"/>
        <v>0</v>
      </c>
      <c r="E86" s="57"/>
    </row>
    <row r="87" spans="1:5" ht="9.75" customHeight="1" x14ac:dyDescent="0.2">
      <c r="A87" s="62">
        <v>4395</v>
      </c>
      <c r="B87" s="57" t="s">
        <v>154</v>
      </c>
      <c r="C87" s="58">
        <v>0</v>
      </c>
      <c r="D87" s="55">
        <f t="shared" si="13"/>
        <v>0</v>
      </c>
      <c r="E87" s="57"/>
    </row>
    <row r="88" spans="1:5" ht="9.75" customHeight="1" x14ac:dyDescent="0.2">
      <c r="A88" s="62">
        <v>4396</v>
      </c>
      <c r="B88" s="57" t="s">
        <v>155</v>
      </c>
      <c r="C88" s="58">
        <v>0</v>
      </c>
      <c r="D88" s="55">
        <f t="shared" si="13"/>
        <v>0</v>
      </c>
      <c r="E88" s="57"/>
    </row>
    <row r="89" spans="1:5" ht="9.75" customHeight="1" x14ac:dyDescent="0.2">
      <c r="A89" s="62">
        <v>4397</v>
      </c>
      <c r="B89" s="57" t="s">
        <v>156</v>
      </c>
      <c r="C89" s="58">
        <v>0</v>
      </c>
      <c r="D89" s="55">
        <f t="shared" si="13"/>
        <v>0</v>
      </c>
      <c r="E89" s="57"/>
    </row>
    <row r="90" spans="1:5" ht="9.75" customHeight="1" x14ac:dyDescent="0.2">
      <c r="A90" s="62">
        <v>4399</v>
      </c>
      <c r="B90" s="57" t="s">
        <v>150</v>
      </c>
      <c r="C90" s="58">
        <v>212197.77</v>
      </c>
      <c r="D90" s="55">
        <f t="shared" si="13"/>
        <v>1</v>
      </c>
      <c r="E90" s="57"/>
    </row>
    <row r="91" spans="1:5" ht="9.75" customHeight="1" x14ac:dyDescent="0.2">
      <c r="A91" s="47"/>
      <c r="B91" s="47"/>
      <c r="C91" s="47"/>
      <c r="D91" s="48"/>
      <c r="E91" s="47"/>
    </row>
    <row r="92" spans="1:5" ht="9.75" customHeight="1" x14ac:dyDescent="0.2">
      <c r="A92" s="45" t="s">
        <v>157</v>
      </c>
      <c r="B92" s="45"/>
      <c r="C92" s="45"/>
      <c r="D92" s="46"/>
      <c r="E92" s="45"/>
    </row>
    <row r="93" spans="1:5" ht="9.75" customHeight="1" x14ac:dyDescent="0.2">
      <c r="A93" s="49" t="s">
        <v>75</v>
      </c>
      <c r="B93" s="49" t="s">
        <v>76</v>
      </c>
      <c r="C93" s="50" t="s">
        <v>77</v>
      </c>
      <c r="D93" s="51" t="s">
        <v>78</v>
      </c>
      <c r="E93" s="50" t="s">
        <v>79</v>
      </c>
    </row>
    <row r="94" spans="1:5" ht="9.75" customHeight="1" x14ac:dyDescent="0.2">
      <c r="A94" s="61">
        <v>5000</v>
      </c>
      <c r="B94" s="53" t="s">
        <v>15</v>
      </c>
      <c r="C94" s="54">
        <f>C95+C123+C156+C166+C181+C210</f>
        <v>3677644119.5999999</v>
      </c>
      <c r="D94" s="63">
        <v>1</v>
      </c>
      <c r="E94" s="57"/>
    </row>
    <row r="95" spans="1:5" ht="9.75" customHeight="1" x14ac:dyDescent="0.2">
      <c r="A95" s="61">
        <v>5100</v>
      </c>
      <c r="B95" s="53" t="s">
        <v>158</v>
      </c>
      <c r="C95" s="54">
        <f>C96+C103+C113</f>
        <v>3451518234.5599999</v>
      </c>
      <c r="D95" s="63">
        <f>C95/$C$94</f>
        <v>0.9385133858290251</v>
      </c>
      <c r="E95" s="57"/>
    </row>
    <row r="96" spans="1:5" ht="9.75" customHeight="1" x14ac:dyDescent="0.2">
      <c r="A96" s="61">
        <v>5110</v>
      </c>
      <c r="B96" s="53" t="s">
        <v>159</v>
      </c>
      <c r="C96" s="54">
        <f>SUM(C97:C102)</f>
        <v>2315691802.5500002</v>
      </c>
      <c r="D96" s="63">
        <f t="shared" ref="D96:D159" si="14">C96/$C$94</f>
        <v>0.62966718019520251</v>
      </c>
      <c r="E96" s="57"/>
    </row>
    <row r="97" spans="1:5" ht="9.75" customHeight="1" x14ac:dyDescent="0.2">
      <c r="A97" s="62">
        <v>5111</v>
      </c>
      <c r="B97" s="57" t="s">
        <v>160</v>
      </c>
      <c r="C97" s="58">
        <v>717067501.09000003</v>
      </c>
      <c r="D97" s="64">
        <f t="shared" si="14"/>
        <v>0.19498012253779251</v>
      </c>
      <c r="E97" s="57"/>
    </row>
    <row r="98" spans="1:5" ht="9.75" customHeight="1" x14ac:dyDescent="0.2">
      <c r="A98" s="62">
        <v>5112</v>
      </c>
      <c r="B98" s="57" t="s">
        <v>161</v>
      </c>
      <c r="C98" s="58">
        <v>330594451.86000001</v>
      </c>
      <c r="D98" s="64">
        <f t="shared" si="14"/>
        <v>8.989299701352213E-2</v>
      </c>
      <c r="E98" s="57"/>
    </row>
    <row r="99" spans="1:5" ht="9.75" customHeight="1" x14ac:dyDescent="0.2">
      <c r="A99" s="62">
        <v>5113</v>
      </c>
      <c r="B99" s="57" t="s">
        <v>162</v>
      </c>
      <c r="C99" s="58">
        <v>410533807.31</v>
      </c>
      <c r="D99" s="64">
        <f t="shared" si="14"/>
        <v>0.11162956337239391</v>
      </c>
      <c r="E99" s="57"/>
    </row>
    <row r="100" spans="1:5" ht="9.75" customHeight="1" x14ac:dyDescent="0.2">
      <c r="A100" s="62">
        <v>5114</v>
      </c>
      <c r="B100" s="57" t="s">
        <v>163</v>
      </c>
      <c r="C100" s="58">
        <v>213390074.88999999</v>
      </c>
      <c r="D100" s="64">
        <f t="shared" si="14"/>
        <v>5.8023579212773152E-2</v>
      </c>
      <c r="E100" s="57"/>
    </row>
    <row r="101" spans="1:5" ht="9.75" customHeight="1" x14ac:dyDescent="0.2">
      <c r="A101" s="62">
        <v>5115</v>
      </c>
      <c r="B101" s="57" t="s">
        <v>164</v>
      </c>
      <c r="C101" s="58">
        <v>612535335.41999996</v>
      </c>
      <c r="D101" s="64">
        <f t="shared" si="14"/>
        <v>0.16655644632809727</v>
      </c>
      <c r="E101" s="57"/>
    </row>
    <row r="102" spans="1:5" ht="9.75" customHeight="1" x14ac:dyDescent="0.2">
      <c r="A102" s="62">
        <v>5116</v>
      </c>
      <c r="B102" s="57" t="s">
        <v>165</v>
      </c>
      <c r="C102" s="58">
        <v>31570631.98</v>
      </c>
      <c r="D102" s="64">
        <f t="shared" si="14"/>
        <v>8.5844717306235146E-3</v>
      </c>
      <c r="E102" s="57"/>
    </row>
    <row r="103" spans="1:5" ht="9.75" customHeight="1" x14ac:dyDescent="0.2">
      <c r="A103" s="61">
        <v>5120</v>
      </c>
      <c r="B103" s="53" t="s">
        <v>166</v>
      </c>
      <c r="C103" s="54">
        <f>SUM(C104:C112)</f>
        <v>650750484.96999991</v>
      </c>
      <c r="D103" s="63">
        <f t="shared" si="14"/>
        <v>0.17694765012792454</v>
      </c>
      <c r="E103" s="57"/>
    </row>
    <row r="104" spans="1:5" ht="9.75" customHeight="1" x14ac:dyDescent="0.2">
      <c r="A104" s="62">
        <v>5121</v>
      </c>
      <c r="B104" s="57" t="s">
        <v>167</v>
      </c>
      <c r="C104" s="58">
        <v>17927478.57</v>
      </c>
      <c r="D104" s="64">
        <f t="shared" si="14"/>
        <v>4.8747181584143841E-3</v>
      </c>
      <c r="E104" s="57"/>
    </row>
    <row r="105" spans="1:5" ht="9.75" customHeight="1" x14ac:dyDescent="0.2">
      <c r="A105" s="62">
        <v>5122</v>
      </c>
      <c r="B105" s="57" t="s">
        <v>168</v>
      </c>
      <c r="C105" s="58">
        <v>18716980</v>
      </c>
      <c r="D105" s="64">
        <f t="shared" si="14"/>
        <v>5.08939402272446E-3</v>
      </c>
      <c r="E105" s="57"/>
    </row>
    <row r="106" spans="1:5" ht="9.75" customHeight="1" x14ac:dyDescent="0.2">
      <c r="A106" s="62">
        <v>5123</v>
      </c>
      <c r="B106" s="57" t="s">
        <v>169</v>
      </c>
      <c r="C106" s="58">
        <v>0</v>
      </c>
      <c r="D106" s="64">
        <f t="shared" si="14"/>
        <v>0</v>
      </c>
      <c r="E106" s="57"/>
    </row>
    <row r="107" spans="1:5" ht="9.75" customHeight="1" x14ac:dyDescent="0.2">
      <c r="A107" s="62">
        <v>5124</v>
      </c>
      <c r="B107" s="57" t="s">
        <v>170</v>
      </c>
      <c r="C107" s="58">
        <v>20495.599999999999</v>
      </c>
      <c r="D107" s="64">
        <f t="shared" si="14"/>
        <v>5.5730242876869797E-6</v>
      </c>
      <c r="E107" s="57"/>
    </row>
    <row r="108" spans="1:5" ht="9.75" customHeight="1" x14ac:dyDescent="0.2">
      <c r="A108" s="62">
        <v>5125</v>
      </c>
      <c r="B108" s="57" t="s">
        <v>171</v>
      </c>
      <c r="C108" s="58">
        <v>538526020.37</v>
      </c>
      <c r="D108" s="64">
        <f t="shared" si="14"/>
        <v>0.14643233626112059</v>
      </c>
      <c r="E108" s="57"/>
    </row>
    <row r="109" spans="1:5" ht="9.75" customHeight="1" x14ac:dyDescent="0.2">
      <c r="A109" s="62">
        <v>5126</v>
      </c>
      <c r="B109" s="57" t="s">
        <v>172</v>
      </c>
      <c r="C109" s="58">
        <v>7043044.3099999996</v>
      </c>
      <c r="D109" s="64">
        <f t="shared" si="14"/>
        <v>1.9150967524193283E-3</v>
      </c>
      <c r="E109" s="57"/>
    </row>
    <row r="110" spans="1:5" ht="9.75" customHeight="1" x14ac:dyDescent="0.2">
      <c r="A110" s="62">
        <v>5127</v>
      </c>
      <c r="B110" s="57" t="s">
        <v>173</v>
      </c>
      <c r="C110" s="58">
        <v>68332379.799999997</v>
      </c>
      <c r="D110" s="64">
        <f t="shared" si="14"/>
        <v>1.8580476407660727E-2</v>
      </c>
      <c r="E110" s="57"/>
    </row>
    <row r="111" spans="1:5" ht="9.75" customHeight="1" x14ac:dyDescent="0.2">
      <c r="A111" s="62">
        <v>5128</v>
      </c>
      <c r="B111" s="57" t="s">
        <v>174</v>
      </c>
      <c r="C111" s="58">
        <v>0</v>
      </c>
      <c r="D111" s="64">
        <f t="shared" si="14"/>
        <v>0</v>
      </c>
      <c r="E111" s="57"/>
    </row>
    <row r="112" spans="1:5" ht="9.75" customHeight="1" x14ac:dyDescent="0.2">
      <c r="A112" s="62">
        <v>5129</v>
      </c>
      <c r="B112" s="57" t="s">
        <v>175</v>
      </c>
      <c r="C112" s="58">
        <v>184086.32</v>
      </c>
      <c r="D112" s="64">
        <f t="shared" si="14"/>
        <v>5.005550129739639E-5</v>
      </c>
      <c r="E112" s="57"/>
    </row>
    <row r="113" spans="1:5" ht="9.75" customHeight="1" x14ac:dyDescent="0.2">
      <c r="A113" s="61">
        <v>5130</v>
      </c>
      <c r="B113" s="53" t="s">
        <v>176</v>
      </c>
      <c r="C113" s="54">
        <f>SUM(C114:C122)</f>
        <v>485075947.03999996</v>
      </c>
      <c r="D113" s="63">
        <f t="shared" si="14"/>
        <v>0.13189855550589799</v>
      </c>
      <c r="E113" s="57"/>
    </row>
    <row r="114" spans="1:5" ht="9.75" customHeight="1" x14ac:dyDescent="0.2">
      <c r="A114" s="62">
        <v>5131</v>
      </c>
      <c r="B114" s="57" t="s">
        <v>177</v>
      </c>
      <c r="C114" s="58">
        <v>28490417.399999999</v>
      </c>
      <c r="D114" s="64">
        <f t="shared" si="14"/>
        <v>7.7469207115936946E-3</v>
      </c>
      <c r="E114" s="57"/>
    </row>
    <row r="115" spans="1:5" ht="9.75" customHeight="1" x14ac:dyDescent="0.2">
      <c r="A115" s="62">
        <v>5132</v>
      </c>
      <c r="B115" s="57" t="s">
        <v>178</v>
      </c>
      <c r="C115" s="58">
        <v>1020135.39</v>
      </c>
      <c r="D115" s="64">
        <f t="shared" si="14"/>
        <v>2.7738828359252863E-4</v>
      </c>
      <c r="E115" s="57"/>
    </row>
    <row r="116" spans="1:5" ht="9.75" customHeight="1" x14ac:dyDescent="0.2">
      <c r="A116" s="62">
        <v>5133</v>
      </c>
      <c r="B116" s="57" t="s">
        <v>179</v>
      </c>
      <c r="C116" s="58">
        <v>239486489.66999999</v>
      </c>
      <c r="D116" s="64">
        <f t="shared" si="14"/>
        <v>6.5119538998800089E-2</v>
      </c>
      <c r="E116" s="57"/>
    </row>
    <row r="117" spans="1:5" ht="9.75" customHeight="1" x14ac:dyDescent="0.2">
      <c r="A117" s="62">
        <v>5134</v>
      </c>
      <c r="B117" s="57" t="s">
        <v>180</v>
      </c>
      <c r="C117" s="58">
        <v>94011.75</v>
      </c>
      <c r="D117" s="64">
        <f t="shared" si="14"/>
        <v>2.5563036265245048E-5</v>
      </c>
      <c r="E117" s="57"/>
    </row>
    <row r="118" spans="1:5" ht="9.75" customHeight="1" x14ac:dyDescent="0.2">
      <c r="A118" s="62">
        <v>5135</v>
      </c>
      <c r="B118" s="57" t="s">
        <v>181</v>
      </c>
      <c r="C118" s="58">
        <v>138333330.56999999</v>
      </c>
      <c r="D118" s="64">
        <f t="shared" si="14"/>
        <v>3.761465929581187E-2</v>
      </c>
      <c r="E118" s="57"/>
    </row>
    <row r="119" spans="1:5" ht="9.75" customHeight="1" x14ac:dyDescent="0.2">
      <c r="A119" s="62">
        <v>5136</v>
      </c>
      <c r="B119" s="57" t="s">
        <v>182</v>
      </c>
      <c r="C119" s="58">
        <v>4273069.2699999996</v>
      </c>
      <c r="D119" s="64">
        <f t="shared" si="14"/>
        <v>1.1619039610784203E-3</v>
      </c>
      <c r="E119" s="57"/>
    </row>
    <row r="120" spans="1:5" ht="9.75" customHeight="1" x14ac:dyDescent="0.2">
      <c r="A120" s="62">
        <v>5137</v>
      </c>
      <c r="B120" s="57" t="s">
        <v>183</v>
      </c>
      <c r="C120" s="58">
        <v>254771.88</v>
      </c>
      <c r="D120" s="64">
        <f t="shared" si="14"/>
        <v>6.9275838475559278E-5</v>
      </c>
      <c r="E120" s="57"/>
    </row>
    <row r="121" spans="1:5" ht="9.75" customHeight="1" x14ac:dyDescent="0.2">
      <c r="A121" s="62">
        <v>5138</v>
      </c>
      <c r="B121" s="57" t="s">
        <v>184</v>
      </c>
      <c r="C121" s="58">
        <v>32963.75</v>
      </c>
      <c r="D121" s="64">
        <f t="shared" si="14"/>
        <v>8.9632789166085258E-6</v>
      </c>
      <c r="E121" s="57"/>
    </row>
    <row r="122" spans="1:5" ht="9.75" customHeight="1" x14ac:dyDescent="0.2">
      <c r="A122" s="62">
        <v>5139</v>
      </c>
      <c r="B122" s="57" t="s">
        <v>185</v>
      </c>
      <c r="C122" s="58">
        <v>73090757.359999999</v>
      </c>
      <c r="D122" s="64">
        <f t="shared" si="14"/>
        <v>1.9874342101363993E-2</v>
      </c>
      <c r="E122" s="57"/>
    </row>
    <row r="123" spans="1:5" ht="9.75" customHeight="1" x14ac:dyDescent="0.2">
      <c r="A123" s="61">
        <v>5200</v>
      </c>
      <c r="B123" s="53" t="s">
        <v>186</v>
      </c>
      <c r="C123" s="54">
        <f>C124+C127+C130+C133+C138+C142+C145+C147+C153</f>
        <v>0</v>
      </c>
      <c r="D123" s="63">
        <f t="shared" si="14"/>
        <v>0</v>
      </c>
      <c r="E123" s="57"/>
    </row>
    <row r="124" spans="1:5" ht="9.75" customHeight="1" x14ac:dyDescent="0.2">
      <c r="A124" s="61">
        <v>5210</v>
      </c>
      <c r="B124" s="53" t="s">
        <v>187</v>
      </c>
      <c r="C124" s="54">
        <f>SUM(C125:C126)</f>
        <v>0</v>
      </c>
      <c r="D124" s="63">
        <f t="shared" si="14"/>
        <v>0</v>
      </c>
      <c r="E124" s="57"/>
    </row>
    <row r="125" spans="1:5" ht="9.75" customHeight="1" x14ac:dyDescent="0.2">
      <c r="A125" s="62">
        <v>5211</v>
      </c>
      <c r="B125" s="57" t="s">
        <v>188</v>
      </c>
      <c r="C125" s="58">
        <v>0</v>
      </c>
      <c r="D125" s="64">
        <f t="shared" si="14"/>
        <v>0</v>
      </c>
      <c r="E125" s="57"/>
    </row>
    <row r="126" spans="1:5" ht="9.75" customHeight="1" x14ac:dyDescent="0.2">
      <c r="A126" s="62">
        <v>5212</v>
      </c>
      <c r="B126" s="57" t="s">
        <v>189</v>
      </c>
      <c r="C126" s="58">
        <v>0</v>
      </c>
      <c r="D126" s="64">
        <f t="shared" si="14"/>
        <v>0</v>
      </c>
      <c r="E126" s="57"/>
    </row>
    <row r="127" spans="1:5" ht="9.75" customHeight="1" x14ac:dyDescent="0.2">
      <c r="A127" s="61">
        <v>5220</v>
      </c>
      <c r="B127" s="53" t="s">
        <v>190</v>
      </c>
      <c r="C127" s="54">
        <f>SUM(C128:C129)</f>
        <v>0</v>
      </c>
      <c r="D127" s="63">
        <f t="shared" si="14"/>
        <v>0</v>
      </c>
      <c r="E127" s="57"/>
    </row>
    <row r="128" spans="1:5" ht="9.75" customHeight="1" x14ac:dyDescent="0.2">
      <c r="A128" s="62">
        <v>5221</v>
      </c>
      <c r="B128" s="57" t="s">
        <v>191</v>
      </c>
      <c r="C128" s="58">
        <v>0</v>
      </c>
      <c r="D128" s="64">
        <f t="shared" si="14"/>
        <v>0</v>
      </c>
      <c r="E128" s="57"/>
    </row>
    <row r="129" spans="1:5" ht="9.75" customHeight="1" x14ac:dyDescent="0.2">
      <c r="A129" s="62">
        <v>5222</v>
      </c>
      <c r="B129" s="57" t="s">
        <v>192</v>
      </c>
      <c r="C129" s="58">
        <v>0</v>
      </c>
      <c r="D129" s="64">
        <f t="shared" si="14"/>
        <v>0</v>
      </c>
      <c r="E129" s="57"/>
    </row>
    <row r="130" spans="1:5" ht="9.75" customHeight="1" x14ac:dyDescent="0.2">
      <c r="A130" s="61">
        <v>5230</v>
      </c>
      <c r="B130" s="53" t="s">
        <v>135</v>
      </c>
      <c r="C130" s="54">
        <f>SUM(C131:C132)</f>
        <v>0</v>
      </c>
      <c r="D130" s="63">
        <f t="shared" si="14"/>
        <v>0</v>
      </c>
      <c r="E130" s="57"/>
    </row>
    <row r="131" spans="1:5" ht="9.75" customHeight="1" x14ac:dyDescent="0.2">
      <c r="A131" s="62">
        <v>5231</v>
      </c>
      <c r="B131" s="57" t="s">
        <v>193</v>
      </c>
      <c r="C131" s="58">
        <v>0</v>
      </c>
      <c r="D131" s="64">
        <f t="shared" si="14"/>
        <v>0</v>
      </c>
      <c r="E131" s="57"/>
    </row>
    <row r="132" spans="1:5" ht="9.75" customHeight="1" x14ac:dyDescent="0.2">
      <c r="A132" s="62">
        <v>5232</v>
      </c>
      <c r="B132" s="57" t="s">
        <v>194</v>
      </c>
      <c r="C132" s="58">
        <v>0</v>
      </c>
      <c r="D132" s="64">
        <f t="shared" si="14"/>
        <v>0</v>
      </c>
      <c r="E132" s="57"/>
    </row>
    <row r="133" spans="1:5" ht="9.75" customHeight="1" x14ac:dyDescent="0.2">
      <c r="A133" s="61">
        <v>5240</v>
      </c>
      <c r="B133" s="53" t="s">
        <v>195</v>
      </c>
      <c r="C133" s="54">
        <f>SUM(C134:C137)</f>
        <v>0</v>
      </c>
      <c r="D133" s="63">
        <f t="shared" si="14"/>
        <v>0</v>
      </c>
      <c r="E133" s="57"/>
    </row>
    <row r="134" spans="1:5" ht="9.75" customHeight="1" x14ac:dyDescent="0.2">
      <c r="A134" s="62">
        <v>5241</v>
      </c>
      <c r="B134" s="57" t="s">
        <v>196</v>
      </c>
      <c r="C134" s="58">
        <v>0</v>
      </c>
      <c r="D134" s="64">
        <f t="shared" si="14"/>
        <v>0</v>
      </c>
      <c r="E134" s="57"/>
    </row>
    <row r="135" spans="1:5" ht="9.75" customHeight="1" x14ac:dyDescent="0.2">
      <c r="A135" s="62">
        <v>5242</v>
      </c>
      <c r="B135" s="57" t="s">
        <v>197</v>
      </c>
      <c r="C135" s="58">
        <v>0</v>
      </c>
      <c r="D135" s="64">
        <f t="shared" si="14"/>
        <v>0</v>
      </c>
      <c r="E135" s="57"/>
    </row>
    <row r="136" spans="1:5" ht="9.75" customHeight="1" x14ac:dyDescent="0.2">
      <c r="A136" s="62">
        <v>5243</v>
      </c>
      <c r="B136" s="57" t="s">
        <v>198</v>
      </c>
      <c r="C136" s="58">
        <v>0</v>
      </c>
      <c r="D136" s="64">
        <f t="shared" si="14"/>
        <v>0</v>
      </c>
      <c r="E136" s="57"/>
    </row>
    <row r="137" spans="1:5" ht="9.75" customHeight="1" x14ac:dyDescent="0.2">
      <c r="A137" s="62">
        <v>5244</v>
      </c>
      <c r="B137" s="57" t="s">
        <v>199</v>
      </c>
      <c r="C137" s="58">
        <v>0</v>
      </c>
      <c r="D137" s="64">
        <f t="shared" si="14"/>
        <v>0</v>
      </c>
      <c r="E137" s="57"/>
    </row>
    <row r="138" spans="1:5" ht="9.75" customHeight="1" x14ac:dyDescent="0.2">
      <c r="A138" s="61">
        <v>5250</v>
      </c>
      <c r="B138" s="53" t="s">
        <v>136</v>
      </c>
      <c r="C138" s="54">
        <f>SUM(C139:C141)</f>
        <v>0</v>
      </c>
      <c r="D138" s="63">
        <f t="shared" si="14"/>
        <v>0</v>
      </c>
      <c r="E138" s="57"/>
    </row>
    <row r="139" spans="1:5" ht="9.75" customHeight="1" x14ac:dyDescent="0.2">
      <c r="A139" s="62">
        <v>5251</v>
      </c>
      <c r="B139" s="57" t="s">
        <v>200</v>
      </c>
      <c r="C139" s="58">
        <v>0</v>
      </c>
      <c r="D139" s="64">
        <f t="shared" si="14"/>
        <v>0</v>
      </c>
      <c r="E139" s="57"/>
    </row>
    <row r="140" spans="1:5" ht="9.75" customHeight="1" x14ac:dyDescent="0.2">
      <c r="A140" s="62">
        <v>5252</v>
      </c>
      <c r="B140" s="57" t="s">
        <v>201</v>
      </c>
      <c r="C140" s="58">
        <v>0</v>
      </c>
      <c r="D140" s="64">
        <f t="shared" si="14"/>
        <v>0</v>
      </c>
      <c r="E140" s="57"/>
    </row>
    <row r="141" spans="1:5" ht="9.75" customHeight="1" x14ac:dyDescent="0.2">
      <c r="A141" s="62">
        <v>5259</v>
      </c>
      <c r="B141" s="57" t="s">
        <v>202</v>
      </c>
      <c r="C141" s="58">
        <v>0</v>
      </c>
      <c r="D141" s="64">
        <f t="shared" si="14"/>
        <v>0</v>
      </c>
      <c r="E141" s="57"/>
    </row>
    <row r="142" spans="1:5" ht="9.75" customHeight="1" x14ac:dyDescent="0.2">
      <c r="A142" s="61">
        <v>5260</v>
      </c>
      <c r="B142" s="53" t="s">
        <v>203</v>
      </c>
      <c r="C142" s="54">
        <f>SUM(C143:C144)</f>
        <v>0</v>
      </c>
      <c r="D142" s="63">
        <f t="shared" si="14"/>
        <v>0</v>
      </c>
      <c r="E142" s="57"/>
    </row>
    <row r="143" spans="1:5" ht="9.75" customHeight="1" x14ac:dyDescent="0.2">
      <c r="A143" s="62">
        <v>5261</v>
      </c>
      <c r="B143" s="57" t="s">
        <v>204</v>
      </c>
      <c r="C143" s="58">
        <v>0</v>
      </c>
      <c r="D143" s="64">
        <f t="shared" si="14"/>
        <v>0</v>
      </c>
      <c r="E143" s="57"/>
    </row>
    <row r="144" spans="1:5" ht="9.75" customHeight="1" x14ac:dyDescent="0.2">
      <c r="A144" s="62">
        <v>5262</v>
      </c>
      <c r="B144" s="57" t="s">
        <v>205</v>
      </c>
      <c r="C144" s="58">
        <v>0</v>
      </c>
      <c r="D144" s="64">
        <f t="shared" si="14"/>
        <v>0</v>
      </c>
      <c r="E144" s="57"/>
    </row>
    <row r="145" spans="1:5" ht="9.75" customHeight="1" x14ac:dyDescent="0.2">
      <c r="A145" s="61">
        <v>5270</v>
      </c>
      <c r="B145" s="53" t="s">
        <v>206</v>
      </c>
      <c r="C145" s="54">
        <f>SUM(C146)</f>
        <v>0</v>
      </c>
      <c r="D145" s="63">
        <f t="shared" si="14"/>
        <v>0</v>
      </c>
      <c r="E145" s="57"/>
    </row>
    <row r="146" spans="1:5" ht="9.75" customHeight="1" x14ac:dyDescent="0.2">
      <c r="A146" s="62">
        <v>5271</v>
      </c>
      <c r="B146" s="57" t="s">
        <v>207</v>
      </c>
      <c r="C146" s="58">
        <v>0</v>
      </c>
      <c r="D146" s="64">
        <f t="shared" si="14"/>
        <v>0</v>
      </c>
      <c r="E146" s="57"/>
    </row>
    <row r="147" spans="1:5" ht="9.75" customHeight="1" x14ac:dyDescent="0.2">
      <c r="A147" s="61">
        <v>5280</v>
      </c>
      <c r="B147" s="53" t="s">
        <v>208</v>
      </c>
      <c r="C147" s="54">
        <f>SUM(C148:C152)</f>
        <v>0</v>
      </c>
      <c r="D147" s="63">
        <f t="shared" si="14"/>
        <v>0</v>
      </c>
      <c r="E147" s="57"/>
    </row>
    <row r="148" spans="1:5" ht="9.75" customHeight="1" x14ac:dyDescent="0.2">
      <c r="A148" s="62">
        <v>5281</v>
      </c>
      <c r="B148" s="57" t="s">
        <v>209</v>
      </c>
      <c r="C148" s="58">
        <v>0</v>
      </c>
      <c r="D148" s="64">
        <f t="shared" si="14"/>
        <v>0</v>
      </c>
      <c r="E148" s="57"/>
    </row>
    <row r="149" spans="1:5" ht="9.75" customHeight="1" x14ac:dyDescent="0.2">
      <c r="A149" s="62">
        <v>5282</v>
      </c>
      <c r="B149" s="57" t="s">
        <v>210</v>
      </c>
      <c r="C149" s="58">
        <v>0</v>
      </c>
      <c r="D149" s="64">
        <f t="shared" si="14"/>
        <v>0</v>
      </c>
      <c r="E149" s="57"/>
    </row>
    <row r="150" spans="1:5" ht="9.75" customHeight="1" x14ac:dyDescent="0.2">
      <c r="A150" s="62">
        <v>5283</v>
      </c>
      <c r="B150" s="57" t="s">
        <v>211</v>
      </c>
      <c r="C150" s="58">
        <v>0</v>
      </c>
      <c r="D150" s="64">
        <f t="shared" si="14"/>
        <v>0</v>
      </c>
      <c r="E150" s="57"/>
    </row>
    <row r="151" spans="1:5" ht="9.75" customHeight="1" x14ac:dyDescent="0.2">
      <c r="A151" s="62">
        <v>5284</v>
      </c>
      <c r="B151" s="57" t="s">
        <v>212</v>
      </c>
      <c r="C151" s="58">
        <v>0</v>
      </c>
      <c r="D151" s="64">
        <f t="shared" si="14"/>
        <v>0</v>
      </c>
      <c r="E151" s="57"/>
    </row>
    <row r="152" spans="1:5" ht="9.75" customHeight="1" x14ac:dyDescent="0.2">
      <c r="A152" s="62">
        <v>5285</v>
      </c>
      <c r="B152" s="57" t="s">
        <v>213</v>
      </c>
      <c r="C152" s="58">
        <v>0</v>
      </c>
      <c r="D152" s="64">
        <f t="shared" si="14"/>
        <v>0</v>
      </c>
      <c r="E152" s="57"/>
    </row>
    <row r="153" spans="1:5" ht="9.75" customHeight="1" x14ac:dyDescent="0.2">
      <c r="A153" s="61">
        <v>5290</v>
      </c>
      <c r="B153" s="53" t="s">
        <v>214</v>
      </c>
      <c r="C153" s="54">
        <f>SUM(C154:C155)</f>
        <v>0</v>
      </c>
      <c r="D153" s="63">
        <f t="shared" si="14"/>
        <v>0</v>
      </c>
      <c r="E153" s="57"/>
    </row>
    <row r="154" spans="1:5" ht="9.75" customHeight="1" x14ac:dyDescent="0.2">
      <c r="A154" s="62">
        <v>5291</v>
      </c>
      <c r="B154" s="57" t="s">
        <v>215</v>
      </c>
      <c r="C154" s="58">
        <v>0</v>
      </c>
      <c r="D154" s="64">
        <f t="shared" si="14"/>
        <v>0</v>
      </c>
      <c r="E154" s="57"/>
    </row>
    <row r="155" spans="1:5" ht="9.75" customHeight="1" x14ac:dyDescent="0.2">
      <c r="A155" s="62">
        <v>5292</v>
      </c>
      <c r="B155" s="57" t="s">
        <v>216</v>
      </c>
      <c r="C155" s="58">
        <v>0</v>
      </c>
      <c r="D155" s="64">
        <f t="shared" si="14"/>
        <v>0</v>
      </c>
      <c r="E155" s="57"/>
    </row>
    <row r="156" spans="1:5" ht="9.75" customHeight="1" x14ac:dyDescent="0.2">
      <c r="A156" s="61">
        <v>5300</v>
      </c>
      <c r="B156" s="53" t="s">
        <v>217</v>
      </c>
      <c r="C156" s="54">
        <f>C157+C160+C163</f>
        <v>0</v>
      </c>
      <c r="D156" s="63">
        <f t="shared" si="14"/>
        <v>0</v>
      </c>
      <c r="E156" s="57"/>
    </row>
    <row r="157" spans="1:5" ht="9.75" customHeight="1" x14ac:dyDescent="0.2">
      <c r="A157" s="61">
        <v>5310</v>
      </c>
      <c r="B157" s="53" t="s">
        <v>128</v>
      </c>
      <c r="C157" s="54">
        <f>C158+C159</f>
        <v>0</v>
      </c>
      <c r="D157" s="63">
        <f t="shared" si="14"/>
        <v>0</v>
      </c>
      <c r="E157" s="57"/>
    </row>
    <row r="158" spans="1:5" ht="9.75" customHeight="1" x14ac:dyDescent="0.2">
      <c r="A158" s="62">
        <v>5311</v>
      </c>
      <c r="B158" s="57" t="s">
        <v>218</v>
      </c>
      <c r="C158" s="58">
        <v>0</v>
      </c>
      <c r="D158" s="64">
        <f t="shared" si="14"/>
        <v>0</v>
      </c>
      <c r="E158" s="57"/>
    </row>
    <row r="159" spans="1:5" ht="9.75" customHeight="1" x14ac:dyDescent="0.2">
      <c r="A159" s="62">
        <v>5312</v>
      </c>
      <c r="B159" s="57" t="s">
        <v>219</v>
      </c>
      <c r="C159" s="58">
        <v>0</v>
      </c>
      <c r="D159" s="64">
        <f t="shared" si="14"/>
        <v>0</v>
      </c>
      <c r="E159" s="57"/>
    </row>
    <row r="160" spans="1:5" ht="9.75" customHeight="1" x14ac:dyDescent="0.2">
      <c r="A160" s="61">
        <v>5320</v>
      </c>
      <c r="B160" s="53" t="s">
        <v>129</v>
      </c>
      <c r="C160" s="54">
        <f>SUM(C161:C162)</f>
        <v>0</v>
      </c>
      <c r="D160" s="63">
        <f t="shared" ref="D160:D212" si="15">C160/$C$94</f>
        <v>0</v>
      </c>
      <c r="E160" s="57"/>
    </row>
    <row r="161" spans="1:5" ht="9.75" customHeight="1" x14ac:dyDescent="0.2">
      <c r="A161" s="62">
        <v>5321</v>
      </c>
      <c r="B161" s="57" t="s">
        <v>220</v>
      </c>
      <c r="C161" s="58">
        <v>0</v>
      </c>
      <c r="D161" s="64">
        <f t="shared" si="15"/>
        <v>0</v>
      </c>
      <c r="E161" s="57"/>
    </row>
    <row r="162" spans="1:5" ht="9.75" customHeight="1" x14ac:dyDescent="0.2">
      <c r="A162" s="62">
        <v>5322</v>
      </c>
      <c r="B162" s="57" t="s">
        <v>221</v>
      </c>
      <c r="C162" s="58">
        <v>0</v>
      </c>
      <c r="D162" s="64">
        <f t="shared" si="15"/>
        <v>0</v>
      </c>
      <c r="E162" s="57"/>
    </row>
    <row r="163" spans="1:5" ht="9.75" customHeight="1" x14ac:dyDescent="0.2">
      <c r="A163" s="61">
        <v>5330</v>
      </c>
      <c r="B163" s="53" t="s">
        <v>130</v>
      </c>
      <c r="C163" s="54">
        <f>SUM(C164:C165)</f>
        <v>0</v>
      </c>
      <c r="D163" s="63">
        <f t="shared" si="15"/>
        <v>0</v>
      </c>
      <c r="E163" s="57"/>
    </row>
    <row r="164" spans="1:5" ht="9.75" customHeight="1" x14ac:dyDescent="0.2">
      <c r="A164" s="62">
        <v>5331</v>
      </c>
      <c r="B164" s="57" t="s">
        <v>222</v>
      </c>
      <c r="C164" s="58">
        <v>0</v>
      </c>
      <c r="D164" s="64">
        <f t="shared" si="15"/>
        <v>0</v>
      </c>
      <c r="E164" s="57"/>
    </row>
    <row r="165" spans="1:5" ht="9.75" customHeight="1" x14ac:dyDescent="0.2">
      <c r="A165" s="62">
        <v>5332</v>
      </c>
      <c r="B165" s="57" t="s">
        <v>223</v>
      </c>
      <c r="C165" s="58">
        <v>0</v>
      </c>
      <c r="D165" s="64">
        <f t="shared" si="15"/>
        <v>0</v>
      </c>
      <c r="E165" s="57"/>
    </row>
    <row r="166" spans="1:5" ht="9.75" customHeight="1" x14ac:dyDescent="0.2">
      <c r="A166" s="61">
        <v>5400</v>
      </c>
      <c r="B166" s="53" t="s">
        <v>224</v>
      </c>
      <c r="C166" s="54">
        <f>C167+C170+C173+C176+C178</f>
        <v>0</v>
      </c>
      <c r="D166" s="63">
        <f t="shared" si="15"/>
        <v>0</v>
      </c>
      <c r="E166" s="57"/>
    </row>
    <row r="167" spans="1:5" ht="9.75" customHeight="1" x14ac:dyDescent="0.2">
      <c r="A167" s="61">
        <v>5410</v>
      </c>
      <c r="B167" s="53" t="s">
        <v>225</v>
      </c>
      <c r="C167" s="54">
        <f>SUM(C168:C169)</f>
        <v>0</v>
      </c>
      <c r="D167" s="63">
        <f t="shared" si="15"/>
        <v>0</v>
      </c>
      <c r="E167" s="57"/>
    </row>
    <row r="168" spans="1:5" ht="9.75" customHeight="1" x14ac:dyDescent="0.2">
      <c r="A168" s="62">
        <v>5411</v>
      </c>
      <c r="B168" s="57" t="s">
        <v>226</v>
      </c>
      <c r="C168" s="58">
        <v>0</v>
      </c>
      <c r="D168" s="64">
        <f t="shared" si="15"/>
        <v>0</v>
      </c>
      <c r="E168" s="57"/>
    </row>
    <row r="169" spans="1:5" ht="9.75" customHeight="1" x14ac:dyDescent="0.2">
      <c r="A169" s="62">
        <v>5412</v>
      </c>
      <c r="B169" s="57" t="s">
        <v>227</v>
      </c>
      <c r="C169" s="58">
        <v>0</v>
      </c>
      <c r="D169" s="64">
        <f t="shared" si="15"/>
        <v>0</v>
      </c>
      <c r="E169" s="57"/>
    </row>
    <row r="170" spans="1:5" ht="9.75" customHeight="1" x14ac:dyDescent="0.2">
      <c r="A170" s="61">
        <v>5420</v>
      </c>
      <c r="B170" s="53" t="s">
        <v>228</v>
      </c>
      <c r="C170" s="54">
        <f>SUM(C171:C172)</f>
        <v>0</v>
      </c>
      <c r="D170" s="63">
        <f t="shared" si="15"/>
        <v>0</v>
      </c>
      <c r="E170" s="57"/>
    </row>
    <row r="171" spans="1:5" ht="9.75" customHeight="1" x14ac:dyDescent="0.2">
      <c r="A171" s="62">
        <v>5421</v>
      </c>
      <c r="B171" s="57" t="s">
        <v>229</v>
      </c>
      <c r="C171" s="58">
        <v>0</v>
      </c>
      <c r="D171" s="64">
        <f t="shared" si="15"/>
        <v>0</v>
      </c>
      <c r="E171" s="57"/>
    </row>
    <row r="172" spans="1:5" ht="9.75" customHeight="1" x14ac:dyDescent="0.2">
      <c r="A172" s="62">
        <v>5422</v>
      </c>
      <c r="B172" s="57" t="s">
        <v>230</v>
      </c>
      <c r="C172" s="58">
        <v>0</v>
      </c>
      <c r="D172" s="64">
        <f t="shared" si="15"/>
        <v>0</v>
      </c>
      <c r="E172" s="57"/>
    </row>
    <row r="173" spans="1:5" ht="9.75" customHeight="1" x14ac:dyDescent="0.2">
      <c r="A173" s="61">
        <v>5430</v>
      </c>
      <c r="B173" s="53" t="s">
        <v>231</v>
      </c>
      <c r="C173" s="54">
        <f>SUM(C174:C175)</f>
        <v>0</v>
      </c>
      <c r="D173" s="63">
        <f t="shared" si="15"/>
        <v>0</v>
      </c>
      <c r="E173" s="57"/>
    </row>
    <row r="174" spans="1:5" ht="9.75" customHeight="1" x14ac:dyDescent="0.2">
      <c r="A174" s="62">
        <v>5431</v>
      </c>
      <c r="B174" s="57" t="s">
        <v>232</v>
      </c>
      <c r="C174" s="58">
        <v>0</v>
      </c>
      <c r="D174" s="64">
        <f t="shared" si="15"/>
        <v>0</v>
      </c>
      <c r="E174" s="57"/>
    </row>
    <row r="175" spans="1:5" ht="9.75" customHeight="1" x14ac:dyDescent="0.2">
      <c r="A175" s="62">
        <v>5432</v>
      </c>
      <c r="B175" s="57" t="s">
        <v>233</v>
      </c>
      <c r="C175" s="58">
        <v>0</v>
      </c>
      <c r="D175" s="64">
        <f t="shared" si="15"/>
        <v>0</v>
      </c>
      <c r="E175" s="57"/>
    </row>
    <row r="176" spans="1:5" ht="9.75" customHeight="1" x14ac:dyDescent="0.2">
      <c r="A176" s="61">
        <v>5440</v>
      </c>
      <c r="B176" s="53" t="s">
        <v>234</v>
      </c>
      <c r="C176" s="54">
        <f>SUM(C177)</f>
        <v>0</v>
      </c>
      <c r="D176" s="63">
        <f t="shared" si="15"/>
        <v>0</v>
      </c>
      <c r="E176" s="57"/>
    </row>
    <row r="177" spans="1:5" ht="9.75" customHeight="1" x14ac:dyDescent="0.2">
      <c r="A177" s="62">
        <v>5441</v>
      </c>
      <c r="B177" s="57" t="s">
        <v>234</v>
      </c>
      <c r="C177" s="58">
        <v>0</v>
      </c>
      <c r="D177" s="64">
        <f t="shared" si="15"/>
        <v>0</v>
      </c>
      <c r="E177" s="57"/>
    </row>
    <row r="178" spans="1:5" ht="9.75" customHeight="1" x14ac:dyDescent="0.2">
      <c r="A178" s="61">
        <v>5450</v>
      </c>
      <c r="B178" s="53" t="s">
        <v>235</v>
      </c>
      <c r="C178" s="54">
        <f>SUM(C179:C180)</f>
        <v>0</v>
      </c>
      <c r="D178" s="63">
        <f t="shared" si="15"/>
        <v>0</v>
      </c>
      <c r="E178" s="57"/>
    </row>
    <row r="179" spans="1:5" ht="9.75" customHeight="1" x14ac:dyDescent="0.2">
      <c r="A179" s="62">
        <v>5451</v>
      </c>
      <c r="B179" s="57" t="s">
        <v>236</v>
      </c>
      <c r="C179" s="58">
        <v>0</v>
      </c>
      <c r="D179" s="64">
        <f t="shared" si="15"/>
        <v>0</v>
      </c>
      <c r="E179" s="57"/>
    </row>
    <row r="180" spans="1:5" ht="9.75" customHeight="1" x14ac:dyDescent="0.2">
      <c r="A180" s="62">
        <v>5452</v>
      </c>
      <c r="B180" s="57" t="s">
        <v>237</v>
      </c>
      <c r="C180" s="58">
        <v>0</v>
      </c>
      <c r="D180" s="64">
        <f t="shared" si="15"/>
        <v>0</v>
      </c>
      <c r="E180" s="57"/>
    </row>
    <row r="181" spans="1:5" ht="9.75" customHeight="1" x14ac:dyDescent="0.2">
      <c r="A181" s="61">
        <v>5500</v>
      </c>
      <c r="B181" s="53" t="s">
        <v>238</v>
      </c>
      <c r="C181" s="54">
        <f>C182+C191+C194+C200</f>
        <v>226125885.03999999</v>
      </c>
      <c r="D181" s="63">
        <f t="shared" si="15"/>
        <v>6.1486614170974938E-2</v>
      </c>
      <c r="E181" s="57"/>
    </row>
    <row r="182" spans="1:5" ht="9.75" customHeight="1" x14ac:dyDescent="0.2">
      <c r="A182" s="61">
        <v>5510</v>
      </c>
      <c r="B182" s="53" t="s">
        <v>239</v>
      </c>
      <c r="C182" s="54">
        <f>SUM(C183:C190)</f>
        <v>141029.95000000001</v>
      </c>
      <c r="D182" s="63">
        <f t="shared" si="15"/>
        <v>3.8347905728121183E-5</v>
      </c>
      <c r="E182" s="57"/>
    </row>
    <row r="183" spans="1:5" ht="9.75" customHeight="1" x14ac:dyDescent="0.2">
      <c r="A183" s="62">
        <v>5511</v>
      </c>
      <c r="B183" s="57" t="s">
        <v>240</v>
      </c>
      <c r="C183" s="58">
        <v>0</v>
      </c>
      <c r="D183" s="64">
        <f t="shared" si="15"/>
        <v>0</v>
      </c>
      <c r="E183" s="57"/>
    </row>
    <row r="184" spans="1:5" ht="9.75" customHeight="1" x14ac:dyDescent="0.2">
      <c r="A184" s="62">
        <v>5512</v>
      </c>
      <c r="B184" s="57" t="s">
        <v>241</v>
      </c>
      <c r="C184" s="58">
        <v>0</v>
      </c>
      <c r="D184" s="64">
        <f t="shared" si="15"/>
        <v>0</v>
      </c>
      <c r="E184" s="57"/>
    </row>
    <row r="185" spans="1:5" ht="9.75" customHeight="1" x14ac:dyDescent="0.2">
      <c r="A185" s="62">
        <v>5513</v>
      </c>
      <c r="B185" s="57" t="s">
        <v>242</v>
      </c>
      <c r="C185" s="58">
        <v>0</v>
      </c>
      <c r="D185" s="64">
        <f t="shared" si="15"/>
        <v>0</v>
      </c>
      <c r="E185" s="57"/>
    </row>
    <row r="186" spans="1:5" ht="9.75" customHeight="1" x14ac:dyDescent="0.2">
      <c r="A186" s="62">
        <v>5514</v>
      </c>
      <c r="B186" s="57" t="s">
        <v>243</v>
      </c>
      <c r="C186" s="58">
        <v>0</v>
      </c>
      <c r="D186" s="64">
        <f t="shared" si="15"/>
        <v>0</v>
      </c>
      <c r="E186" s="57"/>
    </row>
    <row r="187" spans="1:5" ht="9.75" customHeight="1" x14ac:dyDescent="0.2">
      <c r="A187" s="62">
        <v>5515</v>
      </c>
      <c r="B187" s="57" t="s">
        <v>244</v>
      </c>
      <c r="C187" s="58">
        <v>0</v>
      </c>
      <c r="D187" s="64">
        <f t="shared" si="15"/>
        <v>0</v>
      </c>
      <c r="E187" s="57"/>
    </row>
    <row r="188" spans="1:5" ht="9.75" customHeight="1" x14ac:dyDescent="0.2">
      <c r="A188" s="62">
        <v>5516</v>
      </c>
      <c r="B188" s="57" t="s">
        <v>245</v>
      </c>
      <c r="C188" s="58">
        <v>0</v>
      </c>
      <c r="D188" s="64">
        <f t="shared" si="15"/>
        <v>0</v>
      </c>
      <c r="E188" s="57"/>
    </row>
    <row r="189" spans="1:5" ht="9.75" customHeight="1" x14ac:dyDescent="0.2">
      <c r="A189" s="62">
        <v>5517</v>
      </c>
      <c r="B189" s="57" t="s">
        <v>246</v>
      </c>
      <c r="C189" s="58">
        <v>0</v>
      </c>
      <c r="D189" s="64">
        <f t="shared" si="15"/>
        <v>0</v>
      </c>
      <c r="E189" s="57"/>
    </row>
    <row r="190" spans="1:5" ht="9.75" customHeight="1" x14ac:dyDescent="0.2">
      <c r="A190" s="62">
        <v>5518</v>
      </c>
      <c r="B190" s="57" t="s">
        <v>247</v>
      </c>
      <c r="C190" s="58">
        <v>141029.95000000001</v>
      </c>
      <c r="D190" s="64">
        <f t="shared" si="15"/>
        <v>3.8347905728121183E-5</v>
      </c>
      <c r="E190" s="57"/>
    </row>
    <row r="191" spans="1:5" ht="9.75" customHeight="1" x14ac:dyDescent="0.2">
      <c r="A191" s="61">
        <v>5520</v>
      </c>
      <c r="B191" s="53" t="s">
        <v>248</v>
      </c>
      <c r="C191" s="54">
        <f>SUM(C192:C193)</f>
        <v>0</v>
      </c>
      <c r="D191" s="63">
        <f t="shared" si="15"/>
        <v>0</v>
      </c>
      <c r="E191" s="57"/>
    </row>
    <row r="192" spans="1:5" ht="9.75" customHeight="1" x14ac:dyDescent="0.2">
      <c r="A192" s="62">
        <v>5521</v>
      </c>
      <c r="B192" s="57" t="s">
        <v>249</v>
      </c>
      <c r="C192" s="58">
        <v>0</v>
      </c>
      <c r="D192" s="64">
        <f t="shared" si="15"/>
        <v>0</v>
      </c>
      <c r="E192" s="57"/>
    </row>
    <row r="193" spans="1:5" ht="9.75" customHeight="1" x14ac:dyDescent="0.2">
      <c r="A193" s="62">
        <v>5522</v>
      </c>
      <c r="B193" s="57" t="s">
        <v>250</v>
      </c>
      <c r="C193" s="58">
        <v>0</v>
      </c>
      <c r="D193" s="64">
        <f t="shared" si="15"/>
        <v>0</v>
      </c>
      <c r="E193" s="57"/>
    </row>
    <row r="194" spans="1:5" ht="9.75" customHeight="1" x14ac:dyDescent="0.2">
      <c r="A194" s="61">
        <v>5530</v>
      </c>
      <c r="B194" s="53" t="s">
        <v>251</v>
      </c>
      <c r="C194" s="54">
        <f>SUM(C195:C199)</f>
        <v>225984840.58000001</v>
      </c>
      <c r="D194" s="63">
        <f t="shared" si="15"/>
        <v>6.1448262319786215E-2</v>
      </c>
      <c r="E194" s="57"/>
    </row>
    <row r="195" spans="1:5" ht="9.75" customHeight="1" x14ac:dyDescent="0.2">
      <c r="A195" s="62">
        <v>5531</v>
      </c>
      <c r="B195" s="57" t="s">
        <v>252</v>
      </c>
      <c r="C195" s="58">
        <v>0</v>
      </c>
      <c r="D195" s="64">
        <f t="shared" si="15"/>
        <v>0</v>
      </c>
      <c r="E195" s="57"/>
    </row>
    <row r="196" spans="1:5" ht="9.75" customHeight="1" x14ac:dyDescent="0.2">
      <c r="A196" s="62">
        <v>5532</v>
      </c>
      <c r="B196" s="57" t="s">
        <v>253</v>
      </c>
      <c r="C196" s="58">
        <v>0</v>
      </c>
      <c r="D196" s="64">
        <f t="shared" si="15"/>
        <v>0</v>
      </c>
      <c r="E196" s="57"/>
    </row>
    <row r="197" spans="1:5" ht="9.75" customHeight="1" x14ac:dyDescent="0.2">
      <c r="A197" s="62">
        <v>5533</v>
      </c>
      <c r="B197" s="57" t="s">
        <v>254</v>
      </c>
      <c r="C197" s="58">
        <v>0</v>
      </c>
      <c r="D197" s="64">
        <f t="shared" si="15"/>
        <v>0</v>
      </c>
      <c r="E197" s="57"/>
    </row>
    <row r="198" spans="1:5" ht="9.75" customHeight="1" x14ac:dyDescent="0.2">
      <c r="A198" s="62">
        <v>5534</v>
      </c>
      <c r="B198" s="57" t="s">
        <v>255</v>
      </c>
      <c r="C198" s="58">
        <v>0</v>
      </c>
      <c r="D198" s="64">
        <f t="shared" si="15"/>
        <v>0</v>
      </c>
      <c r="E198" s="57"/>
    </row>
    <row r="199" spans="1:5" ht="9.75" customHeight="1" x14ac:dyDescent="0.2">
      <c r="A199" s="62">
        <v>5535</v>
      </c>
      <c r="B199" s="57" t="s">
        <v>256</v>
      </c>
      <c r="C199" s="58">
        <v>225984840.58000001</v>
      </c>
      <c r="D199" s="64">
        <f t="shared" si="15"/>
        <v>6.1448262319786215E-2</v>
      </c>
      <c r="E199" s="57"/>
    </row>
    <row r="200" spans="1:5" ht="9.75" customHeight="1" x14ac:dyDescent="0.2">
      <c r="A200" s="61">
        <v>5590</v>
      </c>
      <c r="B200" s="53" t="s">
        <v>257</v>
      </c>
      <c r="C200" s="54">
        <f>SUM(C201:C209)</f>
        <v>14.51</v>
      </c>
      <c r="D200" s="63">
        <f t="shared" si="15"/>
        <v>3.9454606068784555E-9</v>
      </c>
      <c r="E200" s="57"/>
    </row>
    <row r="201" spans="1:5" ht="9.75" customHeight="1" x14ac:dyDescent="0.2">
      <c r="A201" s="62">
        <v>5591</v>
      </c>
      <c r="B201" s="57" t="s">
        <v>258</v>
      </c>
      <c r="C201" s="58">
        <v>0</v>
      </c>
      <c r="D201" s="64">
        <f t="shared" si="15"/>
        <v>0</v>
      </c>
      <c r="E201" s="57"/>
    </row>
    <row r="202" spans="1:5" ht="9.75" customHeight="1" x14ac:dyDescent="0.2">
      <c r="A202" s="62">
        <v>5592</v>
      </c>
      <c r="B202" s="57" t="s">
        <v>259</v>
      </c>
      <c r="C202" s="58">
        <v>0</v>
      </c>
      <c r="D202" s="64">
        <f t="shared" si="15"/>
        <v>0</v>
      </c>
      <c r="E202" s="57"/>
    </row>
    <row r="203" spans="1:5" ht="9.75" customHeight="1" x14ac:dyDescent="0.2">
      <c r="A203" s="62">
        <v>5593</v>
      </c>
      <c r="B203" s="57" t="s">
        <v>260</v>
      </c>
      <c r="C203" s="58">
        <v>0</v>
      </c>
      <c r="D203" s="64">
        <f t="shared" si="15"/>
        <v>0</v>
      </c>
      <c r="E203" s="57"/>
    </row>
    <row r="204" spans="1:5" ht="9.75" customHeight="1" x14ac:dyDescent="0.2">
      <c r="A204" s="62">
        <v>5594</v>
      </c>
      <c r="B204" s="57" t="s">
        <v>261</v>
      </c>
      <c r="C204" s="58">
        <v>0</v>
      </c>
      <c r="D204" s="64">
        <f t="shared" si="15"/>
        <v>0</v>
      </c>
      <c r="E204" s="57"/>
    </row>
    <row r="205" spans="1:5" ht="9.75" customHeight="1" x14ac:dyDescent="0.2">
      <c r="A205" s="62">
        <v>5595</v>
      </c>
      <c r="B205" s="57" t="s">
        <v>262</v>
      </c>
      <c r="C205" s="58">
        <v>0</v>
      </c>
      <c r="D205" s="64">
        <f t="shared" si="15"/>
        <v>0</v>
      </c>
      <c r="E205" s="57"/>
    </row>
    <row r="206" spans="1:5" ht="9.75" customHeight="1" x14ac:dyDescent="0.2">
      <c r="A206" s="62">
        <v>5596</v>
      </c>
      <c r="B206" s="57" t="s">
        <v>154</v>
      </c>
      <c r="C206" s="58">
        <v>0</v>
      </c>
      <c r="D206" s="64">
        <f t="shared" si="15"/>
        <v>0</v>
      </c>
      <c r="E206" s="57"/>
    </row>
    <row r="207" spans="1:5" ht="9.75" customHeight="1" x14ac:dyDescent="0.2">
      <c r="A207" s="62">
        <v>5597</v>
      </c>
      <c r="B207" s="57" t="s">
        <v>263</v>
      </c>
      <c r="C207" s="58">
        <v>0</v>
      </c>
      <c r="D207" s="64">
        <f t="shared" si="15"/>
        <v>0</v>
      </c>
      <c r="E207" s="57"/>
    </row>
    <row r="208" spans="1:5" ht="9.75" customHeight="1" x14ac:dyDescent="0.2">
      <c r="A208" s="62">
        <v>5598</v>
      </c>
      <c r="B208" s="57" t="s">
        <v>264</v>
      </c>
      <c r="C208" s="58">
        <v>0</v>
      </c>
      <c r="D208" s="64">
        <f t="shared" si="15"/>
        <v>0</v>
      </c>
      <c r="E208" s="57"/>
    </row>
    <row r="209" spans="1:5" ht="9.75" customHeight="1" x14ac:dyDescent="0.2">
      <c r="A209" s="62">
        <v>5599</v>
      </c>
      <c r="B209" s="57" t="s">
        <v>265</v>
      </c>
      <c r="C209" s="58">
        <v>14.51</v>
      </c>
      <c r="D209" s="64">
        <f t="shared" si="15"/>
        <v>3.9454606068784555E-9</v>
      </c>
      <c r="E209" s="57"/>
    </row>
    <row r="210" spans="1:5" ht="9.75" customHeight="1" x14ac:dyDescent="0.2">
      <c r="A210" s="61">
        <v>5600</v>
      </c>
      <c r="B210" s="53" t="s">
        <v>266</v>
      </c>
      <c r="C210" s="54">
        <f>C211</f>
        <v>0</v>
      </c>
      <c r="D210" s="63">
        <f t="shared" si="15"/>
        <v>0</v>
      </c>
      <c r="E210" s="57"/>
    </row>
    <row r="211" spans="1:5" ht="9.75" customHeight="1" x14ac:dyDescent="0.2">
      <c r="A211" s="61">
        <v>5610</v>
      </c>
      <c r="B211" s="53" t="s">
        <v>267</v>
      </c>
      <c r="C211" s="54">
        <f>C212</f>
        <v>0</v>
      </c>
      <c r="D211" s="63">
        <f t="shared" si="15"/>
        <v>0</v>
      </c>
      <c r="E211" s="57"/>
    </row>
    <row r="212" spans="1:5" ht="9.75" customHeight="1" x14ac:dyDescent="0.2">
      <c r="A212" s="62">
        <v>5611</v>
      </c>
      <c r="B212" s="57" t="s">
        <v>268</v>
      </c>
      <c r="C212" s="58">
        <v>0</v>
      </c>
      <c r="D212" s="64">
        <f t="shared" si="15"/>
        <v>0</v>
      </c>
      <c r="E212" s="57"/>
    </row>
    <row r="213" spans="1:5" ht="9.75" customHeight="1" x14ac:dyDescent="0.2">
      <c r="A213" s="47"/>
      <c r="B213" s="47"/>
      <c r="C213" s="47"/>
      <c r="D213" s="48"/>
      <c r="E213" s="47"/>
    </row>
    <row r="214" spans="1:5" ht="9.75" customHeight="1" x14ac:dyDescent="0.2">
      <c r="A214" s="47"/>
      <c r="B214" s="47" t="s">
        <v>68</v>
      </c>
      <c r="C214" s="47"/>
      <c r="D214" s="48"/>
      <c r="E214" s="47"/>
    </row>
    <row r="215" spans="1:5" ht="9.75" customHeight="1" x14ac:dyDescent="0.2">
      <c r="A215" s="65"/>
      <c r="B215" s="66"/>
      <c r="C215" s="58"/>
      <c r="D215" s="64"/>
      <c r="E215" s="67"/>
    </row>
    <row r="216" spans="1:5" ht="9.75" customHeight="1" x14ac:dyDescent="0.2">
      <c r="A216" s="65"/>
      <c r="B216" s="66"/>
      <c r="C216" s="58"/>
      <c r="D216" s="64"/>
      <c r="E216" s="67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F453-BB63-44A3-BF93-E3D43BFEE89C}">
  <sheetPr>
    <tabColor rgb="FFFFC000"/>
    <pageSetUpPr fitToPage="1"/>
  </sheetPr>
  <dimension ref="A1:J187"/>
  <sheetViews>
    <sheetView showGridLines="0" zoomScale="106" zoomScaleNormal="106" workbookViewId="0">
      <selection activeCell="B53" sqref="B53"/>
    </sheetView>
  </sheetViews>
  <sheetFormatPr baseColWidth="10" defaultColWidth="10.7109375" defaultRowHeight="10.199999999999999" x14ac:dyDescent="0.2"/>
  <cols>
    <col min="1" max="1" width="11.7109375" style="43" customWidth="1"/>
    <col min="2" max="2" width="75.28515625" style="43" bestFit="1" customWidth="1"/>
    <col min="3" max="3" width="19.140625" style="43" bestFit="1" customWidth="1"/>
    <col min="4" max="4" width="22.28515625" style="43" customWidth="1"/>
    <col min="5" max="5" width="23.7109375" style="43" customWidth="1"/>
    <col min="6" max="6" width="26.42578125" style="43" customWidth="1"/>
    <col min="7" max="8" width="19.42578125" style="43" customWidth="1"/>
    <col min="9" max="9" width="13.85546875" style="43" bestFit="1" customWidth="1"/>
    <col min="10" max="16384" width="10.7109375" style="43"/>
  </cols>
  <sheetData>
    <row r="1" spans="1:10" s="41" customFormat="1" ht="12" customHeight="1" x14ac:dyDescent="0.2">
      <c r="A1" s="68" t="s">
        <v>0</v>
      </c>
      <c r="B1" s="69"/>
      <c r="C1" s="69"/>
      <c r="D1" s="69"/>
      <c r="E1" s="69"/>
      <c r="F1" s="69"/>
      <c r="G1" s="70" t="s">
        <v>69</v>
      </c>
      <c r="H1" s="71">
        <v>2025</v>
      </c>
    </row>
    <row r="2" spans="1:10" s="41" customFormat="1" ht="12" customHeight="1" x14ac:dyDescent="0.2">
      <c r="A2" s="68" t="s">
        <v>269</v>
      </c>
      <c r="B2" s="69"/>
      <c r="C2" s="69"/>
      <c r="D2" s="69"/>
      <c r="E2" s="69"/>
      <c r="F2" s="69"/>
      <c r="G2" s="70" t="s">
        <v>71</v>
      </c>
      <c r="H2" s="71" t="s">
        <v>4</v>
      </c>
    </row>
    <row r="3" spans="1:10" s="41" customFormat="1" ht="12" customHeight="1" x14ac:dyDescent="0.2">
      <c r="A3" s="68" t="s">
        <v>270</v>
      </c>
      <c r="B3" s="69"/>
      <c r="C3" s="69"/>
      <c r="D3" s="69"/>
      <c r="E3" s="69"/>
      <c r="F3" s="69"/>
      <c r="G3" s="70"/>
      <c r="H3" s="71"/>
    </row>
    <row r="4" spans="1:10" s="41" customFormat="1" ht="12" customHeight="1" x14ac:dyDescent="0.2">
      <c r="A4" s="68" t="s">
        <v>7</v>
      </c>
      <c r="B4" s="69"/>
      <c r="C4" s="69"/>
      <c r="D4" s="69"/>
      <c r="E4" s="69"/>
      <c r="F4" s="69"/>
      <c r="G4" s="70" t="s">
        <v>72</v>
      </c>
      <c r="H4" s="71">
        <v>1</v>
      </c>
    </row>
    <row r="5" spans="1:10" x14ac:dyDescent="0.2">
      <c r="A5" s="44" t="s">
        <v>73</v>
      </c>
      <c r="B5" s="45"/>
      <c r="C5" s="45"/>
      <c r="D5" s="45"/>
      <c r="E5" s="45"/>
      <c r="F5" s="45"/>
      <c r="G5" s="45"/>
      <c r="H5" s="45"/>
      <c r="I5"/>
      <c r="J5"/>
    </row>
    <row r="6" spans="1:10" x14ac:dyDescent="0.2">
      <c r="A6" s="47"/>
      <c r="B6" s="47"/>
      <c r="C6" s="47"/>
      <c r="D6" s="47"/>
      <c r="E6" s="47"/>
      <c r="F6" s="47"/>
      <c r="G6" s="47"/>
      <c r="H6" s="47"/>
      <c r="I6"/>
      <c r="J6"/>
    </row>
    <row r="7" spans="1:10" x14ac:dyDescent="0.2">
      <c r="A7" s="45" t="s">
        <v>271</v>
      </c>
      <c r="B7" s="45"/>
      <c r="C7" s="45"/>
      <c r="D7" s="45"/>
      <c r="E7" s="45"/>
      <c r="F7" s="45"/>
      <c r="G7" s="45"/>
      <c r="H7" s="45"/>
      <c r="I7"/>
      <c r="J7"/>
    </row>
    <row r="8" spans="1:10" x14ac:dyDescent="0.2">
      <c r="A8" s="49" t="s">
        <v>75</v>
      </c>
      <c r="B8" s="49" t="s">
        <v>76</v>
      </c>
      <c r="C8" s="49" t="s">
        <v>77</v>
      </c>
      <c r="D8" s="49" t="s">
        <v>272</v>
      </c>
      <c r="E8" s="49"/>
      <c r="F8" s="49"/>
      <c r="G8" s="49"/>
      <c r="H8" s="49"/>
      <c r="I8"/>
      <c r="J8"/>
    </row>
    <row r="9" spans="1:10" x14ac:dyDescent="0.2">
      <c r="A9" s="72">
        <v>1114</v>
      </c>
      <c r="B9" s="47" t="s">
        <v>273</v>
      </c>
      <c r="C9" s="73">
        <v>0</v>
      </c>
      <c r="D9" s="47"/>
      <c r="E9" s="47"/>
      <c r="F9" s="47"/>
      <c r="G9" s="47"/>
      <c r="H9" s="47"/>
      <c r="I9"/>
      <c r="J9"/>
    </row>
    <row r="10" spans="1:10" x14ac:dyDescent="0.2">
      <c r="A10" s="72">
        <v>1115</v>
      </c>
      <c r="B10" s="47" t="s">
        <v>274</v>
      </c>
      <c r="C10" s="73">
        <v>0</v>
      </c>
      <c r="D10" s="47"/>
      <c r="E10" s="47"/>
      <c r="F10" s="47"/>
      <c r="G10" s="47"/>
      <c r="H10" s="47"/>
      <c r="I10"/>
      <c r="J10"/>
    </row>
    <row r="11" spans="1:10" x14ac:dyDescent="0.2">
      <c r="A11" s="72">
        <v>1121</v>
      </c>
      <c r="B11" s="47" t="s">
        <v>275</v>
      </c>
      <c r="C11" s="73">
        <v>0</v>
      </c>
      <c r="D11" s="47"/>
      <c r="E11" s="47"/>
      <c r="F11" s="47"/>
      <c r="G11" s="47"/>
      <c r="H11" s="47"/>
      <c r="I11"/>
      <c r="J11"/>
    </row>
    <row r="12" spans="1:10" x14ac:dyDescent="0.2">
      <c r="A12" s="47"/>
      <c r="B12" s="47" t="s">
        <v>276</v>
      </c>
      <c r="C12" s="47"/>
      <c r="D12" s="47"/>
      <c r="E12" s="47"/>
      <c r="F12" s="47"/>
      <c r="G12" s="47"/>
      <c r="H12" s="47"/>
      <c r="I12"/>
      <c r="J12"/>
    </row>
    <row r="13" spans="1:10" x14ac:dyDescent="0.2">
      <c r="A13" s="45" t="s">
        <v>277</v>
      </c>
      <c r="B13" s="45"/>
      <c r="C13" s="45"/>
      <c r="D13" s="45"/>
      <c r="E13" s="45"/>
      <c r="F13" s="45"/>
      <c r="G13" s="45"/>
      <c r="H13" s="45"/>
      <c r="I13"/>
      <c r="J13"/>
    </row>
    <row r="14" spans="1:10" x14ac:dyDescent="0.2">
      <c r="A14" s="49" t="s">
        <v>75</v>
      </c>
      <c r="B14" s="49" t="s">
        <v>76</v>
      </c>
      <c r="C14" s="49" t="s">
        <v>77</v>
      </c>
      <c r="D14" s="49">
        <v>2024</v>
      </c>
      <c r="E14" s="49">
        <v>2023</v>
      </c>
      <c r="F14" s="49">
        <v>2022</v>
      </c>
      <c r="G14" s="49">
        <f t="shared" ref="G14" si="0">F14-1</f>
        <v>2021</v>
      </c>
      <c r="H14" s="49" t="s">
        <v>278</v>
      </c>
      <c r="I14"/>
      <c r="J14"/>
    </row>
    <row r="15" spans="1:10" x14ac:dyDescent="0.2">
      <c r="A15" s="72">
        <v>1122</v>
      </c>
      <c r="B15" s="47" t="s">
        <v>279</v>
      </c>
      <c r="C15" s="74">
        <v>88099439.730000004</v>
      </c>
      <c r="D15" s="74">
        <v>90926925.730000004</v>
      </c>
      <c r="E15" s="74">
        <v>91242159.079999998</v>
      </c>
      <c r="F15" s="74">
        <v>91815559.159999996</v>
      </c>
      <c r="G15" s="74">
        <v>107241281.23</v>
      </c>
      <c r="H15" s="47"/>
      <c r="I15"/>
      <c r="J15"/>
    </row>
    <row r="16" spans="1:10" x14ac:dyDescent="0.2">
      <c r="A16" s="72">
        <v>1124</v>
      </c>
      <c r="B16" s="47" t="s">
        <v>280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4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45" t="s">
        <v>281</v>
      </c>
      <c r="B18" s="45"/>
      <c r="C18" s="45"/>
      <c r="D18" s="45"/>
      <c r="E18" s="45"/>
      <c r="F18" s="45"/>
      <c r="G18" s="45"/>
      <c r="H18" s="45"/>
      <c r="I18"/>
      <c r="J18"/>
    </row>
    <row r="19" spans="1:10" x14ac:dyDescent="0.2">
      <c r="A19" s="49" t="s">
        <v>75</v>
      </c>
      <c r="B19" s="49" t="s">
        <v>76</v>
      </c>
      <c r="C19" s="49" t="s">
        <v>77</v>
      </c>
      <c r="D19" s="49" t="s">
        <v>282</v>
      </c>
      <c r="E19" s="49" t="s">
        <v>283</v>
      </c>
      <c r="F19" s="49" t="s">
        <v>284</v>
      </c>
      <c r="G19" s="49" t="s">
        <v>285</v>
      </c>
      <c r="H19" s="49" t="s">
        <v>286</v>
      </c>
      <c r="I19"/>
      <c r="J19"/>
    </row>
    <row r="20" spans="1:10" x14ac:dyDescent="0.2">
      <c r="A20" s="72">
        <v>1123</v>
      </c>
      <c r="B20" s="47" t="s">
        <v>287</v>
      </c>
      <c r="C20" s="74">
        <v>5804100.0899999999</v>
      </c>
      <c r="D20" s="74">
        <v>5804100.0899999999</v>
      </c>
      <c r="E20" s="74">
        <v>0</v>
      </c>
      <c r="F20" s="74">
        <v>0</v>
      </c>
      <c r="G20" s="74">
        <v>0</v>
      </c>
      <c r="H20" s="47"/>
      <c r="I20"/>
      <c r="J20"/>
    </row>
    <row r="21" spans="1:10" x14ac:dyDescent="0.2">
      <c r="A21" s="72">
        <v>1125</v>
      </c>
      <c r="B21" s="47" t="s">
        <v>288</v>
      </c>
      <c r="C21" s="74">
        <v>59301</v>
      </c>
      <c r="D21" s="74">
        <v>59301</v>
      </c>
      <c r="E21" s="74">
        <v>0</v>
      </c>
      <c r="F21" s="74">
        <v>0</v>
      </c>
      <c r="G21" s="74">
        <v>0</v>
      </c>
      <c r="H21" s="47"/>
      <c r="I21"/>
      <c r="J21"/>
    </row>
    <row r="22" spans="1:10" x14ac:dyDescent="0.2">
      <c r="A22" s="62">
        <v>1126</v>
      </c>
      <c r="B22" s="57" t="s">
        <v>289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47"/>
      <c r="I22"/>
      <c r="J22"/>
    </row>
    <row r="23" spans="1:10" x14ac:dyDescent="0.2">
      <c r="A23" s="62">
        <v>1129</v>
      </c>
      <c r="B23" s="57" t="s">
        <v>290</v>
      </c>
      <c r="C23" s="74">
        <v>130516779.44</v>
      </c>
      <c r="D23" s="74">
        <v>130516779.44</v>
      </c>
      <c r="E23" s="74">
        <v>0</v>
      </c>
      <c r="F23" s="74">
        <v>0</v>
      </c>
      <c r="G23" s="74">
        <v>0</v>
      </c>
      <c r="H23" s="47"/>
      <c r="I23"/>
      <c r="J23"/>
    </row>
    <row r="24" spans="1:10" x14ac:dyDescent="0.2">
      <c r="A24" s="72">
        <v>1131</v>
      </c>
      <c r="B24" s="47" t="s">
        <v>291</v>
      </c>
      <c r="C24" s="74">
        <v>819150.81</v>
      </c>
      <c r="D24" s="74">
        <v>819150.81</v>
      </c>
      <c r="E24" s="74">
        <v>0</v>
      </c>
      <c r="F24" s="74">
        <v>0</v>
      </c>
      <c r="G24" s="74">
        <v>0</v>
      </c>
      <c r="H24" s="47"/>
      <c r="I24"/>
      <c r="J24"/>
    </row>
    <row r="25" spans="1:10" x14ac:dyDescent="0.2">
      <c r="A25" s="72">
        <v>1132</v>
      </c>
      <c r="B25" s="47" t="s">
        <v>292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47"/>
      <c r="I25"/>
      <c r="J25"/>
    </row>
    <row r="26" spans="1:10" x14ac:dyDescent="0.2">
      <c r="A26" s="72">
        <v>1133</v>
      </c>
      <c r="B26" s="47" t="s">
        <v>293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47"/>
      <c r="I26"/>
      <c r="J26"/>
    </row>
    <row r="27" spans="1:10" x14ac:dyDescent="0.2">
      <c r="A27" s="72">
        <v>1134</v>
      </c>
      <c r="B27" s="47" t="s">
        <v>294</v>
      </c>
      <c r="C27" s="74">
        <v>125979339.94</v>
      </c>
      <c r="D27" s="74">
        <v>125979339.94</v>
      </c>
      <c r="E27" s="74">
        <v>0</v>
      </c>
      <c r="F27" s="74">
        <v>0</v>
      </c>
      <c r="G27" s="74">
        <v>0</v>
      </c>
      <c r="H27" s="47"/>
      <c r="I27"/>
      <c r="J27"/>
    </row>
    <row r="28" spans="1:10" x14ac:dyDescent="0.2">
      <c r="A28" s="72">
        <v>1139</v>
      </c>
      <c r="B28" s="47" t="s">
        <v>295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47"/>
      <c r="I28"/>
      <c r="J28"/>
    </row>
    <row r="29" spans="1:10" x14ac:dyDescent="0.2">
      <c r="A29" s="47"/>
      <c r="B29" s="47"/>
      <c r="C29" s="47"/>
      <c r="D29" s="47"/>
      <c r="E29" s="47"/>
      <c r="F29" s="47"/>
      <c r="G29" s="47"/>
      <c r="H29" s="47"/>
      <c r="I29"/>
      <c r="J29"/>
    </row>
    <row r="30" spans="1:10" x14ac:dyDescent="0.2">
      <c r="A30" s="45" t="s">
        <v>296</v>
      </c>
      <c r="B30" s="45"/>
      <c r="C30" s="45"/>
      <c r="D30" s="45"/>
      <c r="E30" s="45"/>
      <c r="F30" s="45"/>
      <c r="G30" s="45"/>
      <c r="H30" s="45"/>
      <c r="I30"/>
      <c r="J30"/>
    </row>
    <row r="31" spans="1:10" x14ac:dyDescent="0.2">
      <c r="A31" s="49" t="s">
        <v>75</v>
      </c>
      <c r="B31" s="49" t="s">
        <v>76</v>
      </c>
      <c r="C31" s="49" t="s">
        <v>77</v>
      </c>
      <c r="D31" s="49" t="s">
        <v>297</v>
      </c>
      <c r="E31" s="49" t="s">
        <v>298</v>
      </c>
      <c r="F31" s="49" t="s">
        <v>299</v>
      </c>
      <c r="G31" s="49"/>
      <c r="H31" s="49"/>
      <c r="I31"/>
      <c r="J31"/>
    </row>
    <row r="32" spans="1:10" x14ac:dyDescent="0.2">
      <c r="A32" s="72">
        <v>1140</v>
      </c>
      <c r="B32" s="47" t="s">
        <v>300</v>
      </c>
      <c r="C32" s="74">
        <f>SUM(C33:C37)</f>
        <v>159224997.50999999</v>
      </c>
      <c r="D32" s="47"/>
      <c r="E32" s="47"/>
      <c r="F32" s="47"/>
      <c r="G32" s="47"/>
      <c r="H32" s="47"/>
      <c r="I32"/>
      <c r="J32"/>
    </row>
    <row r="33" spans="1:10" x14ac:dyDescent="0.2">
      <c r="A33" s="72">
        <v>1141</v>
      </c>
      <c r="B33" s="47" t="s">
        <v>301</v>
      </c>
      <c r="C33" s="74">
        <v>159224997.50999999</v>
      </c>
      <c r="D33" s="47"/>
      <c r="E33" s="47"/>
      <c r="F33" s="47"/>
      <c r="G33"/>
      <c r="H33"/>
      <c r="I33"/>
      <c r="J33"/>
    </row>
    <row r="34" spans="1:10" x14ac:dyDescent="0.2">
      <c r="A34" s="72">
        <v>1142</v>
      </c>
      <c r="B34" s="47" t="s">
        <v>302</v>
      </c>
      <c r="C34" s="74">
        <v>0</v>
      </c>
      <c r="D34" s="47"/>
      <c r="E34" s="47"/>
      <c r="F34" s="47"/>
      <c r="G34"/>
      <c r="H34"/>
      <c r="I34"/>
      <c r="J34"/>
    </row>
    <row r="35" spans="1:10" x14ac:dyDescent="0.2">
      <c r="A35" s="72">
        <v>1143</v>
      </c>
      <c r="B35" s="47" t="s">
        <v>303</v>
      </c>
      <c r="C35" s="74">
        <v>0</v>
      </c>
      <c r="D35" s="47"/>
      <c r="E35" s="47"/>
      <c r="F35" s="47"/>
      <c r="G35"/>
      <c r="H35"/>
      <c r="I35"/>
      <c r="J35"/>
    </row>
    <row r="36" spans="1:10" x14ac:dyDescent="0.2">
      <c r="A36" s="72">
        <v>1144</v>
      </c>
      <c r="B36" s="47" t="s">
        <v>304</v>
      </c>
      <c r="C36" s="74">
        <v>0</v>
      </c>
      <c r="D36" s="47"/>
      <c r="E36" s="47"/>
      <c r="F36" s="47"/>
      <c r="G36"/>
      <c r="H36"/>
      <c r="I36"/>
      <c r="J36"/>
    </row>
    <row r="37" spans="1:10" x14ac:dyDescent="0.2">
      <c r="A37" s="72">
        <v>1145</v>
      </c>
      <c r="B37" s="47" t="s">
        <v>305</v>
      </c>
      <c r="C37" s="74">
        <v>0</v>
      </c>
      <c r="D37" s="47"/>
      <c r="E37" s="47"/>
      <c r="F37" s="47"/>
      <c r="G37"/>
      <c r="H37"/>
      <c r="I37"/>
      <c r="J37"/>
    </row>
    <row r="38" spans="1:10" x14ac:dyDescent="0.2">
      <c r="A38" s="47"/>
      <c r="B38" s="47"/>
      <c r="C38" s="47"/>
      <c r="D38" s="47"/>
      <c r="E38" s="47"/>
      <c r="F38" s="47"/>
      <c r="G38"/>
      <c r="H38"/>
      <c r="I38"/>
      <c r="J38"/>
    </row>
    <row r="39" spans="1:10" x14ac:dyDescent="0.2">
      <c r="A39" s="45" t="s">
        <v>306</v>
      </c>
      <c r="B39" s="45"/>
      <c r="C39" s="45"/>
      <c r="D39" s="45"/>
      <c r="E39" s="45"/>
      <c r="F39" s="45"/>
      <c r="G39"/>
      <c r="H39"/>
      <c r="I39"/>
      <c r="J39"/>
    </row>
    <row r="40" spans="1:10" x14ac:dyDescent="0.2">
      <c r="A40" s="49" t="s">
        <v>75</v>
      </c>
      <c r="B40" s="49" t="s">
        <v>76</v>
      </c>
      <c r="C40" s="49" t="s">
        <v>77</v>
      </c>
      <c r="D40" s="49" t="s">
        <v>298</v>
      </c>
      <c r="E40" s="49" t="s">
        <v>307</v>
      </c>
      <c r="F40" s="49" t="s">
        <v>299</v>
      </c>
      <c r="G40"/>
      <c r="H40"/>
      <c r="I40"/>
      <c r="J40"/>
    </row>
    <row r="41" spans="1:10" x14ac:dyDescent="0.2">
      <c r="A41" s="72">
        <v>1150</v>
      </c>
      <c r="B41" s="47" t="s">
        <v>308</v>
      </c>
      <c r="C41" s="73">
        <v>0</v>
      </c>
      <c r="D41" s="47"/>
      <c r="E41" s="47"/>
      <c r="F41" s="47"/>
      <c r="G41"/>
      <c r="H41"/>
      <c r="I41"/>
      <c r="J41"/>
    </row>
    <row r="42" spans="1:10" x14ac:dyDescent="0.2">
      <c r="A42" s="72">
        <v>1151</v>
      </c>
      <c r="B42" s="47" t="s">
        <v>309</v>
      </c>
      <c r="C42" s="73">
        <v>0</v>
      </c>
      <c r="D42" s="47"/>
      <c r="E42" s="47"/>
      <c r="F42" s="47"/>
      <c r="G42"/>
      <c r="H42"/>
      <c r="I42"/>
      <c r="J42"/>
    </row>
    <row r="43" spans="1:10" x14ac:dyDescent="0.2">
      <c r="A43" s="47"/>
      <c r="B43" s="47" t="s">
        <v>276</v>
      </c>
      <c r="C43" s="47"/>
      <c r="D43" s="47"/>
      <c r="E43" s="47"/>
      <c r="F43" s="47"/>
      <c r="G43"/>
      <c r="H43"/>
      <c r="I43"/>
      <c r="J43"/>
    </row>
    <row r="44" spans="1:10" x14ac:dyDescent="0.2">
      <c r="A44" s="45" t="s">
        <v>310</v>
      </c>
      <c r="B44" s="45"/>
      <c r="C44" s="45"/>
      <c r="D44" s="45"/>
      <c r="E44" s="45"/>
      <c r="F44" s="45"/>
      <c r="G44"/>
      <c r="H44"/>
      <c r="I44"/>
      <c r="J44"/>
    </row>
    <row r="45" spans="1:10" x14ac:dyDescent="0.2">
      <c r="A45" s="49" t="s">
        <v>75</v>
      </c>
      <c r="B45" s="49" t="s">
        <v>76</v>
      </c>
      <c r="C45" s="49" t="s">
        <v>77</v>
      </c>
      <c r="D45" s="49" t="s">
        <v>272</v>
      </c>
      <c r="E45" s="49" t="s">
        <v>286</v>
      </c>
      <c r="F45" s="49"/>
      <c r="G45"/>
      <c r="H45"/>
      <c r="I45"/>
      <c r="J45"/>
    </row>
    <row r="46" spans="1:10" x14ac:dyDescent="0.2">
      <c r="A46" s="72">
        <v>1213</v>
      </c>
      <c r="B46" s="47" t="s">
        <v>311</v>
      </c>
      <c r="C46" s="73">
        <v>0</v>
      </c>
      <c r="D46" s="47"/>
      <c r="E46" s="47"/>
      <c r="F46" s="47"/>
      <c r="G46"/>
      <c r="H46"/>
      <c r="I46"/>
      <c r="J46"/>
    </row>
    <row r="47" spans="1:10" x14ac:dyDescent="0.2">
      <c r="A47" s="47"/>
      <c r="B47" s="47" t="s">
        <v>276</v>
      </c>
      <c r="C47" s="47"/>
      <c r="D47" s="47"/>
      <c r="E47" s="47"/>
      <c r="F47" s="47"/>
      <c r="G47"/>
      <c r="H47"/>
      <c r="I47"/>
      <c r="J47"/>
    </row>
    <row r="48" spans="1:10" x14ac:dyDescent="0.2">
      <c r="A48" s="45" t="s">
        <v>312</v>
      </c>
      <c r="B48" s="45"/>
      <c r="C48" s="45"/>
      <c r="D48" s="45"/>
      <c r="E48" s="45"/>
      <c r="F48" s="45"/>
      <c r="G48"/>
      <c r="H48"/>
      <c r="I48"/>
      <c r="J48"/>
    </row>
    <row r="49" spans="1:10" x14ac:dyDescent="0.2">
      <c r="A49" s="49" t="s">
        <v>75</v>
      </c>
      <c r="B49" s="49" t="s">
        <v>76</v>
      </c>
      <c r="C49" s="49" t="s">
        <v>77</v>
      </c>
      <c r="D49" s="49"/>
      <c r="E49" s="49"/>
      <c r="F49" s="49"/>
      <c r="G49" s="49"/>
      <c r="H49" s="49"/>
      <c r="I49" s="47"/>
      <c r="J49" s="47"/>
    </row>
    <row r="50" spans="1:10" x14ac:dyDescent="0.2">
      <c r="A50" s="72">
        <v>1211</v>
      </c>
      <c r="B50" s="47" t="s">
        <v>313</v>
      </c>
      <c r="C50" s="73">
        <v>0</v>
      </c>
      <c r="D50" s="47"/>
      <c r="E50" s="47"/>
      <c r="F50" s="47"/>
      <c r="G50" s="47"/>
      <c r="H50" s="47"/>
      <c r="I50" s="47"/>
      <c r="J50" s="47"/>
    </row>
    <row r="51" spans="1:10" x14ac:dyDescent="0.2">
      <c r="A51" s="72">
        <v>1212</v>
      </c>
      <c r="B51" s="47" t="s">
        <v>314</v>
      </c>
      <c r="C51" s="73">
        <v>0</v>
      </c>
      <c r="D51" s="47"/>
      <c r="E51" s="47"/>
      <c r="F51" s="47"/>
      <c r="G51" s="47"/>
      <c r="H51" s="47"/>
      <c r="I51" s="47"/>
      <c r="J51" s="47"/>
    </row>
    <row r="52" spans="1:10" x14ac:dyDescent="0.2">
      <c r="A52" s="72">
        <v>1214</v>
      </c>
      <c r="B52" s="47" t="s">
        <v>315</v>
      </c>
      <c r="C52" s="73">
        <v>0</v>
      </c>
      <c r="D52" s="47"/>
      <c r="E52" s="47"/>
      <c r="F52" s="47"/>
      <c r="G52" s="47"/>
      <c r="H52" s="47"/>
      <c r="I52" s="47"/>
      <c r="J52" s="47"/>
    </row>
    <row r="53" spans="1:10" x14ac:dyDescent="0.2">
      <c r="A53" s="47"/>
      <c r="B53" s="47" t="s">
        <v>276</v>
      </c>
      <c r="C53" s="47"/>
      <c r="D53" s="47"/>
      <c r="E53" s="47"/>
      <c r="F53" s="47"/>
      <c r="G53" s="47"/>
      <c r="H53" s="47"/>
      <c r="I53" s="47"/>
      <c r="J53" s="47"/>
    </row>
    <row r="54" spans="1:10" x14ac:dyDescent="0.2">
      <c r="A54" s="45" t="s">
        <v>316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">
      <c r="A55" s="49" t="s">
        <v>75</v>
      </c>
      <c r="B55" s="49" t="s">
        <v>76</v>
      </c>
      <c r="C55" s="49" t="s">
        <v>77</v>
      </c>
      <c r="D55" s="49" t="s">
        <v>317</v>
      </c>
      <c r="E55" s="49" t="s">
        <v>318</v>
      </c>
      <c r="F55" s="49" t="s">
        <v>319</v>
      </c>
      <c r="G55" s="49" t="s">
        <v>320</v>
      </c>
      <c r="H55" s="49" t="s">
        <v>321</v>
      </c>
      <c r="I55" s="49" t="s">
        <v>322</v>
      </c>
      <c r="J55" s="49" t="s">
        <v>323</v>
      </c>
    </row>
    <row r="56" spans="1:10" x14ac:dyDescent="0.2">
      <c r="A56" s="72">
        <v>1230</v>
      </c>
      <c r="B56" s="47" t="s">
        <v>324</v>
      </c>
      <c r="C56" s="74">
        <f>SUM(C57:C63)</f>
        <v>5885435439.9099998</v>
      </c>
      <c r="D56" s="74">
        <f>SUM(D57:D63)</f>
        <v>0</v>
      </c>
      <c r="E56" s="74">
        <f>SUM(E57:E63)</f>
        <v>0</v>
      </c>
      <c r="F56" s="47"/>
      <c r="G56" s="47"/>
      <c r="H56" s="47"/>
      <c r="I56" s="47"/>
      <c r="J56" s="47"/>
    </row>
    <row r="57" spans="1:10" x14ac:dyDescent="0.2">
      <c r="A57" s="72">
        <v>1231</v>
      </c>
      <c r="B57" s="47" t="s">
        <v>325</v>
      </c>
      <c r="C57" s="74">
        <v>1062000</v>
      </c>
      <c r="D57" s="75"/>
      <c r="E57" s="75"/>
      <c r="F57" s="47"/>
      <c r="G57" s="47"/>
      <c r="H57" s="47"/>
      <c r="I57" s="47"/>
      <c r="J57" s="47"/>
    </row>
    <row r="58" spans="1:10" x14ac:dyDescent="0.2">
      <c r="A58" s="72">
        <v>1232</v>
      </c>
      <c r="B58" s="47" t="s">
        <v>326</v>
      </c>
      <c r="C58" s="74">
        <v>0</v>
      </c>
      <c r="D58" s="74">
        <v>0</v>
      </c>
      <c r="E58" s="74">
        <v>0</v>
      </c>
      <c r="F58" s="47"/>
      <c r="G58" s="47"/>
      <c r="H58" s="47"/>
      <c r="I58" s="47"/>
      <c r="J58" s="47"/>
    </row>
    <row r="59" spans="1:10" x14ac:dyDescent="0.2">
      <c r="A59" s="72">
        <v>1233</v>
      </c>
      <c r="B59" s="47" t="s">
        <v>327</v>
      </c>
      <c r="C59" s="74">
        <v>517082568.24000001</v>
      </c>
      <c r="D59" s="74">
        <v>0</v>
      </c>
      <c r="E59" s="74">
        <v>0</v>
      </c>
      <c r="F59" s="47"/>
      <c r="G59" s="47"/>
      <c r="H59" s="47"/>
      <c r="I59" s="47"/>
      <c r="J59" s="47"/>
    </row>
    <row r="60" spans="1:10" x14ac:dyDescent="0.2">
      <c r="A60" s="72">
        <v>1234</v>
      </c>
      <c r="B60" s="47" t="s">
        <v>328</v>
      </c>
      <c r="C60" s="74">
        <v>0</v>
      </c>
      <c r="D60" s="74">
        <v>0</v>
      </c>
      <c r="E60" s="74">
        <v>0</v>
      </c>
      <c r="F60" s="47"/>
      <c r="G60" s="47"/>
      <c r="H60" s="47"/>
      <c r="I60" s="47"/>
      <c r="J60" s="47"/>
    </row>
    <row r="61" spans="1:10" x14ac:dyDescent="0.2">
      <c r="A61" s="72">
        <v>1235</v>
      </c>
      <c r="B61" s="47" t="s">
        <v>329</v>
      </c>
      <c r="C61" s="74">
        <v>16578046.949999999</v>
      </c>
      <c r="D61" s="74">
        <v>0</v>
      </c>
      <c r="E61" s="74">
        <v>0</v>
      </c>
      <c r="F61" s="47"/>
      <c r="G61" s="47"/>
      <c r="H61" s="47"/>
      <c r="I61" s="47"/>
      <c r="J61" s="47"/>
    </row>
    <row r="62" spans="1:10" x14ac:dyDescent="0.2">
      <c r="A62" s="72">
        <v>1236</v>
      </c>
      <c r="B62" s="47" t="s">
        <v>330</v>
      </c>
      <c r="C62" s="74">
        <v>5350712824.7200003</v>
      </c>
      <c r="D62" s="74">
        <v>0</v>
      </c>
      <c r="E62" s="74">
        <v>0</v>
      </c>
      <c r="F62" s="47"/>
      <c r="G62" s="47"/>
      <c r="H62" s="47"/>
      <c r="I62" s="47"/>
      <c r="J62" s="47"/>
    </row>
    <row r="63" spans="1:10" x14ac:dyDescent="0.2">
      <c r="A63" s="72">
        <v>1239</v>
      </c>
      <c r="B63" s="47" t="s">
        <v>331</v>
      </c>
      <c r="C63" s="74">
        <v>0</v>
      </c>
      <c r="D63" s="74">
        <v>0</v>
      </c>
      <c r="E63" s="74">
        <v>0</v>
      </c>
      <c r="F63" s="47"/>
      <c r="G63" s="47"/>
      <c r="H63" s="47"/>
      <c r="I63" s="47"/>
      <c r="J63" s="47"/>
    </row>
    <row r="64" spans="1:10" x14ac:dyDescent="0.2">
      <c r="A64" s="72">
        <v>1240</v>
      </c>
      <c r="B64" s="47" t="s">
        <v>332</v>
      </c>
      <c r="C64" s="74">
        <f>SUM(C65:C72)</f>
        <v>4933991478.8700008</v>
      </c>
      <c r="D64" s="74">
        <f t="shared" ref="D64:E64" si="1">SUM(D65:D72)</f>
        <v>0</v>
      </c>
      <c r="E64" s="74">
        <f t="shared" si="1"/>
        <v>3203712015.9199996</v>
      </c>
      <c r="F64" s="47"/>
      <c r="G64" s="47"/>
      <c r="H64" s="47"/>
      <c r="I64" s="47"/>
      <c r="J64" s="47"/>
    </row>
    <row r="65" spans="1:10" x14ac:dyDescent="0.2">
      <c r="A65" s="72">
        <v>1241</v>
      </c>
      <c r="B65" s="47" t="s">
        <v>333</v>
      </c>
      <c r="C65" s="74">
        <v>616288775.26999998</v>
      </c>
      <c r="D65" s="74">
        <v>0</v>
      </c>
      <c r="E65" s="74">
        <v>414371872.70999998</v>
      </c>
      <c r="F65" s="47"/>
      <c r="G65" s="47"/>
      <c r="H65" s="47"/>
      <c r="I65" s="47"/>
      <c r="J65" s="47"/>
    </row>
    <row r="66" spans="1:10" x14ac:dyDescent="0.2">
      <c r="A66" s="72">
        <v>1242</v>
      </c>
      <c r="B66" s="47" t="s">
        <v>334</v>
      </c>
      <c r="C66" s="74">
        <v>23960984.43</v>
      </c>
      <c r="D66" s="74">
        <v>0</v>
      </c>
      <c r="E66" s="74">
        <v>14569808.439999999</v>
      </c>
      <c r="F66" s="47"/>
      <c r="G66" s="47"/>
      <c r="H66" s="47"/>
      <c r="I66" s="47"/>
      <c r="J66" s="47"/>
    </row>
    <row r="67" spans="1:10" x14ac:dyDescent="0.2">
      <c r="A67" s="72">
        <v>1243</v>
      </c>
      <c r="B67" s="47" t="s">
        <v>335</v>
      </c>
      <c r="C67" s="74">
        <v>3398775565.7600002</v>
      </c>
      <c r="D67" s="74">
        <v>0</v>
      </c>
      <c r="E67" s="74">
        <v>2374104072.1799998</v>
      </c>
      <c r="F67" s="47"/>
      <c r="G67" s="47"/>
      <c r="H67" s="47"/>
      <c r="I67" s="47"/>
      <c r="J67" s="47"/>
    </row>
    <row r="68" spans="1:10" x14ac:dyDescent="0.2">
      <c r="A68" s="72">
        <v>1244</v>
      </c>
      <c r="B68" s="47" t="s">
        <v>336</v>
      </c>
      <c r="C68" s="74">
        <v>325758553.67000002</v>
      </c>
      <c r="D68" s="74">
        <v>0</v>
      </c>
      <c r="E68" s="74">
        <v>274421942.68000001</v>
      </c>
      <c r="F68" s="47"/>
      <c r="G68" s="47"/>
      <c r="H68" s="47"/>
      <c r="I68" s="47"/>
      <c r="J68" s="47"/>
    </row>
    <row r="69" spans="1:10" x14ac:dyDescent="0.2">
      <c r="A69" s="72">
        <v>1245</v>
      </c>
      <c r="B69" s="47" t="s">
        <v>337</v>
      </c>
      <c r="C69" s="74">
        <v>718181.1</v>
      </c>
      <c r="D69" s="74">
        <v>0</v>
      </c>
      <c r="E69" s="74">
        <v>460937.96</v>
      </c>
      <c r="F69" s="47"/>
      <c r="G69" s="47"/>
      <c r="H69" s="47"/>
      <c r="I69" s="47"/>
      <c r="J69" s="47"/>
    </row>
    <row r="70" spans="1:10" x14ac:dyDescent="0.2">
      <c r="A70" s="72">
        <v>1246</v>
      </c>
      <c r="B70" s="47" t="s">
        <v>338</v>
      </c>
      <c r="C70" s="74">
        <v>568410623.08000004</v>
      </c>
      <c r="D70" s="74">
        <v>0</v>
      </c>
      <c r="E70" s="74">
        <v>125783381.95</v>
      </c>
      <c r="F70" s="47"/>
      <c r="G70" s="47"/>
      <c r="H70" s="47"/>
      <c r="I70" s="47"/>
      <c r="J70" s="47"/>
    </row>
    <row r="71" spans="1:10" x14ac:dyDescent="0.2">
      <c r="A71" s="72">
        <v>1247</v>
      </c>
      <c r="B71" s="47" t="s">
        <v>339</v>
      </c>
      <c r="C71" s="74">
        <v>78795.56</v>
      </c>
      <c r="D71" s="74">
        <v>0</v>
      </c>
      <c r="E71" s="74">
        <v>0</v>
      </c>
      <c r="F71" s="47"/>
      <c r="G71" s="47"/>
      <c r="H71" s="47"/>
      <c r="I71" s="47"/>
      <c r="J71" s="47"/>
    </row>
    <row r="72" spans="1:10" x14ac:dyDescent="0.2">
      <c r="A72" s="72">
        <v>1248</v>
      </c>
      <c r="B72" s="47" t="s">
        <v>340</v>
      </c>
      <c r="C72" s="74">
        <v>0</v>
      </c>
      <c r="D72" s="74">
        <v>0</v>
      </c>
      <c r="E72" s="74">
        <v>0</v>
      </c>
      <c r="F72" s="47"/>
      <c r="G72" s="47"/>
      <c r="H72" s="47"/>
      <c r="I72" s="47"/>
      <c r="J72" s="47"/>
    </row>
    <row r="73" spans="1:10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">
      <c r="A74" s="45" t="s">
        <v>341</v>
      </c>
      <c r="B74" s="45"/>
      <c r="C74" s="45"/>
      <c r="D74" s="45"/>
      <c r="E74" s="45"/>
      <c r="F74" s="45"/>
      <c r="G74" s="45"/>
      <c r="H74" s="47"/>
      <c r="I74" s="47"/>
      <c r="J74" s="47"/>
    </row>
    <row r="75" spans="1:10" x14ac:dyDescent="0.2">
      <c r="A75" s="49" t="s">
        <v>75</v>
      </c>
      <c r="B75" s="49" t="s">
        <v>76</v>
      </c>
      <c r="C75" s="49" t="s">
        <v>77</v>
      </c>
      <c r="D75" s="49" t="s">
        <v>342</v>
      </c>
      <c r="E75" s="49" t="s">
        <v>343</v>
      </c>
      <c r="F75" s="49" t="s">
        <v>344</v>
      </c>
      <c r="G75" s="49" t="s">
        <v>345</v>
      </c>
      <c r="H75" s="47"/>
      <c r="I75" s="47"/>
      <c r="J75" s="47"/>
    </row>
    <row r="76" spans="1:10" x14ac:dyDescent="0.2">
      <c r="A76" s="72">
        <v>1250</v>
      </c>
      <c r="B76" s="47" t="s">
        <v>346</v>
      </c>
      <c r="C76" s="73">
        <v>0</v>
      </c>
      <c r="D76" s="73">
        <v>0</v>
      </c>
      <c r="E76" s="73">
        <v>0</v>
      </c>
      <c r="F76" s="47"/>
      <c r="G76" s="47"/>
      <c r="H76" s="47"/>
      <c r="I76" s="47"/>
      <c r="J76" s="47"/>
    </row>
    <row r="77" spans="1:10" x14ac:dyDescent="0.2">
      <c r="A77" s="72">
        <v>1251</v>
      </c>
      <c r="B77" s="47" t="s">
        <v>347</v>
      </c>
      <c r="C77" s="73">
        <v>0</v>
      </c>
      <c r="D77" s="73">
        <v>0</v>
      </c>
      <c r="E77" s="73">
        <v>0</v>
      </c>
      <c r="F77" s="47"/>
      <c r="G77" s="47"/>
      <c r="H77" s="47"/>
      <c r="I77" s="47"/>
      <c r="J77" s="47"/>
    </row>
    <row r="78" spans="1:10" x14ac:dyDescent="0.2">
      <c r="A78" s="72">
        <v>1252</v>
      </c>
      <c r="B78" s="47" t="s">
        <v>348</v>
      </c>
      <c r="C78" s="73">
        <v>0</v>
      </c>
      <c r="D78" s="73">
        <v>0</v>
      </c>
      <c r="E78" s="73">
        <v>0</v>
      </c>
      <c r="F78" s="47"/>
      <c r="G78" s="47"/>
      <c r="H78" s="47"/>
      <c r="I78" s="47"/>
      <c r="J78" s="47"/>
    </row>
    <row r="79" spans="1:10" x14ac:dyDescent="0.2">
      <c r="A79" s="72">
        <v>1253</v>
      </c>
      <c r="B79" s="47" t="s">
        <v>349</v>
      </c>
      <c r="C79" s="73">
        <v>0</v>
      </c>
      <c r="D79" s="73">
        <v>0</v>
      </c>
      <c r="E79" s="73">
        <v>0</v>
      </c>
      <c r="F79" s="47"/>
      <c r="G79" s="47"/>
      <c r="H79" s="47"/>
      <c r="I79" s="47"/>
      <c r="J79" s="47"/>
    </row>
    <row r="80" spans="1:10" x14ac:dyDescent="0.2">
      <c r="A80" s="72">
        <v>1254</v>
      </c>
      <c r="B80" s="47" t="s">
        <v>350</v>
      </c>
      <c r="C80" s="73">
        <v>0</v>
      </c>
      <c r="D80" s="73">
        <v>0</v>
      </c>
      <c r="E80" s="73">
        <v>0</v>
      </c>
      <c r="F80" s="47"/>
      <c r="G80" s="47"/>
      <c r="H80" s="47"/>
      <c r="I80" s="47"/>
      <c r="J80" s="47"/>
    </row>
    <row r="81" spans="1:10" x14ac:dyDescent="0.2">
      <c r="A81" s="72">
        <v>1259</v>
      </c>
      <c r="B81" s="47" t="s">
        <v>351</v>
      </c>
      <c r="C81" s="73">
        <v>0</v>
      </c>
      <c r="D81" s="73">
        <v>0</v>
      </c>
      <c r="E81" s="73">
        <v>0</v>
      </c>
      <c r="F81" s="47"/>
      <c r="G81" s="47"/>
      <c r="H81"/>
      <c r="I81"/>
      <c r="J81"/>
    </row>
    <row r="82" spans="1:10" x14ac:dyDescent="0.2">
      <c r="A82" s="72">
        <v>1270</v>
      </c>
      <c r="B82" s="47" t="s">
        <v>352</v>
      </c>
      <c r="C82" s="73">
        <v>0</v>
      </c>
      <c r="D82" s="75"/>
      <c r="E82" s="75"/>
      <c r="F82" s="47"/>
      <c r="G82" s="47"/>
      <c r="H82"/>
      <c r="I82"/>
      <c r="J82"/>
    </row>
    <row r="83" spans="1:10" x14ac:dyDescent="0.2">
      <c r="A83" s="72">
        <v>1271</v>
      </c>
      <c r="B83" s="47" t="s">
        <v>353</v>
      </c>
      <c r="C83" s="73">
        <v>0</v>
      </c>
      <c r="D83" s="75"/>
      <c r="E83" s="75"/>
      <c r="F83" s="47"/>
      <c r="G83" s="47"/>
      <c r="H83"/>
      <c r="I83"/>
      <c r="J83"/>
    </row>
    <row r="84" spans="1:10" x14ac:dyDescent="0.2">
      <c r="A84" s="72">
        <v>1272</v>
      </c>
      <c r="B84" s="47" t="s">
        <v>354</v>
      </c>
      <c r="C84" s="73">
        <v>0</v>
      </c>
      <c r="D84" s="75"/>
      <c r="E84" s="75"/>
      <c r="F84" s="47"/>
      <c r="G84" s="47"/>
      <c r="H84"/>
      <c r="I84"/>
      <c r="J84"/>
    </row>
    <row r="85" spans="1:10" x14ac:dyDescent="0.2">
      <c r="A85" s="72">
        <v>1273</v>
      </c>
      <c r="B85" s="47" t="s">
        <v>355</v>
      </c>
      <c r="C85" s="73">
        <v>0</v>
      </c>
      <c r="D85" s="75"/>
      <c r="E85" s="75"/>
      <c r="F85" s="47"/>
      <c r="G85" s="47"/>
      <c r="H85"/>
      <c r="I85"/>
      <c r="J85"/>
    </row>
    <row r="86" spans="1:10" x14ac:dyDescent="0.2">
      <c r="A86" s="72">
        <v>1274</v>
      </c>
      <c r="B86" s="47" t="s">
        <v>356</v>
      </c>
      <c r="C86" s="73">
        <v>0</v>
      </c>
      <c r="D86" s="75"/>
      <c r="E86" s="75"/>
      <c r="F86" s="47"/>
      <c r="G86" s="47"/>
      <c r="H86"/>
      <c r="I86"/>
      <c r="J86"/>
    </row>
    <row r="87" spans="1:10" x14ac:dyDescent="0.2">
      <c r="A87" s="72">
        <v>1275</v>
      </c>
      <c r="B87" s="47" t="s">
        <v>357</v>
      </c>
      <c r="C87" s="73">
        <v>0</v>
      </c>
      <c r="D87" s="75"/>
      <c r="E87" s="75"/>
      <c r="F87" s="47"/>
      <c r="G87" s="47"/>
      <c r="H87"/>
      <c r="I87"/>
      <c r="J87"/>
    </row>
    <row r="88" spans="1:10" x14ac:dyDescent="0.2">
      <c r="A88" s="72">
        <v>1279</v>
      </c>
      <c r="B88" s="47" t="s">
        <v>358</v>
      </c>
      <c r="C88" s="73">
        <v>0</v>
      </c>
      <c r="D88" s="75"/>
      <c r="E88" s="75"/>
      <c r="F88" s="47"/>
      <c r="G88" s="47"/>
      <c r="H88"/>
      <c r="I88"/>
      <c r="J88"/>
    </row>
    <row r="89" spans="1:10" x14ac:dyDescent="0.2">
      <c r="A89" s="47"/>
      <c r="B89" s="47" t="s">
        <v>276</v>
      </c>
      <c r="C89" s="47"/>
      <c r="D89" s="47"/>
      <c r="E89" s="47"/>
      <c r="F89" s="47"/>
      <c r="G89" s="47"/>
      <c r="H89"/>
      <c r="I89"/>
      <c r="J89"/>
    </row>
    <row r="90" spans="1:10" x14ac:dyDescent="0.2">
      <c r="A90" s="45" t="s">
        <v>359</v>
      </c>
      <c r="B90" s="45"/>
      <c r="C90" s="45"/>
      <c r="D90" s="45"/>
      <c r="E90" s="45"/>
      <c r="F90" s="45"/>
      <c r="G90" s="45"/>
      <c r="H90"/>
      <c r="I90"/>
      <c r="J90"/>
    </row>
    <row r="91" spans="1:10" x14ac:dyDescent="0.2">
      <c r="A91" s="49" t="s">
        <v>75</v>
      </c>
      <c r="B91" s="49" t="s">
        <v>76</v>
      </c>
      <c r="C91" s="49" t="s">
        <v>77</v>
      </c>
      <c r="D91" s="49" t="s">
        <v>321</v>
      </c>
      <c r="E91" s="49"/>
      <c r="F91" s="49"/>
      <c r="G91" s="49"/>
      <c r="H91"/>
      <c r="I91"/>
      <c r="J91"/>
    </row>
    <row r="92" spans="1:10" x14ac:dyDescent="0.2">
      <c r="A92" s="72">
        <v>1160</v>
      </c>
      <c r="B92" s="47" t="s">
        <v>360</v>
      </c>
      <c r="C92" s="73">
        <v>0</v>
      </c>
      <c r="D92" s="47"/>
      <c r="E92" s="47"/>
      <c r="F92" s="47"/>
      <c r="G92" s="47"/>
      <c r="H92"/>
      <c r="I92"/>
      <c r="J92"/>
    </row>
    <row r="93" spans="1:10" x14ac:dyDescent="0.2">
      <c r="A93" s="72">
        <v>1161</v>
      </c>
      <c r="B93" s="47" t="s">
        <v>361</v>
      </c>
      <c r="C93" s="73">
        <v>0</v>
      </c>
      <c r="D93" s="47"/>
      <c r="E93" s="47"/>
      <c r="F93" s="47"/>
      <c r="G93" s="47"/>
      <c r="H93"/>
      <c r="I93"/>
      <c r="J93"/>
    </row>
    <row r="94" spans="1:10" x14ac:dyDescent="0.2">
      <c r="A94" s="72">
        <v>1162</v>
      </c>
      <c r="B94" s="47" t="s">
        <v>362</v>
      </c>
      <c r="C94" s="73">
        <v>0</v>
      </c>
      <c r="D94" s="47"/>
      <c r="E94" s="47"/>
      <c r="F94" s="47"/>
      <c r="G94" s="47"/>
      <c r="H94"/>
      <c r="I94"/>
      <c r="J94"/>
    </row>
    <row r="95" spans="1:10" x14ac:dyDescent="0.2">
      <c r="A95" s="47"/>
      <c r="B95" s="47" t="s">
        <v>276</v>
      </c>
      <c r="C95" s="47"/>
      <c r="D95" s="47"/>
      <c r="E95" s="47"/>
      <c r="F95" s="47"/>
      <c r="G95" s="47"/>
      <c r="H95"/>
      <c r="I95"/>
      <c r="J95"/>
    </row>
    <row r="96" spans="1:10" x14ac:dyDescent="0.2">
      <c r="A96" s="45" t="s">
        <v>363</v>
      </c>
      <c r="B96" s="45"/>
      <c r="C96" s="45"/>
      <c r="D96" s="45"/>
      <c r="E96" s="45"/>
      <c r="F96" s="45"/>
      <c r="G96" s="45"/>
      <c r="H96"/>
      <c r="I96"/>
      <c r="J96"/>
    </row>
    <row r="97" spans="1:10" x14ac:dyDescent="0.2">
      <c r="A97" s="49" t="s">
        <v>75</v>
      </c>
      <c r="B97" s="49" t="s">
        <v>76</v>
      </c>
      <c r="C97" s="49" t="s">
        <v>77</v>
      </c>
      <c r="D97" s="49" t="s">
        <v>286</v>
      </c>
      <c r="E97" s="49"/>
      <c r="F97" s="49"/>
      <c r="G97" s="49"/>
      <c r="H97" s="49"/>
      <c r="I97"/>
      <c r="J97"/>
    </row>
    <row r="98" spans="1:10" x14ac:dyDescent="0.2">
      <c r="A98" s="72">
        <v>1190</v>
      </c>
      <c r="B98" s="47" t="s">
        <v>364</v>
      </c>
      <c r="C98" s="73">
        <v>0</v>
      </c>
      <c r="D98" s="47"/>
      <c r="E98" s="47"/>
      <c r="F98" s="47"/>
      <c r="G98" s="47"/>
      <c r="H98" s="47"/>
      <c r="I98"/>
      <c r="J98"/>
    </row>
    <row r="99" spans="1:10" x14ac:dyDescent="0.2">
      <c r="A99" s="72">
        <v>1191</v>
      </c>
      <c r="B99" s="47" t="s">
        <v>365</v>
      </c>
      <c r="C99" s="73">
        <v>0</v>
      </c>
      <c r="D99" s="47"/>
      <c r="E99" s="47"/>
      <c r="F99" s="47"/>
      <c r="G99" s="47"/>
      <c r="H99" s="47"/>
      <c r="I99"/>
      <c r="J99"/>
    </row>
    <row r="100" spans="1:10" x14ac:dyDescent="0.2">
      <c r="A100" s="72">
        <v>1192</v>
      </c>
      <c r="B100" s="47" t="s">
        <v>366</v>
      </c>
      <c r="C100" s="73">
        <v>0</v>
      </c>
      <c r="D100" s="47"/>
      <c r="E100" s="47"/>
      <c r="F100" s="47"/>
      <c r="G100" s="47"/>
      <c r="H100" s="47"/>
      <c r="I100"/>
      <c r="J100"/>
    </row>
    <row r="101" spans="1:10" x14ac:dyDescent="0.2">
      <c r="A101" s="72">
        <v>1193</v>
      </c>
      <c r="B101" s="47" t="s">
        <v>367</v>
      </c>
      <c r="C101" s="73">
        <v>0</v>
      </c>
      <c r="D101" s="47"/>
      <c r="E101" s="47"/>
      <c r="F101" s="47"/>
      <c r="G101" s="47"/>
      <c r="H101" s="47"/>
      <c r="I101"/>
      <c r="J101"/>
    </row>
    <row r="102" spans="1:10" x14ac:dyDescent="0.2">
      <c r="A102" s="72">
        <v>1194</v>
      </c>
      <c r="B102" s="47" t="s">
        <v>368</v>
      </c>
      <c r="C102" s="73">
        <v>0</v>
      </c>
      <c r="D102" s="47"/>
      <c r="E102" s="47"/>
      <c r="F102" s="47"/>
      <c r="G102" s="47"/>
      <c r="H102" s="47"/>
      <c r="I102"/>
      <c r="J102"/>
    </row>
    <row r="103" spans="1:10" x14ac:dyDescent="0.2">
      <c r="A103" s="72">
        <v>1290</v>
      </c>
      <c r="B103" s="47" t="s">
        <v>369</v>
      </c>
      <c r="C103" s="73">
        <v>0</v>
      </c>
      <c r="D103" s="47"/>
      <c r="E103" s="47"/>
      <c r="F103" s="47"/>
      <c r="G103" s="47"/>
      <c r="H103" s="47"/>
      <c r="I103"/>
      <c r="J103"/>
    </row>
    <row r="104" spans="1:10" x14ac:dyDescent="0.2">
      <c r="A104" s="72">
        <v>1291</v>
      </c>
      <c r="B104" s="47" t="s">
        <v>370</v>
      </c>
      <c r="C104" s="73">
        <v>0</v>
      </c>
      <c r="D104" s="47"/>
      <c r="E104" s="47"/>
      <c r="F104" s="47"/>
      <c r="G104" s="47"/>
      <c r="H104" s="47"/>
      <c r="I104"/>
      <c r="J104"/>
    </row>
    <row r="105" spans="1:10" x14ac:dyDescent="0.2">
      <c r="A105" s="72">
        <v>1292</v>
      </c>
      <c r="B105" s="47" t="s">
        <v>371</v>
      </c>
      <c r="C105" s="73">
        <v>0</v>
      </c>
      <c r="D105" s="47"/>
      <c r="E105" s="47"/>
      <c r="F105" s="47"/>
      <c r="G105" s="47"/>
      <c r="H105" s="47"/>
      <c r="I105"/>
      <c r="J105"/>
    </row>
    <row r="106" spans="1:10" x14ac:dyDescent="0.2">
      <c r="A106" s="72">
        <v>1293</v>
      </c>
      <c r="B106" s="47" t="s">
        <v>372</v>
      </c>
      <c r="C106" s="73">
        <v>0</v>
      </c>
      <c r="D106" s="47"/>
      <c r="E106" s="47"/>
      <c r="F106" s="47"/>
      <c r="G106" s="47"/>
      <c r="H106" s="47"/>
      <c r="I106"/>
      <c r="J106"/>
    </row>
    <row r="107" spans="1:10" x14ac:dyDescent="0.2">
      <c r="A107" s="47"/>
      <c r="B107" s="47" t="s">
        <v>276</v>
      </c>
      <c r="C107" s="47"/>
      <c r="D107" s="47"/>
      <c r="E107" s="47"/>
      <c r="F107" s="47"/>
      <c r="G107" s="47"/>
      <c r="H107" s="47"/>
      <c r="I107"/>
      <c r="J107"/>
    </row>
    <row r="108" spans="1:10" x14ac:dyDescent="0.2">
      <c r="A108" s="45" t="s">
        <v>373</v>
      </c>
      <c r="B108" s="45"/>
      <c r="C108" s="45"/>
      <c r="D108" s="45"/>
      <c r="E108" s="45"/>
      <c r="F108" s="45"/>
      <c r="G108" s="45"/>
      <c r="H108" s="45"/>
      <c r="I108"/>
      <c r="J108"/>
    </row>
    <row r="109" spans="1:10" x14ac:dyDescent="0.2">
      <c r="A109" s="49" t="s">
        <v>75</v>
      </c>
      <c r="B109" s="49" t="s">
        <v>76</v>
      </c>
      <c r="C109" s="49" t="s">
        <v>77</v>
      </c>
      <c r="D109" s="49" t="s">
        <v>282</v>
      </c>
      <c r="E109" s="49" t="s">
        <v>283</v>
      </c>
      <c r="F109" s="49" t="s">
        <v>284</v>
      </c>
      <c r="G109" s="49" t="s">
        <v>374</v>
      </c>
      <c r="H109" s="49" t="s">
        <v>375</v>
      </c>
      <c r="I109"/>
      <c r="J109"/>
    </row>
    <row r="110" spans="1:10" x14ac:dyDescent="0.2">
      <c r="A110" s="72">
        <v>2110</v>
      </c>
      <c r="B110" s="47" t="s">
        <v>376</v>
      </c>
      <c r="C110" s="74">
        <f>SUM(C111:C119)</f>
        <v>476748189.03000003</v>
      </c>
      <c r="D110" s="74">
        <f>SUM(D111:D119)</f>
        <v>476748189.03000003</v>
      </c>
      <c r="E110" s="74">
        <f>SUM(E111:E119)</f>
        <v>0</v>
      </c>
      <c r="F110" s="74">
        <f>SUM(F111:F119)</f>
        <v>0</v>
      </c>
      <c r="G110" s="74">
        <f>SUM(G111:G119)</f>
        <v>0</v>
      </c>
      <c r="H110" s="47"/>
      <c r="I110"/>
      <c r="J110"/>
    </row>
    <row r="111" spans="1:10" x14ac:dyDescent="0.2">
      <c r="A111" s="72">
        <v>2111</v>
      </c>
      <c r="B111" s="47" t="s">
        <v>377</v>
      </c>
      <c r="C111" s="74">
        <v>1598368.49</v>
      </c>
      <c r="D111" s="74">
        <f>C111</f>
        <v>1598368.49</v>
      </c>
      <c r="E111" s="74">
        <v>0</v>
      </c>
      <c r="F111" s="74">
        <v>0</v>
      </c>
      <c r="G111" s="74">
        <v>0</v>
      </c>
      <c r="H111" s="47"/>
      <c r="I111"/>
      <c r="J111"/>
    </row>
    <row r="112" spans="1:10" x14ac:dyDescent="0.2">
      <c r="A112" s="72">
        <v>2112</v>
      </c>
      <c r="B112" s="47" t="s">
        <v>378</v>
      </c>
      <c r="C112" s="74">
        <v>37703.050000000003</v>
      </c>
      <c r="D112" s="74">
        <f t="shared" ref="D112:D119" si="2">C112</f>
        <v>37703.050000000003</v>
      </c>
      <c r="E112" s="74">
        <v>0</v>
      </c>
      <c r="F112" s="74">
        <v>0</v>
      </c>
      <c r="G112" s="74">
        <v>0</v>
      </c>
      <c r="H112" s="47"/>
      <c r="I112"/>
      <c r="J112"/>
    </row>
    <row r="113" spans="1:10" x14ac:dyDescent="0.2">
      <c r="A113" s="72">
        <v>2113</v>
      </c>
      <c r="B113" s="47" t="s">
        <v>379</v>
      </c>
      <c r="C113" s="74">
        <v>0</v>
      </c>
      <c r="D113" s="74">
        <f t="shared" si="2"/>
        <v>0</v>
      </c>
      <c r="E113" s="74">
        <v>0</v>
      </c>
      <c r="F113" s="74">
        <v>0</v>
      </c>
      <c r="G113" s="74">
        <v>0</v>
      </c>
      <c r="H113" s="47"/>
      <c r="I113"/>
      <c r="J113"/>
    </row>
    <row r="114" spans="1:10" x14ac:dyDescent="0.2">
      <c r="A114" s="72">
        <v>2114</v>
      </c>
      <c r="B114" s="47" t="s">
        <v>380</v>
      </c>
      <c r="C114" s="74">
        <v>2708877.84</v>
      </c>
      <c r="D114" s="74">
        <f t="shared" si="2"/>
        <v>2708877.84</v>
      </c>
      <c r="E114" s="74">
        <v>0</v>
      </c>
      <c r="F114" s="74">
        <v>0</v>
      </c>
      <c r="G114" s="74">
        <v>0</v>
      </c>
      <c r="H114" s="47"/>
      <c r="I114"/>
      <c r="J114"/>
    </row>
    <row r="115" spans="1:10" x14ac:dyDescent="0.2">
      <c r="A115" s="72">
        <v>2115</v>
      </c>
      <c r="B115" s="47" t="s">
        <v>381</v>
      </c>
      <c r="C115" s="74">
        <v>0</v>
      </c>
      <c r="D115" s="74">
        <f t="shared" si="2"/>
        <v>0</v>
      </c>
      <c r="E115" s="74">
        <v>0</v>
      </c>
      <c r="F115" s="74">
        <v>0</v>
      </c>
      <c r="G115" s="74">
        <v>0</v>
      </c>
      <c r="H115" s="47"/>
      <c r="I115"/>
      <c r="J115"/>
    </row>
    <row r="116" spans="1:10" x14ac:dyDescent="0.2">
      <c r="A116" s="72">
        <v>2116</v>
      </c>
      <c r="B116" s="47" t="s">
        <v>382</v>
      </c>
      <c r="C116" s="74">
        <v>0</v>
      </c>
      <c r="D116" s="74">
        <f t="shared" si="2"/>
        <v>0</v>
      </c>
      <c r="E116" s="74">
        <v>0</v>
      </c>
      <c r="F116" s="74">
        <v>0</v>
      </c>
      <c r="G116" s="74">
        <v>0</v>
      </c>
      <c r="H116" s="47"/>
      <c r="I116"/>
      <c r="J116"/>
    </row>
    <row r="117" spans="1:10" x14ac:dyDescent="0.2">
      <c r="A117" s="72">
        <v>2117</v>
      </c>
      <c r="B117" s="47" t="s">
        <v>383</v>
      </c>
      <c r="C117" s="74">
        <v>155034132.55000001</v>
      </c>
      <c r="D117" s="74">
        <f t="shared" si="2"/>
        <v>155034132.55000001</v>
      </c>
      <c r="E117" s="74">
        <v>0</v>
      </c>
      <c r="F117" s="74">
        <v>0</v>
      </c>
      <c r="G117" s="74">
        <v>0</v>
      </c>
      <c r="H117" s="47"/>
      <c r="I117"/>
      <c r="J117"/>
    </row>
    <row r="118" spans="1:10" x14ac:dyDescent="0.2">
      <c r="A118" s="72">
        <v>2118</v>
      </c>
      <c r="B118" s="47" t="s">
        <v>384</v>
      </c>
      <c r="C118" s="74">
        <v>0</v>
      </c>
      <c r="D118" s="74">
        <f t="shared" si="2"/>
        <v>0</v>
      </c>
      <c r="E118" s="74">
        <v>0</v>
      </c>
      <c r="F118" s="74">
        <v>0</v>
      </c>
      <c r="G118" s="74">
        <v>0</v>
      </c>
      <c r="H118" s="47"/>
      <c r="I118"/>
      <c r="J118"/>
    </row>
    <row r="119" spans="1:10" x14ac:dyDescent="0.2">
      <c r="A119" s="72">
        <v>2119</v>
      </c>
      <c r="B119" s="47" t="s">
        <v>385</v>
      </c>
      <c r="C119" s="74">
        <v>317369107.10000002</v>
      </c>
      <c r="D119" s="74">
        <f t="shared" si="2"/>
        <v>317369107.10000002</v>
      </c>
      <c r="E119" s="74">
        <v>0</v>
      </c>
      <c r="F119" s="74">
        <v>0</v>
      </c>
      <c r="G119" s="74">
        <v>0</v>
      </c>
      <c r="H119" s="47"/>
      <c r="I119"/>
      <c r="J119"/>
    </row>
    <row r="120" spans="1:10" x14ac:dyDescent="0.2">
      <c r="A120" s="72">
        <v>2120</v>
      </c>
      <c r="B120" s="47" t="s">
        <v>386</v>
      </c>
      <c r="C120" s="74">
        <f>SUM(C121:C123)</f>
        <v>0</v>
      </c>
      <c r="D120" s="74">
        <f t="shared" ref="D120:G120" si="3">SUM(D121:D123)</f>
        <v>0</v>
      </c>
      <c r="E120" s="74">
        <f t="shared" si="3"/>
        <v>0</v>
      </c>
      <c r="F120" s="74">
        <f t="shared" si="3"/>
        <v>0</v>
      </c>
      <c r="G120" s="74">
        <f t="shared" si="3"/>
        <v>0</v>
      </c>
      <c r="H120" s="47"/>
      <c r="I120"/>
      <c r="J120"/>
    </row>
    <row r="121" spans="1:10" x14ac:dyDescent="0.2">
      <c r="A121" s="72">
        <v>2121</v>
      </c>
      <c r="B121" s="47" t="s">
        <v>387</v>
      </c>
      <c r="C121" s="74">
        <v>0</v>
      </c>
      <c r="D121" s="74">
        <f>C121</f>
        <v>0</v>
      </c>
      <c r="E121" s="74">
        <v>0</v>
      </c>
      <c r="F121" s="74">
        <v>0</v>
      </c>
      <c r="G121" s="74">
        <v>0</v>
      </c>
      <c r="H121" s="47"/>
      <c r="I121"/>
      <c r="J121"/>
    </row>
    <row r="122" spans="1:10" x14ac:dyDescent="0.2">
      <c r="A122" s="72">
        <v>2122</v>
      </c>
      <c r="B122" s="47" t="s">
        <v>388</v>
      </c>
      <c r="C122" s="74">
        <v>0</v>
      </c>
      <c r="D122" s="74">
        <f t="shared" ref="D122:D123" si="4">C122</f>
        <v>0</v>
      </c>
      <c r="E122" s="74">
        <v>0</v>
      </c>
      <c r="F122" s="74">
        <v>0</v>
      </c>
      <c r="G122" s="74">
        <v>0</v>
      </c>
      <c r="H122" s="47"/>
      <c r="I122"/>
      <c r="J122"/>
    </row>
    <row r="123" spans="1:10" x14ac:dyDescent="0.2">
      <c r="A123" s="72">
        <v>2129</v>
      </c>
      <c r="B123" s="47" t="s">
        <v>389</v>
      </c>
      <c r="C123" s="74">
        <v>0</v>
      </c>
      <c r="D123" s="74">
        <f t="shared" si="4"/>
        <v>0</v>
      </c>
      <c r="E123" s="74">
        <v>0</v>
      </c>
      <c r="F123" s="74">
        <v>0</v>
      </c>
      <c r="G123" s="74">
        <v>0</v>
      </c>
      <c r="H123" s="47"/>
      <c r="I123"/>
      <c r="J123"/>
    </row>
    <row r="124" spans="1:10" x14ac:dyDescent="0.2">
      <c r="A124" s="47"/>
      <c r="B124" s="47"/>
      <c r="C124" s="47"/>
      <c r="D124" s="47"/>
      <c r="E124" s="47"/>
      <c r="F124" s="47"/>
      <c r="G124" s="47"/>
      <c r="H124" s="47"/>
      <c r="I124"/>
      <c r="J124"/>
    </row>
    <row r="125" spans="1:10" x14ac:dyDescent="0.2">
      <c r="A125" s="45" t="s">
        <v>390</v>
      </c>
      <c r="B125" s="45"/>
      <c r="C125" s="45"/>
      <c r="D125" s="45"/>
      <c r="E125" s="45"/>
      <c r="F125" s="45"/>
      <c r="G125" s="45"/>
      <c r="H125" s="45"/>
      <c r="I125"/>
      <c r="J125"/>
    </row>
    <row r="126" spans="1:10" x14ac:dyDescent="0.2">
      <c r="A126" s="49" t="s">
        <v>75</v>
      </c>
      <c r="B126" s="49" t="s">
        <v>76</v>
      </c>
      <c r="C126" s="49" t="s">
        <v>77</v>
      </c>
      <c r="D126" s="49" t="s">
        <v>391</v>
      </c>
      <c r="E126" s="49" t="s">
        <v>286</v>
      </c>
      <c r="F126" s="49"/>
      <c r="G126" s="49"/>
      <c r="H126" s="49"/>
      <c r="I126"/>
      <c r="J126"/>
    </row>
    <row r="127" spans="1:10" x14ac:dyDescent="0.2">
      <c r="A127" s="72">
        <v>2160</v>
      </c>
      <c r="B127" s="47" t="s">
        <v>392</v>
      </c>
      <c r="C127" s="76">
        <v>0</v>
      </c>
      <c r="D127" s="47"/>
      <c r="E127" s="47"/>
      <c r="F127" s="47"/>
      <c r="G127" s="47"/>
      <c r="H127" s="47"/>
      <c r="I127"/>
      <c r="J127"/>
    </row>
    <row r="128" spans="1:10" x14ac:dyDescent="0.2">
      <c r="A128" s="72">
        <v>2161</v>
      </c>
      <c r="B128" s="47" t="s">
        <v>393</v>
      </c>
      <c r="C128" s="76">
        <v>0</v>
      </c>
      <c r="D128" s="47"/>
      <c r="E128" s="47"/>
      <c r="F128" s="47"/>
      <c r="G128" s="47"/>
      <c r="H128" s="47"/>
      <c r="I128"/>
      <c r="J128"/>
    </row>
    <row r="129" spans="1:10" x14ac:dyDescent="0.2">
      <c r="A129" s="72">
        <v>2162</v>
      </c>
      <c r="B129" s="47" t="s">
        <v>394</v>
      </c>
      <c r="C129" s="76">
        <v>0</v>
      </c>
      <c r="D129" s="47"/>
      <c r="E129" s="47"/>
      <c r="F129"/>
      <c r="G129"/>
      <c r="H129"/>
      <c r="I129"/>
      <c r="J129"/>
    </row>
    <row r="130" spans="1:10" x14ac:dyDescent="0.2">
      <c r="A130" s="72">
        <v>2163</v>
      </c>
      <c r="B130" s="47" t="s">
        <v>395</v>
      </c>
      <c r="C130" s="76">
        <v>0</v>
      </c>
      <c r="D130" s="47"/>
      <c r="E130" s="47"/>
      <c r="F130"/>
      <c r="G130"/>
      <c r="H130"/>
      <c r="I130"/>
      <c r="J130"/>
    </row>
    <row r="131" spans="1:10" x14ac:dyDescent="0.2">
      <c r="A131" s="72">
        <v>2164</v>
      </c>
      <c r="B131" s="47" t="s">
        <v>396</v>
      </c>
      <c r="C131" s="76">
        <v>0</v>
      </c>
      <c r="D131" s="47"/>
      <c r="E131" s="47"/>
      <c r="F131"/>
      <c r="G131"/>
      <c r="H131"/>
      <c r="I131"/>
      <c r="J131"/>
    </row>
    <row r="132" spans="1:10" x14ac:dyDescent="0.2">
      <c r="A132" s="72">
        <v>2165</v>
      </c>
      <c r="B132" s="47" t="s">
        <v>397</v>
      </c>
      <c r="C132" s="76">
        <v>0</v>
      </c>
      <c r="D132" s="47"/>
      <c r="E132" s="47"/>
      <c r="F132"/>
      <c r="G132"/>
      <c r="H132"/>
      <c r="I132"/>
      <c r="J132"/>
    </row>
    <row r="133" spans="1:10" x14ac:dyDescent="0.2">
      <c r="A133" s="72">
        <v>2166</v>
      </c>
      <c r="B133" s="47" t="s">
        <v>398</v>
      </c>
      <c r="C133" s="76">
        <v>0</v>
      </c>
      <c r="D133" s="47"/>
      <c r="E133" s="47"/>
      <c r="F133"/>
      <c r="G133"/>
      <c r="H133"/>
      <c r="I133"/>
      <c r="J133"/>
    </row>
    <row r="134" spans="1:10" x14ac:dyDescent="0.2">
      <c r="A134" s="72">
        <v>2250</v>
      </c>
      <c r="B134" s="47" t="s">
        <v>399</v>
      </c>
      <c r="C134" s="76">
        <v>0</v>
      </c>
      <c r="D134" s="47"/>
      <c r="E134" s="47"/>
      <c r="F134"/>
      <c r="G134"/>
      <c r="H134"/>
      <c r="I134"/>
      <c r="J134"/>
    </row>
    <row r="135" spans="1:10" x14ac:dyDescent="0.2">
      <c r="A135" s="72">
        <v>2251</v>
      </c>
      <c r="B135" s="47" t="s">
        <v>400</v>
      </c>
      <c r="C135" s="76">
        <v>0</v>
      </c>
      <c r="D135" s="47"/>
      <c r="E135" s="47"/>
      <c r="F135"/>
      <c r="G135"/>
      <c r="H135"/>
      <c r="I135"/>
      <c r="J135"/>
    </row>
    <row r="136" spans="1:10" x14ac:dyDescent="0.2">
      <c r="A136" s="72">
        <v>2252</v>
      </c>
      <c r="B136" s="47" t="s">
        <v>401</v>
      </c>
      <c r="C136" s="76">
        <v>0</v>
      </c>
      <c r="D136" s="47"/>
      <c r="E136" s="47"/>
      <c r="F136"/>
      <c r="G136"/>
      <c r="H136"/>
      <c r="I136"/>
      <c r="J136"/>
    </row>
    <row r="137" spans="1:10" x14ac:dyDescent="0.2">
      <c r="A137" s="72">
        <v>2253</v>
      </c>
      <c r="B137" s="47" t="s">
        <v>402</v>
      </c>
      <c r="C137" s="76">
        <v>0</v>
      </c>
      <c r="D137" s="47"/>
      <c r="E137" s="47"/>
      <c r="F137"/>
      <c r="G137"/>
      <c r="H137"/>
      <c r="I137"/>
      <c r="J137"/>
    </row>
    <row r="138" spans="1:10" x14ac:dyDescent="0.2">
      <c r="A138" s="72">
        <v>2254</v>
      </c>
      <c r="B138" s="47" t="s">
        <v>403</v>
      </c>
      <c r="C138" s="76">
        <v>0</v>
      </c>
      <c r="D138" s="47"/>
      <c r="E138" s="47"/>
      <c r="F138"/>
      <c r="G138"/>
      <c r="H138"/>
      <c r="I138"/>
      <c r="J138"/>
    </row>
    <row r="139" spans="1:10" x14ac:dyDescent="0.2">
      <c r="A139" s="72">
        <v>2255</v>
      </c>
      <c r="B139" s="47" t="s">
        <v>404</v>
      </c>
      <c r="C139" s="76">
        <v>0</v>
      </c>
      <c r="D139" s="47"/>
      <c r="E139" s="47"/>
      <c r="F139"/>
      <c r="G139"/>
      <c r="H139"/>
      <c r="I139"/>
      <c r="J139"/>
    </row>
    <row r="140" spans="1:10" x14ac:dyDescent="0.2">
      <c r="A140" s="72">
        <v>2256</v>
      </c>
      <c r="B140" s="47" t="s">
        <v>405</v>
      </c>
      <c r="C140" s="76">
        <v>0</v>
      </c>
      <c r="D140" s="47"/>
      <c r="E140" s="47"/>
      <c r="F140"/>
      <c r="G140"/>
      <c r="H140"/>
      <c r="I140"/>
      <c r="J140"/>
    </row>
    <row r="141" spans="1:10" x14ac:dyDescent="0.2">
      <c r="A141" s="47"/>
      <c r="B141" s="47" t="s">
        <v>276</v>
      </c>
      <c r="C141" s="47"/>
      <c r="D141" s="47"/>
      <c r="E141" s="47"/>
      <c r="F141"/>
      <c r="G141"/>
      <c r="H141"/>
      <c r="I141"/>
      <c r="J141"/>
    </row>
    <row r="142" spans="1:10" x14ac:dyDescent="0.2">
      <c r="A142" s="45" t="s">
        <v>406</v>
      </c>
      <c r="B142" s="45"/>
      <c r="C142" s="45"/>
      <c r="D142" s="45"/>
      <c r="E142" s="45"/>
      <c r="F142"/>
      <c r="G142"/>
      <c r="H142"/>
      <c r="I142"/>
      <c r="J142"/>
    </row>
    <row r="143" spans="1:10" x14ac:dyDescent="0.2">
      <c r="A143" s="77" t="s">
        <v>75</v>
      </c>
      <c r="B143" s="77" t="s">
        <v>76</v>
      </c>
      <c r="C143" s="77" t="s">
        <v>77</v>
      </c>
      <c r="D143" s="49" t="s">
        <v>391</v>
      </c>
      <c r="E143" s="49" t="s">
        <v>286</v>
      </c>
      <c r="F143"/>
      <c r="G143"/>
      <c r="H143"/>
      <c r="I143"/>
      <c r="J143"/>
    </row>
    <row r="144" spans="1:10" x14ac:dyDescent="0.2">
      <c r="A144" s="72">
        <v>2150</v>
      </c>
      <c r="B144" s="47" t="s">
        <v>407</v>
      </c>
      <c r="C144" s="76">
        <v>0</v>
      </c>
      <c r="D144" s="47"/>
      <c r="E144" s="47"/>
      <c r="F144"/>
      <c r="G144"/>
      <c r="H144"/>
      <c r="I144"/>
      <c r="J144"/>
    </row>
    <row r="145" spans="1:10" x14ac:dyDescent="0.2">
      <c r="A145" s="72">
        <v>2151</v>
      </c>
      <c r="B145" s="47" t="s">
        <v>408</v>
      </c>
      <c r="C145" s="76">
        <v>0</v>
      </c>
      <c r="D145" s="47"/>
      <c r="E145" s="47"/>
      <c r="F145"/>
      <c r="G145"/>
      <c r="H145"/>
      <c r="I145"/>
      <c r="J145"/>
    </row>
    <row r="146" spans="1:10" x14ac:dyDescent="0.2">
      <c r="A146" s="72">
        <v>2152</v>
      </c>
      <c r="B146" s="47" t="s">
        <v>409</v>
      </c>
      <c r="C146" s="76">
        <v>0</v>
      </c>
      <c r="D146" s="47"/>
      <c r="E146" s="47"/>
      <c r="F146"/>
      <c r="G146"/>
      <c r="H146"/>
      <c r="I146"/>
      <c r="J146"/>
    </row>
    <row r="147" spans="1:10" x14ac:dyDescent="0.2">
      <c r="A147" s="72">
        <v>2159</v>
      </c>
      <c r="B147" s="47" t="s">
        <v>410</v>
      </c>
      <c r="C147" s="76">
        <v>0</v>
      </c>
      <c r="D147" s="47"/>
      <c r="E147" s="47"/>
      <c r="F147"/>
      <c r="G147"/>
      <c r="H147"/>
      <c r="I147"/>
      <c r="J147"/>
    </row>
    <row r="148" spans="1:10" x14ac:dyDescent="0.2">
      <c r="A148" s="72">
        <v>2240</v>
      </c>
      <c r="B148" s="47" t="s">
        <v>411</v>
      </c>
      <c r="C148" s="76">
        <v>0</v>
      </c>
      <c r="D148" s="47"/>
      <c r="E148" s="47"/>
      <c r="F148"/>
      <c r="G148"/>
      <c r="H148"/>
      <c r="I148"/>
      <c r="J148"/>
    </row>
    <row r="149" spans="1:10" x14ac:dyDescent="0.2">
      <c r="A149" s="72">
        <v>2241</v>
      </c>
      <c r="B149" s="47" t="s">
        <v>412</v>
      </c>
      <c r="C149" s="76">
        <v>0</v>
      </c>
      <c r="D149" s="47"/>
      <c r="E149" s="47"/>
      <c r="F149"/>
      <c r="G149"/>
      <c r="H149"/>
      <c r="I149"/>
      <c r="J149"/>
    </row>
    <row r="150" spans="1:10" x14ac:dyDescent="0.2">
      <c r="A150" s="72">
        <v>2242</v>
      </c>
      <c r="B150" s="47" t="s">
        <v>413</v>
      </c>
      <c r="C150" s="76">
        <v>0</v>
      </c>
      <c r="D150" s="47"/>
      <c r="E150" s="47"/>
      <c r="F150"/>
      <c r="G150"/>
      <c r="H150"/>
      <c r="I150"/>
      <c r="J150"/>
    </row>
    <row r="151" spans="1:10" x14ac:dyDescent="0.2">
      <c r="A151" s="72">
        <v>2249</v>
      </c>
      <c r="B151" s="47" t="s">
        <v>414</v>
      </c>
      <c r="C151" s="76">
        <v>0</v>
      </c>
      <c r="D151" s="47"/>
      <c r="E151" s="47"/>
      <c r="F151"/>
      <c r="G151"/>
      <c r="H151"/>
      <c r="I151"/>
      <c r="J151"/>
    </row>
    <row r="152" spans="1:10" x14ac:dyDescent="0.2">
      <c r="A152" s="72"/>
      <c r="B152" s="47" t="s">
        <v>276</v>
      </c>
      <c r="C152" s="73"/>
      <c r="D152" s="47"/>
      <c r="E152" s="47"/>
      <c r="F152"/>
      <c r="G152"/>
      <c r="H152"/>
      <c r="I152"/>
      <c r="J152"/>
    </row>
    <row r="153" spans="1:10" x14ac:dyDescent="0.2">
      <c r="A153" s="45" t="s">
        <v>415</v>
      </c>
      <c r="B153" s="45"/>
      <c r="C153" s="45"/>
      <c r="D153" s="45"/>
      <c r="E153" s="45"/>
      <c r="F153"/>
      <c r="G153"/>
      <c r="H153"/>
      <c r="I153"/>
      <c r="J153"/>
    </row>
    <row r="154" spans="1:10" x14ac:dyDescent="0.2">
      <c r="A154" s="77" t="s">
        <v>75</v>
      </c>
      <c r="B154" s="77" t="s">
        <v>76</v>
      </c>
      <c r="C154" s="77" t="s">
        <v>77</v>
      </c>
      <c r="D154" s="49" t="s">
        <v>391</v>
      </c>
      <c r="E154" s="49" t="s">
        <v>286</v>
      </c>
      <c r="F154"/>
      <c r="G154"/>
      <c r="H154"/>
      <c r="I154"/>
      <c r="J154"/>
    </row>
    <row r="155" spans="1:10" x14ac:dyDescent="0.2">
      <c r="A155" s="72">
        <v>2170</v>
      </c>
      <c r="B155" s="47" t="s">
        <v>416</v>
      </c>
      <c r="C155" s="76">
        <v>0</v>
      </c>
      <c r="D155" s="47"/>
      <c r="E155" s="47"/>
      <c r="F155"/>
      <c r="G155"/>
      <c r="H155"/>
      <c r="I155"/>
      <c r="J155"/>
    </row>
    <row r="156" spans="1:10" x14ac:dyDescent="0.2">
      <c r="A156" s="72">
        <v>2171</v>
      </c>
      <c r="B156" s="47" t="s">
        <v>417</v>
      </c>
      <c r="C156" s="76">
        <v>0</v>
      </c>
      <c r="D156" s="47"/>
      <c r="E156" s="47"/>
      <c r="F156"/>
      <c r="G156"/>
      <c r="H156"/>
      <c r="I156"/>
      <c r="J156"/>
    </row>
    <row r="157" spans="1:10" x14ac:dyDescent="0.2">
      <c r="A157" s="72">
        <v>2172</v>
      </c>
      <c r="B157" s="47" t="s">
        <v>418</v>
      </c>
      <c r="C157" s="76">
        <v>0</v>
      </c>
      <c r="D157" s="47"/>
      <c r="E157" s="47"/>
      <c r="F157"/>
      <c r="G157"/>
      <c r="H157"/>
      <c r="I157"/>
      <c r="J157"/>
    </row>
    <row r="158" spans="1:10" x14ac:dyDescent="0.2">
      <c r="A158" s="72">
        <v>2179</v>
      </c>
      <c r="B158" s="47" t="s">
        <v>419</v>
      </c>
      <c r="C158" s="76">
        <v>0</v>
      </c>
      <c r="D158" s="47"/>
      <c r="E158" s="47"/>
      <c r="F158"/>
      <c r="G158"/>
      <c r="H158"/>
      <c r="I158"/>
      <c r="J158"/>
    </row>
    <row r="159" spans="1:10" x14ac:dyDescent="0.2">
      <c r="A159" s="72">
        <v>2260</v>
      </c>
      <c r="B159" s="47" t="s">
        <v>420</v>
      </c>
      <c r="C159" s="76">
        <v>0</v>
      </c>
      <c r="D159" s="47"/>
      <c r="E159" s="47"/>
      <c r="F159"/>
      <c r="G159"/>
      <c r="H159"/>
      <c r="I159"/>
      <c r="J159"/>
    </row>
    <row r="160" spans="1:10" x14ac:dyDescent="0.2">
      <c r="A160" s="72">
        <v>2261</v>
      </c>
      <c r="B160" s="47" t="s">
        <v>421</v>
      </c>
      <c r="C160" s="76">
        <v>0</v>
      </c>
      <c r="D160" s="47"/>
      <c r="E160" s="47"/>
      <c r="F160"/>
      <c r="G160"/>
      <c r="H160"/>
      <c r="I160"/>
      <c r="J160"/>
    </row>
    <row r="161" spans="1:10" x14ac:dyDescent="0.2">
      <c r="A161" s="72">
        <v>2262</v>
      </c>
      <c r="B161" s="47" t="s">
        <v>422</v>
      </c>
      <c r="C161" s="76">
        <v>0</v>
      </c>
      <c r="D161" s="47"/>
      <c r="E161" s="47"/>
      <c r="F161"/>
      <c r="G161"/>
      <c r="H161"/>
      <c r="I161"/>
      <c r="J161"/>
    </row>
    <row r="162" spans="1:10" x14ac:dyDescent="0.2">
      <c r="A162" s="72">
        <v>2263</v>
      </c>
      <c r="B162" s="47" t="s">
        <v>423</v>
      </c>
      <c r="C162" s="76">
        <v>0</v>
      </c>
      <c r="D162" s="47"/>
      <c r="E162" s="47"/>
      <c r="F162"/>
      <c r="G162"/>
      <c r="H162"/>
      <c r="I162"/>
      <c r="J162"/>
    </row>
    <row r="163" spans="1:10" x14ac:dyDescent="0.2">
      <c r="A163" s="72">
        <v>2269</v>
      </c>
      <c r="B163" s="47" t="s">
        <v>424</v>
      </c>
      <c r="C163" s="76">
        <v>0</v>
      </c>
      <c r="D163" s="47"/>
      <c r="E163" s="47"/>
      <c r="F163"/>
      <c r="G163"/>
      <c r="H163"/>
      <c r="I163"/>
      <c r="J163"/>
    </row>
    <row r="164" spans="1:10" x14ac:dyDescent="0.2">
      <c r="A164" s="47"/>
      <c r="B164" s="47" t="s">
        <v>425</v>
      </c>
      <c r="C164" s="47"/>
      <c r="D164" s="47"/>
      <c r="E164" s="47"/>
      <c r="F164"/>
      <c r="G164"/>
      <c r="H164"/>
      <c r="I164"/>
      <c r="J164"/>
    </row>
    <row r="165" spans="1:10" x14ac:dyDescent="0.2">
      <c r="A165" s="45" t="s">
        <v>426</v>
      </c>
      <c r="B165" s="45"/>
      <c r="C165" s="45"/>
      <c r="D165" s="45"/>
      <c r="E165" s="45"/>
      <c r="F165"/>
      <c r="G165"/>
      <c r="H165"/>
      <c r="I165"/>
      <c r="J165"/>
    </row>
    <row r="166" spans="1:10" x14ac:dyDescent="0.2">
      <c r="A166" s="77" t="s">
        <v>75</v>
      </c>
      <c r="B166" s="77" t="s">
        <v>76</v>
      </c>
      <c r="C166" s="77" t="s">
        <v>77</v>
      </c>
      <c r="D166" s="49" t="s">
        <v>391</v>
      </c>
      <c r="E166" s="49" t="s">
        <v>286</v>
      </c>
      <c r="F166"/>
      <c r="G166"/>
      <c r="H166"/>
      <c r="I166"/>
      <c r="J166"/>
    </row>
    <row r="167" spans="1:10" x14ac:dyDescent="0.2">
      <c r="A167" s="72">
        <v>2190</v>
      </c>
      <c r="B167" s="47" t="s">
        <v>427</v>
      </c>
      <c r="C167" s="76">
        <f>SUM(C168:C170)</f>
        <v>8835721.1600000001</v>
      </c>
      <c r="D167" s="47"/>
      <c r="E167" s="47"/>
      <c r="F167"/>
      <c r="G167"/>
      <c r="H167"/>
      <c r="I167"/>
      <c r="J167"/>
    </row>
    <row r="168" spans="1:10" x14ac:dyDescent="0.2">
      <c r="A168" s="72">
        <v>2191</v>
      </c>
      <c r="B168" s="47" t="s">
        <v>428</v>
      </c>
      <c r="C168" s="76">
        <v>8834974.8800000008</v>
      </c>
      <c r="D168" s="47"/>
      <c r="E168" s="47"/>
      <c r="F168"/>
      <c r="G168"/>
      <c r="H168"/>
      <c r="I168"/>
      <c r="J168"/>
    </row>
    <row r="169" spans="1:10" x14ac:dyDescent="0.2">
      <c r="A169" s="72">
        <v>2192</v>
      </c>
      <c r="B169" s="47" t="s">
        <v>429</v>
      </c>
      <c r="C169" s="76">
        <v>0</v>
      </c>
      <c r="D169" s="47"/>
      <c r="E169" s="47"/>
      <c r="F169"/>
      <c r="G169"/>
      <c r="H169"/>
      <c r="I169"/>
      <c r="J169"/>
    </row>
    <row r="170" spans="1:10" x14ac:dyDescent="0.2">
      <c r="A170" s="72">
        <v>2199</v>
      </c>
      <c r="B170" s="47" t="s">
        <v>430</v>
      </c>
      <c r="C170" s="76">
        <v>746.28</v>
      </c>
      <c r="D170" s="47"/>
      <c r="E170" s="47"/>
      <c r="F170"/>
      <c r="G170"/>
      <c r="H170"/>
      <c r="I170"/>
      <c r="J170"/>
    </row>
    <row r="171" spans="1:10" x14ac:dyDescent="0.2">
      <c r="A171" s="47"/>
      <c r="B171" s="47"/>
      <c r="C171" s="47"/>
      <c r="D171" s="47"/>
      <c r="E171" s="47"/>
      <c r="F171"/>
      <c r="G171"/>
      <c r="H171"/>
      <c r="I171"/>
      <c r="J171"/>
    </row>
    <row r="172" spans="1:10" x14ac:dyDescent="0.2">
      <c r="A172" s="47"/>
      <c r="B172" s="47" t="s">
        <v>68</v>
      </c>
      <c r="C172" s="47"/>
      <c r="D172" s="47"/>
      <c r="E172" s="4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2D6D-F3C2-4DBE-99D0-E410B18F7529}">
  <sheetPr>
    <tabColor rgb="FFFFC000"/>
    <pageSetUpPr fitToPage="1"/>
  </sheetPr>
  <dimension ref="A1:E30"/>
  <sheetViews>
    <sheetView showGridLines="0" workbookViewId="0">
      <selection activeCell="B53" sqref="B53"/>
    </sheetView>
  </sheetViews>
  <sheetFormatPr baseColWidth="10" defaultColWidth="10.7109375" defaultRowHeight="10.199999999999999" x14ac:dyDescent="0.2"/>
  <cols>
    <col min="1" max="1" width="11.7109375" style="81" customWidth="1"/>
    <col min="2" max="2" width="56.140625" style="81" customWidth="1"/>
    <col min="3" max="3" width="26.7109375" style="81" customWidth="1"/>
    <col min="4" max="5" width="19.42578125" style="81" customWidth="1"/>
    <col min="6" max="16384" width="10.7109375" style="81"/>
  </cols>
  <sheetData>
    <row r="1" spans="1:5" ht="18.899999999999999" customHeight="1" x14ac:dyDescent="0.2">
      <c r="A1" s="78" t="s">
        <v>0</v>
      </c>
      <c r="B1" s="78"/>
      <c r="C1" s="78"/>
      <c r="D1" s="79" t="s">
        <v>69</v>
      </c>
      <c r="E1" s="80">
        <v>2025</v>
      </c>
    </row>
    <row r="2" spans="1:5" ht="18.899999999999999" customHeight="1" x14ac:dyDescent="0.2">
      <c r="A2" s="78" t="s">
        <v>431</v>
      </c>
      <c r="B2" s="78"/>
      <c r="C2" s="78"/>
      <c r="D2" s="79" t="s">
        <v>71</v>
      </c>
      <c r="E2" s="80" t="s">
        <v>4</v>
      </c>
    </row>
    <row r="3" spans="1:5" ht="18.899999999999999" customHeight="1" x14ac:dyDescent="0.2">
      <c r="A3" s="78" t="s">
        <v>270</v>
      </c>
      <c r="B3" s="78"/>
      <c r="C3" s="78"/>
      <c r="D3" s="79" t="s">
        <v>72</v>
      </c>
      <c r="E3" s="80">
        <v>1</v>
      </c>
    </row>
    <row r="4" spans="1:5" ht="18.899999999999999" customHeight="1" x14ac:dyDescent="0.2">
      <c r="A4" s="82"/>
      <c r="B4" s="82" t="s">
        <v>7</v>
      </c>
      <c r="C4" s="82"/>
      <c r="D4" s="79"/>
      <c r="E4" s="80"/>
    </row>
    <row r="5" spans="1:5" x14ac:dyDescent="0.2">
      <c r="A5" s="83" t="s">
        <v>73</v>
      </c>
      <c r="B5" s="84"/>
      <c r="C5" s="84"/>
      <c r="D5" s="84"/>
      <c r="E5" s="84"/>
    </row>
    <row r="7" spans="1:5" x14ac:dyDescent="0.2">
      <c r="A7" s="84" t="s">
        <v>432</v>
      </c>
      <c r="B7" s="84"/>
      <c r="C7" s="84"/>
      <c r="D7" s="84"/>
      <c r="E7" s="84"/>
    </row>
    <row r="8" spans="1:5" x14ac:dyDescent="0.2">
      <c r="A8" s="85" t="s">
        <v>75</v>
      </c>
      <c r="B8" s="85" t="s">
        <v>76</v>
      </c>
      <c r="C8" s="85" t="s">
        <v>77</v>
      </c>
      <c r="D8" s="85" t="s">
        <v>272</v>
      </c>
      <c r="E8" s="85" t="s">
        <v>391</v>
      </c>
    </row>
    <row r="9" spans="1:5" x14ac:dyDescent="0.2">
      <c r="A9" s="86">
        <v>3110</v>
      </c>
      <c r="B9" s="81" t="s">
        <v>129</v>
      </c>
      <c r="C9" s="87">
        <v>8546649739.6999998</v>
      </c>
    </row>
    <row r="10" spans="1:5" x14ac:dyDescent="0.2">
      <c r="A10" s="86">
        <v>3120</v>
      </c>
      <c r="B10" s="81" t="s">
        <v>433</v>
      </c>
      <c r="C10" s="87">
        <v>98089208.680000007</v>
      </c>
    </row>
    <row r="11" spans="1:5" x14ac:dyDescent="0.2">
      <c r="A11" s="86">
        <v>3130</v>
      </c>
      <c r="B11" s="81" t="s">
        <v>434</v>
      </c>
      <c r="C11" s="87">
        <v>9109600.0999999996</v>
      </c>
    </row>
    <row r="13" spans="1:5" x14ac:dyDescent="0.2">
      <c r="A13" s="84" t="s">
        <v>435</v>
      </c>
      <c r="B13" s="84"/>
      <c r="C13" s="84"/>
      <c r="D13" s="84"/>
      <c r="E13" s="84"/>
    </row>
    <row r="14" spans="1:5" x14ac:dyDescent="0.2">
      <c r="A14" s="85" t="s">
        <v>75</v>
      </c>
      <c r="B14" s="85" t="s">
        <v>76</v>
      </c>
      <c r="C14" s="85" t="s">
        <v>77</v>
      </c>
      <c r="D14" s="85" t="s">
        <v>436</v>
      </c>
      <c r="E14" s="85"/>
    </row>
    <row r="15" spans="1:5" x14ac:dyDescent="0.2">
      <c r="A15" s="86">
        <v>3210</v>
      </c>
      <c r="B15" s="81" t="s">
        <v>437</v>
      </c>
      <c r="C15" s="87">
        <v>1319845917.98</v>
      </c>
    </row>
    <row r="16" spans="1:5" x14ac:dyDescent="0.2">
      <c r="A16" s="86">
        <v>3220</v>
      </c>
      <c r="B16" s="81" t="s">
        <v>438</v>
      </c>
      <c r="C16" s="87">
        <v>-614294066.62</v>
      </c>
    </row>
    <row r="17" spans="1:3" x14ac:dyDescent="0.2">
      <c r="A17" s="86">
        <v>3230</v>
      </c>
      <c r="B17" s="81" t="s">
        <v>439</v>
      </c>
      <c r="C17" s="87">
        <f>SUM(C18:C21)</f>
        <v>0</v>
      </c>
    </row>
    <row r="18" spans="1:3" x14ac:dyDescent="0.2">
      <c r="A18" s="86">
        <v>3231</v>
      </c>
      <c r="B18" s="81" t="s">
        <v>440</v>
      </c>
      <c r="C18" s="87">
        <v>0</v>
      </c>
    </row>
    <row r="19" spans="1:3" x14ac:dyDescent="0.2">
      <c r="A19" s="86">
        <v>3232</v>
      </c>
      <c r="B19" s="81" t="s">
        <v>441</v>
      </c>
      <c r="C19" s="87">
        <v>0</v>
      </c>
    </row>
    <row r="20" spans="1:3" x14ac:dyDescent="0.2">
      <c r="A20" s="86">
        <v>3233</v>
      </c>
      <c r="B20" s="81" t="s">
        <v>442</v>
      </c>
      <c r="C20" s="87">
        <v>0</v>
      </c>
    </row>
    <row r="21" spans="1:3" x14ac:dyDescent="0.2">
      <c r="A21" s="86">
        <v>3239</v>
      </c>
      <c r="B21" s="81" t="s">
        <v>443</v>
      </c>
      <c r="C21" s="87">
        <v>0</v>
      </c>
    </row>
    <row r="22" spans="1:3" x14ac:dyDescent="0.2">
      <c r="A22" s="86">
        <v>3240</v>
      </c>
      <c r="B22" s="81" t="s">
        <v>444</v>
      </c>
      <c r="C22" s="87">
        <f>SUM(C23:C25)</f>
        <v>0</v>
      </c>
    </row>
    <row r="23" spans="1:3" x14ac:dyDescent="0.2">
      <c r="A23" s="86">
        <v>3241</v>
      </c>
      <c r="B23" s="81" t="s">
        <v>445</v>
      </c>
      <c r="C23" s="87">
        <v>0</v>
      </c>
    </row>
    <row r="24" spans="1:3" x14ac:dyDescent="0.2">
      <c r="A24" s="86">
        <v>3242</v>
      </c>
      <c r="B24" s="81" t="s">
        <v>446</v>
      </c>
      <c r="C24" s="87">
        <v>0</v>
      </c>
    </row>
    <row r="25" spans="1:3" x14ac:dyDescent="0.2">
      <c r="A25" s="86">
        <v>3243</v>
      </c>
      <c r="B25" s="81" t="s">
        <v>447</v>
      </c>
      <c r="C25" s="87">
        <v>0</v>
      </c>
    </row>
    <row r="26" spans="1:3" x14ac:dyDescent="0.2">
      <c r="A26" s="86">
        <v>3250</v>
      </c>
      <c r="B26" s="81" t="s">
        <v>448</v>
      </c>
      <c r="C26" s="87">
        <f>SUM(C27:C29)</f>
        <v>0</v>
      </c>
    </row>
    <row r="27" spans="1:3" x14ac:dyDescent="0.2">
      <c r="A27" s="86">
        <v>3251</v>
      </c>
      <c r="B27" s="81" t="s">
        <v>449</v>
      </c>
      <c r="C27" s="87">
        <v>0</v>
      </c>
    </row>
    <row r="28" spans="1:3" x14ac:dyDescent="0.2">
      <c r="A28" s="86">
        <v>3252</v>
      </c>
      <c r="B28" s="81" t="s">
        <v>450</v>
      </c>
      <c r="C28" s="87">
        <v>0</v>
      </c>
    </row>
    <row r="29" spans="1:3" x14ac:dyDescent="0.2">
      <c r="C29" s="87">
        <v>0</v>
      </c>
    </row>
    <row r="30" spans="1:3" x14ac:dyDescent="0.2">
      <c r="B30" s="81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0021-EC12-4606-B207-055F12FAE235}">
  <sheetPr>
    <tabColor rgb="FFFFC000"/>
    <pageSetUpPr fitToPage="1"/>
  </sheetPr>
  <dimension ref="A1:F157"/>
  <sheetViews>
    <sheetView showGridLines="0" workbookViewId="0">
      <selection activeCell="B53" sqref="B53"/>
    </sheetView>
  </sheetViews>
  <sheetFormatPr baseColWidth="10" defaultColWidth="10.7109375" defaultRowHeight="10.199999999999999" x14ac:dyDescent="0.2"/>
  <cols>
    <col min="1" max="1" width="11.7109375" style="81" customWidth="1"/>
    <col min="2" max="2" width="74" style="81" bestFit="1" customWidth="1"/>
    <col min="3" max="3" width="20.28515625" style="81" customWidth="1"/>
    <col min="4" max="4" width="19.140625" style="81" bestFit="1" customWidth="1"/>
    <col min="5" max="5" width="12.42578125" style="81" customWidth="1"/>
    <col min="6" max="6" width="12.28515625" style="81" bestFit="1" customWidth="1"/>
    <col min="7" max="16384" width="10.7109375" style="81"/>
  </cols>
  <sheetData>
    <row r="1" spans="1:5" s="88" customFormat="1" ht="11.25" customHeight="1" x14ac:dyDescent="0.2">
      <c r="A1" s="78" t="s">
        <v>0</v>
      </c>
      <c r="B1" s="78"/>
      <c r="C1" s="78"/>
      <c r="D1" s="79" t="s">
        <v>69</v>
      </c>
      <c r="E1" s="80">
        <v>2025</v>
      </c>
    </row>
    <row r="2" spans="1:5" s="88" customFormat="1" ht="11.25" customHeight="1" x14ac:dyDescent="0.2">
      <c r="A2" s="78" t="s">
        <v>451</v>
      </c>
      <c r="B2" s="78"/>
      <c r="C2" s="78"/>
      <c r="D2" s="79" t="s">
        <v>71</v>
      </c>
      <c r="E2" s="80" t="str">
        <f>'[2]Notas a los Edos Financieros'!D2</f>
        <v>Trimestral</v>
      </c>
    </row>
    <row r="3" spans="1:5" s="88" customFormat="1" ht="11.25" customHeight="1" x14ac:dyDescent="0.2">
      <c r="A3" s="78" t="s">
        <v>270</v>
      </c>
      <c r="B3" s="78"/>
      <c r="C3" s="78"/>
      <c r="D3" s="79" t="s">
        <v>72</v>
      </c>
      <c r="E3" s="80">
        <v>1</v>
      </c>
    </row>
    <row r="4" spans="1:5" s="88" customFormat="1" ht="11.25" customHeight="1" x14ac:dyDescent="0.2">
      <c r="A4" s="82"/>
      <c r="B4" s="82" t="s">
        <v>7</v>
      </c>
      <c r="C4" s="82"/>
      <c r="D4" s="79"/>
      <c r="E4" s="80"/>
    </row>
    <row r="5" spans="1:5" x14ac:dyDescent="0.2">
      <c r="A5" s="83" t="s">
        <v>73</v>
      </c>
      <c r="B5" s="84"/>
      <c r="C5" s="84"/>
      <c r="D5" s="84"/>
      <c r="E5" s="84"/>
    </row>
    <row r="6" spans="1:5" ht="9.75" customHeight="1" x14ac:dyDescent="0.2"/>
    <row r="7" spans="1:5" x14ac:dyDescent="0.2">
      <c r="A7" s="45" t="s">
        <v>452</v>
      </c>
      <c r="B7" s="45"/>
      <c r="C7" s="45"/>
      <c r="D7" s="45"/>
      <c r="E7" s="47"/>
    </row>
    <row r="8" spans="1:5" x14ac:dyDescent="0.2">
      <c r="A8" s="49" t="s">
        <v>75</v>
      </c>
      <c r="B8" s="49" t="s">
        <v>76</v>
      </c>
      <c r="C8" s="50">
        <v>2025</v>
      </c>
      <c r="D8" s="50">
        <v>2024</v>
      </c>
      <c r="E8" s="47"/>
    </row>
    <row r="9" spans="1:5" x14ac:dyDescent="0.2">
      <c r="A9" s="72">
        <v>1111</v>
      </c>
      <c r="B9" s="47" t="s">
        <v>453</v>
      </c>
      <c r="C9" s="87">
        <v>0</v>
      </c>
      <c r="D9" s="87">
        <v>0</v>
      </c>
      <c r="E9" s="47"/>
    </row>
    <row r="10" spans="1:5" x14ac:dyDescent="0.2">
      <c r="A10" s="72">
        <v>1112</v>
      </c>
      <c r="B10" s="47" t="s">
        <v>454</v>
      </c>
      <c r="C10" s="87">
        <v>1883676739.1600001</v>
      </c>
      <c r="D10" s="87">
        <v>1229691181.8199999</v>
      </c>
      <c r="E10" s="47"/>
    </row>
    <row r="11" spans="1:5" x14ac:dyDescent="0.2">
      <c r="A11" s="72">
        <v>1113</v>
      </c>
      <c r="B11" s="47" t="s">
        <v>455</v>
      </c>
      <c r="C11" s="87">
        <v>0</v>
      </c>
      <c r="D11" s="87">
        <v>0</v>
      </c>
      <c r="E11" s="47"/>
    </row>
    <row r="12" spans="1:5" x14ac:dyDescent="0.2">
      <c r="A12" s="72">
        <v>1114</v>
      </c>
      <c r="B12" s="47" t="s">
        <v>273</v>
      </c>
      <c r="C12" s="87">
        <v>0</v>
      </c>
      <c r="D12" s="87">
        <v>0</v>
      </c>
      <c r="E12" s="47"/>
    </row>
    <row r="13" spans="1:5" x14ac:dyDescent="0.2">
      <c r="A13" s="72">
        <v>1115</v>
      </c>
      <c r="B13" s="47" t="s">
        <v>274</v>
      </c>
      <c r="C13" s="87">
        <v>0</v>
      </c>
      <c r="D13" s="87">
        <v>0</v>
      </c>
      <c r="E13" s="47"/>
    </row>
    <row r="14" spans="1:5" x14ac:dyDescent="0.2">
      <c r="A14" s="72">
        <v>1116</v>
      </c>
      <c r="B14" s="47" t="s">
        <v>456</v>
      </c>
      <c r="C14" s="87">
        <v>0</v>
      </c>
      <c r="D14" s="87">
        <v>0</v>
      </c>
      <c r="E14" s="47"/>
    </row>
    <row r="15" spans="1:5" x14ac:dyDescent="0.2">
      <c r="A15" s="72">
        <v>1119</v>
      </c>
      <c r="B15" s="47" t="s">
        <v>457</v>
      </c>
      <c r="C15" s="87">
        <v>0</v>
      </c>
      <c r="D15" s="87">
        <v>0</v>
      </c>
      <c r="E15" s="47"/>
    </row>
    <row r="16" spans="1:5" x14ac:dyDescent="0.2">
      <c r="A16" s="89">
        <v>1110</v>
      </c>
      <c r="B16" s="90" t="s">
        <v>458</v>
      </c>
      <c r="C16" s="91">
        <f>SUM(C9:C15)</f>
        <v>1883676739.1600001</v>
      </c>
      <c r="D16" s="91">
        <f>SUM(D9:D15)</f>
        <v>1229691181.8199999</v>
      </c>
      <c r="E16" s="4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45" t="s">
        <v>459</v>
      </c>
      <c r="B19" s="45"/>
      <c r="C19" s="45"/>
      <c r="D19" s="45"/>
      <c r="E19"/>
    </row>
    <row r="20" spans="1:6" x14ac:dyDescent="0.2">
      <c r="A20" s="49" t="s">
        <v>75</v>
      </c>
      <c r="B20" s="49" t="s">
        <v>76</v>
      </c>
      <c r="C20" s="50">
        <v>2025</v>
      </c>
      <c r="D20" s="50">
        <v>2024</v>
      </c>
      <c r="E20"/>
    </row>
    <row r="21" spans="1:6" x14ac:dyDescent="0.2">
      <c r="A21" s="89">
        <v>1230</v>
      </c>
      <c r="B21" s="92" t="s">
        <v>324</v>
      </c>
      <c r="C21" s="91">
        <f>SUM(C22:C28)</f>
        <v>1959906.01</v>
      </c>
      <c r="D21" s="91">
        <f>SUM(D22:D28)</f>
        <v>108080424.48999999</v>
      </c>
      <c r="E21"/>
    </row>
    <row r="22" spans="1:6" x14ac:dyDescent="0.2">
      <c r="A22" s="72">
        <v>1231</v>
      </c>
      <c r="B22" s="47" t="s">
        <v>325</v>
      </c>
      <c r="C22" s="87">
        <v>0</v>
      </c>
      <c r="D22" s="87">
        <v>0</v>
      </c>
      <c r="E22"/>
    </row>
    <row r="23" spans="1:6" x14ac:dyDescent="0.2">
      <c r="A23" s="72">
        <v>1232</v>
      </c>
      <c r="B23" s="47" t="s">
        <v>326</v>
      </c>
      <c r="C23" s="87">
        <v>0</v>
      </c>
      <c r="D23" s="87">
        <v>0</v>
      </c>
      <c r="E23"/>
    </row>
    <row r="24" spans="1:6" x14ac:dyDescent="0.2">
      <c r="A24" s="72">
        <v>1233</v>
      </c>
      <c r="B24" s="47" t="s">
        <v>327</v>
      </c>
      <c r="C24" s="87">
        <v>0</v>
      </c>
      <c r="D24" s="87">
        <v>0</v>
      </c>
      <c r="E24"/>
    </row>
    <row r="25" spans="1:6" x14ac:dyDescent="0.2">
      <c r="A25" s="72">
        <v>1234</v>
      </c>
      <c r="B25" s="47" t="s">
        <v>328</v>
      </c>
      <c r="C25" s="87">
        <v>0</v>
      </c>
      <c r="D25" s="87">
        <v>0</v>
      </c>
      <c r="E25"/>
    </row>
    <row r="26" spans="1:6" x14ac:dyDescent="0.2">
      <c r="A26" s="72">
        <v>1235</v>
      </c>
      <c r="B26" s="47" t="s">
        <v>329</v>
      </c>
      <c r="C26" s="87">
        <v>0</v>
      </c>
      <c r="D26" s="87">
        <v>0</v>
      </c>
      <c r="E26"/>
    </row>
    <row r="27" spans="1:6" x14ac:dyDescent="0.2">
      <c r="A27" s="72">
        <v>1236</v>
      </c>
      <c r="B27" s="47" t="s">
        <v>330</v>
      </c>
      <c r="C27" s="87">
        <v>1959906.01</v>
      </c>
      <c r="D27" s="87">
        <v>108080424.48999999</v>
      </c>
      <c r="E27"/>
    </row>
    <row r="28" spans="1:6" x14ac:dyDescent="0.2">
      <c r="A28" s="72">
        <v>1239</v>
      </c>
      <c r="B28" s="47" t="s">
        <v>331</v>
      </c>
      <c r="C28" s="87">
        <v>0</v>
      </c>
      <c r="D28" s="87">
        <v>0</v>
      </c>
      <c r="E28"/>
    </row>
    <row r="29" spans="1:6" x14ac:dyDescent="0.2">
      <c r="A29" s="89">
        <v>1240</v>
      </c>
      <c r="B29" s="92" t="s">
        <v>332</v>
      </c>
      <c r="C29" s="91">
        <f>SUM(C30:C37)</f>
        <v>3931492.98</v>
      </c>
      <c r="D29" s="91">
        <f>SUM(D30:D37)</f>
        <v>154390922.59999999</v>
      </c>
      <c r="E29"/>
      <c r="F29" s="93"/>
    </row>
    <row r="30" spans="1:6" x14ac:dyDescent="0.2">
      <c r="A30" s="72">
        <v>1241</v>
      </c>
      <c r="B30" s="47" t="s">
        <v>333</v>
      </c>
      <c r="C30" s="87">
        <v>699023.69</v>
      </c>
      <c r="D30" s="87">
        <v>12399475.18</v>
      </c>
      <c r="E30"/>
    </row>
    <row r="31" spans="1:6" x14ac:dyDescent="0.2">
      <c r="A31" s="72">
        <v>1242</v>
      </c>
      <c r="B31" s="47" t="s">
        <v>334</v>
      </c>
      <c r="C31" s="87">
        <v>3027553.6</v>
      </c>
      <c r="D31" s="87">
        <v>20659.599999999999</v>
      </c>
      <c r="E31"/>
    </row>
    <row r="32" spans="1:6" x14ac:dyDescent="0.2">
      <c r="A32" s="72">
        <v>1243</v>
      </c>
      <c r="B32" s="47" t="s">
        <v>335</v>
      </c>
      <c r="C32" s="87">
        <v>0</v>
      </c>
      <c r="D32" s="87">
        <v>111549072.73999999</v>
      </c>
      <c r="E32"/>
    </row>
    <row r="33" spans="1:5" x14ac:dyDescent="0.2">
      <c r="A33" s="72">
        <v>1244</v>
      </c>
      <c r="B33" s="47" t="s">
        <v>336</v>
      </c>
      <c r="C33" s="87">
        <v>0</v>
      </c>
      <c r="D33" s="87">
        <v>2294332</v>
      </c>
      <c r="E33"/>
    </row>
    <row r="34" spans="1:5" x14ac:dyDescent="0.2">
      <c r="A34" s="72">
        <v>1245</v>
      </c>
      <c r="B34" s="47" t="s">
        <v>337</v>
      </c>
      <c r="C34" s="87">
        <v>0</v>
      </c>
      <c r="D34" s="87">
        <v>0</v>
      </c>
      <c r="E34"/>
    </row>
    <row r="35" spans="1:5" x14ac:dyDescent="0.2">
      <c r="A35" s="72">
        <v>1246</v>
      </c>
      <c r="B35" s="47" t="s">
        <v>338</v>
      </c>
      <c r="C35" s="87">
        <v>204915.69</v>
      </c>
      <c r="D35" s="87">
        <v>28127383.079999998</v>
      </c>
      <c r="E35"/>
    </row>
    <row r="36" spans="1:5" x14ac:dyDescent="0.2">
      <c r="A36" s="72">
        <v>1247</v>
      </c>
      <c r="B36" s="47" t="s">
        <v>339</v>
      </c>
      <c r="C36" s="87">
        <v>0</v>
      </c>
      <c r="D36" s="87">
        <v>0</v>
      </c>
      <c r="E36"/>
    </row>
    <row r="37" spans="1:5" x14ac:dyDescent="0.2">
      <c r="A37" s="72">
        <v>1248</v>
      </c>
      <c r="B37" s="47" t="s">
        <v>340</v>
      </c>
      <c r="C37" s="87">
        <v>0</v>
      </c>
      <c r="D37" s="87">
        <v>0</v>
      </c>
      <c r="E37"/>
    </row>
    <row r="38" spans="1:5" x14ac:dyDescent="0.2">
      <c r="A38" s="89">
        <v>1250</v>
      </c>
      <c r="B38" s="92" t="s">
        <v>346</v>
      </c>
      <c r="C38" s="94">
        <f>SUM(C39:C43)</f>
        <v>0</v>
      </c>
      <c r="D38" s="94">
        <f>SUM(D39:D43)</f>
        <v>0</v>
      </c>
      <c r="E38"/>
    </row>
    <row r="39" spans="1:5" x14ac:dyDescent="0.2">
      <c r="A39" s="72">
        <v>1251</v>
      </c>
      <c r="B39" s="47" t="s">
        <v>347</v>
      </c>
      <c r="C39" s="76">
        <v>0</v>
      </c>
      <c r="D39" s="76">
        <v>0</v>
      </c>
      <c r="E39"/>
    </row>
    <row r="40" spans="1:5" x14ac:dyDescent="0.2">
      <c r="A40" s="72">
        <v>1252</v>
      </c>
      <c r="B40" s="47" t="s">
        <v>348</v>
      </c>
      <c r="C40" s="76">
        <v>0</v>
      </c>
      <c r="D40" s="76">
        <v>0</v>
      </c>
      <c r="E40"/>
    </row>
    <row r="41" spans="1:5" x14ac:dyDescent="0.2">
      <c r="A41" s="72">
        <v>1253</v>
      </c>
      <c r="B41" s="47" t="s">
        <v>349</v>
      </c>
      <c r="C41" s="76">
        <v>0</v>
      </c>
      <c r="D41" s="76">
        <v>0</v>
      </c>
      <c r="E41"/>
    </row>
    <row r="42" spans="1:5" x14ac:dyDescent="0.2">
      <c r="A42" s="72">
        <v>1254</v>
      </c>
      <c r="B42" s="47" t="s">
        <v>350</v>
      </c>
      <c r="C42" s="76">
        <v>0</v>
      </c>
      <c r="D42" s="76">
        <v>0</v>
      </c>
      <c r="E42"/>
    </row>
    <row r="43" spans="1:5" x14ac:dyDescent="0.2">
      <c r="A43" s="72">
        <v>1259</v>
      </c>
      <c r="B43" s="47" t="s">
        <v>351</v>
      </c>
      <c r="C43" s="76">
        <v>0</v>
      </c>
      <c r="D43" s="76">
        <v>0</v>
      </c>
      <c r="E43"/>
    </row>
    <row r="44" spans="1:5" x14ac:dyDescent="0.2">
      <c r="A44" s="72"/>
      <c r="B44" s="90" t="s">
        <v>460</v>
      </c>
      <c r="C44" s="91">
        <f>C21+C29+C38</f>
        <v>5891398.9900000002</v>
      </c>
      <c r="D44" s="91">
        <f>D21+D29+D38</f>
        <v>262471347.08999997</v>
      </c>
      <c r="E44"/>
    </row>
    <row r="45" spans="1:5" x14ac:dyDescent="0.2">
      <c r="A45" s="47"/>
      <c r="B45" s="47"/>
      <c r="E45"/>
    </row>
    <row r="46" spans="1:5" x14ac:dyDescent="0.2">
      <c r="A46" s="45" t="s">
        <v>461</v>
      </c>
      <c r="B46" s="45"/>
      <c r="C46" s="45"/>
      <c r="D46" s="45"/>
      <c r="E46"/>
    </row>
    <row r="47" spans="1:5" x14ac:dyDescent="0.2">
      <c r="A47" s="49" t="s">
        <v>75</v>
      </c>
      <c r="B47" s="49" t="s">
        <v>76</v>
      </c>
      <c r="C47" s="50">
        <v>2025</v>
      </c>
      <c r="D47" s="50">
        <v>2024</v>
      </c>
      <c r="E47"/>
    </row>
    <row r="48" spans="1:5" x14ac:dyDescent="0.2">
      <c r="A48" s="89">
        <v>3210</v>
      </c>
      <c r="B48" s="92" t="s">
        <v>462</v>
      </c>
      <c r="C48" s="91">
        <v>1319845917.98</v>
      </c>
      <c r="D48" s="91">
        <v>-55901488.829999998</v>
      </c>
      <c r="E48"/>
    </row>
    <row r="49" spans="1:5" x14ac:dyDescent="0.2">
      <c r="A49" s="72"/>
      <c r="B49" s="90" t="s">
        <v>463</v>
      </c>
      <c r="C49" s="91">
        <f>C54+C66+C94+C97+C50</f>
        <v>226125885.03999999</v>
      </c>
      <c r="D49" s="91">
        <f>D54+D66+D94+D97+D50</f>
        <v>1810788583.4299998</v>
      </c>
      <c r="E49"/>
    </row>
    <row r="50" spans="1:5" s="96" customFormat="1" x14ac:dyDescent="0.2">
      <c r="A50" s="89">
        <v>5400</v>
      </c>
      <c r="B50" s="92" t="s">
        <v>224</v>
      </c>
      <c r="C50" s="95">
        <f>SUM(C53+C51)</f>
        <v>0</v>
      </c>
      <c r="D50" s="95">
        <f>SUM(D53+D51)</f>
        <v>0</v>
      </c>
      <c r="E50"/>
    </row>
    <row r="51" spans="1:5" s="96" customFormat="1" x14ac:dyDescent="0.2">
      <c r="A51" s="72">
        <v>5410</v>
      </c>
      <c r="B51" s="47" t="s">
        <v>464</v>
      </c>
      <c r="C51" s="94">
        <f>C52</f>
        <v>0</v>
      </c>
      <c r="D51" s="94">
        <f>D52</f>
        <v>0</v>
      </c>
      <c r="E51"/>
    </row>
    <row r="52" spans="1:5" x14ac:dyDescent="0.2">
      <c r="A52" s="72">
        <v>5411</v>
      </c>
      <c r="B52" s="47" t="s">
        <v>226</v>
      </c>
      <c r="C52" s="76">
        <v>0</v>
      </c>
      <c r="D52" s="76">
        <v>0</v>
      </c>
      <c r="E52"/>
    </row>
    <row r="53" spans="1:5" x14ac:dyDescent="0.2">
      <c r="A53" s="72">
        <v>5420</v>
      </c>
      <c r="B53" s="47" t="s">
        <v>465</v>
      </c>
      <c r="C53" s="97">
        <v>0</v>
      </c>
      <c r="D53" s="97">
        <v>0</v>
      </c>
      <c r="E53"/>
    </row>
    <row r="54" spans="1:5" x14ac:dyDescent="0.2">
      <c r="A54" s="72">
        <v>5421</v>
      </c>
      <c r="B54" s="47" t="s">
        <v>229</v>
      </c>
      <c r="C54" s="91">
        <f>C55+C57+C59+C61+C63</f>
        <v>0</v>
      </c>
      <c r="D54" s="91">
        <f>D55+D57+D59+D61+D63</f>
        <v>0</v>
      </c>
      <c r="E54"/>
    </row>
    <row r="55" spans="1:5" x14ac:dyDescent="0.2">
      <c r="A55" s="72">
        <v>5430</v>
      </c>
      <c r="B55" s="47" t="s">
        <v>466</v>
      </c>
      <c r="C55" s="87">
        <f>C56</f>
        <v>0</v>
      </c>
      <c r="D55" s="87">
        <f>D56</f>
        <v>0</v>
      </c>
      <c r="E55"/>
    </row>
    <row r="56" spans="1:5" x14ac:dyDescent="0.2">
      <c r="A56" s="72">
        <v>5431</v>
      </c>
      <c r="B56" s="47" t="s">
        <v>232</v>
      </c>
      <c r="C56" s="87">
        <v>0</v>
      </c>
      <c r="D56" s="87">
        <v>0</v>
      </c>
      <c r="E56"/>
    </row>
    <row r="57" spans="1:5" x14ac:dyDescent="0.2">
      <c r="A57" s="72">
        <v>5440</v>
      </c>
      <c r="B57" s="47" t="s">
        <v>467</v>
      </c>
      <c r="C57" s="87">
        <f>C58</f>
        <v>0</v>
      </c>
      <c r="D57" s="87">
        <f>D58</f>
        <v>0</v>
      </c>
      <c r="E57"/>
    </row>
    <row r="58" spans="1:5" x14ac:dyDescent="0.2">
      <c r="A58" s="72">
        <v>5441</v>
      </c>
      <c r="B58" s="47" t="s">
        <v>467</v>
      </c>
      <c r="C58" s="87">
        <v>0</v>
      </c>
      <c r="D58" s="87">
        <v>0</v>
      </c>
      <c r="E58"/>
    </row>
    <row r="59" spans="1:5" x14ac:dyDescent="0.2">
      <c r="A59" s="72">
        <v>5450</v>
      </c>
      <c r="B59" s="47" t="s">
        <v>468</v>
      </c>
      <c r="C59" s="87">
        <f>C60</f>
        <v>0</v>
      </c>
      <c r="D59" s="87">
        <f>D60</f>
        <v>0</v>
      </c>
      <c r="E59"/>
    </row>
    <row r="60" spans="1:5" x14ac:dyDescent="0.2">
      <c r="A60" s="72">
        <v>5451</v>
      </c>
      <c r="B60" s="47" t="s">
        <v>236</v>
      </c>
      <c r="C60" s="87">
        <v>0</v>
      </c>
      <c r="D60" s="87">
        <v>0</v>
      </c>
      <c r="E60"/>
    </row>
    <row r="61" spans="1:5" x14ac:dyDescent="0.2">
      <c r="A61" s="72">
        <v>5452</v>
      </c>
      <c r="B61" s="47" t="s">
        <v>237</v>
      </c>
      <c r="C61" s="87">
        <f>C62</f>
        <v>0</v>
      </c>
      <c r="D61" s="87">
        <f>D62</f>
        <v>0</v>
      </c>
      <c r="E61"/>
    </row>
    <row r="62" spans="1:5" x14ac:dyDescent="0.2">
      <c r="A62" s="89">
        <v>5500</v>
      </c>
      <c r="B62" s="92" t="s">
        <v>238</v>
      </c>
      <c r="C62" s="87">
        <v>0</v>
      </c>
      <c r="D62" s="87">
        <v>0</v>
      </c>
      <c r="E62"/>
    </row>
    <row r="63" spans="1:5" x14ac:dyDescent="0.2">
      <c r="A63" s="89">
        <v>5510</v>
      </c>
      <c r="B63" s="92" t="s">
        <v>239</v>
      </c>
      <c r="C63" s="87">
        <f>SUM(C64:C65)</f>
        <v>0</v>
      </c>
      <c r="D63" s="87">
        <f>SUM(D64:D65)</f>
        <v>0</v>
      </c>
      <c r="E63"/>
    </row>
    <row r="64" spans="1:5" x14ac:dyDescent="0.2">
      <c r="A64" s="72">
        <v>5511</v>
      </c>
      <c r="B64" s="47" t="s">
        <v>240</v>
      </c>
      <c r="C64" s="87">
        <v>0</v>
      </c>
      <c r="D64" s="87">
        <v>0</v>
      </c>
      <c r="E64"/>
    </row>
    <row r="65" spans="1:5" x14ac:dyDescent="0.2">
      <c r="A65" s="72">
        <v>5512</v>
      </c>
      <c r="B65" s="47" t="s">
        <v>241</v>
      </c>
      <c r="C65" s="87">
        <v>0</v>
      </c>
      <c r="D65" s="87">
        <v>0</v>
      </c>
      <c r="E65"/>
    </row>
    <row r="66" spans="1:5" x14ac:dyDescent="0.2">
      <c r="A66" s="72">
        <v>5513</v>
      </c>
      <c r="B66" s="47" t="s">
        <v>242</v>
      </c>
      <c r="C66" s="91">
        <f>C67+C76+C79+C85</f>
        <v>226125885.03999999</v>
      </c>
      <c r="D66" s="91">
        <f>D67+D76+D79+D85</f>
        <v>1500458814.6099999</v>
      </c>
      <c r="E66"/>
    </row>
    <row r="67" spans="1:5" x14ac:dyDescent="0.2">
      <c r="A67" s="72">
        <v>5514</v>
      </c>
      <c r="B67" s="47" t="s">
        <v>243</v>
      </c>
      <c r="C67" s="87">
        <f>SUM(C68:C75)</f>
        <v>141029.95000000001</v>
      </c>
      <c r="D67" s="87">
        <f>SUM(D68:D75)</f>
        <v>231991656.53999999</v>
      </c>
      <c r="E67"/>
    </row>
    <row r="68" spans="1:5" x14ac:dyDescent="0.2">
      <c r="A68" s="72">
        <v>5515</v>
      </c>
      <c r="B68" s="47" t="s">
        <v>244</v>
      </c>
      <c r="C68" s="87">
        <v>0</v>
      </c>
      <c r="D68" s="87">
        <v>0</v>
      </c>
      <c r="E68"/>
    </row>
    <row r="69" spans="1:5" x14ac:dyDescent="0.2">
      <c r="A69" s="72">
        <v>5516</v>
      </c>
      <c r="B69" s="47" t="s">
        <v>245</v>
      </c>
      <c r="C69" s="87">
        <v>0</v>
      </c>
      <c r="D69" s="87">
        <v>0</v>
      </c>
      <c r="E69"/>
    </row>
    <row r="70" spans="1:5" x14ac:dyDescent="0.2">
      <c r="A70" s="72">
        <v>5517</v>
      </c>
      <c r="B70" s="47" t="s">
        <v>246</v>
      </c>
      <c r="C70" s="87">
        <v>0</v>
      </c>
      <c r="D70" s="87">
        <v>0</v>
      </c>
      <c r="E70"/>
    </row>
    <row r="71" spans="1:5" x14ac:dyDescent="0.2">
      <c r="A71" s="72">
        <v>5518</v>
      </c>
      <c r="B71" s="47" t="s">
        <v>247</v>
      </c>
      <c r="C71" s="87">
        <v>0</v>
      </c>
      <c r="D71" s="87">
        <v>0</v>
      </c>
      <c r="E71"/>
    </row>
    <row r="72" spans="1:5" x14ac:dyDescent="0.2">
      <c r="A72" s="89">
        <v>5520</v>
      </c>
      <c r="B72" s="92" t="s">
        <v>248</v>
      </c>
      <c r="C72" s="87">
        <v>0</v>
      </c>
      <c r="D72" s="87">
        <v>226377603.5</v>
      </c>
      <c r="E72"/>
    </row>
    <row r="73" spans="1:5" x14ac:dyDescent="0.2">
      <c r="A73" s="72">
        <v>5521</v>
      </c>
      <c r="B73" s="47" t="s">
        <v>249</v>
      </c>
      <c r="C73" s="87">
        <v>0</v>
      </c>
      <c r="D73" s="87">
        <v>0</v>
      </c>
      <c r="E73"/>
    </row>
    <row r="74" spans="1:5" x14ac:dyDescent="0.2">
      <c r="A74" s="72">
        <v>5522</v>
      </c>
      <c r="B74" s="47" t="s">
        <v>250</v>
      </c>
      <c r="C74" s="87">
        <v>0</v>
      </c>
      <c r="D74" s="87">
        <v>0</v>
      </c>
      <c r="E74"/>
    </row>
    <row r="75" spans="1:5" x14ac:dyDescent="0.2">
      <c r="A75" s="89">
        <v>5530</v>
      </c>
      <c r="B75" s="92" t="s">
        <v>251</v>
      </c>
      <c r="C75" s="87">
        <v>141029.95000000001</v>
      </c>
      <c r="D75" s="87">
        <v>5614053.04</v>
      </c>
      <c r="E75"/>
    </row>
    <row r="76" spans="1:5" x14ac:dyDescent="0.2">
      <c r="A76" s="72">
        <v>5531</v>
      </c>
      <c r="B76" s="47" t="s">
        <v>252</v>
      </c>
      <c r="C76" s="87">
        <f>SUM(C77:C78)</f>
        <v>0</v>
      </c>
      <c r="D76" s="87">
        <f>SUM(D77:D78)</f>
        <v>0</v>
      </c>
      <c r="E76"/>
    </row>
    <row r="77" spans="1:5" x14ac:dyDescent="0.2">
      <c r="A77" s="72">
        <v>5532</v>
      </c>
      <c r="B77" s="47" t="s">
        <v>253</v>
      </c>
      <c r="C77" s="87">
        <v>0</v>
      </c>
      <c r="D77" s="87">
        <v>0</v>
      </c>
      <c r="E77"/>
    </row>
    <row r="78" spans="1:5" x14ac:dyDescent="0.2">
      <c r="A78" s="72">
        <v>5533</v>
      </c>
      <c r="B78" s="47" t="s">
        <v>254</v>
      </c>
      <c r="C78" s="87">
        <v>0</v>
      </c>
      <c r="D78" s="87">
        <v>0</v>
      </c>
      <c r="E78"/>
    </row>
    <row r="79" spans="1:5" x14ac:dyDescent="0.2">
      <c r="A79" s="72">
        <v>5534</v>
      </c>
      <c r="B79" s="47" t="s">
        <v>255</v>
      </c>
      <c r="C79" s="87">
        <f>SUM(C80:C84)</f>
        <v>225984840.58000001</v>
      </c>
      <c r="D79" s="87">
        <f>SUM(D80:D84)</f>
        <v>1268467158.0699999</v>
      </c>
      <c r="E79"/>
    </row>
    <row r="80" spans="1:5" x14ac:dyDescent="0.2">
      <c r="A80" s="72">
        <v>5535</v>
      </c>
      <c r="B80" s="47" t="s">
        <v>256</v>
      </c>
      <c r="C80" s="87">
        <v>0</v>
      </c>
      <c r="D80" s="87">
        <v>0</v>
      </c>
      <c r="E80"/>
    </row>
    <row r="81" spans="1:5" x14ac:dyDescent="0.2">
      <c r="A81" s="89">
        <v>5590</v>
      </c>
      <c r="B81" s="92" t="s">
        <v>257</v>
      </c>
      <c r="C81" s="87">
        <v>0</v>
      </c>
      <c r="D81" s="87">
        <v>0</v>
      </c>
      <c r="E81"/>
    </row>
    <row r="82" spans="1:5" x14ac:dyDescent="0.2">
      <c r="A82" s="72">
        <v>5591</v>
      </c>
      <c r="B82" s="47" t="s">
        <v>258</v>
      </c>
      <c r="C82" s="87">
        <v>0</v>
      </c>
      <c r="D82" s="87">
        <v>0</v>
      </c>
      <c r="E82"/>
    </row>
    <row r="83" spans="1:5" x14ac:dyDescent="0.2">
      <c r="A83" s="72">
        <v>5592</v>
      </c>
      <c r="B83" s="47" t="s">
        <v>259</v>
      </c>
      <c r="C83" s="87">
        <v>0</v>
      </c>
      <c r="D83" s="87">
        <v>0</v>
      </c>
      <c r="E83"/>
    </row>
    <row r="84" spans="1:5" x14ac:dyDescent="0.2">
      <c r="A84" s="72">
        <v>5593</v>
      </c>
      <c r="B84" s="47" t="s">
        <v>260</v>
      </c>
      <c r="C84" s="87">
        <v>225984840.58000001</v>
      </c>
      <c r="D84" s="87">
        <v>1268467158.0699999</v>
      </c>
      <c r="E84"/>
    </row>
    <row r="85" spans="1:5" x14ac:dyDescent="0.2">
      <c r="A85" s="72">
        <v>5594</v>
      </c>
      <c r="B85" s="47" t="s">
        <v>469</v>
      </c>
      <c r="C85" s="87">
        <f>SUM(C86:C93)</f>
        <v>14.51</v>
      </c>
      <c r="D85" s="87">
        <f>SUM(D86:D93)</f>
        <v>0</v>
      </c>
      <c r="E85"/>
    </row>
    <row r="86" spans="1:5" x14ac:dyDescent="0.2">
      <c r="A86" s="72">
        <v>5595</v>
      </c>
      <c r="B86" s="47" t="s">
        <v>262</v>
      </c>
      <c r="C86" s="87">
        <v>0</v>
      </c>
      <c r="D86" s="87">
        <v>0</v>
      </c>
      <c r="E86"/>
    </row>
    <row r="87" spans="1:5" x14ac:dyDescent="0.2">
      <c r="A87" s="72">
        <v>5596</v>
      </c>
      <c r="B87" s="47" t="s">
        <v>154</v>
      </c>
      <c r="C87" s="87">
        <v>0</v>
      </c>
      <c r="D87" s="87">
        <v>0</v>
      </c>
      <c r="E87"/>
    </row>
    <row r="88" spans="1:5" x14ac:dyDescent="0.2">
      <c r="A88" s="72">
        <v>5597</v>
      </c>
      <c r="B88" s="47" t="s">
        <v>263</v>
      </c>
      <c r="C88" s="87">
        <v>0</v>
      </c>
      <c r="D88" s="87">
        <v>0</v>
      </c>
      <c r="E88"/>
    </row>
    <row r="89" spans="1:5" x14ac:dyDescent="0.2">
      <c r="A89" s="72">
        <v>5599</v>
      </c>
      <c r="B89" s="47" t="s">
        <v>265</v>
      </c>
      <c r="C89" s="87">
        <v>0</v>
      </c>
      <c r="D89" s="87">
        <v>0</v>
      </c>
      <c r="E89"/>
    </row>
    <row r="90" spans="1:5" x14ac:dyDescent="0.2">
      <c r="A90" s="89">
        <v>5600</v>
      </c>
      <c r="B90" s="92" t="s">
        <v>266</v>
      </c>
      <c r="C90" s="87">
        <v>0</v>
      </c>
      <c r="D90" s="87">
        <v>0</v>
      </c>
      <c r="E90"/>
    </row>
    <row r="91" spans="1:5" x14ac:dyDescent="0.2">
      <c r="A91" s="89">
        <v>5610</v>
      </c>
      <c r="B91" s="92" t="s">
        <v>267</v>
      </c>
      <c r="C91" s="87">
        <v>0</v>
      </c>
      <c r="D91" s="87">
        <v>0</v>
      </c>
      <c r="E91"/>
    </row>
    <row r="92" spans="1:5" x14ac:dyDescent="0.2">
      <c r="A92" s="72">
        <v>5611</v>
      </c>
      <c r="B92" s="47" t="s">
        <v>268</v>
      </c>
      <c r="C92" s="87">
        <v>0</v>
      </c>
      <c r="D92" s="87">
        <v>0</v>
      </c>
      <c r="E92"/>
    </row>
    <row r="93" spans="1:5" x14ac:dyDescent="0.2">
      <c r="A93" s="89">
        <v>2110</v>
      </c>
      <c r="B93" s="98" t="s">
        <v>470</v>
      </c>
      <c r="C93" s="87">
        <v>14.51</v>
      </c>
      <c r="D93" s="87">
        <v>0</v>
      </c>
      <c r="E93"/>
    </row>
    <row r="94" spans="1:5" x14ac:dyDescent="0.2">
      <c r="A94" s="72">
        <v>2111</v>
      </c>
      <c r="B94" s="47" t="s">
        <v>471</v>
      </c>
      <c r="C94" s="91">
        <f>C95</f>
        <v>0</v>
      </c>
      <c r="D94" s="91">
        <f>D95</f>
        <v>0</v>
      </c>
      <c r="E94"/>
    </row>
    <row r="95" spans="1:5" x14ac:dyDescent="0.2">
      <c r="A95" s="72">
        <v>2112</v>
      </c>
      <c r="B95" s="47" t="s">
        <v>472</v>
      </c>
      <c r="C95" s="87">
        <f>C96</f>
        <v>0</v>
      </c>
      <c r="D95" s="87">
        <f>D96</f>
        <v>0</v>
      </c>
      <c r="E95"/>
    </row>
    <row r="96" spans="1:5" x14ac:dyDescent="0.2">
      <c r="A96" s="72">
        <v>2112</v>
      </c>
      <c r="B96" s="47" t="s">
        <v>473</v>
      </c>
      <c r="C96" s="87">
        <v>0</v>
      </c>
      <c r="D96" s="87">
        <v>0</v>
      </c>
      <c r="E96"/>
    </row>
    <row r="97" spans="1:5" x14ac:dyDescent="0.2">
      <c r="A97" s="72">
        <v>2115</v>
      </c>
      <c r="B97" s="47" t="s">
        <v>474</v>
      </c>
      <c r="C97" s="91">
        <f>SUM(C98:C102)</f>
        <v>0</v>
      </c>
      <c r="D97" s="91">
        <f>SUM(D98:D102)</f>
        <v>310329768.81999999</v>
      </c>
      <c r="E97"/>
    </row>
    <row r="98" spans="1:5" x14ac:dyDescent="0.2">
      <c r="A98" s="72">
        <v>2114</v>
      </c>
      <c r="B98" s="47" t="s">
        <v>475</v>
      </c>
      <c r="C98" s="87">
        <v>0</v>
      </c>
      <c r="D98" s="87">
        <v>534386.63</v>
      </c>
      <c r="E98"/>
    </row>
    <row r="99" spans="1:5" x14ac:dyDescent="0.2">
      <c r="A99" s="99"/>
      <c r="B99" s="100" t="s">
        <v>476</v>
      </c>
      <c r="C99" s="87">
        <v>0</v>
      </c>
      <c r="D99" s="87">
        <v>163668701.69999999</v>
      </c>
      <c r="E99"/>
    </row>
    <row r="100" spans="1:5" x14ac:dyDescent="0.2">
      <c r="A100" s="99">
        <v>3100</v>
      </c>
      <c r="B100" s="100" t="s">
        <v>477</v>
      </c>
      <c r="C100" s="87">
        <v>0</v>
      </c>
      <c r="D100" s="87">
        <v>146126680.49000001</v>
      </c>
      <c r="E100"/>
    </row>
    <row r="101" spans="1:5" x14ac:dyDescent="0.2">
      <c r="A101" s="99"/>
      <c r="B101" s="100" t="s">
        <v>478</v>
      </c>
      <c r="C101" s="87">
        <v>0</v>
      </c>
      <c r="D101" s="87">
        <v>0</v>
      </c>
      <c r="E101"/>
    </row>
    <row r="102" spans="1:5" x14ac:dyDescent="0.2">
      <c r="A102" s="99"/>
      <c r="B102" s="100" t="s">
        <v>479</v>
      </c>
      <c r="C102" s="87">
        <v>0</v>
      </c>
      <c r="D102" s="87">
        <v>0</v>
      </c>
      <c r="E102"/>
    </row>
    <row r="103" spans="1:5" x14ac:dyDescent="0.2">
      <c r="A103" s="99"/>
      <c r="B103" s="100" t="s">
        <v>480</v>
      </c>
      <c r="C103" s="91">
        <f>+C104</f>
        <v>12956739.67</v>
      </c>
      <c r="D103" s="91">
        <f>+D104</f>
        <v>242132663.52000001</v>
      </c>
      <c r="E103"/>
    </row>
    <row r="104" spans="1:5" x14ac:dyDescent="0.2">
      <c r="A104" s="99"/>
      <c r="B104" s="100" t="s">
        <v>481</v>
      </c>
      <c r="C104" s="95">
        <f>SUM(C105:C108)</f>
        <v>12956739.67</v>
      </c>
      <c r="D104" s="95">
        <f>SUM(D105:D108)</f>
        <v>242132663.52000001</v>
      </c>
      <c r="E104"/>
    </row>
    <row r="105" spans="1:5" x14ac:dyDescent="0.2">
      <c r="A105" s="99"/>
      <c r="B105" s="100" t="s">
        <v>482</v>
      </c>
      <c r="C105" s="97">
        <v>12956739.67</v>
      </c>
      <c r="D105" s="97">
        <v>234395370.68000001</v>
      </c>
      <c r="E105"/>
    </row>
    <row r="106" spans="1:5" x14ac:dyDescent="0.2">
      <c r="A106" s="99">
        <v>1270</v>
      </c>
      <c r="B106" s="100" t="s">
        <v>352</v>
      </c>
      <c r="C106" s="97">
        <v>0</v>
      </c>
      <c r="D106" s="97">
        <v>0</v>
      </c>
      <c r="E106"/>
    </row>
    <row r="107" spans="1:5" x14ac:dyDescent="0.2">
      <c r="A107" s="99">
        <v>1273</v>
      </c>
      <c r="B107" s="100" t="s">
        <v>483</v>
      </c>
      <c r="C107" s="97">
        <v>0</v>
      </c>
      <c r="D107" s="97">
        <v>6325483.4800000004</v>
      </c>
      <c r="E107"/>
    </row>
    <row r="108" spans="1:5" x14ac:dyDescent="0.2">
      <c r="A108" s="89">
        <v>5120</v>
      </c>
      <c r="B108" s="98" t="s">
        <v>309</v>
      </c>
      <c r="C108" s="97">
        <v>0</v>
      </c>
      <c r="D108" s="97">
        <v>1411809.36</v>
      </c>
      <c r="E108"/>
    </row>
    <row r="109" spans="1:5" x14ac:dyDescent="0.2">
      <c r="A109" s="72">
        <v>5120</v>
      </c>
      <c r="B109" s="57" t="s">
        <v>309</v>
      </c>
      <c r="C109" s="95">
        <f>+C110</f>
        <v>0</v>
      </c>
      <c r="D109" s="95">
        <f>+D110</f>
        <v>0</v>
      </c>
      <c r="E109"/>
    </row>
    <row r="110" spans="1:5" x14ac:dyDescent="0.2">
      <c r="A110" s="72"/>
      <c r="B110" s="90" t="s">
        <v>476</v>
      </c>
      <c r="C110" s="95">
        <f>+C111</f>
        <v>0</v>
      </c>
      <c r="D110" s="95">
        <f>+D111</f>
        <v>0</v>
      </c>
      <c r="E110"/>
    </row>
    <row r="111" spans="1:5" x14ac:dyDescent="0.2">
      <c r="A111" s="89">
        <v>4300</v>
      </c>
      <c r="B111" s="90" t="s">
        <v>138</v>
      </c>
      <c r="C111" s="97">
        <v>0</v>
      </c>
      <c r="D111" s="97">
        <v>0</v>
      </c>
      <c r="E111"/>
    </row>
    <row r="112" spans="1:5" x14ac:dyDescent="0.2">
      <c r="A112" s="89">
        <v>4310</v>
      </c>
      <c r="B112" s="90" t="s">
        <v>139</v>
      </c>
      <c r="C112" s="95">
        <f>+C113+C135</f>
        <v>0.01</v>
      </c>
      <c r="D112" s="95">
        <f>+D113+D135</f>
        <v>0</v>
      </c>
      <c r="E112"/>
    </row>
    <row r="113" spans="1:5" x14ac:dyDescent="0.2">
      <c r="A113" s="72">
        <v>4311</v>
      </c>
      <c r="B113" s="101" t="s">
        <v>140</v>
      </c>
      <c r="C113" s="95">
        <f>C127+C114+C117+C123+C125</f>
        <v>0.01</v>
      </c>
      <c r="D113" s="102">
        <f>D127+D114+D117+D123+D125</f>
        <v>0</v>
      </c>
      <c r="E113"/>
    </row>
    <row r="114" spans="1:5" x14ac:dyDescent="0.2">
      <c r="A114" s="72">
        <v>4319</v>
      </c>
      <c r="B114" s="101" t="s">
        <v>141</v>
      </c>
      <c r="C114" s="95">
        <f>SUM(C115:C116)</f>
        <v>0</v>
      </c>
      <c r="D114" s="95">
        <f>SUM(D115:D116)</f>
        <v>0</v>
      </c>
      <c r="E114"/>
    </row>
    <row r="115" spans="1:5" x14ac:dyDescent="0.2">
      <c r="A115" s="89">
        <v>4320</v>
      </c>
      <c r="B115" s="90" t="s">
        <v>142</v>
      </c>
      <c r="C115" s="97">
        <v>0</v>
      </c>
      <c r="D115" s="103">
        <v>0</v>
      </c>
      <c r="E115"/>
    </row>
    <row r="116" spans="1:5" x14ac:dyDescent="0.2">
      <c r="A116" s="72">
        <v>4321</v>
      </c>
      <c r="B116" s="101" t="s">
        <v>143</v>
      </c>
      <c r="C116" s="97">
        <v>0</v>
      </c>
      <c r="D116" s="103">
        <v>0</v>
      </c>
      <c r="E116"/>
    </row>
    <row r="117" spans="1:5" x14ac:dyDescent="0.2">
      <c r="A117" s="72">
        <v>4322</v>
      </c>
      <c r="B117" s="101" t="s">
        <v>144</v>
      </c>
      <c r="C117" s="95">
        <f>SUM(C118:C122)</f>
        <v>0</v>
      </c>
      <c r="D117" s="95">
        <f>SUM(D118:D122)</f>
        <v>0</v>
      </c>
      <c r="E117"/>
    </row>
    <row r="118" spans="1:5" x14ac:dyDescent="0.2">
      <c r="A118" s="72">
        <v>4323</v>
      </c>
      <c r="B118" s="101" t="s">
        <v>145</v>
      </c>
      <c r="C118" s="97">
        <v>0</v>
      </c>
      <c r="D118" s="103">
        <v>0</v>
      </c>
      <c r="E118"/>
    </row>
    <row r="119" spans="1:5" ht="25.5" customHeight="1" x14ac:dyDescent="0.2">
      <c r="A119" s="72">
        <v>4324</v>
      </c>
      <c r="B119" s="104" t="s">
        <v>146</v>
      </c>
      <c r="C119" s="97">
        <v>0</v>
      </c>
      <c r="D119" s="103">
        <v>0</v>
      </c>
      <c r="E119"/>
    </row>
    <row r="120" spans="1:5" ht="20.399999999999999" x14ac:dyDescent="0.2">
      <c r="A120" s="72">
        <v>4325</v>
      </c>
      <c r="B120" s="104" t="s">
        <v>147</v>
      </c>
      <c r="C120" s="97">
        <v>0</v>
      </c>
      <c r="D120" s="103">
        <v>0</v>
      </c>
      <c r="E120"/>
    </row>
    <row r="121" spans="1:5" ht="21.75" customHeight="1" x14ac:dyDescent="0.2">
      <c r="A121" s="89">
        <v>4330</v>
      </c>
      <c r="B121" s="105" t="s">
        <v>148</v>
      </c>
      <c r="C121" s="97">
        <v>0</v>
      </c>
      <c r="D121" s="103">
        <v>0</v>
      </c>
      <c r="E121"/>
    </row>
    <row r="122" spans="1:5" x14ac:dyDescent="0.2">
      <c r="A122" s="72">
        <v>4331</v>
      </c>
      <c r="B122" s="101" t="s">
        <v>148</v>
      </c>
      <c r="C122" s="97">
        <v>0</v>
      </c>
      <c r="D122" s="103">
        <v>0</v>
      </c>
      <c r="E122"/>
    </row>
    <row r="123" spans="1:5" x14ac:dyDescent="0.2">
      <c r="A123" s="89">
        <v>4340</v>
      </c>
      <c r="B123" s="90" t="s">
        <v>149</v>
      </c>
      <c r="C123" s="95">
        <f>C124</f>
        <v>0</v>
      </c>
      <c r="D123" s="95">
        <f>D124</f>
        <v>0</v>
      </c>
      <c r="E123"/>
    </row>
    <row r="124" spans="1:5" x14ac:dyDescent="0.2">
      <c r="A124" s="72">
        <v>4341</v>
      </c>
      <c r="B124" s="101" t="s">
        <v>149</v>
      </c>
      <c r="C124" s="97">
        <v>0</v>
      </c>
      <c r="D124" s="103">
        <v>0</v>
      </c>
      <c r="E124"/>
    </row>
    <row r="125" spans="1:5" x14ac:dyDescent="0.2">
      <c r="A125" s="89">
        <v>4390</v>
      </c>
      <c r="B125" s="90" t="s">
        <v>150</v>
      </c>
      <c r="C125" s="95">
        <f>C126</f>
        <v>0</v>
      </c>
      <c r="D125" s="95">
        <f>D126</f>
        <v>0</v>
      </c>
      <c r="E125"/>
    </row>
    <row r="126" spans="1:5" x14ac:dyDescent="0.2">
      <c r="A126" s="72">
        <v>4392</v>
      </c>
      <c r="B126" s="101" t="s">
        <v>151</v>
      </c>
      <c r="C126" s="97">
        <v>0</v>
      </c>
      <c r="D126" s="103">
        <v>0</v>
      </c>
      <c r="E126"/>
    </row>
    <row r="127" spans="1:5" x14ac:dyDescent="0.2">
      <c r="A127" s="72">
        <v>4393</v>
      </c>
      <c r="B127" s="101" t="s">
        <v>152</v>
      </c>
      <c r="C127" s="106">
        <f>SUM(C128:C134)</f>
        <v>0.01</v>
      </c>
      <c r="D127" s="106">
        <f>SUM(D128:D134)</f>
        <v>0</v>
      </c>
      <c r="E127"/>
    </row>
    <row r="128" spans="1:5" x14ac:dyDescent="0.2">
      <c r="A128" s="72">
        <v>4394</v>
      </c>
      <c r="B128" s="101" t="s">
        <v>153</v>
      </c>
      <c r="C128" s="107">
        <v>0</v>
      </c>
      <c r="D128" s="107">
        <v>0</v>
      </c>
      <c r="E128"/>
    </row>
    <row r="129" spans="1:5" x14ac:dyDescent="0.2">
      <c r="A129" s="72">
        <v>4395</v>
      </c>
      <c r="B129" s="101" t="s">
        <v>154</v>
      </c>
      <c r="C129" s="107">
        <v>0</v>
      </c>
      <c r="D129" s="107">
        <v>0</v>
      </c>
      <c r="E129"/>
    </row>
    <row r="130" spans="1:5" x14ac:dyDescent="0.2">
      <c r="A130" s="72">
        <v>4396</v>
      </c>
      <c r="B130" s="101" t="s">
        <v>155</v>
      </c>
      <c r="C130" s="107">
        <v>0</v>
      </c>
      <c r="D130" s="107">
        <v>0</v>
      </c>
      <c r="E130"/>
    </row>
    <row r="131" spans="1:5" x14ac:dyDescent="0.2">
      <c r="A131" s="72">
        <v>4397</v>
      </c>
      <c r="B131" s="101" t="s">
        <v>156</v>
      </c>
      <c r="C131" s="107">
        <v>0</v>
      </c>
      <c r="D131" s="107">
        <v>0</v>
      </c>
      <c r="E131"/>
    </row>
    <row r="132" spans="1:5" x14ac:dyDescent="0.2">
      <c r="A132" s="72">
        <v>4399</v>
      </c>
      <c r="B132" s="101" t="s">
        <v>150</v>
      </c>
      <c r="C132" s="107">
        <v>0</v>
      </c>
      <c r="D132" s="107">
        <v>0</v>
      </c>
      <c r="E132"/>
    </row>
    <row r="133" spans="1:5" x14ac:dyDescent="0.2">
      <c r="A133" s="89">
        <v>1120</v>
      </c>
      <c r="B133" s="98" t="s">
        <v>484</v>
      </c>
      <c r="C133" s="107">
        <v>0</v>
      </c>
      <c r="D133" s="107">
        <v>0</v>
      </c>
      <c r="E133"/>
    </row>
    <row r="134" spans="1:5" x14ac:dyDescent="0.2">
      <c r="A134" s="72">
        <v>1124</v>
      </c>
      <c r="B134" s="57" t="s">
        <v>485</v>
      </c>
      <c r="C134" s="97">
        <v>0.01</v>
      </c>
      <c r="D134" s="97">
        <v>0</v>
      </c>
      <c r="E134"/>
    </row>
    <row r="135" spans="1:5" x14ac:dyDescent="0.2">
      <c r="A135" s="72">
        <v>1124</v>
      </c>
      <c r="B135" s="57" t="s">
        <v>486</v>
      </c>
      <c r="C135" s="91">
        <f>SUM(C136:C144)</f>
        <v>0</v>
      </c>
      <c r="D135" s="91">
        <f>SUM(D136:D144)</f>
        <v>0</v>
      </c>
      <c r="E135"/>
    </row>
    <row r="136" spans="1:5" x14ac:dyDescent="0.2">
      <c r="A136" s="72">
        <v>1124</v>
      </c>
      <c r="B136" s="57" t="s">
        <v>487</v>
      </c>
      <c r="C136" s="108">
        <v>0</v>
      </c>
      <c r="D136" s="87">
        <v>0</v>
      </c>
      <c r="E136"/>
    </row>
    <row r="137" spans="1:5" x14ac:dyDescent="0.2">
      <c r="A137" s="72">
        <v>1124</v>
      </c>
      <c r="B137" s="57" t="s">
        <v>488</v>
      </c>
      <c r="C137" s="108">
        <v>0</v>
      </c>
      <c r="D137" s="87">
        <v>0</v>
      </c>
      <c r="E137"/>
    </row>
    <row r="138" spans="1:5" x14ac:dyDescent="0.2">
      <c r="A138" s="72">
        <v>1124</v>
      </c>
      <c r="B138" s="57" t="s">
        <v>489</v>
      </c>
      <c r="C138" s="108">
        <v>0</v>
      </c>
      <c r="D138" s="87">
        <v>0</v>
      </c>
      <c r="E138"/>
    </row>
    <row r="139" spans="1:5" x14ac:dyDescent="0.2">
      <c r="A139" s="72">
        <v>1124</v>
      </c>
      <c r="B139" s="57" t="s">
        <v>490</v>
      </c>
      <c r="C139" s="108">
        <v>0</v>
      </c>
      <c r="D139" s="87">
        <v>0</v>
      </c>
      <c r="E139"/>
    </row>
    <row r="140" spans="1:5" x14ac:dyDescent="0.2">
      <c r="A140" s="72">
        <v>1122</v>
      </c>
      <c r="B140" s="57" t="s">
        <v>491</v>
      </c>
      <c r="C140" s="87">
        <v>0</v>
      </c>
      <c r="D140" s="87">
        <v>0</v>
      </c>
      <c r="E140"/>
    </row>
    <row r="141" spans="1:5" x14ac:dyDescent="0.2">
      <c r="A141" s="72">
        <v>1122</v>
      </c>
      <c r="B141" s="57" t="s">
        <v>492</v>
      </c>
      <c r="C141" s="87">
        <v>0</v>
      </c>
      <c r="D141" s="87">
        <v>0</v>
      </c>
      <c r="E141"/>
    </row>
    <row r="142" spans="1:5" x14ac:dyDescent="0.2">
      <c r="A142" s="72">
        <v>1122</v>
      </c>
      <c r="B142" s="57" t="s">
        <v>493</v>
      </c>
      <c r="C142" s="87">
        <v>0</v>
      </c>
      <c r="D142" s="87">
        <v>0</v>
      </c>
      <c r="E142"/>
    </row>
    <row r="143" spans="1:5" x14ac:dyDescent="0.2">
      <c r="A143" s="89">
        <v>5120</v>
      </c>
      <c r="B143" s="98" t="s">
        <v>309</v>
      </c>
      <c r="C143" s="108">
        <v>0</v>
      </c>
      <c r="D143" s="87">
        <v>0</v>
      </c>
      <c r="E143"/>
    </row>
    <row r="144" spans="1:5" x14ac:dyDescent="0.2">
      <c r="A144" s="72">
        <v>5120</v>
      </c>
      <c r="B144" s="57" t="s">
        <v>309</v>
      </c>
      <c r="C144" s="87">
        <v>0</v>
      </c>
      <c r="D144" s="87">
        <v>0</v>
      </c>
      <c r="E144"/>
    </row>
    <row r="145" spans="1:5" x14ac:dyDescent="0.2">
      <c r="A145" s="72"/>
      <c r="B145" s="109" t="s">
        <v>494</v>
      </c>
      <c r="C145" s="91">
        <f>C48+C49+C103-C109-C112</f>
        <v>1558928542.6800001</v>
      </c>
      <c r="D145" s="91">
        <f>D48+D49+D103-D109-D112</f>
        <v>1997019758.1199999</v>
      </c>
      <c r="E145"/>
    </row>
    <row r="146" spans="1:5" x14ac:dyDescent="0.2">
      <c r="A146" s="47"/>
      <c r="B146" s="47"/>
      <c r="C146" s="47"/>
      <c r="D146" s="47"/>
      <c r="E146"/>
    </row>
    <row r="147" spans="1:5" x14ac:dyDescent="0.2">
      <c r="A147" s="47" t="s">
        <v>68</v>
      </c>
      <c r="C147" s="47"/>
      <c r="D147" s="4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110"/>
      <c r="D149" s="110"/>
      <c r="E149"/>
    </row>
    <row r="150" spans="1:5" x14ac:dyDescent="0.2">
      <c r="A150"/>
      <c r="B150"/>
      <c r="C150" s="110"/>
      <c r="D150"/>
      <c r="E150"/>
    </row>
    <row r="151" spans="1:5" x14ac:dyDescent="0.2">
      <c r="A151"/>
      <c r="B151"/>
      <c r="C151" s="110"/>
      <c r="D151" s="110"/>
      <c r="E151"/>
    </row>
    <row r="152" spans="1:5" x14ac:dyDescent="0.2">
      <c r="A152"/>
      <c r="B152"/>
      <c r="C152" s="110"/>
      <c r="D152" s="110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Saldo al 31 de diciembre del año anterior que se presenta" sqref="D8 D47" xr:uid="{6D929248-D830-4A09-824F-860502ADAED5}"/>
    <dataValidation allowBlank="1" showInputMessage="1" showErrorMessage="1" prompt="Importe final del periodo que corresponde la información financiera trimestral que se presenta." sqref="C8 C47 D64:D65 D55:D62" xr:uid="{F7BE1F9D-212D-4839-BBDD-29B93EA95C24}"/>
    <dataValidation allowBlank="1" showInputMessage="1" showErrorMessage="1" prompt="Importe del trimestre anterior" sqref="D63 D54 C49:D49 C54:C65" xr:uid="{402FB401-EE80-4FBE-96EB-F14164B0209F}"/>
  </dataValidations>
  <printOptions horizont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1CEF-5E2F-4D15-8934-2BC4E0E7EE1F}">
  <sheetPr>
    <tabColor rgb="FFFFC000"/>
    <pageSetUpPr fitToPage="1"/>
  </sheetPr>
  <dimension ref="A1:F26"/>
  <sheetViews>
    <sheetView showGridLines="0" workbookViewId="0">
      <selection activeCell="B53" sqref="B53"/>
    </sheetView>
  </sheetViews>
  <sheetFormatPr baseColWidth="10" defaultColWidth="13.28515625" defaultRowHeight="10.199999999999999" x14ac:dyDescent="0.2"/>
  <cols>
    <col min="1" max="1" width="3.85546875" style="129" customWidth="1"/>
    <col min="2" max="2" width="78.7109375" style="129" customWidth="1"/>
    <col min="3" max="3" width="29.140625" style="129" customWidth="1"/>
    <col min="4" max="4" width="19.140625" style="129" customWidth="1"/>
    <col min="5" max="16384" width="13.28515625" style="129"/>
  </cols>
  <sheetData>
    <row r="1" spans="1:3" s="114" customFormat="1" ht="11.25" customHeight="1" x14ac:dyDescent="0.2">
      <c r="A1" s="111" t="s">
        <v>0</v>
      </c>
      <c r="B1" s="112"/>
      <c r="C1" s="113"/>
    </row>
    <row r="2" spans="1:3" s="114" customFormat="1" ht="11.25" customHeight="1" x14ac:dyDescent="0.2">
      <c r="A2" s="115" t="s">
        <v>495</v>
      </c>
      <c r="B2" s="116"/>
      <c r="C2" s="117"/>
    </row>
    <row r="3" spans="1:3" s="114" customFormat="1" ht="11.25" customHeight="1" x14ac:dyDescent="0.2">
      <c r="A3" s="115" t="s">
        <v>270</v>
      </c>
      <c r="B3" s="118"/>
      <c r="C3" s="117"/>
    </row>
    <row r="4" spans="1:3" s="122" customFormat="1" ht="11.25" customHeight="1" x14ac:dyDescent="0.2">
      <c r="A4" s="119" t="s">
        <v>496</v>
      </c>
      <c r="B4" s="120"/>
      <c r="C4" s="121"/>
    </row>
    <row r="5" spans="1:3" s="122" customFormat="1" ht="11.25" customHeight="1" x14ac:dyDescent="0.2">
      <c r="A5" s="123"/>
      <c r="B5" s="124" t="s">
        <v>497</v>
      </c>
      <c r="C5" s="125">
        <v>2025</v>
      </c>
    </row>
    <row r="6" spans="1:3" s="128" customFormat="1" x14ac:dyDescent="0.2">
      <c r="A6" s="126" t="s">
        <v>498</v>
      </c>
      <c r="B6" s="126"/>
      <c r="C6" s="127">
        <v>4997490037.5699997</v>
      </c>
    </row>
    <row r="7" spans="1:3" ht="9.75" customHeight="1" x14ac:dyDescent="0.2">
      <c r="B7" s="130"/>
      <c r="C7" s="131"/>
    </row>
    <row r="8" spans="1:3" x14ac:dyDescent="0.2">
      <c r="A8" s="132" t="s">
        <v>499</v>
      </c>
      <c r="B8" s="132"/>
      <c r="C8" s="133">
        <f>SUM(C9:C14)</f>
        <v>0.01</v>
      </c>
    </row>
    <row r="9" spans="1:3" x14ac:dyDescent="0.2">
      <c r="A9" s="134" t="s">
        <v>500</v>
      </c>
      <c r="B9" s="135" t="s">
        <v>139</v>
      </c>
      <c r="C9" s="136">
        <v>0</v>
      </c>
    </row>
    <row r="10" spans="1:3" x14ac:dyDescent="0.2">
      <c r="A10" s="137" t="s">
        <v>501</v>
      </c>
      <c r="B10" s="138" t="s">
        <v>502</v>
      </c>
      <c r="C10" s="136">
        <v>0</v>
      </c>
    </row>
    <row r="11" spans="1:3" x14ac:dyDescent="0.2">
      <c r="A11" s="137" t="s">
        <v>503</v>
      </c>
      <c r="B11" s="138" t="s">
        <v>148</v>
      </c>
      <c r="C11" s="136">
        <v>0</v>
      </c>
    </row>
    <row r="12" spans="1:3" x14ac:dyDescent="0.2">
      <c r="A12" s="137" t="s">
        <v>504</v>
      </c>
      <c r="B12" s="138" t="s">
        <v>149</v>
      </c>
      <c r="C12" s="136">
        <v>0</v>
      </c>
    </row>
    <row r="13" spans="1:3" x14ac:dyDescent="0.2">
      <c r="A13" s="137" t="s">
        <v>505</v>
      </c>
      <c r="B13" s="138" t="s">
        <v>150</v>
      </c>
      <c r="C13" s="136">
        <v>0</v>
      </c>
    </row>
    <row r="14" spans="1:3" x14ac:dyDescent="0.2">
      <c r="A14" s="139" t="s">
        <v>506</v>
      </c>
      <c r="B14" s="140" t="s">
        <v>507</v>
      </c>
      <c r="C14" s="136">
        <v>0.01</v>
      </c>
    </row>
    <row r="15" spans="1:3" x14ac:dyDescent="0.2">
      <c r="A15" s="141"/>
      <c r="B15" s="142"/>
      <c r="C15" s="143"/>
    </row>
    <row r="16" spans="1:3" x14ac:dyDescent="0.2">
      <c r="A16" s="132" t="s">
        <v>508</v>
      </c>
      <c r="B16" s="130"/>
      <c r="C16" s="133">
        <f>SUM(C17:C19)</f>
        <v>0</v>
      </c>
    </row>
    <row r="17" spans="1:6" x14ac:dyDescent="0.2">
      <c r="A17" s="144">
        <v>3.1</v>
      </c>
      <c r="B17" s="138" t="s">
        <v>509</v>
      </c>
      <c r="C17" s="136">
        <v>0</v>
      </c>
    </row>
    <row r="18" spans="1:6" x14ac:dyDescent="0.2">
      <c r="A18" s="145">
        <v>3.2</v>
      </c>
      <c r="B18" s="138" t="s">
        <v>510</v>
      </c>
      <c r="C18" s="136">
        <v>0</v>
      </c>
    </row>
    <row r="19" spans="1:6" x14ac:dyDescent="0.2">
      <c r="A19" s="145">
        <v>3.3</v>
      </c>
      <c r="B19" s="140" t="s">
        <v>511</v>
      </c>
      <c r="C19" s="146">
        <v>0</v>
      </c>
    </row>
    <row r="20" spans="1:6" x14ac:dyDescent="0.2">
      <c r="B20" s="147"/>
      <c r="C20" s="148"/>
    </row>
    <row r="21" spans="1:6" x14ac:dyDescent="0.2">
      <c r="A21" s="149" t="s">
        <v>512</v>
      </c>
      <c r="B21" s="149"/>
      <c r="C21" s="127">
        <f>C6+C8-C16</f>
        <v>4997490037.5799999</v>
      </c>
      <c r="D21" s="150"/>
      <c r="E21" s="151"/>
      <c r="F21" s="151"/>
    </row>
    <row r="23" spans="1:6" ht="25.5" customHeight="1" x14ac:dyDescent="0.2">
      <c r="A23" s="152" t="s">
        <v>68</v>
      </c>
      <c r="B23" s="152"/>
      <c r="C23" s="152"/>
      <c r="E23" s="150"/>
      <c r="F23" s="151"/>
    </row>
    <row r="24" spans="1:6" x14ac:dyDescent="0.2">
      <c r="C24" s="153"/>
    </row>
    <row r="26" spans="1:6" x14ac:dyDescent="0.2">
      <c r="D26" s="153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046B3-A69E-4F8A-A1DD-6118AB3A751C}">
  <sheetPr>
    <tabColor rgb="FFFFC000"/>
    <pageSetUpPr fitToPage="1"/>
  </sheetPr>
  <dimension ref="A1:D42"/>
  <sheetViews>
    <sheetView showGridLines="0" workbookViewId="0">
      <selection activeCell="B53" sqref="B53"/>
    </sheetView>
  </sheetViews>
  <sheetFormatPr baseColWidth="10" defaultColWidth="13.28515625" defaultRowHeight="10.199999999999999" x14ac:dyDescent="0.2"/>
  <cols>
    <col min="1" max="1" width="4.28515625" style="129" customWidth="1"/>
    <col min="2" max="2" width="81.28515625" style="129" customWidth="1"/>
    <col min="3" max="3" width="24.85546875" style="129" customWidth="1"/>
    <col min="4" max="4" width="16.7109375" style="129" customWidth="1"/>
    <col min="5" max="5" width="13.28515625" style="129"/>
    <col min="6" max="6" width="15" style="129" customWidth="1"/>
    <col min="7" max="16384" width="13.28515625" style="129"/>
  </cols>
  <sheetData>
    <row r="1" spans="1:4" s="157" customFormat="1" ht="18.899999999999999" customHeight="1" x14ac:dyDescent="0.2">
      <c r="A1" s="154" t="s">
        <v>0</v>
      </c>
      <c r="B1" s="155"/>
      <c r="C1" s="156"/>
    </row>
    <row r="2" spans="1:4" s="157" customFormat="1" ht="18.899999999999999" customHeight="1" x14ac:dyDescent="0.2">
      <c r="A2" s="158" t="s">
        <v>513</v>
      </c>
      <c r="B2" s="159"/>
      <c r="C2" s="160"/>
    </row>
    <row r="3" spans="1:4" s="157" customFormat="1" ht="18.899999999999999" customHeight="1" x14ac:dyDescent="0.2">
      <c r="A3" s="158" t="s">
        <v>270</v>
      </c>
      <c r="B3" s="161"/>
      <c r="C3" s="160"/>
    </row>
    <row r="4" spans="1:4" s="141" customFormat="1" x14ac:dyDescent="0.2">
      <c r="A4" s="119" t="s">
        <v>496</v>
      </c>
      <c r="B4" s="120"/>
      <c r="C4" s="121"/>
    </row>
    <row r="5" spans="1:4" s="141" customFormat="1" x14ac:dyDescent="0.2">
      <c r="A5" s="123"/>
      <c r="B5" s="125" t="s">
        <v>497</v>
      </c>
      <c r="C5" s="162">
        <v>2025</v>
      </c>
      <c r="D5" s="163"/>
    </row>
    <row r="6" spans="1:4" x14ac:dyDescent="0.2">
      <c r="A6" s="164" t="s">
        <v>514</v>
      </c>
      <c r="B6" s="126"/>
      <c r="C6" s="165">
        <v>3457409633.5500002</v>
      </c>
    </row>
    <row r="7" spans="1:4" x14ac:dyDescent="0.2">
      <c r="A7" s="166"/>
      <c r="B7" s="130"/>
      <c r="C7" s="167"/>
    </row>
    <row r="8" spans="1:4" x14ac:dyDescent="0.2">
      <c r="A8" s="132" t="s">
        <v>515</v>
      </c>
      <c r="B8" s="168"/>
      <c r="C8" s="133">
        <f>SUM(C9:C29)</f>
        <v>5891398.9900000002</v>
      </c>
    </row>
    <row r="9" spans="1:4" x14ac:dyDescent="0.2">
      <c r="A9" s="169">
        <v>2.1</v>
      </c>
      <c r="B9" s="170" t="s">
        <v>169</v>
      </c>
      <c r="C9" s="171">
        <v>0</v>
      </c>
    </row>
    <row r="10" spans="1:4" x14ac:dyDescent="0.2">
      <c r="A10" s="169">
        <v>2.2000000000000002</v>
      </c>
      <c r="B10" s="170" t="s">
        <v>166</v>
      </c>
      <c r="C10" s="171">
        <v>0</v>
      </c>
    </row>
    <row r="11" spans="1:4" x14ac:dyDescent="0.2">
      <c r="A11" s="172">
        <v>2.2999999999999998</v>
      </c>
      <c r="B11" s="173" t="s">
        <v>333</v>
      </c>
      <c r="C11" s="171">
        <v>699023.69</v>
      </c>
    </row>
    <row r="12" spans="1:4" x14ac:dyDescent="0.2">
      <c r="A12" s="172">
        <v>2.4</v>
      </c>
      <c r="B12" s="173" t="s">
        <v>334</v>
      </c>
      <c r="C12" s="171">
        <v>3027553.6</v>
      </c>
    </row>
    <row r="13" spans="1:4" x14ac:dyDescent="0.2">
      <c r="A13" s="172">
        <v>2.5</v>
      </c>
      <c r="B13" s="173" t="s">
        <v>335</v>
      </c>
      <c r="C13" s="171">
        <v>0</v>
      </c>
    </row>
    <row r="14" spans="1:4" x14ac:dyDescent="0.2">
      <c r="A14" s="172">
        <v>2.6</v>
      </c>
      <c r="B14" s="173" t="s">
        <v>336</v>
      </c>
      <c r="C14" s="171">
        <v>0</v>
      </c>
    </row>
    <row r="15" spans="1:4" x14ac:dyDescent="0.2">
      <c r="A15" s="172">
        <v>2.7</v>
      </c>
      <c r="B15" s="173" t="s">
        <v>337</v>
      </c>
      <c r="C15" s="171">
        <v>0</v>
      </c>
    </row>
    <row r="16" spans="1:4" x14ac:dyDescent="0.2">
      <c r="A16" s="172">
        <v>2.8</v>
      </c>
      <c r="B16" s="173" t="s">
        <v>338</v>
      </c>
      <c r="C16" s="171">
        <v>204915.69</v>
      </c>
    </row>
    <row r="17" spans="1:3" x14ac:dyDescent="0.2">
      <c r="A17" s="172">
        <v>2.9</v>
      </c>
      <c r="B17" s="173" t="s">
        <v>340</v>
      </c>
      <c r="C17" s="171">
        <v>0</v>
      </c>
    </row>
    <row r="18" spans="1:3" x14ac:dyDescent="0.2">
      <c r="A18" s="172" t="s">
        <v>516</v>
      </c>
      <c r="B18" s="173" t="s">
        <v>517</v>
      </c>
      <c r="C18" s="171">
        <v>0</v>
      </c>
    </row>
    <row r="19" spans="1:3" x14ac:dyDescent="0.2">
      <c r="A19" s="172" t="s">
        <v>518</v>
      </c>
      <c r="B19" s="173" t="s">
        <v>346</v>
      </c>
      <c r="C19" s="171">
        <v>0</v>
      </c>
    </row>
    <row r="20" spans="1:3" x14ac:dyDescent="0.2">
      <c r="A20" s="172" t="s">
        <v>519</v>
      </c>
      <c r="B20" s="173" t="s">
        <v>520</v>
      </c>
      <c r="C20" s="171">
        <v>0</v>
      </c>
    </row>
    <row r="21" spans="1:3" x14ac:dyDescent="0.2">
      <c r="A21" s="172" t="s">
        <v>521</v>
      </c>
      <c r="B21" s="173" t="s">
        <v>522</v>
      </c>
      <c r="C21" s="171">
        <v>1959906.01</v>
      </c>
    </row>
    <row r="22" spans="1:3" x14ac:dyDescent="0.2">
      <c r="A22" s="172" t="s">
        <v>523</v>
      </c>
      <c r="B22" s="173" t="s">
        <v>524</v>
      </c>
      <c r="C22" s="171">
        <v>0</v>
      </c>
    </row>
    <row r="23" spans="1:3" x14ac:dyDescent="0.2">
      <c r="A23" s="172" t="s">
        <v>525</v>
      </c>
      <c r="B23" s="173" t="s">
        <v>526</v>
      </c>
      <c r="C23" s="171">
        <v>0</v>
      </c>
    </row>
    <row r="24" spans="1:3" x14ac:dyDescent="0.2">
      <c r="A24" s="172" t="s">
        <v>527</v>
      </c>
      <c r="B24" s="173" t="s">
        <v>528</v>
      </c>
      <c r="C24" s="171">
        <v>0</v>
      </c>
    </row>
    <row r="25" spans="1:3" x14ac:dyDescent="0.2">
      <c r="A25" s="172" t="s">
        <v>529</v>
      </c>
      <c r="B25" s="173" t="s">
        <v>530</v>
      </c>
      <c r="C25" s="171">
        <v>0</v>
      </c>
    </row>
    <row r="26" spans="1:3" x14ac:dyDescent="0.2">
      <c r="A26" s="172" t="s">
        <v>531</v>
      </c>
      <c r="B26" s="173" t="s">
        <v>532</v>
      </c>
      <c r="C26" s="171">
        <v>0</v>
      </c>
    </row>
    <row r="27" spans="1:3" x14ac:dyDescent="0.2">
      <c r="A27" s="172" t="s">
        <v>533</v>
      </c>
      <c r="B27" s="173" t="s">
        <v>534</v>
      </c>
      <c r="C27" s="171">
        <v>0</v>
      </c>
    </row>
    <row r="28" spans="1:3" x14ac:dyDescent="0.2">
      <c r="A28" s="172" t="s">
        <v>535</v>
      </c>
      <c r="B28" s="173" t="s">
        <v>536</v>
      </c>
      <c r="C28" s="171">
        <v>0</v>
      </c>
    </row>
    <row r="29" spans="1:3" x14ac:dyDescent="0.2">
      <c r="A29" s="172" t="s">
        <v>537</v>
      </c>
      <c r="B29" s="170" t="s">
        <v>538</v>
      </c>
      <c r="C29" s="171">
        <v>0</v>
      </c>
    </row>
    <row r="30" spans="1:3" x14ac:dyDescent="0.2">
      <c r="A30" s="174"/>
      <c r="B30" s="175"/>
      <c r="C30" s="176"/>
    </row>
    <row r="31" spans="1:3" x14ac:dyDescent="0.2">
      <c r="A31" s="177" t="s">
        <v>539</v>
      </c>
      <c r="B31" s="178"/>
      <c r="C31" s="179">
        <f>SUM(C32:C38)</f>
        <v>226125885.03999999</v>
      </c>
    </row>
    <row r="32" spans="1:3" x14ac:dyDescent="0.2">
      <c r="A32" s="172" t="s">
        <v>540</v>
      </c>
      <c r="B32" s="173" t="s">
        <v>239</v>
      </c>
      <c r="C32" s="171">
        <v>141029.95000000001</v>
      </c>
    </row>
    <row r="33" spans="1:3" x14ac:dyDescent="0.2">
      <c r="A33" s="172" t="s">
        <v>541</v>
      </c>
      <c r="B33" s="173" t="s">
        <v>248</v>
      </c>
      <c r="C33" s="171">
        <v>0</v>
      </c>
    </row>
    <row r="34" spans="1:3" x14ac:dyDescent="0.2">
      <c r="A34" s="172" t="s">
        <v>542</v>
      </c>
      <c r="B34" s="173" t="s">
        <v>251</v>
      </c>
      <c r="C34" s="171">
        <v>225984840.58000001</v>
      </c>
    </row>
    <row r="35" spans="1:3" x14ac:dyDescent="0.2">
      <c r="A35" s="180" t="s">
        <v>543</v>
      </c>
      <c r="B35" s="173" t="s">
        <v>257</v>
      </c>
      <c r="C35" s="171">
        <v>14.51</v>
      </c>
    </row>
    <row r="36" spans="1:3" x14ac:dyDescent="0.2">
      <c r="A36" s="180" t="s">
        <v>544</v>
      </c>
      <c r="B36" s="173" t="s">
        <v>267</v>
      </c>
      <c r="C36" s="171">
        <v>0</v>
      </c>
    </row>
    <row r="37" spans="1:3" x14ac:dyDescent="0.2">
      <c r="A37" s="172" t="s">
        <v>545</v>
      </c>
      <c r="B37" s="173" t="s">
        <v>546</v>
      </c>
      <c r="C37" s="171">
        <v>0</v>
      </c>
    </row>
    <row r="38" spans="1:3" x14ac:dyDescent="0.2">
      <c r="A38" s="172" t="s">
        <v>547</v>
      </c>
      <c r="B38" s="170" t="s">
        <v>548</v>
      </c>
      <c r="C38" s="181">
        <v>0</v>
      </c>
    </row>
    <row r="39" spans="1:3" x14ac:dyDescent="0.2">
      <c r="A39" s="166"/>
      <c r="B39" s="182"/>
      <c r="C39" s="183"/>
    </row>
    <row r="40" spans="1:3" x14ac:dyDescent="0.2">
      <c r="A40" s="184" t="s">
        <v>549</v>
      </c>
      <c r="B40" s="126"/>
      <c r="C40" s="127">
        <f>C6-C8+C31</f>
        <v>3677644119.6000004</v>
      </c>
    </row>
    <row r="41" spans="1:3" ht="5.25" customHeight="1" x14ac:dyDescent="0.2"/>
    <row r="42" spans="1:3" ht="20.25" customHeight="1" x14ac:dyDescent="0.2">
      <c r="A42" s="185" t="s">
        <v>68</v>
      </c>
      <c r="B42" s="185"/>
      <c r="C42" s="185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9A3A-1E10-408C-84BD-490E7AFBECC9}">
  <sheetPr>
    <tabColor rgb="FFFFC000"/>
    <pageSetUpPr fitToPage="1"/>
  </sheetPr>
  <dimension ref="A1:J60"/>
  <sheetViews>
    <sheetView showGridLines="0" workbookViewId="0">
      <selection activeCell="B53" sqref="B53"/>
    </sheetView>
  </sheetViews>
  <sheetFormatPr baseColWidth="10" defaultColWidth="10.7109375" defaultRowHeight="10.199999999999999" x14ac:dyDescent="0.2"/>
  <cols>
    <col min="1" max="1" width="11.7109375" style="81" customWidth="1"/>
    <col min="2" max="2" width="80" style="81" bestFit="1" customWidth="1"/>
    <col min="3" max="3" width="20.28515625" style="81" bestFit="1" customWidth="1"/>
    <col min="4" max="5" width="27.7109375" style="81" bestFit="1" customWidth="1"/>
    <col min="6" max="6" width="19.28515625" style="81" customWidth="1"/>
    <col min="7" max="7" width="20" style="81" bestFit="1" customWidth="1"/>
    <col min="8" max="8" width="11.140625" style="81" customWidth="1"/>
    <col min="9" max="9" width="12.85546875" style="81" bestFit="1" customWidth="1"/>
    <col min="10" max="10" width="16.42578125" style="81" bestFit="1" customWidth="1"/>
    <col min="11" max="16384" width="10.7109375" style="81"/>
  </cols>
  <sheetData>
    <row r="1" spans="1:10" ht="11.25" customHeight="1" x14ac:dyDescent="0.2">
      <c r="A1" s="78" t="s">
        <v>0</v>
      </c>
      <c r="B1" s="186"/>
      <c r="C1" s="186"/>
      <c r="D1" s="186"/>
      <c r="E1" s="186"/>
      <c r="F1" s="186"/>
      <c r="G1" s="79" t="s">
        <v>69</v>
      </c>
      <c r="H1" s="80">
        <v>2025</v>
      </c>
    </row>
    <row r="2" spans="1:10" ht="11.25" customHeight="1" x14ac:dyDescent="0.2">
      <c r="A2" s="78" t="s">
        <v>550</v>
      </c>
      <c r="B2" s="186"/>
      <c r="C2" s="186"/>
      <c r="D2" s="186"/>
      <c r="E2" s="186"/>
      <c r="F2" s="186"/>
      <c r="G2" s="79" t="s">
        <v>71</v>
      </c>
      <c r="H2" s="80" t="s">
        <v>4</v>
      </c>
    </row>
    <row r="3" spans="1:10" ht="11.25" customHeight="1" x14ac:dyDescent="0.2">
      <c r="A3" s="187" t="s">
        <v>270</v>
      </c>
      <c r="B3" s="188"/>
      <c r="C3" s="188"/>
      <c r="D3" s="188"/>
      <c r="E3" s="188"/>
      <c r="F3" s="188"/>
      <c r="G3" s="79"/>
      <c r="H3" s="80"/>
    </row>
    <row r="4" spans="1:10" ht="11.25" customHeight="1" x14ac:dyDescent="0.2">
      <c r="A4" s="187" t="s">
        <v>7</v>
      </c>
      <c r="B4" s="188"/>
      <c r="C4" s="188"/>
      <c r="D4" s="188"/>
      <c r="E4" s="188"/>
      <c r="F4" s="188"/>
      <c r="G4" s="79" t="s">
        <v>72</v>
      </c>
      <c r="H4" s="80">
        <v>1</v>
      </c>
    </row>
    <row r="5" spans="1:10" x14ac:dyDescent="0.2">
      <c r="A5" s="83" t="s">
        <v>73</v>
      </c>
      <c r="B5" s="84"/>
      <c r="C5" s="84"/>
      <c r="D5" s="84"/>
      <c r="E5" s="84"/>
      <c r="F5" s="84"/>
      <c r="G5" s="84"/>
      <c r="H5" s="84"/>
    </row>
    <row r="6" spans="1:10" ht="9.75" customHeight="1" x14ac:dyDescent="0.2"/>
    <row r="7" spans="1:10" ht="9.75" customHeight="1" x14ac:dyDescent="0.2"/>
    <row r="8" spans="1:10" ht="9.75" customHeight="1" x14ac:dyDescent="0.2">
      <c r="A8" s="85" t="s">
        <v>75</v>
      </c>
      <c r="B8" s="189" t="s">
        <v>497</v>
      </c>
      <c r="C8" s="85" t="s">
        <v>551</v>
      </c>
      <c r="D8" s="85" t="s">
        <v>552</v>
      </c>
      <c r="E8" s="85" t="s">
        <v>553</v>
      </c>
      <c r="F8" s="85" t="s">
        <v>554</v>
      </c>
      <c r="G8" s="85" t="s">
        <v>555</v>
      </c>
      <c r="H8" s="85" t="s">
        <v>556</v>
      </c>
      <c r="I8" s="85" t="s">
        <v>557</v>
      </c>
      <c r="J8" s="85" t="s">
        <v>558</v>
      </c>
    </row>
    <row r="9" spans="1:10" s="190" customFormat="1" ht="9.75" customHeight="1" x14ac:dyDescent="0.2">
      <c r="A9" s="89">
        <v>7000</v>
      </c>
      <c r="B9" s="90" t="s">
        <v>559</v>
      </c>
      <c r="C9" s="92"/>
      <c r="D9" s="92"/>
      <c r="E9" s="92"/>
      <c r="F9" s="92"/>
      <c r="G9" s="92"/>
      <c r="H9" s="92"/>
      <c r="I9" s="92"/>
      <c r="J9" s="92"/>
    </row>
    <row r="10" spans="1:10" x14ac:dyDescent="0.2">
      <c r="A10" s="47">
        <v>7110</v>
      </c>
      <c r="B10" s="101" t="s">
        <v>555</v>
      </c>
      <c r="C10" s="87">
        <v>0</v>
      </c>
      <c r="D10" s="87">
        <v>0</v>
      </c>
      <c r="E10" s="87">
        <v>0</v>
      </c>
      <c r="F10" s="87">
        <f>C10+D10+E10</f>
        <v>0</v>
      </c>
      <c r="G10" s="47"/>
      <c r="H10" s="47"/>
      <c r="I10" s="47"/>
      <c r="J10" s="47"/>
    </row>
    <row r="11" spans="1:10" x14ac:dyDescent="0.2">
      <c r="A11" s="47">
        <v>7120</v>
      </c>
      <c r="B11" s="101" t="s">
        <v>560</v>
      </c>
      <c r="C11" s="87">
        <v>0</v>
      </c>
      <c r="D11" s="87">
        <v>0</v>
      </c>
      <c r="E11" s="87">
        <v>0</v>
      </c>
      <c r="F11" s="87">
        <f t="shared" ref="F11:F35" si="0">C11+D11+E11</f>
        <v>0</v>
      </c>
      <c r="G11" s="47"/>
      <c r="H11" s="47"/>
      <c r="I11" s="47"/>
      <c r="J11" s="47"/>
    </row>
    <row r="12" spans="1:10" x14ac:dyDescent="0.2">
      <c r="A12" s="47">
        <v>7130</v>
      </c>
      <c r="B12" s="101" t="s">
        <v>561</v>
      </c>
      <c r="C12" s="87">
        <v>0</v>
      </c>
      <c r="D12" s="87">
        <v>0</v>
      </c>
      <c r="E12" s="87">
        <v>0</v>
      </c>
      <c r="F12" s="87">
        <f t="shared" si="0"/>
        <v>0</v>
      </c>
      <c r="G12" s="47"/>
      <c r="H12" s="47"/>
      <c r="I12" s="47"/>
      <c r="J12" s="47"/>
    </row>
    <row r="13" spans="1:10" x14ac:dyDescent="0.2">
      <c r="A13" s="47">
        <v>7140</v>
      </c>
      <c r="B13" s="101" t="s">
        <v>562</v>
      </c>
      <c r="C13" s="87">
        <v>0</v>
      </c>
      <c r="D13" s="87">
        <v>0</v>
      </c>
      <c r="E13" s="87">
        <v>0</v>
      </c>
      <c r="F13" s="87">
        <f t="shared" si="0"/>
        <v>0</v>
      </c>
      <c r="G13" s="47"/>
      <c r="H13" s="47"/>
      <c r="I13" s="47"/>
      <c r="J13" s="47"/>
    </row>
    <row r="14" spans="1:10" x14ac:dyDescent="0.2">
      <c r="A14" s="47">
        <v>7150</v>
      </c>
      <c r="B14" s="101" t="s">
        <v>563</v>
      </c>
      <c r="C14" s="87">
        <v>0</v>
      </c>
      <c r="D14" s="87">
        <v>0</v>
      </c>
      <c r="E14" s="87">
        <v>0</v>
      </c>
      <c r="F14" s="87">
        <f t="shared" si="0"/>
        <v>0</v>
      </c>
      <c r="G14" s="47"/>
      <c r="H14" s="47"/>
      <c r="I14" s="47"/>
      <c r="J14" s="47"/>
    </row>
    <row r="15" spans="1:10" x14ac:dyDescent="0.2">
      <c r="A15" s="47">
        <v>7160</v>
      </c>
      <c r="B15" s="101" t="s">
        <v>564</v>
      </c>
      <c r="C15" s="87">
        <v>0</v>
      </c>
      <c r="D15" s="87">
        <v>0</v>
      </c>
      <c r="E15" s="87">
        <v>0</v>
      </c>
      <c r="F15" s="87">
        <f t="shared" si="0"/>
        <v>0</v>
      </c>
      <c r="G15" s="47"/>
      <c r="H15" s="47"/>
      <c r="I15" s="47"/>
      <c r="J15" s="47"/>
    </row>
    <row r="16" spans="1:10" x14ac:dyDescent="0.2">
      <c r="A16" s="47">
        <v>7210</v>
      </c>
      <c r="B16" s="101" t="s">
        <v>565</v>
      </c>
      <c r="C16" s="87">
        <v>0</v>
      </c>
      <c r="D16" s="87">
        <v>0</v>
      </c>
      <c r="E16" s="87">
        <v>0</v>
      </c>
      <c r="F16" s="87">
        <f t="shared" si="0"/>
        <v>0</v>
      </c>
      <c r="G16" s="47"/>
      <c r="H16" s="47"/>
      <c r="I16" s="47"/>
      <c r="J16" s="47"/>
    </row>
    <row r="17" spans="1:10" x14ac:dyDescent="0.2">
      <c r="A17" s="47">
        <v>7220</v>
      </c>
      <c r="B17" s="101" t="s">
        <v>566</v>
      </c>
      <c r="C17" s="87">
        <v>0</v>
      </c>
      <c r="D17" s="87">
        <v>0</v>
      </c>
      <c r="E17" s="87">
        <v>0</v>
      </c>
      <c r="F17" s="87">
        <f t="shared" si="0"/>
        <v>0</v>
      </c>
      <c r="G17" s="47"/>
      <c r="H17" s="47"/>
      <c r="I17" s="47"/>
      <c r="J17" s="47"/>
    </row>
    <row r="18" spans="1:10" x14ac:dyDescent="0.2">
      <c r="A18" s="47">
        <v>7230</v>
      </c>
      <c r="B18" s="101" t="s">
        <v>567</v>
      </c>
      <c r="C18" s="87">
        <v>0</v>
      </c>
      <c r="D18" s="87">
        <v>0</v>
      </c>
      <c r="E18" s="87">
        <v>0</v>
      </c>
      <c r="F18" s="87">
        <f t="shared" si="0"/>
        <v>0</v>
      </c>
      <c r="G18" s="47"/>
      <c r="H18" s="47"/>
      <c r="I18" s="47"/>
      <c r="J18" s="47"/>
    </row>
    <row r="19" spans="1:10" x14ac:dyDescent="0.2">
      <c r="A19" s="47">
        <v>7240</v>
      </c>
      <c r="B19" s="101" t="s">
        <v>568</v>
      </c>
      <c r="C19" s="87">
        <v>0</v>
      </c>
      <c r="D19" s="87">
        <v>0</v>
      </c>
      <c r="E19" s="87">
        <v>0</v>
      </c>
      <c r="F19" s="87">
        <f t="shared" si="0"/>
        <v>0</v>
      </c>
      <c r="G19" s="47"/>
      <c r="H19" s="47"/>
      <c r="I19" s="47"/>
      <c r="J19" s="47"/>
    </row>
    <row r="20" spans="1:10" x14ac:dyDescent="0.2">
      <c r="A20" s="47">
        <v>7250</v>
      </c>
      <c r="B20" s="101" t="s">
        <v>569</v>
      </c>
      <c r="C20" s="87">
        <v>0</v>
      </c>
      <c r="D20" s="87">
        <v>0</v>
      </c>
      <c r="E20" s="87">
        <v>0</v>
      </c>
      <c r="F20" s="87">
        <f t="shared" si="0"/>
        <v>0</v>
      </c>
      <c r="G20" s="47"/>
      <c r="H20" s="47"/>
      <c r="I20" s="47"/>
      <c r="J20" s="47"/>
    </row>
    <row r="21" spans="1:10" x14ac:dyDescent="0.2">
      <c r="A21" s="47">
        <v>7260</v>
      </c>
      <c r="B21" s="101" t="s">
        <v>570</v>
      </c>
      <c r="C21" s="87">
        <v>0</v>
      </c>
      <c r="D21" s="87">
        <v>0</v>
      </c>
      <c r="E21" s="87">
        <v>0</v>
      </c>
      <c r="F21" s="87">
        <f t="shared" si="0"/>
        <v>0</v>
      </c>
      <c r="G21" s="47"/>
      <c r="H21" s="47"/>
      <c r="I21" s="47"/>
      <c r="J21" s="47"/>
    </row>
    <row r="22" spans="1:10" x14ac:dyDescent="0.2">
      <c r="A22" s="47">
        <v>7310</v>
      </c>
      <c r="B22" s="101" t="s">
        <v>571</v>
      </c>
      <c r="C22" s="87">
        <v>0</v>
      </c>
      <c r="D22" s="87">
        <v>0</v>
      </c>
      <c r="E22" s="87">
        <v>0</v>
      </c>
      <c r="F22" s="87">
        <f t="shared" si="0"/>
        <v>0</v>
      </c>
      <c r="G22" s="47"/>
      <c r="H22" s="47"/>
      <c r="I22" s="47"/>
      <c r="J22" s="47"/>
    </row>
    <row r="23" spans="1:10" x14ac:dyDescent="0.2">
      <c r="A23" s="47">
        <v>7320</v>
      </c>
      <c r="B23" s="101" t="s">
        <v>572</v>
      </c>
      <c r="C23" s="87">
        <v>0</v>
      </c>
      <c r="D23" s="87">
        <v>0</v>
      </c>
      <c r="E23" s="87">
        <v>0</v>
      </c>
      <c r="F23" s="87">
        <f t="shared" si="0"/>
        <v>0</v>
      </c>
      <c r="G23" s="47"/>
      <c r="H23" s="47"/>
      <c r="I23" s="47"/>
      <c r="J23" s="47"/>
    </row>
    <row r="24" spans="1:10" x14ac:dyDescent="0.2">
      <c r="A24" s="47">
        <v>7330</v>
      </c>
      <c r="B24" s="101" t="s">
        <v>573</v>
      </c>
      <c r="C24" s="87">
        <v>0</v>
      </c>
      <c r="D24" s="87">
        <v>0</v>
      </c>
      <c r="E24" s="87">
        <v>0</v>
      </c>
      <c r="F24" s="87">
        <f t="shared" si="0"/>
        <v>0</v>
      </c>
      <c r="G24" s="47"/>
      <c r="H24" s="47"/>
      <c r="I24" s="47"/>
      <c r="J24" s="47"/>
    </row>
    <row r="25" spans="1:10" x14ac:dyDescent="0.2">
      <c r="A25" s="47">
        <v>7340</v>
      </c>
      <c r="B25" s="101" t="s">
        <v>574</v>
      </c>
      <c r="C25" s="87">
        <v>0</v>
      </c>
      <c r="D25" s="87">
        <v>0</v>
      </c>
      <c r="E25" s="87">
        <v>0</v>
      </c>
      <c r="F25" s="87">
        <f t="shared" si="0"/>
        <v>0</v>
      </c>
      <c r="G25" s="47"/>
      <c r="H25" s="47"/>
      <c r="I25" s="47"/>
      <c r="J25" s="47"/>
    </row>
    <row r="26" spans="1:10" x14ac:dyDescent="0.2">
      <c r="A26" s="47">
        <v>7350</v>
      </c>
      <c r="B26" s="101" t="s">
        <v>575</v>
      </c>
      <c r="C26" s="87">
        <v>0</v>
      </c>
      <c r="D26" s="87">
        <v>0</v>
      </c>
      <c r="E26" s="87">
        <v>0</v>
      </c>
      <c r="F26" s="87">
        <f t="shared" si="0"/>
        <v>0</v>
      </c>
      <c r="G26" s="47"/>
      <c r="H26" s="47"/>
      <c r="I26" s="47"/>
      <c r="J26" s="47"/>
    </row>
    <row r="27" spans="1:10" x14ac:dyDescent="0.2">
      <c r="A27" s="47">
        <v>7360</v>
      </c>
      <c r="B27" s="101" t="s">
        <v>576</v>
      </c>
      <c r="C27" s="87">
        <v>0</v>
      </c>
      <c r="D27" s="87">
        <v>0</v>
      </c>
      <c r="E27" s="87">
        <v>0</v>
      </c>
      <c r="F27" s="87">
        <f t="shared" si="0"/>
        <v>0</v>
      </c>
      <c r="G27" s="47"/>
      <c r="H27" s="47"/>
      <c r="I27" s="47"/>
      <c r="J27" s="47"/>
    </row>
    <row r="28" spans="1:10" x14ac:dyDescent="0.2">
      <c r="A28" s="47">
        <v>7410</v>
      </c>
      <c r="B28" s="101" t="s">
        <v>577</v>
      </c>
      <c r="C28" s="87">
        <v>0</v>
      </c>
      <c r="D28" s="87">
        <v>0</v>
      </c>
      <c r="E28" s="87">
        <v>0</v>
      </c>
      <c r="F28" s="87">
        <f t="shared" si="0"/>
        <v>0</v>
      </c>
      <c r="G28" s="47"/>
      <c r="H28" s="47"/>
      <c r="I28" s="47"/>
      <c r="J28" s="47"/>
    </row>
    <row r="29" spans="1:10" x14ac:dyDescent="0.2">
      <c r="A29" s="47">
        <v>7420</v>
      </c>
      <c r="B29" s="101" t="s">
        <v>578</v>
      </c>
      <c r="C29" s="87">
        <v>0</v>
      </c>
      <c r="D29" s="87">
        <v>0</v>
      </c>
      <c r="E29" s="87">
        <v>0</v>
      </c>
      <c r="F29" s="87">
        <f t="shared" si="0"/>
        <v>0</v>
      </c>
      <c r="G29" s="47"/>
      <c r="H29" s="47"/>
      <c r="I29" s="47"/>
      <c r="J29" s="47"/>
    </row>
    <row r="30" spans="1:10" x14ac:dyDescent="0.2">
      <c r="A30" s="47">
        <v>7510</v>
      </c>
      <c r="B30" s="101" t="s">
        <v>579</v>
      </c>
      <c r="C30" s="87">
        <v>0</v>
      </c>
      <c r="D30" s="87">
        <v>0</v>
      </c>
      <c r="E30" s="87">
        <v>0</v>
      </c>
      <c r="F30" s="87">
        <f t="shared" si="0"/>
        <v>0</v>
      </c>
      <c r="G30" s="47"/>
      <c r="H30" s="47"/>
      <c r="I30" s="47"/>
      <c r="J30" s="47"/>
    </row>
    <row r="31" spans="1:10" x14ac:dyDescent="0.2">
      <c r="A31" s="47">
        <v>7520</v>
      </c>
      <c r="B31" s="101" t="s">
        <v>580</v>
      </c>
      <c r="C31" s="87">
        <v>0</v>
      </c>
      <c r="D31" s="87">
        <v>0</v>
      </c>
      <c r="E31" s="87">
        <v>0</v>
      </c>
      <c r="F31" s="87">
        <f t="shared" si="0"/>
        <v>0</v>
      </c>
      <c r="G31" s="47"/>
      <c r="H31" s="47"/>
      <c r="I31" s="47"/>
      <c r="J31" s="47"/>
    </row>
    <row r="32" spans="1:10" x14ac:dyDescent="0.2">
      <c r="A32" s="47">
        <v>7610</v>
      </c>
      <c r="B32" s="101" t="s">
        <v>581</v>
      </c>
      <c r="C32" s="87">
        <v>0</v>
      </c>
      <c r="D32" s="87">
        <v>0</v>
      </c>
      <c r="E32" s="87">
        <v>0</v>
      </c>
      <c r="F32" s="87">
        <f t="shared" si="0"/>
        <v>0</v>
      </c>
      <c r="G32" s="47"/>
      <c r="H32" s="47"/>
      <c r="I32" s="47"/>
      <c r="J32" s="47"/>
    </row>
    <row r="33" spans="1:10" x14ac:dyDescent="0.2">
      <c r="A33" s="47">
        <v>7620</v>
      </c>
      <c r="B33" s="101" t="s">
        <v>582</v>
      </c>
      <c r="C33" s="87">
        <v>0</v>
      </c>
      <c r="D33" s="87">
        <v>0</v>
      </c>
      <c r="E33" s="87">
        <v>0</v>
      </c>
      <c r="F33" s="87">
        <f t="shared" si="0"/>
        <v>0</v>
      </c>
      <c r="G33" s="47"/>
      <c r="H33" s="47"/>
      <c r="I33" s="47"/>
      <c r="J33" s="47"/>
    </row>
    <row r="34" spans="1:10" x14ac:dyDescent="0.2">
      <c r="A34" s="47">
        <v>7630</v>
      </c>
      <c r="B34" s="101" t="s">
        <v>583</v>
      </c>
      <c r="C34" s="87">
        <v>0</v>
      </c>
      <c r="D34" s="87">
        <v>0</v>
      </c>
      <c r="E34" s="87">
        <v>0</v>
      </c>
      <c r="F34" s="87">
        <f t="shared" si="0"/>
        <v>0</v>
      </c>
      <c r="G34" s="47"/>
      <c r="H34" s="47"/>
      <c r="I34" s="47"/>
      <c r="J34" s="47"/>
    </row>
    <row r="35" spans="1:10" x14ac:dyDescent="0.2">
      <c r="A35" s="47">
        <v>7640</v>
      </c>
      <c r="B35" s="101" t="s">
        <v>584</v>
      </c>
      <c r="C35" s="87">
        <v>0</v>
      </c>
      <c r="D35" s="87">
        <v>0</v>
      </c>
      <c r="E35" s="87">
        <v>0</v>
      </c>
      <c r="F35" s="87">
        <f t="shared" si="0"/>
        <v>0</v>
      </c>
      <c r="G35" s="47"/>
      <c r="H35" s="47"/>
      <c r="I35" s="47"/>
      <c r="J35" s="47"/>
    </row>
    <row r="36" spans="1:10" ht="11.25" customHeight="1" x14ac:dyDescent="0.2">
      <c r="A36" s="47"/>
      <c r="B36" s="47"/>
      <c r="C36" s="73"/>
      <c r="D36" s="73"/>
      <c r="E36" s="73"/>
      <c r="F36" s="73"/>
      <c r="G36" s="47"/>
      <c r="H36" s="47"/>
      <c r="I36" s="47"/>
      <c r="J36" s="47"/>
    </row>
    <row r="37" spans="1:10" ht="11.25" customHeight="1" thickBot="1" x14ac:dyDescent="0.25">
      <c r="A37" s="89">
        <v>8000</v>
      </c>
      <c r="B37" s="90" t="s">
        <v>585</v>
      </c>
      <c r="C37" s="92"/>
      <c r="D37" s="92"/>
      <c r="E37" s="92"/>
      <c r="F37" s="92"/>
      <c r="G37" s="92"/>
      <c r="H37" s="92"/>
      <c r="I37" s="92"/>
      <c r="J37" s="92"/>
    </row>
    <row r="38" spans="1:10" ht="11.25" customHeight="1" thickBot="1" x14ac:dyDescent="0.25">
      <c r="A38" s="47"/>
      <c r="B38" s="191"/>
      <c r="C38" s="192"/>
      <c r="D38" s="47"/>
      <c r="E38" s="47"/>
      <c r="F38" s="47"/>
      <c r="G38" s="47"/>
      <c r="H38" s="47"/>
      <c r="I38" s="47"/>
      <c r="J38" s="47"/>
    </row>
    <row r="39" spans="1:10" ht="11.25" customHeight="1" x14ac:dyDescent="0.3">
      <c r="A39" s="47"/>
      <c r="B39" s="193" t="s">
        <v>586</v>
      </c>
      <c r="C39" s="194"/>
      <c r="D39" s="47"/>
      <c r="E39" s="47"/>
      <c r="F39" s="47"/>
      <c r="G39" s="47"/>
      <c r="H39" s="47"/>
      <c r="I39" s="47"/>
      <c r="J39" s="47"/>
    </row>
    <row r="40" spans="1:10" s="190" customFormat="1" ht="12" x14ac:dyDescent="0.2">
      <c r="A40" s="47"/>
      <c r="B40" s="195" t="s">
        <v>497</v>
      </c>
      <c r="C40" s="196">
        <v>2025</v>
      </c>
      <c r="D40" s="47"/>
      <c r="E40" s="47"/>
      <c r="F40" s="47"/>
      <c r="G40" s="47"/>
      <c r="H40" s="47"/>
      <c r="I40" s="47"/>
      <c r="J40" s="47"/>
    </row>
    <row r="41" spans="1:10" x14ac:dyDescent="0.2">
      <c r="A41" s="47">
        <v>8110</v>
      </c>
      <c r="B41" s="197" t="s">
        <v>587</v>
      </c>
      <c r="C41" s="198">
        <v>18336011481.509998</v>
      </c>
      <c r="D41" s="47"/>
      <c r="E41" s="47"/>
      <c r="F41" s="47"/>
      <c r="G41" s="47"/>
      <c r="H41" s="47"/>
      <c r="I41" s="47"/>
      <c r="J41" s="47"/>
    </row>
    <row r="42" spans="1:10" x14ac:dyDescent="0.2">
      <c r="A42" s="47">
        <v>8120</v>
      </c>
      <c r="B42" s="197" t="s">
        <v>588</v>
      </c>
      <c r="C42" s="198">
        <v>-13592629969.780001</v>
      </c>
      <c r="D42" s="47"/>
      <c r="E42" s="47"/>
      <c r="F42" s="47"/>
      <c r="G42" s="47"/>
      <c r="H42" s="47"/>
      <c r="I42" s="47"/>
      <c r="J42" s="47"/>
    </row>
    <row r="43" spans="1:10" x14ac:dyDescent="0.2">
      <c r="A43" s="47">
        <v>8130</v>
      </c>
      <c r="B43" s="197" t="s">
        <v>589</v>
      </c>
      <c r="C43" s="198">
        <v>254108525.84</v>
      </c>
      <c r="D43" s="47"/>
      <c r="E43" s="47"/>
      <c r="F43" s="47"/>
      <c r="G43" s="47"/>
      <c r="H43" s="47"/>
      <c r="I43" s="47"/>
      <c r="J43" s="47"/>
    </row>
    <row r="44" spans="1:10" x14ac:dyDescent="0.2">
      <c r="A44" s="47">
        <v>8140</v>
      </c>
      <c r="B44" s="197" t="s">
        <v>590</v>
      </c>
      <c r="C44" s="198">
        <v>0</v>
      </c>
      <c r="D44" s="47"/>
      <c r="E44" s="47"/>
      <c r="F44" s="47"/>
      <c r="G44" s="47"/>
      <c r="H44" s="47"/>
      <c r="I44" s="47"/>
      <c r="J44" s="47"/>
    </row>
    <row r="45" spans="1:10" ht="10.8" thickBot="1" x14ac:dyDescent="0.25">
      <c r="A45" s="47">
        <v>8150</v>
      </c>
      <c r="B45" s="199" t="s">
        <v>591</v>
      </c>
      <c r="C45" s="200">
        <v>-4997490037.5699997</v>
      </c>
      <c r="D45" s="47"/>
      <c r="E45" s="47"/>
      <c r="F45" s="47"/>
      <c r="G45" s="47"/>
      <c r="H45" s="47"/>
      <c r="I45" s="47"/>
      <c r="J45" s="47"/>
    </row>
    <row r="46" spans="1:10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0.8" thickBo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4.4" x14ac:dyDescent="0.3">
      <c r="A48" s="47"/>
      <c r="B48" s="201" t="s">
        <v>592</v>
      </c>
      <c r="C48" s="202"/>
      <c r="D48" s="47"/>
      <c r="E48" s="47"/>
      <c r="F48" s="47"/>
      <c r="G48" s="47"/>
      <c r="H48" s="47"/>
      <c r="I48" s="47"/>
      <c r="J48" s="47"/>
    </row>
    <row r="49" spans="1:10" ht="12" x14ac:dyDescent="0.2">
      <c r="A49" s="47"/>
      <c r="B49" s="195" t="s">
        <v>497</v>
      </c>
      <c r="C49" s="196">
        <v>2025</v>
      </c>
      <c r="D49"/>
      <c r="E49"/>
      <c r="F49"/>
      <c r="G49"/>
      <c r="H49"/>
      <c r="I49"/>
      <c r="J49"/>
    </row>
    <row r="50" spans="1:10" x14ac:dyDescent="0.2">
      <c r="A50" s="47">
        <v>8210</v>
      </c>
      <c r="B50" s="197" t="s">
        <v>593</v>
      </c>
      <c r="C50" s="203">
        <v>-18336011481.509998</v>
      </c>
      <c r="D50"/>
      <c r="E50"/>
      <c r="F50"/>
      <c r="G50"/>
      <c r="H50"/>
      <c r="I50"/>
      <c r="J50"/>
    </row>
    <row r="51" spans="1:10" x14ac:dyDescent="0.2">
      <c r="A51" s="47">
        <v>8220</v>
      </c>
      <c r="B51" s="197" t="s">
        <v>594</v>
      </c>
      <c r="C51" s="203">
        <v>13051578865.370001</v>
      </c>
      <c r="D51"/>
      <c r="E51"/>
      <c r="F51"/>
      <c r="G51"/>
      <c r="H51"/>
      <c r="I51"/>
      <c r="J51"/>
    </row>
    <row r="52" spans="1:10" x14ac:dyDescent="0.2">
      <c r="A52" s="47">
        <v>8230</v>
      </c>
      <c r="B52" s="197" t="s">
        <v>595</v>
      </c>
      <c r="C52" s="203">
        <v>-254108525.84</v>
      </c>
      <c r="D52"/>
      <c r="E52"/>
      <c r="F52"/>
      <c r="G52"/>
      <c r="H52"/>
      <c r="I52"/>
      <c r="J52"/>
    </row>
    <row r="53" spans="1:10" x14ac:dyDescent="0.2">
      <c r="A53" s="47">
        <v>8240</v>
      </c>
      <c r="B53" s="197" t="s">
        <v>596</v>
      </c>
      <c r="C53" s="203">
        <v>2081131508.4300001</v>
      </c>
      <c r="D53"/>
      <c r="E53"/>
      <c r="F53"/>
      <c r="G53"/>
      <c r="H53"/>
      <c r="I53"/>
      <c r="J53"/>
    </row>
    <row r="54" spans="1:10" x14ac:dyDescent="0.2">
      <c r="A54" s="47">
        <v>8250</v>
      </c>
      <c r="B54" s="197" t="s">
        <v>597</v>
      </c>
      <c r="C54" s="203">
        <v>-18851.52</v>
      </c>
      <c r="D54"/>
      <c r="E54"/>
      <c r="F54"/>
      <c r="G54"/>
      <c r="H54"/>
      <c r="I54"/>
      <c r="J54"/>
    </row>
    <row r="55" spans="1:10" x14ac:dyDescent="0.2">
      <c r="A55" s="47">
        <v>8260</v>
      </c>
      <c r="B55" s="197" t="s">
        <v>598</v>
      </c>
      <c r="C55" s="203">
        <v>18851.52</v>
      </c>
      <c r="D55"/>
      <c r="E55"/>
      <c r="F55"/>
      <c r="G55"/>
      <c r="H55"/>
      <c r="I55"/>
      <c r="J55"/>
    </row>
    <row r="56" spans="1:10" ht="10.8" thickBot="1" x14ac:dyDescent="0.25">
      <c r="A56" s="47">
        <v>8270</v>
      </c>
      <c r="B56" s="199" t="s">
        <v>599</v>
      </c>
      <c r="C56" s="204">
        <v>3457409633.5500002</v>
      </c>
      <c r="D56"/>
      <c r="E56"/>
      <c r="F56"/>
      <c r="G56"/>
      <c r="H56"/>
      <c r="I56"/>
      <c r="J56"/>
    </row>
    <row r="57" spans="1:10" x14ac:dyDescent="0.2">
      <c r="A57" s="47"/>
      <c r="B57" s="47"/>
      <c r="C57" s="47"/>
      <c r="D57"/>
      <c r="E57"/>
      <c r="F57"/>
      <c r="G57"/>
      <c r="H57"/>
      <c r="I57"/>
      <c r="J57"/>
    </row>
    <row r="58" spans="1:10" x14ac:dyDescent="0.2">
      <c r="A58" s="47"/>
      <c r="B58" s="47" t="s">
        <v>68</v>
      </c>
      <c r="C58" s="4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2025-04-29T17:42:21Z</dcterms:created>
  <dcterms:modified xsi:type="dcterms:W3CDTF">2025-04-29T17:42:48Z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